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0 - Vedlejší rozpočt..." sheetId="2" r:id="rId2"/>
    <sheet name="SO 101 - Maškova - komuni..." sheetId="3" r:id="rId3"/>
    <sheet name="SO 102 - Národních mučedn..." sheetId="4" r:id="rId4"/>
    <sheet name="SO 401 - Maškova veřejné ..." sheetId="5" r:id="rId5"/>
    <sheet name="SO 301 - VODOVOD" sheetId="6" r:id="rId6"/>
    <sheet name="SO 302 - KANALIZACE" sheetId="7" r:id="rId7"/>
    <sheet name="VRN - Vedlejší rozpočtové..." sheetId="8" r:id="rId8"/>
    <sheet name="Pokyny pro vyplnění" sheetId="9" r:id="rId9"/>
  </sheets>
  <definedNames>
    <definedName name="_xlnm.Print_Area" localSheetId="0">'Rekapitulace stavby'!$D$4:$AO$36,'Rekapitulace stavby'!$C$42:$AQ$64</definedName>
    <definedName name="_xlnm._FilterDatabase" localSheetId="1" hidden="1">'SO 100 - Vedlejší rozpočt...'!$C$89:$K$109</definedName>
    <definedName name="_xlnm.Print_Area" localSheetId="1">'SO 100 - Vedlejší rozpočt...'!$C$4:$J$41,'SO 100 - Vedlejší rozpočt...'!$C$47:$J$69,'SO 100 - Vedlejší rozpočt...'!$C$75:$K$109</definedName>
    <definedName name="_xlnm._FilterDatabase" localSheetId="2" hidden="1">'SO 101 - Maškova - komuni...'!$C$92:$K$324</definedName>
    <definedName name="_xlnm.Print_Area" localSheetId="2">'SO 101 - Maškova - komuni...'!$C$4:$J$41,'SO 101 - Maškova - komuni...'!$C$47:$J$72,'SO 101 - Maškova - komuni...'!$C$78:$K$324</definedName>
    <definedName name="_xlnm._FilterDatabase" localSheetId="3" hidden="1">'SO 102 - Národních mučedn...'!$C$92:$K$163</definedName>
    <definedName name="_xlnm.Print_Area" localSheetId="3">'SO 102 - Národních mučedn...'!$C$4:$J$41,'SO 102 - Národních mučedn...'!$C$47:$J$72,'SO 102 - Národních mučedn...'!$C$78:$K$163</definedName>
    <definedName name="_xlnm._FilterDatabase" localSheetId="4" hidden="1">'SO 401 - Maškova veřejné ...'!$C$99:$K$186</definedName>
    <definedName name="_xlnm.Print_Area" localSheetId="4">'SO 401 - Maškova veřejné ...'!$C$4:$J$41,'SO 401 - Maškova veřejné ...'!$C$47:$J$79,'SO 401 - Maškova veřejné ...'!$C$85:$K$186</definedName>
    <definedName name="_xlnm._FilterDatabase" localSheetId="5" hidden="1">'SO 301 - VODOVOD'!$C$93:$K$296</definedName>
    <definedName name="_xlnm.Print_Area" localSheetId="5">'SO 301 - VODOVOD'!$C$4:$J$41,'SO 301 - VODOVOD'!$C$47:$J$73,'SO 301 - VODOVOD'!$C$79:$K$296</definedName>
    <definedName name="_xlnm._FilterDatabase" localSheetId="6" hidden="1">'SO 302 - KANALIZACE'!$C$93:$K$215</definedName>
    <definedName name="_xlnm.Print_Area" localSheetId="6">'SO 302 - KANALIZACE'!$C$4:$J$41,'SO 302 - KANALIZACE'!$C$47:$J$73,'SO 302 - KANALIZACE'!$C$79:$K$215</definedName>
    <definedName name="_xlnm._FilterDatabase" localSheetId="7" hidden="1">'VRN - Vedlejší rozpočtové...'!$C$86:$K$102</definedName>
    <definedName name="_xlnm.Print_Area" localSheetId="7">'VRN - Vedlejší rozpočtové...'!$C$4:$J$41,'VRN - Vedlejší rozpočtové...'!$C$47:$J$66,'VRN - Vedlejší rozpočtové...'!$C$72:$K$102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100 - Vedlejší rozpočt...'!$89:$89</definedName>
    <definedName name="_xlnm.Print_Titles" localSheetId="2">'SO 101 - Maškova - komuni...'!$92:$92</definedName>
    <definedName name="_xlnm.Print_Titles" localSheetId="3">'SO 102 - Národních mučedn...'!$92:$92</definedName>
    <definedName name="_xlnm.Print_Titles" localSheetId="4">'SO 401 - Maškova veřejné ...'!$99:$99</definedName>
    <definedName name="_xlnm.Print_Titles" localSheetId="5">'SO 301 - VODOVOD'!$93:$93</definedName>
    <definedName name="_xlnm.Print_Titles" localSheetId="6">'SO 302 - KANALIZACE'!$93:$93</definedName>
    <definedName name="_xlnm.Print_Titles" localSheetId="7">'VRN - Vedlejší rozpočtové...'!$86:$86</definedName>
  </definedNames>
  <calcPr fullCalcOnLoad="1"/>
</workbook>
</file>

<file path=xl/sharedStrings.xml><?xml version="1.0" encoding="utf-8"?>
<sst xmlns="http://schemas.openxmlformats.org/spreadsheetml/2006/main" count="10063" uniqueCount="1522">
  <si>
    <t>Export Komplet</t>
  </si>
  <si>
    <t>VZ</t>
  </si>
  <si>
    <t>2.0</t>
  </si>
  <si>
    <t>ZAMOK</t>
  </si>
  <si>
    <t>False</t>
  </si>
  <si>
    <t>{8120324e-c457-4346-890b-c51d4e2a38af}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</si>
  <si>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</si>
  <si>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</si>
  <si>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</si>
  <si>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</si>
  <si>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</si>
  <si>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</si>
  <si>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</si>
  <si>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</si>
  <si>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03-UDR/2021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</si>
  <si>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</si>
  <si>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</si>
  <si>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povrchu komunikací, rekonstrukce  vodovodu v Klatovech 2021, 3.část</t>
  </si>
  <si>
    <t>KSO:</t>
  </si>
  <si>
    <t/>
  </si>
  <si>
    <t>CC-CZ:</t>
  </si>
  <si>
    <t>Místo:</t>
  </si>
  <si>
    <t xml:space="preserve"> </t>
  </si>
  <si>
    <t>Datum:</t>
  </si>
  <si>
    <t>13. 5. 2021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</si>
  <si>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</si>
  <si>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</si>
  <si>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</si>
  <si>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</si>
  <si>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</si>
  <si>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</si>
  <si>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</si>
  <si>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</si>
  <si>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</si>
  <si>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</si>
  <si>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</si>
  <si>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</si>
  <si>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</si>
  <si>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</si>
  <si>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</si>
  <si>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</si>
  <si>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</si>
  <si>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</si>
  <si>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</si>
  <si>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</si>
  <si>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</si>
  <si>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</si>
  <si>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</si>
  <si>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</si>
  <si>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</si>
  <si>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</si>
  <si>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</si>
  <si>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</si>
  <si>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</si>
  <si>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</si>
  <si>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</si>
  <si>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</si>
  <si>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</si>
  <si>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</si>
  <si>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</si>
  <si>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</si>
  <si>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</si>
  <si>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</si>
  <si>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</si>
  <si>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</si>
  <si>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</si>
  <si>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</si>
  <si>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</si>
  <si>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</si>
  <si>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</si>
  <si>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</si>
  <si>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</si>
  <si>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</si>
  <si>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</si>
  <si>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KOMUNIKACE A VO</t>
  </si>
  <si>
    <t>STA</t>
  </si>
  <si>
    <t>1</t>
  </si>
  <si>
    <t>{e4ec96ac-e6f5-4852-b3b9-b08feffab607}</t>
  </si>
  <si>
    <t>2</t>
  </si>
  <si>
    <t>/</t>
  </si>
  <si>
    <t>SO 100</t>
  </si>
  <si>
    <t xml:space="preserve">Vedlejší rozpočtové náklady </t>
  </si>
  <si>
    <t>Soupis</t>
  </si>
  <si>
    <t>{0a7bcb16-c9db-4ac3-9a54-4a9651fe0a29}</t>
  </si>
  <si>
    <t>SO 101</t>
  </si>
  <si>
    <t>Maškova - komuniikace</t>
  </si>
  <si>
    <t>{ee963db0-551e-496f-b9f9-ef648923a821}</t>
  </si>
  <si>
    <t>SO 102</t>
  </si>
  <si>
    <t>Národních mučedníků-chodník</t>
  </si>
  <si>
    <t>{d16426fb-d886-43c4-9e7c-f65023bb8463}</t>
  </si>
  <si>
    <t>SO 401</t>
  </si>
  <si>
    <t>Maškova veřejné osvětlení</t>
  </si>
  <si>
    <t>{b251ca37-72e4-47b0-a9c1-d594356842b2}</t>
  </si>
  <si>
    <t>02</t>
  </si>
  <si>
    <t>VODOVOD A KANALIZACE</t>
  </si>
  <si>
    <t>{543f4507-8981-40ed-aa4c-c94e6c8af37e}</t>
  </si>
  <si>
    <t>SO 301</t>
  </si>
  <si>
    <t>VODOVOD</t>
  </si>
  <si>
    <t>{b089fe88-bace-4b3a-81c4-c59036c7c6b7}</t>
  </si>
  <si>
    <t>SO 302</t>
  </si>
  <si>
    <t>KANALIZACE</t>
  </si>
  <si>
    <t>{efc8ac0c-713a-4904-b132-640ebe4cf2d7}</t>
  </si>
  <si>
    <t>VRN</t>
  </si>
  <si>
    <t>Vedlejší rozpočtové náklady</t>
  </si>
  <si>
    <t>{859b5187-d34f-4ed4-93c9-f8c16170bd32}</t>
  </si>
  <si>
    <t>KRYCÍ LIST SOUPISU PRACÍ</t>
  </si>
  <si>
    <t>Objekt:</t>
  </si>
  <si>
    <t>01 - KOMUNIKACE A VO</t>
  </si>
  <si>
    <t>Soupis:</t>
  </si>
  <si>
    <t xml:space="preserve">SO 100 - Vedlejší rozpočtové náklady 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</si>
  <si>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</si>
  <si>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</si>
  <si>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</si>
  <si>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</si>
  <si>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</si>
  <si>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</si>
  <si>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</si>
  <si>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</si>
  <si>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</si>
  <si>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</si>
  <si>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</si>
  <si>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</si>
  <si>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</si>
  <si>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</si>
  <si>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</si>
  <si>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</si>
  <si>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</si>
  <si>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</si>
  <si>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</si>
  <si>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</si>
  <si>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</si>
  <si>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</si>
  <si>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</si>
  <si>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ROZPOCET</t>
  </si>
  <si>
    <t>VRN1</t>
  </si>
  <si>
    <t>Průzkumné, geodetické a projektové práce</t>
  </si>
  <si>
    <t>K</t>
  </si>
  <si>
    <t>012203000</t>
  </si>
  <si>
    <t>Průzkumné, geodetické a projektové práce geodetické práce při provádění stavby</t>
  </si>
  <si>
    <t>Kč</t>
  </si>
  <si>
    <t>CS ÚRS 2017-02</t>
  </si>
  <si>
    <t>1024</t>
  </si>
  <si>
    <t>-1209855828</t>
  </si>
  <si>
    <t>P</t>
  </si>
  <si>
    <t>Poznámka k položce:
Geodetické vytýčení stavby - silničních obrubníků</t>
  </si>
  <si>
    <t>3</t>
  </si>
  <si>
    <t>012303000</t>
  </si>
  <si>
    <t>Průzkumné, geodetické a projektové práce geodetické práce po výstavbě - zamaření uličních vpustí</t>
  </si>
  <si>
    <t>-1792617642</t>
  </si>
  <si>
    <t>Poznámka k položce:
Geodetické zaměření mříží uličních vpustí v počtu 30 ks</t>
  </si>
  <si>
    <t>VRN3</t>
  </si>
  <si>
    <t>Zařízení staveniště</t>
  </si>
  <si>
    <t>4</t>
  </si>
  <si>
    <t>030001000</t>
  </si>
  <si>
    <t>Základní rozdělení průvodních činností a nákladů zařízení staveniště</t>
  </si>
  <si>
    <t>654839768</t>
  </si>
  <si>
    <t>Poznámka k položce:
zařízení staveniště včetně nákadů na jeho zrušení a úklidu po dokončení stavby</t>
  </si>
  <si>
    <t>034403000</t>
  </si>
  <si>
    <t xml:space="preserve">Zařízení staveniště zabezpečení staveniště dopravní značení na staveništi </t>
  </si>
  <si>
    <t>-564011311</t>
  </si>
  <si>
    <t xml:space="preserve">Poznámka k položce:
Dopravně inženýrské opatření </t>
  </si>
  <si>
    <t>VRN4</t>
  </si>
  <si>
    <t>Inženýrská činnost</t>
  </si>
  <si>
    <t>6</t>
  </si>
  <si>
    <t>043002000</t>
  </si>
  <si>
    <t>Hlavní tituly průvodních činností a nákladů inženýrská činnost zkoušky a ostatní měření</t>
  </si>
  <si>
    <t>ks</t>
  </si>
  <si>
    <t>-175798162</t>
  </si>
  <si>
    <t>Poznámka k položce:
zkoušky měření hutnění , pláně, hutnění asfaltových směsí</t>
  </si>
  <si>
    <t>7</t>
  </si>
  <si>
    <t>049002000</t>
  </si>
  <si>
    <t>Hlavní tituly průvodních činností a nákladů inženýrská činnost ostatní inženýrská činnost - vytýčení sítí</t>
  </si>
  <si>
    <t>-499065399</t>
  </si>
  <si>
    <t>Poznámka k položce:
vytýčení inženýrských sítí před výstavbou</t>
  </si>
  <si>
    <t>VRN9</t>
  </si>
  <si>
    <t>Ostatní náklady</t>
  </si>
  <si>
    <t>8</t>
  </si>
  <si>
    <t>091704000</t>
  </si>
  <si>
    <t>Ostatní náklady související s objektem náklady na údržbu</t>
  </si>
  <si>
    <t>1861393824</t>
  </si>
  <si>
    <t>Poznámka k položce:
Úklid staveniště po doby stavby</t>
  </si>
  <si>
    <t>SO 101 - Maškova - komuniikace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</si>
  <si>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</si>
  <si>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</si>
  <si>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</si>
  <si>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</si>
  <si>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</si>
  <si>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</si>
  <si>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</si>
  <si>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</si>
  <si>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</si>
  <si>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</si>
  <si>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</si>
  <si>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</si>
  <si>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</si>
  <si>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m2</t>
  </si>
  <si>
    <t>CS ÚRS 2021 01</t>
  </si>
  <si>
    <t>VV</t>
  </si>
  <si>
    <t>"Vjezdy" 4*2</t>
  </si>
  <si>
    <t>Součet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</si>
  <si>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</si>
  <si>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</si>
  <si>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"E01" 670</t>
  </si>
  <si>
    <t>"E02" 330</t>
  </si>
  <si>
    <t>"E03" 55</t>
  </si>
  <si>
    <t>"Odpočet zatravněného chodníku" -90*(2,35+2,7)/2-3,35*4,25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</si>
  <si>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</si>
  <si>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</si>
  <si>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</si>
  <si>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</si>
  <si>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</si>
  <si>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</si>
  <si>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10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</si>
  <si>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</si>
  <si>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</si>
  <si>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</si>
  <si>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12</t>
  </si>
  <si>
    <t>"OS1" 165</t>
  </si>
  <si>
    <t>"OS2" 15</t>
  </si>
  <si>
    <t>"OS3" 20</t>
  </si>
  <si>
    <t>"OS4" 3</t>
  </si>
  <si>
    <t>"OS5" 2</t>
  </si>
  <si>
    <t>"OS6" 3</t>
  </si>
  <si>
    <t>121101102</t>
  </si>
  <si>
    <t>Sejmutí ornice s přemístěním na vzdálenost do 100 m</t>
  </si>
  <si>
    <t>m3</t>
  </si>
  <si>
    <t>14</t>
  </si>
  <si>
    <t>"Chodník" (90*(2,35+2,7)/2+3,35*4,25-4*2)*0,15</t>
  </si>
  <si>
    <t>122202201</t>
  </si>
  <si>
    <t>Odkopávky a prokopávky nezapažené pro silnice objemu do 100 m3 v hornině tř. 3</t>
  </si>
  <si>
    <t>16</t>
  </si>
  <si>
    <t>Snížení terénu :</t>
  </si>
  <si>
    <t>"Profil RI.2" (3,5*0,19/2+3,55*0,19+2,6*(0,12+0,16)/2+0,7*0,24/2)*(12,7/2+14,7/2+14,7/4)</t>
  </si>
  <si>
    <t>"Profil RI.3" (3,25*(0,05+0,21)/2+2,85*0,21+2,85*(0,21+0,05)/2+2,62*0,12)*(12,7+15,5)/2</t>
  </si>
  <si>
    <t>"Profil RI.4" (3,85*(0,05+0,17)/2+2,8*(0,17+0,2)/2+0,9*(0,2+0,05)/2+2,5*0,08/2)*(15,5+13,8)/2</t>
  </si>
  <si>
    <t>"Profil RI.5" (2,8*0,1/2+2,8*0,1+0,9*0,1/2)*(13,8+11,6)/2</t>
  </si>
  <si>
    <t>"Profil RI.6" (1,2*0,14/2+1,9*0,09/2+2,7*0,09+1*0,09/2)*(11,6+16,6+16,6/2)/2</t>
  </si>
  <si>
    <t>9</t>
  </si>
  <si>
    <t>130001101</t>
  </si>
  <si>
    <t>Příplatek k cenám hloubených vykopávek za ztížení vykopávky v blízkosti podzemního vedení nebo výbušnin pro jakoukoliv třídu horniny</t>
  </si>
  <si>
    <t>18</t>
  </si>
  <si>
    <t>Předpoklad 10% :</t>
  </si>
  <si>
    <t>"Přípojky k UVN" (5,5+6,5)*1,2*2,75*0,1</t>
  </si>
  <si>
    <t>"Přípojky k UVS" (0,5*5+1)*1,2*2,75*0,1</t>
  </si>
  <si>
    <t>132301202</t>
  </si>
  <si>
    <t>Hloubení rýh š do 2000 mm v hornině tř. 4 objemu do 1000 m3</t>
  </si>
  <si>
    <t>20</t>
  </si>
  <si>
    <t>"Přípojky k UVN" (5,5+6,5)*1,2*2,75</t>
  </si>
  <si>
    <t>"Přípojky k UVS" (0,5*3+1*2)*1,2*2,75</t>
  </si>
  <si>
    <t>11</t>
  </si>
  <si>
    <t>151101102</t>
  </si>
  <si>
    <t>Zřízení pažení a rozepření stěn rýh pro podzemní vedení příložné pro jakoukoliv mezerovitost, hloubky do 4 m</t>
  </si>
  <si>
    <t>22</t>
  </si>
  <si>
    <t>"Přípojky k UVN" (5,5+6,5)*2,75*2</t>
  </si>
  <si>
    <t>"Přípojky k UVS" (0,5*3+1*2)*2,75*2</t>
  </si>
  <si>
    <t>151201112</t>
  </si>
  <si>
    <t>Odstranění pažení a rozepření stěn rýh pro podzemní vedení s uložením materiálu na vzdálenost do 3 m od kraje výkopu zátažné, hloubky přes 2 do 4 m</t>
  </si>
  <si>
    <t>24</t>
  </si>
  <si>
    <t>13</t>
  </si>
  <si>
    <t>161101102</t>
  </si>
  <si>
    <t>Svislé přemístění výkopku z horniny tř. 1 až 4 hl výkopu do 4 m</t>
  </si>
  <si>
    <t>26</t>
  </si>
  <si>
    <t>162701105</t>
  </si>
  <si>
    <t>Vodorovné přemístění do 10000 m výkopku/sypaniny z horniny tř. 1 až 4</t>
  </si>
  <si>
    <t>28</t>
  </si>
  <si>
    <t>"Přebytečná zemina" 80,495+51,15-40,92</t>
  </si>
  <si>
    <t>"Ornice" 35,023</t>
  </si>
  <si>
    <t>167101101</t>
  </si>
  <si>
    <t>Nakládání výkopku z hornin tř. 1 až 4 do 100 m3</t>
  </si>
  <si>
    <t>30</t>
  </si>
  <si>
    <t>171201201</t>
  </si>
  <si>
    <t>Uložení sypaniny na skládky nebo meziskládky bez hutnění s upravením uložené sypaniny do předepsaného tvaru</t>
  </si>
  <si>
    <t>32</t>
  </si>
  <si>
    <t>17</t>
  </si>
  <si>
    <t>171201211</t>
  </si>
  <si>
    <t>Poplatek za uložení stavebního odpadu - zeminy a kameniva na skládce</t>
  </si>
  <si>
    <t>t</t>
  </si>
  <si>
    <t>34</t>
  </si>
  <si>
    <t>90,725*1,7</t>
  </si>
  <si>
    <t>174101101</t>
  </si>
  <si>
    <t>Zásyp sypaninou z jakékoliv horniny strojně s uložením výkopku ve vrstvách se zhutněním jam, šachet, rýh nebo kolem objektů v těchto vykopávkách</t>
  </si>
  <si>
    <t>36</t>
  </si>
  <si>
    <t>"Přípojky k UVN" (5,5+6,5)*1,2*(2,75-0,55)</t>
  </si>
  <si>
    <t>"Přípojky k UVS" (0,5*3+1*2)*1,2*(2,75-0,55)</t>
  </si>
  <si>
    <t>19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</si>
  <si>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</si>
  <si>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</si>
  <si>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38</t>
  </si>
  <si>
    <t>"Přípojky k UVN" (5,5+6,5)*1,2*0,45</t>
  </si>
  <si>
    <t>"Přípojky k UVS" (0,5*3+1*2)*1,2*0,45</t>
  </si>
  <si>
    <t>M</t>
  </si>
  <si>
    <t>58331201</t>
  </si>
  <si>
    <t>štěrkopísek netříděný</t>
  </si>
  <si>
    <t>40</t>
  </si>
  <si>
    <t>8,37*1,9</t>
  </si>
  <si>
    <t>181102302</t>
  </si>
  <si>
    <t>Úprava pláně na stavbách silnic a dálnic strojně v zářezech mimo skalních se zhutněním</t>
  </si>
  <si>
    <t>42</t>
  </si>
  <si>
    <t>"Pod obrubníky" (165+15+20)*0,25+(3+2+3)*0,15+16*0,1</t>
  </si>
  <si>
    <t>Vodorovné konstrukce</t>
  </si>
  <si>
    <t>451572111</t>
  </si>
  <si>
    <t>Lože pod potrubí, stoky a drobné objekty v otevřeném výkopu z kameniva drobného těženého 0 až 4 mm</t>
  </si>
  <si>
    <t>44</t>
  </si>
  <si>
    <t>"Přípojky k UVN" (5,5+6,5)*1,2*0,1</t>
  </si>
  <si>
    <t>"Přípojky k UVS" (0,5*3+1*2)*1,2*0,1</t>
  </si>
  <si>
    <t>23</t>
  </si>
  <si>
    <t>452311131</t>
  </si>
  <si>
    <t>Podkladní a zajišťovací konstrukce z betonu prostého v otevřeném výkopu desky pod potrubí, stoky a drobné objekty z betonu tř. C 12/15</t>
  </si>
  <si>
    <t>46</t>
  </si>
  <si>
    <t>"Pod vpusti" 1,25*1,2*0,1*8</t>
  </si>
  <si>
    <t>452312131</t>
  </si>
  <si>
    <t>Podkladní a zajišťovací konstrukce z betonu prostého v otevřeném výkopu sedlové lože pod potrubí z betonu tř. C 12/15</t>
  </si>
  <si>
    <t>48</t>
  </si>
  <si>
    <t>"Pod výtok vpusti" 0,4*0,6*0,6*8</t>
  </si>
  <si>
    <t>Komunikace pozemní</t>
  </si>
  <si>
    <t>25</t>
  </si>
  <si>
    <t>564710011</t>
  </si>
  <si>
    <t>Podklad nebo kryt z kameniva hrubého drceného vel. 8-16 mm s rozprostřením a zhutněním, po zhutnění tl. 50 mm</t>
  </si>
  <si>
    <t>50</t>
  </si>
  <si>
    <t>564851111</t>
  </si>
  <si>
    <t>Podklad ze štěrkodrti ŠD s rozprostřením a zhutněním, po zhutnění tl. 150 mm</t>
  </si>
  <si>
    <t>52</t>
  </si>
  <si>
    <t>27</t>
  </si>
  <si>
    <t>565135121</t>
  </si>
  <si>
    <t>Asfaltový beton vrstva podkladní ACP 16 (obalované kamenivo střednězrnné - OKS) s rozprostřením a zhutněním v pruhu šířky přes 3 m, po zhutnění tl. 50 mm</t>
  </si>
  <si>
    <t>54</t>
  </si>
  <si>
    <t>573211107</t>
  </si>
  <si>
    <t>Postřik spojovací PS bez posypu kamenivem z asfaltu silničního, v množství 0,30 kg/m2</t>
  </si>
  <si>
    <t>56</t>
  </si>
  <si>
    <t>29</t>
  </si>
  <si>
    <t>577143111</t>
  </si>
  <si>
    <t>Asfaltový beton vrstva obrusná ACO 8 (ABJ) s rozprostřením a se zhutněním z nemodifikovaného asfaltu v pruhu šířky do 3 m, po zhutnění tl. 50 mm</t>
  </si>
  <si>
    <t>58</t>
  </si>
  <si>
    <t>577144141</t>
  </si>
  <si>
    <t>Asfaltový beton vrstva obrusná ACO 11 (ABS) s rozprostřením a se zhutněním z modifikovaného asfaltu v pruhu šířky přes 3 m, po zhutnění tl. 50 mm</t>
  </si>
  <si>
    <t>60</t>
  </si>
  <si>
    <t>31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</si>
  <si>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</si>
  <si>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</si>
  <si>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62</t>
  </si>
  <si>
    <t>59245006</t>
  </si>
  <si>
    <t>dlažba tvar obdélník betonová pro nevidomé 200x100x60mm barevná</t>
  </si>
  <si>
    <t>64</t>
  </si>
  <si>
    <t>5*1,01</t>
  </si>
  <si>
    <t>Trubní vedení</t>
  </si>
  <si>
    <t>33</t>
  </si>
  <si>
    <t>837385121</t>
  </si>
  <si>
    <t>Výsek a montáž kameninové odbočné tvarovky na kameninovém potrubí DN 350</t>
  </si>
  <si>
    <t>kus</t>
  </si>
  <si>
    <t>66</t>
  </si>
  <si>
    <t>"UVN" 2</t>
  </si>
  <si>
    <t>59711574</t>
  </si>
  <si>
    <t>odbočka kameninová glazovaná jednoduchá kolmá DN 350/150 polyuretanové/pryžové těsnění (spojovací systém C/F)L 500mm třída pevnosti 160/200</t>
  </si>
  <si>
    <t>68</t>
  </si>
  <si>
    <t>35</t>
  </si>
  <si>
    <t>871315221</t>
  </si>
  <si>
    <t>Kanalizační potrubí z tvrdého PVC v otevřeném výkopu ve sklonu do 20 %, hladkého plnostěnného jednovrstvého, tuhost třídy SN 8 DN 160</t>
  </si>
  <si>
    <t>70</t>
  </si>
  <si>
    <t>"Přípojky k UVN" 5,5+6,5</t>
  </si>
  <si>
    <t>"Přípojky k UVS" 0,5*3+1*2</t>
  </si>
  <si>
    <t>877315211</t>
  </si>
  <si>
    <t>Montáž tvarovek na kanalizačním potrubí z trub z plastu z tvrdého PVC nebo z polypropylenu v otevřeném výkopu jednoosých DN 160</t>
  </si>
  <si>
    <t>72</t>
  </si>
  <si>
    <t>"UVS" 5</t>
  </si>
  <si>
    <t>37</t>
  </si>
  <si>
    <t>28611528</t>
  </si>
  <si>
    <t>přechod kanalizační KG kamenina-plast DN 160</t>
  </si>
  <si>
    <t>74</t>
  </si>
  <si>
    <t>890411811</t>
  </si>
  <si>
    <t>Bourání šachet a jímek ručně velikosti obestavěného prostoru do 1,5 m3 z prefabrikovaných skruží</t>
  </si>
  <si>
    <t>76</t>
  </si>
  <si>
    <t>"UVS" 0,3*0,3*3,14*1,2* 5</t>
  </si>
  <si>
    <t>39</t>
  </si>
  <si>
    <t>895941111</t>
  </si>
  <si>
    <t>Zřízení vpusti kanalizační uliční z betonových dílců typ UV-50 normální</t>
  </si>
  <si>
    <t>78</t>
  </si>
  <si>
    <t>59223891</t>
  </si>
  <si>
    <t>vpusť betonová uliční - prstenec TBV-Q 10a, výška 60 mm</t>
  </si>
  <si>
    <t>80</t>
  </si>
  <si>
    <t>7*1,01</t>
  </si>
  <si>
    <t>41</t>
  </si>
  <si>
    <t>59223892</t>
  </si>
  <si>
    <t>skruž betonová pro uliční vpusť horní TBV-Q 450/195/5c  v. 195 mm</t>
  </si>
  <si>
    <t>82</t>
  </si>
  <si>
    <t>59223893</t>
  </si>
  <si>
    <t>skruž betonová pro uliční vpusť středová TBV-Q  450/195/6b v.195 mm</t>
  </si>
  <si>
    <t>84</t>
  </si>
  <si>
    <t>43</t>
  </si>
  <si>
    <t>59223894</t>
  </si>
  <si>
    <t>skruž betonová pro uliční vpusť s výtokovým otvorem TBV-Q 450/570/3z pro PVC DN 150  v.555 mm</t>
  </si>
  <si>
    <t>86</t>
  </si>
  <si>
    <t>59223895</t>
  </si>
  <si>
    <t>dno s kalovou prohlubní pro uliční vpusť  TBV-Q 450/300/2a  v. 300 mm</t>
  </si>
  <si>
    <t>88</t>
  </si>
  <si>
    <t>45</t>
  </si>
  <si>
    <t>899202211</t>
  </si>
  <si>
    <t>Demontáž mříží litinových včetně rámů, hmotnosti jednotlivě přes 50 do 100 Kg</t>
  </si>
  <si>
    <t>90</t>
  </si>
  <si>
    <t>899204112</t>
  </si>
  <si>
    <t>Osazení mříží litinových včetně rámů a košů na bahno pro třídu zatížení D400, E600</t>
  </si>
  <si>
    <t>92</t>
  </si>
  <si>
    <t>47</t>
  </si>
  <si>
    <t>55242320</t>
  </si>
  <si>
    <t>mříž vtoková litinová plochá 500x500mm</t>
  </si>
  <si>
    <t>94</t>
  </si>
  <si>
    <t>28661790</t>
  </si>
  <si>
    <t>těsnění šachtové roury 425 odolné rop. látkám</t>
  </si>
  <si>
    <t>96</t>
  </si>
  <si>
    <t>49</t>
  </si>
  <si>
    <t>899332111</t>
  </si>
  <si>
    <t>Výšková úprava uličního vstupu nebo vpusti do 200 mm snížením poklopu</t>
  </si>
  <si>
    <t>98</t>
  </si>
  <si>
    <t>899432111</t>
  </si>
  <si>
    <t>Výšková úprava uličního vstupu nebo vpusti do 200 mm snížením krycího hrnce, šoupěte, nebo hydrantu bez úpravy armatur</t>
  </si>
  <si>
    <t>100</t>
  </si>
  <si>
    <t>"Vodovod" 15</t>
  </si>
  <si>
    <t>"Plyn, CETIN" 20</t>
  </si>
  <si>
    <t>51</t>
  </si>
  <si>
    <t>899722113</t>
  </si>
  <si>
    <t>Krytí potrubí z plastů výstražnou fólií z PVC šířky 34 cm</t>
  </si>
  <si>
    <t>102</t>
  </si>
  <si>
    <t>Ostatní konstrukce a práce, bourání</t>
  </si>
  <si>
    <t>914111111</t>
  </si>
  <si>
    <t>Montáž svislé dopravní značky základní velikosti do 1 m2 objímkami na sloupky nebo konzoly</t>
  </si>
  <si>
    <t>104</t>
  </si>
  <si>
    <t>53</t>
  </si>
  <si>
    <t>914511112</t>
  </si>
  <si>
    <t>Montáž sloupku dopravních značek délky do 3,5 m do hliníkové patky</t>
  </si>
  <si>
    <t>106</t>
  </si>
  <si>
    <t>916111122</t>
  </si>
  <si>
    <t>Osazení silniční obruby z dlažebních kostek v jedné řadě s ložem tl. přes 50 do 100 mm, s vyplněním a zatřením spár cementovou maltou z drobných kostek bez boční opěry, do lože z betonu prostého</t>
  </si>
  <si>
    <t>108</t>
  </si>
  <si>
    <t>"KP1" 400</t>
  </si>
  <si>
    <t>55</t>
  </si>
  <si>
    <t>58381007</t>
  </si>
  <si>
    <t>kostka dlažební žula drobná 8/10</t>
  </si>
  <si>
    <t>110</t>
  </si>
  <si>
    <t>400*0,08*1,05</t>
  </si>
  <si>
    <t>916241113</t>
  </si>
  <si>
    <t>Osazení obrubníku kamenného se zřízením lože, s vyplněním a zatřením spár cementovou maltou ležatého s boční opěrou z betonu prostého, do lože z betonu prostého</t>
  </si>
  <si>
    <t>112</t>
  </si>
  <si>
    <t>"OS1-OS6" 165+15+20+3+2+3</t>
  </si>
  <si>
    <t>57</t>
  </si>
  <si>
    <t>58380008</t>
  </si>
  <si>
    <t>obrubník kamenný žulový přímý 150x150mm - vlastnosti viz. výkres č. C.5. - Legenda</t>
  </si>
  <si>
    <t>114</t>
  </si>
  <si>
    <t>"OS4 - OS6" (3+2+3)*0,3*1,01</t>
  </si>
  <si>
    <t>58380009</t>
  </si>
  <si>
    <t>obrubník kamenný žulový přímý 250x250mm - vlastnosti viz. výkres č. C.5. - Legenda</t>
  </si>
  <si>
    <t>116</t>
  </si>
  <si>
    <t>"OS1 - OS3" (165+15+20)*0,3*1,01</t>
  </si>
  <si>
    <t>59</t>
  </si>
  <si>
    <t>916241212</t>
  </si>
  <si>
    <t>Osazení obrubníku kamenného se zřízením lože, s vyplněním a zatřením spár cementovou maltou stojatého bez boční opěry, do lože z betonu prostého</t>
  </si>
  <si>
    <t>118</t>
  </si>
  <si>
    <t>"K01" 16</t>
  </si>
  <si>
    <t>58380375</t>
  </si>
  <si>
    <t>obrubník kamenný žulový přímý 100x250mm - vlastnosti viz. výkres č. C.5. - Legenda</t>
  </si>
  <si>
    <t>120</t>
  </si>
  <si>
    <t>16*1,01</t>
  </si>
  <si>
    <t>61</t>
  </si>
  <si>
    <t>916991121</t>
  </si>
  <si>
    <t>Lože pod obrubníky, krajníky nebo obruby z dlažebních kostek z betonu prostého</t>
  </si>
  <si>
    <t>122</t>
  </si>
  <si>
    <t>"Navýšení lože pod obrubníky" ((165+15+20)*0,35+(3+2+3)*0,25+16*0,2)*0,1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</si>
  <si>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</si>
  <si>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</si>
  <si>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124</t>
  </si>
  <si>
    <t>"Komunikace" 1+14,95+1+0,5+3+4+5+3,4+3,15+0,5</t>
  </si>
  <si>
    <t>"Chodník" 2*2+3,75+1,8</t>
  </si>
  <si>
    <t>63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</si>
  <si>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</si>
  <si>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</si>
  <si>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126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</si>
  <si>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</si>
  <si>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</si>
  <si>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128</t>
  </si>
  <si>
    <t>65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</si>
  <si>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</si>
  <si>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</si>
  <si>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130</t>
  </si>
  <si>
    <t>9799-010</t>
  </si>
  <si>
    <t>Příplatek na seříznutí čel, sražení hran a přípravu stávajících obrubníků k osazení</t>
  </si>
  <si>
    <t>132</t>
  </si>
  <si>
    <t>997</t>
  </si>
  <si>
    <t>Přesun sutě</t>
  </si>
  <si>
    <t>67</t>
  </si>
  <si>
    <t>997221551</t>
  </si>
  <si>
    <t>Vodorovná doprava suti bez naložení, ale se složením a s hrubým urovnáním ze sypkých materiálů, na vzdálenost do 1 km</t>
  </si>
  <si>
    <t>134</t>
  </si>
  <si>
    <t>997221559</t>
  </si>
  <si>
    <t>Vodorovná doprava suti bez naložení, ale se složením a s hrubým urovnáním Příplatek k ceně za každý další i započatý 1 km přes 1 km</t>
  </si>
  <si>
    <t>136</t>
  </si>
  <si>
    <t>466,271*9 "Přepočtené koeficientem množství</t>
  </si>
  <si>
    <t>69</t>
  </si>
  <si>
    <t>997221815</t>
  </si>
  <si>
    <t>Poplatek za uložení na skládce (skládkovné) stavebního odpadu betonového kód odpadu 170 101</t>
  </si>
  <si>
    <t>138</t>
  </si>
  <si>
    <t>2,04+2,6+3,256+0,164</t>
  </si>
  <si>
    <t>997221845</t>
  </si>
  <si>
    <t>Poplatek za uložení na skládce (skládkovné) odpadu asfaltového bez dehtu kód odpadu 170 302</t>
  </si>
  <si>
    <t>140</t>
  </si>
  <si>
    <t>Poznámka k položce:
Dle provedeného rozboru vzorku asfalltů je dle vyhl.130/2019 Sb. asfaltová směs třídy ZAS-T1</t>
  </si>
  <si>
    <t>14,064+147,4</t>
  </si>
  <si>
    <t>71</t>
  </si>
  <si>
    <t>997221855</t>
  </si>
  <si>
    <t>Poplatek za uložení na skládce (skládkovné) zeminy a kameniva kód odpadu 170 504</t>
  </si>
  <si>
    <t>142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</si>
  <si>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</si>
  <si>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</si>
  <si>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</si>
  <si>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</si>
  <si>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144</t>
  </si>
  <si>
    <t>SO 102 - Národních mučedníků-chodník</t>
  </si>
  <si>
    <t>Klatovy</t>
  </si>
  <si>
    <t>Město Klatovy</t>
  </si>
  <si>
    <t>Kohout</t>
  </si>
  <si>
    <t>PSV - Práce a dodávky PSV</t>
  </si>
  <si>
    <t xml:space="preserve">    783 - Dokončovací práce - nátěry</t>
  </si>
  <si>
    <t>949281978</t>
  </si>
  <si>
    <t>149*2</t>
  </si>
  <si>
    <t>113154114</t>
  </si>
  <si>
    <t>Frézování živičného podkladu nebo krytu s naložením na dopravní prostředek plochy do 500 m2 bez překážek v trase pruhu šířky do 0,5 m, tloušťky vrstvy 100 mm</t>
  </si>
  <si>
    <t>-1197831209</t>
  </si>
  <si>
    <t>153*1,5</t>
  </si>
  <si>
    <t>-1132157587</t>
  </si>
  <si>
    <t>122552203</t>
  </si>
  <si>
    <t>Odkopávky a prokopávky nezapažené pro silnice a dálnice strojně v hornině třídy těžitelnosti III do 100 m3</t>
  </si>
  <si>
    <t>-630132797</t>
  </si>
  <si>
    <t>(229,5*0,16)+(298*0,1)</t>
  </si>
  <si>
    <t>132251101</t>
  </si>
  <si>
    <t>Hloubení nezapažených rýh šířky do 800 mm strojně s urovnáním dna do předepsaného profilu a spádu v hornině třídy těžitelnosti I skupiny 3 do 20 m3</t>
  </si>
  <si>
    <t>1262895209</t>
  </si>
  <si>
    <t>153*0,5*0,15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</si>
  <si>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</si>
  <si>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</si>
  <si>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-571900693</t>
  </si>
  <si>
    <t>66,52+11,475</t>
  </si>
  <si>
    <t>171201231</t>
  </si>
  <si>
    <t>Poplatek za uložení stavebního odpadu na recyklační skládce (skládkovné) zeminy a kamení zatříděného do Katalogu odpadů pod kódem 17 05 04</t>
  </si>
  <si>
    <t>611352831</t>
  </si>
  <si>
    <t>77,995*1,8</t>
  </si>
  <si>
    <t>180404111</t>
  </si>
  <si>
    <t>Založení hřišťového trávníku výsevem na vrstvě ornice</t>
  </si>
  <si>
    <t>-1322318483</t>
  </si>
  <si>
    <t>00572410</t>
  </si>
  <si>
    <t>osivo směs travní parková</t>
  </si>
  <si>
    <t>kg</t>
  </si>
  <si>
    <t>2004470789</t>
  </si>
  <si>
    <t>6*0,03 'Přepočtené koeficientem množství</t>
  </si>
  <si>
    <t>181951112</t>
  </si>
  <si>
    <t>Úprava pláně vyrovnáním výškových rozdílů strojně v hornině třídy těžitelnosti I, skupiny 1 až 3 se zhutněním</t>
  </si>
  <si>
    <t>659229775</t>
  </si>
  <si>
    <t>298+229,50</t>
  </si>
  <si>
    <t>-1527625743</t>
  </si>
  <si>
    <t>153*3,70</t>
  </si>
  <si>
    <t>-1620007248</t>
  </si>
  <si>
    <t>153*2</t>
  </si>
  <si>
    <t>577144111</t>
  </si>
  <si>
    <t>Asfaltový beton vrstva obrusná ACO 11 (ABS) s rozprostřením a se zhutněním z nemodifikovaného asfaltu v pruhu šířky do 3 m tř. I, po zhutnění tl. 50 mm</t>
  </si>
  <si>
    <t>-1388171809</t>
  </si>
  <si>
    <t>229,50</t>
  </si>
  <si>
    <t>577155112</t>
  </si>
  <si>
    <t>Asfaltový beton vrstva ložní ACL 16 (ABH) s rozprostřením a zhutněním z nemodifikovaného asfaltu v pruhu šířky do 3 m, po zhutnění tl. 60 mm</t>
  </si>
  <si>
    <t>1943628995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</si>
  <si>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</si>
  <si>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</si>
  <si>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1419248946</t>
  </si>
  <si>
    <t>(149-21+6)*0,1</t>
  </si>
  <si>
    <t>58381006</t>
  </si>
  <si>
    <t>kostka dlažební mozaika řezaná mramor 4/6</t>
  </si>
  <si>
    <t>-408667732</t>
  </si>
  <si>
    <t>13,4*1,02 'Přepočtené koeficientem množství</t>
  </si>
  <si>
    <t>-1055755374</t>
  </si>
  <si>
    <t>(21*2)+(3*0,4)</t>
  </si>
  <si>
    <t>BET.K06N02</t>
  </si>
  <si>
    <t>BEST-KLASIKO PRO NEVIDOMÉ/6CM ČERVENÁ</t>
  </si>
  <si>
    <t>237006595</t>
  </si>
  <si>
    <t>12,507*1,03 'Přepočtené koeficientem množství</t>
  </si>
  <si>
    <t>BET.K08C01</t>
  </si>
  <si>
    <t>BEST-KLASIKO/8CM PŘÍRODNÍ</t>
  </si>
  <si>
    <t>-529578128</t>
  </si>
  <si>
    <t>31,927*1,03 'Přepočtené koeficientem množství</t>
  </si>
  <si>
    <t>599142111</t>
  </si>
  <si>
    <t>Úprava zálivky dilatačních nebo pracovních spár v cementobetonovém krytu, hloubky do 40 mm, šířky přes 20 do 40 mm</t>
  </si>
  <si>
    <t>-1533885386</t>
  </si>
  <si>
    <t>153+2+2</t>
  </si>
  <si>
    <t>786612104</t>
  </si>
  <si>
    <t>40445225</t>
  </si>
  <si>
    <t>sloupek pro dopravní značku Zn D 60mm v 3,5m</t>
  </si>
  <si>
    <t>1777195946</t>
  </si>
  <si>
    <t>40445253</t>
  </si>
  <si>
    <t>víčko plastové na sloupek D 60mm</t>
  </si>
  <si>
    <t>-1457372947</t>
  </si>
  <si>
    <t>40445241</t>
  </si>
  <si>
    <t>patka pro sloupek Al D 70mm</t>
  </si>
  <si>
    <t>462459644</t>
  </si>
  <si>
    <t>915211116</t>
  </si>
  <si>
    <t>Vodorovné dopravní značení stříkaným plastem dělící čára šířky 125 mm souvislá žlutá retroreflexní</t>
  </si>
  <si>
    <t>691761476</t>
  </si>
  <si>
    <t>12+12+2,5+2,5+2,5+2,5+3,5+3,5+3,5+3,5</t>
  </si>
  <si>
    <t>915231112</t>
  </si>
  <si>
    <t>Vodorovné dopravní značení stříkaným plastem přechody pro chodce, šipky, symboly nápisy bílé retroreflexní</t>
  </si>
  <si>
    <t>-1152915152</t>
  </si>
  <si>
    <t>(5*3*0,4)+(4*0,4*16)</t>
  </si>
  <si>
    <t>916111113</t>
  </si>
  <si>
    <t>Osazení silniční obruby z dlažebních kostek v jedné řadě s ložem tl. přes 50 do 100 mm, s vyplněním a zatřením spár cementovou maltou z velkých kostek s boční opěrou z betonu prostého, do lože z betonu prostého téže značky</t>
  </si>
  <si>
    <t>-2132745528</t>
  </si>
  <si>
    <t>-2001450826</t>
  </si>
  <si>
    <t>153*0,1</t>
  </si>
  <si>
    <t>15,3*0,17 'Přepočtené koeficientem množství</t>
  </si>
  <si>
    <t>767069210</t>
  </si>
  <si>
    <t>919735112</t>
  </si>
  <si>
    <t>Řezání stávajícího živičného krytu nebo podkladu hloubky přes 50 do 100 mm</t>
  </si>
  <si>
    <t>257588467</t>
  </si>
  <si>
    <t>1089110406</t>
  </si>
  <si>
    <t>1930503400</t>
  </si>
  <si>
    <t>1794388732</t>
  </si>
  <si>
    <t>797415042</t>
  </si>
  <si>
    <t>997221561</t>
  </si>
  <si>
    <t>Vodorovná doprava suti bez naložení, ale se složením a s hrubým urovnáním z kusových materiálů, na vzdálenost do 1 km</t>
  </si>
  <si>
    <t>-1719135340</t>
  </si>
  <si>
    <t>997221569</t>
  </si>
  <si>
    <t>913241942</t>
  </si>
  <si>
    <t>997221645</t>
  </si>
  <si>
    <t>Poplatek za uložení stavebního odpadu na skládce (skládkovné) asfaltového bez obsahu dehtu zatříděného do Katalogu odpadů pod kódem 17 03 02</t>
  </si>
  <si>
    <t>1712676435</t>
  </si>
  <si>
    <t>Poznámka k položce:
Provedeným rozborem asfaltového vzorku de dle vyhl. 130/2019 Sb. asfalt zařazen do třídy ZAS-T2</t>
  </si>
  <si>
    <t>1491078340</t>
  </si>
  <si>
    <t>PSV</t>
  </si>
  <si>
    <t>Práce a dodávky PSV</t>
  </si>
  <si>
    <t>783</t>
  </si>
  <si>
    <t>Dokončovací práce - nátěry</t>
  </si>
  <si>
    <t>783364101</t>
  </si>
  <si>
    <t>Základní nátěr zámečnických konstrukcí jednonásobný olejový</t>
  </si>
  <si>
    <t>1469148343</t>
  </si>
  <si>
    <t>10*3,14*0,08</t>
  </si>
  <si>
    <t>SO 401 - Maškova veřejné osvětlení</t>
  </si>
  <si>
    <t>11 - Přípravné a přidružené práce</t>
  </si>
  <si>
    <t>31 - Zdi podpěrné a volné</t>
  </si>
  <si>
    <t>56 - Podkladní vrstvy komunikací, letišť a ploch</t>
  </si>
  <si>
    <t>57 - Kryty pozemních komunikací, letišť a ploch z kameniva nebo živičné</t>
  </si>
  <si>
    <t>59 - Kryty pozemních komunikací, letišť a ploch dlážděných (předlažby)</t>
  </si>
  <si>
    <t>91 - Doplňující konstrukce a práce na pozemních komunikacích a zpevněných plochách</t>
  </si>
  <si>
    <t>M21 - Elektromontáže</t>
  </si>
  <si>
    <t>M22 - Montáže sdělovací a zabezpečovací techniky</t>
  </si>
  <si>
    <t>M46 - Zemní práce při montážích</t>
  </si>
  <si>
    <t>M65 - Elektroinstalace</t>
  </si>
  <si>
    <t>16 - Přemístění výkopku</t>
  </si>
  <si>
    <t>19 - Hloubení pro podzemní stěny, ražení a hloubení důlní</t>
  </si>
  <si>
    <t>S - Přesuny sutí</t>
  </si>
  <si>
    <t>D1 - VORN - Vedlejší a ostatní rozpočtové náklady</t>
  </si>
  <si>
    <t>01VRN - Průzkumy, geodetické a projektové práce</t>
  </si>
  <si>
    <t>Přípravné a přidružené práce</t>
  </si>
  <si>
    <t>113106231R00</t>
  </si>
  <si>
    <t>Rozebrání dlažeb ze zámkové dlažby v kamenivu</t>
  </si>
  <si>
    <t>919735113R00</t>
  </si>
  <si>
    <t>Řezání stávajícího živičného krytu tl. 10 - 15 cm</t>
  </si>
  <si>
    <t>113108305R00</t>
  </si>
  <si>
    <t>Odstranění asfaltové vrstvy pl.do 50 m2, tl. 5 cm</t>
  </si>
  <si>
    <t>113108310R00</t>
  </si>
  <si>
    <t>Odstranění asfaltové vrstvy pl. do 50 m2, tl.10 cm</t>
  </si>
  <si>
    <t>113107320R00</t>
  </si>
  <si>
    <t>Odstranění podkladu pl. 50 m2,kam.těžené tl.20 cm</t>
  </si>
  <si>
    <t>113107530R00</t>
  </si>
  <si>
    <t>Odstranění podkladu pl. 50 m2,kam.drcené tl.30 cm</t>
  </si>
  <si>
    <t>113201011RA0</t>
  </si>
  <si>
    <t>Vytrhání obrubníků silničních</t>
  </si>
  <si>
    <t>Zdi podpěrné a volné</t>
  </si>
  <si>
    <t>311101213R00</t>
  </si>
  <si>
    <t>Vytvoření prostupu do základu stávajícího stožáru</t>
  </si>
  <si>
    <t>Podkladní vrstvy komunikací, letišť a ploch</t>
  </si>
  <si>
    <t>564811111R00</t>
  </si>
  <si>
    <t>Podklad ze štěrkodrti po zhutnění tloušťky 5 cm</t>
  </si>
  <si>
    <t>564861111R00</t>
  </si>
  <si>
    <t>Podklad ze štěrkodrti po zhutnění tloušťky 20 cm</t>
  </si>
  <si>
    <t>564782111R00</t>
  </si>
  <si>
    <t>Podklad z kam.drceného 32-63 po zhutnění 30 cm</t>
  </si>
  <si>
    <t>Kryty pozemních komunikací, letišť a ploch z kameniva nebo živičné</t>
  </si>
  <si>
    <t>577141312R00</t>
  </si>
  <si>
    <t>Beton asfalt. ACO 8 CH,ACO 11,ACO 16, do 3 m, 5 cm</t>
  </si>
  <si>
    <t>577161124R00</t>
  </si>
  <si>
    <t>Beton asfalt. ACL 16+ ložný, š. do 3 m, tl. 7 cm</t>
  </si>
  <si>
    <t>577132311R00</t>
  </si>
  <si>
    <t>Beton asfalt. ACO 8 CH obrusný, nad 3 m, 4 cm</t>
  </si>
  <si>
    <t>Kryty pozemních komunikací, letišť a ploch dlážděných (předlažby)</t>
  </si>
  <si>
    <t>596215041R00</t>
  </si>
  <si>
    <t>Kladení zámkové dlažby tl. 8 cm do drtě tl. 5 cm</t>
  </si>
  <si>
    <t>91</t>
  </si>
  <si>
    <t>Doplňující konstrukce a práce na pozemních komunikacích a zpevněných plochách</t>
  </si>
  <si>
    <t>917862111R00</t>
  </si>
  <si>
    <t>Osazení stojat. obrub.bet. s opěrou,lože z C 12/15</t>
  </si>
  <si>
    <t>918101111R00</t>
  </si>
  <si>
    <t>Lože pod obrubníky nebo obruby dlažeb z C 12/15</t>
  </si>
  <si>
    <t>M21</t>
  </si>
  <si>
    <t>Elektromontáže</t>
  </si>
  <si>
    <t>210202115R00</t>
  </si>
  <si>
    <t>Svítidlo veřejného osvětlení parkové</t>
  </si>
  <si>
    <t>348360220</t>
  </si>
  <si>
    <t>LED Svítidlo 25W</t>
  </si>
  <si>
    <t>210204002R00</t>
  </si>
  <si>
    <t>Stožár osvětlovací sadový - ocelový</t>
  </si>
  <si>
    <t>316735704</t>
  </si>
  <si>
    <t>Stožár TS-6 3° atyp. 159/89/60 vč.manžety</t>
  </si>
  <si>
    <t>210204201R00</t>
  </si>
  <si>
    <t>Elektrovýzbroj stožáru pro 1 okruh</t>
  </si>
  <si>
    <t>31678610.A</t>
  </si>
  <si>
    <t>Stožárová rozvodnice SR 481/721 /E27 UN</t>
  </si>
  <si>
    <t>34111032</t>
  </si>
  <si>
    <t>Kabel silový s Cu jádrem 750 V CYKY 3 C x 1,5 mm2</t>
  </si>
  <si>
    <t>210010123R00</t>
  </si>
  <si>
    <t>Trubka ochranná z PE, uložená volně, DN do 47 mm</t>
  </si>
  <si>
    <t>3457114701</t>
  </si>
  <si>
    <t>Trubka kabelová chránička KOPOFLEX KF 09050</t>
  </si>
  <si>
    <t>210010125R00</t>
  </si>
  <si>
    <t>Trubka ochranná z PE, uložená volně, DN do 100 mm</t>
  </si>
  <si>
    <t>3457114705</t>
  </si>
  <si>
    <t>Trubka kabelová chránička KOPOFLEX KF 09110</t>
  </si>
  <si>
    <t>210220022R00</t>
  </si>
  <si>
    <t>Vedení uzemňovací v zemi FeZn, D 8 - 10 mm</t>
  </si>
  <si>
    <t>156112270000</t>
  </si>
  <si>
    <t>Drát ocelový pozinkovaný 426406  D 10 mm</t>
  </si>
  <si>
    <t>210220301R00</t>
  </si>
  <si>
    <t>Svorka hromosvodová do 2 šroubů /SS, SZ, SO/</t>
  </si>
  <si>
    <t>35441885</t>
  </si>
  <si>
    <t>Svorka spojovací SS pro lano d 8-10 mm</t>
  </si>
  <si>
    <t>35441895</t>
  </si>
  <si>
    <t>Svorka připojovací SP  kovových částí d 6-12 mm</t>
  </si>
  <si>
    <t>210810013R00</t>
  </si>
  <si>
    <t>Kabel CYKY-m 750 V 4 x 10 mm2 volně uložený</t>
  </si>
  <si>
    <t>34111076</t>
  </si>
  <si>
    <t>Kabel silový s Cu jádrem 750 V CYKY 4 x10 mm2</t>
  </si>
  <si>
    <t>210901071R00</t>
  </si>
  <si>
    <t>Kabel silový AYKY 1kV 4 x 35 mm2 volně uložený</t>
  </si>
  <si>
    <t>34113204</t>
  </si>
  <si>
    <t>Kabel silový s Al jádrem 1 kV 1-AYKY  4B x 35 mm2</t>
  </si>
  <si>
    <t>210100251R00</t>
  </si>
  <si>
    <t>Ukončení celoplast. kabelů zákl./pás.do 4x10 mm2</t>
  </si>
  <si>
    <t>210100252R00</t>
  </si>
  <si>
    <t>Ukončení celoplast. kabelů zákl./pás.do 4x25 mm2</t>
  </si>
  <si>
    <t>210100001R00</t>
  </si>
  <si>
    <t>Ukončení vodičů v rozvaděči + zapojení do 2,5 mm2</t>
  </si>
  <si>
    <t>210100003R00</t>
  </si>
  <si>
    <t>Ukončení vodičů v rozvaděči + zapojení do 16 mm2</t>
  </si>
  <si>
    <t>210100004R00</t>
  </si>
  <si>
    <t>Ukončení vodičů v rozvaděči + zapojení do 25 mm2</t>
  </si>
  <si>
    <t>211190003R00</t>
  </si>
  <si>
    <t>Osazení pilíře</t>
  </si>
  <si>
    <t>35711643</t>
  </si>
  <si>
    <t>Rozvaděč SR 620/NKV1 pilíř</t>
  </si>
  <si>
    <t>M22</t>
  </si>
  <si>
    <t>Montáže sdělovací a zabezpečovací techniky</t>
  </si>
  <si>
    <t>220890301R00</t>
  </si>
  <si>
    <t>Oživení, zapojení</t>
  </si>
  <si>
    <t>hod.</t>
  </si>
  <si>
    <t>220890202R00</t>
  </si>
  <si>
    <t>Revize</t>
  </si>
  <si>
    <t>M46</t>
  </si>
  <si>
    <t>Zemní práce při montážích</t>
  </si>
  <si>
    <t>460050704R00</t>
  </si>
  <si>
    <t>Jáma do 2 m3 pro stožár veř.osvětlení, hor.4</t>
  </si>
  <si>
    <t>460100023R00</t>
  </si>
  <si>
    <t>Pouzdrový základ 300x1500 mm v ose trasy kab.</t>
  </si>
  <si>
    <t>59221628</t>
  </si>
  <si>
    <t>Trouba betonová přímá TBP Q 300/1000/36 mm</t>
  </si>
  <si>
    <t>58922205</t>
  </si>
  <si>
    <t>Beton C 12/15</t>
  </si>
  <si>
    <t>58337320</t>
  </si>
  <si>
    <t>Štěrkopísek frakce 4-8 C</t>
  </si>
  <si>
    <t>460200164R00</t>
  </si>
  <si>
    <t>Výkop kabelové rýhy 35/80 cm hor.4</t>
  </si>
  <si>
    <t>460200304R00</t>
  </si>
  <si>
    <t>Výkop kabelové rýhy 50/120 cm hor.4</t>
  </si>
  <si>
    <t>460490012R00</t>
  </si>
  <si>
    <t>Zakrytí kabelu výstražnou folií PVC, šířka 33 cm</t>
  </si>
  <si>
    <t>673909992034</t>
  </si>
  <si>
    <t>Fólie výstražná šířka 34 cm červená</t>
  </si>
  <si>
    <t>460560164R00</t>
  </si>
  <si>
    <t>Zához rýhy 35/80 cm, hornina třídy 4</t>
  </si>
  <si>
    <t>460560304R00</t>
  </si>
  <si>
    <t>Zához rýhy 50/120 cm, hornina třídy 4</t>
  </si>
  <si>
    <t>979084113R00</t>
  </si>
  <si>
    <t>Vodorovná doprava hmot po suchu do 1000 m</t>
  </si>
  <si>
    <t>979084119R00</t>
  </si>
  <si>
    <t>Příplatek k přesunu hmot za každých dalších 1000 m</t>
  </si>
  <si>
    <t>460080101R00</t>
  </si>
  <si>
    <t>Rozbourání betonového základu</t>
  </si>
  <si>
    <t>M65</t>
  </si>
  <si>
    <t>Elektroinstalace</t>
  </si>
  <si>
    <t>650106131R00</t>
  </si>
  <si>
    <t>Demontáž svítidla veřejného osvětlení parkového</t>
  </si>
  <si>
    <t>650106221R00</t>
  </si>
  <si>
    <t>Demontáž sadového osvětlovacího stožáru - ocelový</t>
  </si>
  <si>
    <t>650106461R00</t>
  </si>
  <si>
    <t>Demontáž elektrovýzbroje stožáru pro 1 okruh</t>
  </si>
  <si>
    <t>Přemístění výkopku</t>
  </si>
  <si>
    <t>162301102R00</t>
  </si>
  <si>
    <t>Vodorovné přemístění výkopku z hor.1-4 do 1000 m</t>
  </si>
  <si>
    <t>162701109R00</t>
  </si>
  <si>
    <t>Příplatek k vod. přemístění hor.1-4 za další 1 km</t>
  </si>
  <si>
    <t>Hloubení pro podzemní stěny, ražení a hloubení důlní</t>
  </si>
  <si>
    <t>199000005R00</t>
  </si>
  <si>
    <t>Poplatek za skládku zeminy 1- 4</t>
  </si>
  <si>
    <t>S</t>
  </si>
  <si>
    <t>Přesuny sutí</t>
  </si>
  <si>
    <t>979082213R00</t>
  </si>
  <si>
    <t>Vodorovná doprava suti po suchu do 1 km</t>
  </si>
  <si>
    <t>979082219R00</t>
  </si>
  <si>
    <t>Příplatek za dopravu suti po suchu za další 1 km</t>
  </si>
  <si>
    <t>979990108R00</t>
  </si>
  <si>
    <t>Poplatek za skládku suti</t>
  </si>
  <si>
    <t>D1</t>
  </si>
  <si>
    <t>VORN - Vedlejší a ostatní rozpočtové náklady</t>
  </si>
  <si>
    <t>01VRN</t>
  </si>
  <si>
    <t>Průzkumy, geodetické a projektové práce</t>
  </si>
  <si>
    <t>012002VRN</t>
  </si>
  <si>
    <t>Geodetické práce</t>
  </si>
  <si>
    <t>kč</t>
  </si>
  <si>
    <t>1 "geodetické zamaření skutečného provedení"</t>
  </si>
  <si>
    <t>02 - VODOVOD A KANALIZACE</t>
  </si>
  <si>
    <t>SO 301 - VODOVOD</t>
  </si>
  <si>
    <t>26375869</t>
  </si>
  <si>
    <t>VAK SERVIS s.r.o.</t>
  </si>
  <si>
    <t>Vladimír Baštář</t>
  </si>
  <si>
    <t xml:space="preserve">      91 - Doplňující konstrukce a práce pozemních komunikací, letišť a ploch</t>
  </si>
  <si>
    <t>113107524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</si>
  <si>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300 do 400 mm</t>
  </si>
  <si>
    <t>11355834</t>
  </si>
  <si>
    <t>"řad" 115,7*0,9</t>
  </si>
  <si>
    <t>"přípojky" 14,3*0,9</t>
  </si>
  <si>
    <t>113107542</t>
  </si>
  <si>
    <t>Odstranění podkladů nebo krytů při překopech inženýrských sítí s přemístěním hmot na skládku ve vzdálenosti do 3 m nebo s naložením na dopravní prostředek strojně plochy jednotlivě přes 15 m2 živičných, o tl. vrstvy přes 50 do 100 mm</t>
  </si>
  <si>
    <t>1245884081</t>
  </si>
  <si>
    <t>26,7*1,4</t>
  </si>
  <si>
    <t>113154123</t>
  </si>
  <si>
    <t>Frézování živičného podkladu nebo krytu s naložením na dopravní prostředek plochy do 500 m2 bez překážek v trase pruhu šířky přes 0,5 m do 1 m, tloušťky vrstvy 50 mm</t>
  </si>
  <si>
    <t>655380091</t>
  </si>
  <si>
    <t>"Nár.Mučedníků - v celé šířce vozovky" 179</t>
  </si>
  <si>
    <t>115101201</t>
  </si>
  <si>
    <t>Čerpání vody na dopravní výšku do 10 m s uvažovaným průměrným přítokem do 500 l/min</t>
  </si>
  <si>
    <t>hod</t>
  </si>
  <si>
    <t>235210799</t>
  </si>
  <si>
    <t>14*4</t>
  </si>
  <si>
    <t>115101301</t>
  </si>
  <si>
    <t>Pohotovost záložní čerpací soupravy pro dopravní výšku do 10 m s uvažovaným průměrným přítokem do 500 l/min</t>
  </si>
  <si>
    <t>den</t>
  </si>
  <si>
    <t>493599906</t>
  </si>
  <si>
    <t>119001401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</si>
  <si>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</si>
  <si>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567099968</t>
  </si>
  <si>
    <t>(1*0,9)*2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</si>
  <si>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</si>
  <si>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</si>
  <si>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-1430536618</t>
  </si>
  <si>
    <t>(1*0,9)*7</t>
  </si>
  <si>
    <t>119001406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</si>
  <si>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přes 200 do 500 mm</t>
  </si>
  <si>
    <t>813337534</t>
  </si>
  <si>
    <t>119001412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</si>
  <si>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</si>
  <si>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-481323821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</si>
  <si>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</si>
  <si>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</si>
  <si>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-103156756</t>
  </si>
  <si>
    <t>(1*0,9)*20</t>
  </si>
  <si>
    <t>119001422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</si>
  <si>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</si>
  <si>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-504540987</t>
  </si>
  <si>
    <t>(1*0,9)*10</t>
  </si>
  <si>
    <t>121151103</t>
  </si>
  <si>
    <t>Sejmutí ornice strojně při souvislé ploše do 100 m2, tl. vrstvy do 200 mm</t>
  </si>
  <si>
    <t>-1658210852</t>
  </si>
  <si>
    <t>4,8*0,9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</si>
  <si>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</si>
  <si>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</si>
  <si>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-1023486102</t>
  </si>
  <si>
    <t>"přípojky"(6,5*0,9*0,5)/2</t>
  </si>
  <si>
    <t>50% objemu hloubení</t>
  </si>
  <si>
    <t>132254204</t>
  </si>
  <si>
    <t>Hloubení zapažených rýh šířky přes 800 do 2 000 mm strojně s urovnáním dna do předepsaného profilu a spádu v hornině třídy těžitelnosti I skupiny 3 přes 100 do 500 m3</t>
  </si>
  <si>
    <t>545871422</t>
  </si>
  <si>
    <t>"řad" (115,7*0,9*2,06)*0,5</t>
  </si>
  <si>
    <t>"přípojky" (13,5*0,9*2,06)*0,5</t>
  </si>
  <si>
    <t>(6,5*0,9*1,56)*0,5</t>
  </si>
  <si>
    <t>132312211</t>
  </si>
  <si>
    <t>Hloubení rýh šířky přes 800 do 2 000 mm ručně zapažených i nezapažených, s urovnáním dna do předepsaného profilu a spádu v hornině třídy těžitelnosti II skupiny 4 soudržných</t>
  </si>
  <si>
    <t>-1448813202</t>
  </si>
  <si>
    <t>"přípojky" (6,5*0,9*0,5)/2</t>
  </si>
  <si>
    <t>132354204</t>
  </si>
  <si>
    <t>Hloubení zapažených rýh šířky přes 800 do 2 000 mm strojně s urovnáním dna do předepsaného profilu a spádu v hornině třídy těžitelnosti II skupiny 4 přes 100 do 500 m3</t>
  </si>
  <si>
    <t>1308142762</t>
  </si>
  <si>
    <t>139001101</t>
  </si>
  <si>
    <t>184547048</t>
  </si>
  <si>
    <t>(1*0,9*1)*43</t>
  </si>
  <si>
    <t>1099354747</t>
  </si>
  <si>
    <t>"řad"(115,7*2,06)*2</t>
  </si>
  <si>
    <t>"přípojky" (20*2,06)*2</t>
  </si>
  <si>
    <t>151101112</t>
  </si>
  <si>
    <t>Odstranění pažení a rozepření stěn rýh pro podzemní vedení s uložením materiálu na vzdálenost do 3 m od kraje výkopu příložné, hloubky přes 2 do 4 m</t>
  </si>
  <si>
    <t>-1491731855</t>
  </si>
  <si>
    <t>559,084</t>
  </si>
  <si>
    <t>viz zřízení pažení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</si>
  <si>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</si>
  <si>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</si>
  <si>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-1285737105</t>
  </si>
  <si>
    <t>"převoz výkopku na mezideponii" 1,463+124,332</t>
  </si>
  <si>
    <t>"ornice na mezideponii" 4,32*0,15</t>
  </si>
  <si>
    <t>"převoz zpět pro zásyp" 92,208</t>
  </si>
  <si>
    <t>"převoz ornice zpět pro rozprostření" 0,648</t>
  </si>
  <si>
    <t>162451126</t>
  </si>
  <si>
    <t>Vodorovné přemístění výkopku nebo sypaniny po suchu na obvyklém dopravním prostředku, bez naložení výkopku, avšak se složením bez rozhrnutí z horniny třídy těžitelnosti II skupiny 4 a 5 na vzdálenost přes 1 500 do 2 000 m</t>
  </si>
  <si>
    <t>-1664310881</t>
  </si>
  <si>
    <t>162751113</t>
  </si>
  <si>
    <t>Vodorovné přemístění výkopku nebo sypaniny po suchu na obvyklém dopravním prostředku, bez naložení výkopku, avšak se složením bez rozhrnutí z horniny třídy těžitelnosti I skupiny 1 až 3 na vzdálenost přes 5 000 do 6 000 m</t>
  </si>
  <si>
    <t>1617869680</t>
  </si>
  <si>
    <t>"lože+obsyp+50% výměna zásypu" 125,795-92,208</t>
  </si>
  <si>
    <t>skládka Štěpánovice</t>
  </si>
  <si>
    <t>162751133</t>
  </si>
  <si>
    <t>Vodorovné přemístění výkopku nebo sypaniny po suchu na obvyklém dopravním prostředku, bez naložení výkopku, avšak se složením bez rozhrnutí z horniny třídy těžitelnosti II skupiny 4 a 5 na vzdálenost přes 5 000 do 6 000 m</t>
  </si>
  <si>
    <t>-2100694939</t>
  </si>
  <si>
    <t>"odvoz lože+obsyp+50% výměna zásypu" (18,32+48,852+92,208)-33,587</t>
  </si>
  <si>
    <t>167151101</t>
  </si>
  <si>
    <t>Nakládání, skládání a překládání neulehlého výkopku nebo sypaniny strojně nakládání, množství do 100 m3, z horniny třídy těžitelnosti I, skupiny 1 až 3</t>
  </si>
  <si>
    <t>229812659</t>
  </si>
  <si>
    <t>33,587+92,208+0,648</t>
  </si>
  <si>
    <t>vodor.př. 6 km+převoz zpět pro zásyp+ornice pro rozprostření</t>
  </si>
  <si>
    <t>167151102</t>
  </si>
  <si>
    <t>Nakládání, skládání a překládání neulehlého výkopku nebo sypaniny strojně nakládání, množství do 100 m3, z horniny třídy těžitelnosti II, skupiny 4 a 5</t>
  </si>
  <si>
    <t>-311782347</t>
  </si>
  <si>
    <t>125,793</t>
  </si>
  <si>
    <t>vodorovné přemístění 6 km</t>
  </si>
  <si>
    <t>171201221</t>
  </si>
  <si>
    <t>Poplatek za uložení stavebního odpadu na skládce (skládkovné) zeminy a kamení zatříděného do Katalogu odpadů pod kódem 17 05 04</t>
  </si>
  <si>
    <t>-78022566</t>
  </si>
  <si>
    <t>(33,587+125,793)*1,8</t>
  </si>
  <si>
    <t>174151101</t>
  </si>
  <si>
    <t>1550289304</t>
  </si>
  <si>
    <t>"řad" 115,7*0,9*1,51</t>
  </si>
  <si>
    <t>"přípojky" 20*0,9*1,51</t>
  </si>
  <si>
    <t>58344197</t>
  </si>
  <si>
    <t>štěrkodrť frakce 0/63</t>
  </si>
  <si>
    <t>637795997</t>
  </si>
  <si>
    <t>(184,416/2)*1,8</t>
  </si>
  <si>
    <t>50% výměna zásypu</t>
  </si>
  <si>
    <t>1942861343</t>
  </si>
  <si>
    <t>"řad" 115,7*0,9*0,4</t>
  </si>
  <si>
    <t>"přípojky" 20*0,9*0,4</t>
  </si>
  <si>
    <t>58337303</t>
  </si>
  <si>
    <t>štěrkopísek frakce 0/8</t>
  </si>
  <si>
    <t>-2142403296</t>
  </si>
  <si>
    <t>48,852*1,8</t>
  </si>
  <si>
    <t>181351003</t>
  </si>
  <si>
    <t>Rozprostření a urovnání ornice v rovině nebo ve svahu sklonu do 1:5 strojně při souvislé ploše do 100 m2, tl. vrstvy do 200 mm</t>
  </si>
  <si>
    <t>-28924277</t>
  </si>
  <si>
    <t>181411121</t>
  </si>
  <si>
    <t>Založení trávníku na půdě předem připravené plochy do 1000 m2 výsevem včetně utažení lučního v rovině nebo na svahu do 1:5</t>
  </si>
  <si>
    <t>-185739249</t>
  </si>
  <si>
    <t>726207825</t>
  </si>
  <si>
    <t>4,32/40</t>
  </si>
  <si>
    <t>451573111</t>
  </si>
  <si>
    <t>Lože pod potrubí, stoky a drobné objekty v otevřeném výkopu z písku a štěrkopísku do 63 mm</t>
  </si>
  <si>
    <t>852381901</t>
  </si>
  <si>
    <t>"řad" 115,7*0,9*0,15</t>
  </si>
  <si>
    <t>"přípojky" 20*0,9*0,15</t>
  </si>
  <si>
    <t>-399916559</t>
  </si>
  <si>
    <t>"Maškova řad" 89*0,9</t>
  </si>
  <si>
    <t>"Nár. Mučedníků řad" 26,7*0,9</t>
  </si>
  <si>
    <t>564861111</t>
  </si>
  <si>
    <t>Podklad ze štěrkodrti ŠD s rozprostřením a zhutněním, po zhutnění tl. 200 mm</t>
  </si>
  <si>
    <t>-1897743685</t>
  </si>
  <si>
    <t>565145101</t>
  </si>
  <si>
    <t>Asfaltový beton vrstva podkladní ACP 16 (obalované kamenivo střednězrnné - OKS) s rozprostřením a zhutněním v pruhu šířky do 1,5 m, po zhutnění tl. 60 mm</t>
  </si>
  <si>
    <t>1169219215</t>
  </si>
  <si>
    <t>2123646566</t>
  </si>
  <si>
    <t>179</t>
  </si>
  <si>
    <t>celá šířka vozovky v ul Nár. Mučedníků</t>
  </si>
  <si>
    <t>850311811</t>
  </si>
  <si>
    <t>Bourání stávajícího potrubí z trub litinových hrdlových nebo přírubových v otevřeném výkopu DN do 150</t>
  </si>
  <si>
    <t>-891105646</t>
  </si>
  <si>
    <t>851241131</t>
  </si>
  <si>
    <t>Montáž potrubí z trub litinových tlakových hrdlových v otevřeném výkopu s integrovaným těsněním DN 80</t>
  </si>
  <si>
    <t>-1383040951</t>
  </si>
  <si>
    <t>DKT.ZST80C100</t>
  </si>
  <si>
    <t>Duktus VTH dl. 6m, DN 80 ZINEK PLUS 400g/m2(85% ZN + 15% AL) C 100, pro spoj TYTON nebo BRS (Sit Plus)</t>
  </si>
  <si>
    <t>-1866511801</t>
  </si>
  <si>
    <t>DKT.110420</t>
  </si>
  <si>
    <t>Duktus těsnící gumový kroužek DN 80 EPDM Sit Plus pro spoj BRS</t>
  </si>
  <si>
    <t>-1145213146</t>
  </si>
  <si>
    <t>851261131</t>
  </si>
  <si>
    <t>Montáž potrubí z trub litinových tlakových hrdlových v otevřeném výkopu s integrovaným těsněním DN 100</t>
  </si>
  <si>
    <t>1101284805</t>
  </si>
  <si>
    <t>DKT.110430</t>
  </si>
  <si>
    <t>Duktus těsnící gumový kroužek DN 100 EPDM Sit Plus pro spoj BRS</t>
  </si>
  <si>
    <t>2038019775</t>
  </si>
  <si>
    <t>DKT.ZST100C100</t>
  </si>
  <si>
    <t>Duktus VTH dl. 6m, DN 100 ZINEK PLUS 400g/m2(85% ZN + 15% AL) C 100, pro spoj TYTON nebo BRS (Sit Plus)</t>
  </si>
  <si>
    <t>1541634124</t>
  </si>
  <si>
    <t>857241131</t>
  </si>
  <si>
    <t>Montáž litinových tvarovek na potrubí litinovém tlakovém jednoosých na potrubí z trub hrdlových v otevřeném výkopu, kanálu nebo v šachtě s integrovaným těsněním DN 80</t>
  </si>
  <si>
    <t>1127395058</t>
  </si>
  <si>
    <t>HWL.797408000016</t>
  </si>
  <si>
    <t>SYNOFLEX - SPOJKA 80 (85-105)</t>
  </si>
  <si>
    <t>-1602062881</t>
  </si>
  <si>
    <t>857242122</t>
  </si>
  <si>
    <t>Montáž litinových tvarovek na potrubí litinovém tlakovém jednoosých na potrubí z trub přírubových v otevřeném výkopu, kanálu nebo v šachtě DN 80</t>
  </si>
  <si>
    <t>-1386392337</t>
  </si>
  <si>
    <t>HWL.799408000016</t>
  </si>
  <si>
    <t>SYNOFLEX - S PŘÍRUBOU 80 (85-105)</t>
  </si>
  <si>
    <t>-598614440</t>
  </si>
  <si>
    <t>HWL.800008000016</t>
  </si>
  <si>
    <t>PŘÍRUBA SLEPÁ 80</t>
  </si>
  <si>
    <t>297392690</t>
  </si>
  <si>
    <t>857243131</t>
  </si>
  <si>
    <t>Montáž litinových tvarovek na potrubí litinovém tlakovém odbočných na potrubí z trub hrdlových v otevřeném výkopu, kanálu nebo v šachtě s integrovaným těsněním DN 80</t>
  </si>
  <si>
    <t>-1286237484</t>
  </si>
  <si>
    <t>DKT.MMK80ET11P100</t>
  </si>
  <si>
    <t>Duktus MMK hrdlové koleno DN 80/11°, pro spoj TYTON nebo BRS (Sit Plus), PFA 100</t>
  </si>
  <si>
    <t>-1523978431</t>
  </si>
  <si>
    <t>857261131</t>
  </si>
  <si>
    <t>Montáž litinových tvarovek na potrubí litinovém tlakovém jednoosých na potrubí z trub hrdlových v otevřeném výkopu, kanálu nebo v šachtě s integrovaným těsněním DN 100</t>
  </si>
  <si>
    <t>998963233</t>
  </si>
  <si>
    <t>HWL.797410000016</t>
  </si>
  <si>
    <t>SYNOFLEX - SPOJKA 100 (104-132)</t>
  </si>
  <si>
    <t>1113632195</t>
  </si>
  <si>
    <t>857262122</t>
  </si>
  <si>
    <t>Montáž litinových tvarovek na potrubí litinovém tlakovém jednoosých na potrubí z trub přírubových v otevřeném výkopu, kanálu nebo v šachtě DN 100</t>
  </si>
  <si>
    <t>-1903814812</t>
  </si>
  <si>
    <t>HWL.799410000016</t>
  </si>
  <si>
    <t>SYNOFLEX - S PŘÍRUBOU 100 (104-132)</t>
  </si>
  <si>
    <t>1352471758</t>
  </si>
  <si>
    <t>857263131</t>
  </si>
  <si>
    <t>Montáž litinových tvarovek na potrubí litinovém tlakovém odbočných na potrubí z trub hrdlových v otevřeném výkopu, kanálu nebo v šachtě s integrovaným těsněním DN 100</t>
  </si>
  <si>
    <t>1903562715</t>
  </si>
  <si>
    <t>HWL.851010008016</t>
  </si>
  <si>
    <t>TVAROVKA T KUS 100-80</t>
  </si>
  <si>
    <t>253121324</t>
  </si>
  <si>
    <t>DKT.MMK100ET11P100</t>
  </si>
  <si>
    <t>Duktus MMK hrdlové koleno DN 100/11°, pro spoj TYTON nebo BRS (Sit Plus), PFA 100</t>
  </si>
  <si>
    <t>241615437</t>
  </si>
  <si>
    <t>871161211</t>
  </si>
  <si>
    <t>Montáž vodovodního potrubí z plastů v otevřeném výkopu z polyetylenu PE 100 svařovaných elektrotvarovkou SDR 11/PN16 D 32 x 3,0 mm</t>
  </si>
  <si>
    <t>1681894140</t>
  </si>
  <si>
    <t>28613110</t>
  </si>
  <si>
    <t>trubka vodovodní PE100 PN 16 SDR11 32x3,0mm</t>
  </si>
  <si>
    <t>1382497804</t>
  </si>
  <si>
    <t>10,9*1,03</t>
  </si>
  <si>
    <t>871171211</t>
  </si>
  <si>
    <t>Montáž vodovodního potrubí z plastů v otevřeném výkopu z polyetylenu PE 100 svařovaných elektrotvarovkou SDR 11/PN16 D 40 x 3,7 mm</t>
  </si>
  <si>
    <t>2142212240</t>
  </si>
  <si>
    <t>28613111</t>
  </si>
  <si>
    <t>trubka vodovodní PE100 PN 16 SDR11 40x3,7mm</t>
  </si>
  <si>
    <t>1359834231</t>
  </si>
  <si>
    <t>9,1*1,03</t>
  </si>
  <si>
    <t>879161111</t>
  </si>
  <si>
    <t>Montáž napojení vodovodní přípojky v otevřeném výkopu ve sklonu přes 20 % DN 25</t>
  </si>
  <si>
    <t>-2087704591</t>
  </si>
  <si>
    <t>HWL.960113018004</t>
  </si>
  <si>
    <t>SOUPRAVA ZEMNÍ TELESKOPICKÁ DOM. ŠOUPÁTKA-1,3-1,8 3/4"-2" (1,3-1,8m)</t>
  </si>
  <si>
    <t>-1745616116</t>
  </si>
  <si>
    <t>HWL.280000103216</t>
  </si>
  <si>
    <t>ŠOUPÁTKO ISO DOMOVNÍ PŘÍPOJKY 32-5/4"</t>
  </si>
  <si>
    <t>-1968506158</t>
  </si>
  <si>
    <t>879171111</t>
  </si>
  <si>
    <t>Montáž napojení vodovodní přípojky v otevřeném výkopu ve sklonu přes 20 % DN 32</t>
  </si>
  <si>
    <t>-653388581</t>
  </si>
  <si>
    <t>HWL.280005404016</t>
  </si>
  <si>
    <t>ŠOUPÁTKO ISO DOMOVNÍ PŘÍPOJKY 40-2"</t>
  </si>
  <si>
    <t>1224626483</t>
  </si>
  <si>
    <t>891241112</t>
  </si>
  <si>
    <t>Montáž vodovodních armatur na potrubí šoupátek nebo klapek uzavíracích v otevřeném výkopu nebo v šachtách s osazením zemní soupravy (bez poklopů) DN 80</t>
  </si>
  <si>
    <t>-1467255567</t>
  </si>
  <si>
    <t>HWL.400208000016</t>
  </si>
  <si>
    <t>ŠOUPĚ E2 PŘÍRUBOVÉ KRÁTKÉ 80</t>
  </si>
  <si>
    <t>737525129</t>
  </si>
  <si>
    <t>891249111</t>
  </si>
  <si>
    <t>Montáž vodovodních armatur na potrubí navrtávacích pasů s ventilem Jt 1 MPa, na potrubí z trub litinových, ocelových nebo plastických hmot DN 80</t>
  </si>
  <si>
    <t>-1752434593</t>
  </si>
  <si>
    <t>HWL.335008000216</t>
  </si>
  <si>
    <t>PAS NAVRTÁVACÍ HACOM 80-2"</t>
  </si>
  <si>
    <t>1093898510</t>
  </si>
  <si>
    <t>73</t>
  </si>
  <si>
    <t>HWL.335008005416</t>
  </si>
  <si>
    <t>PAS NAVRTÁVACÍ HACOM 80-5/4"</t>
  </si>
  <si>
    <t>-33132387</t>
  </si>
  <si>
    <t>891261112</t>
  </si>
  <si>
    <t>Montáž vodovodních armatur na potrubí šoupátek nebo klapek uzavíracích v otevřeném výkopu nebo v šachtách s osazením zemní soupravy (bez poklopů) DN 100</t>
  </si>
  <si>
    <t>969155866</t>
  </si>
  <si>
    <t>75</t>
  </si>
  <si>
    <t>HWL.348100000000</t>
  </si>
  <si>
    <t>PODKLAD. DESKA  UNI UNI</t>
  </si>
  <si>
    <t>1292435693</t>
  </si>
  <si>
    <t>HWL.950205010003</t>
  </si>
  <si>
    <t>SOUPRAVA ZEMNÍ TELESKOPICKÁ E2-1,3 -1,8 50-100 (1,3-1,8m)</t>
  </si>
  <si>
    <t>2027830191</t>
  </si>
  <si>
    <t>77</t>
  </si>
  <si>
    <t>HWL.400210000016</t>
  </si>
  <si>
    <t>ŠOUPĚ E2 PŘÍRUBOVÉ KRÁTKÉ 100</t>
  </si>
  <si>
    <t>1063896162</t>
  </si>
  <si>
    <t>892233122</t>
  </si>
  <si>
    <t>Proplach a dezinfekce vodovodního potrubí DN od 40 do 70</t>
  </si>
  <si>
    <t>-1520093202</t>
  </si>
  <si>
    <t>79</t>
  </si>
  <si>
    <t>892241111</t>
  </si>
  <si>
    <t>Tlakové zkoušky vodou na potrubí DN do 80</t>
  </si>
  <si>
    <t>262301746</t>
  </si>
  <si>
    <t>892271111</t>
  </si>
  <si>
    <t>Tlakové zkoušky vodou na potrubí DN 100 nebo 125</t>
  </si>
  <si>
    <t>-229054161</t>
  </si>
  <si>
    <t>81</t>
  </si>
  <si>
    <t>892273122</t>
  </si>
  <si>
    <t>Proplach a dezinfekce vodovodního potrubí DN od 80 do 125</t>
  </si>
  <si>
    <t>1047807513</t>
  </si>
  <si>
    <t>892372111</t>
  </si>
  <si>
    <t>Tlakové zkoušky vodou zabezpečení konců potrubí při tlakových zkouškách DN do 300</t>
  </si>
  <si>
    <t>-1659329408</t>
  </si>
  <si>
    <t>83</t>
  </si>
  <si>
    <t>895941111R</t>
  </si>
  <si>
    <t>Rozebrání a zřízení vpusti kanalizační uliční z betonových dílců typ UV-50 normální</t>
  </si>
  <si>
    <t>1868628400</t>
  </si>
  <si>
    <t>899201211</t>
  </si>
  <si>
    <t>Demontáž mříží litinových včetně rámů, hmotnosti jednotlivě do 50 kg</t>
  </si>
  <si>
    <t>-2082059300</t>
  </si>
  <si>
    <t>85</t>
  </si>
  <si>
    <t>-1478095783</t>
  </si>
  <si>
    <t>899401111</t>
  </si>
  <si>
    <t>Osazení poklopů litinových ventilových</t>
  </si>
  <si>
    <t>-1738900248</t>
  </si>
  <si>
    <t>87</t>
  </si>
  <si>
    <t>HWL.1650KASI0000</t>
  </si>
  <si>
    <t>POKLOP ULIČNÍ SAMONIVELAČNÍ PŘÍPOJKOVÝ S LOGEM HAWLE VODA</t>
  </si>
  <si>
    <t>905028622</t>
  </si>
  <si>
    <t>899401112</t>
  </si>
  <si>
    <t>Osazení poklopů litinových šoupátkových</t>
  </si>
  <si>
    <t>-990299190</t>
  </si>
  <si>
    <t>89</t>
  </si>
  <si>
    <t>HWL.1750KASI0000</t>
  </si>
  <si>
    <t>POKLOP ULIČNÍ SAMONIVELAČNÍ ŠOUPÁTKOVÝ (Z.S. TELE) HAWLE-VODA</t>
  </si>
  <si>
    <t>1603417210</t>
  </si>
  <si>
    <t>AVK.2110040</t>
  </si>
  <si>
    <t>Isiflo spojka přímá, typ 100, rozměr 40x40</t>
  </si>
  <si>
    <t>-1145239487</t>
  </si>
  <si>
    <t>AVK.2110032</t>
  </si>
  <si>
    <t>Isiflo spojka přímá, typ 100, rozměr 32x32</t>
  </si>
  <si>
    <t>-803524552</t>
  </si>
  <si>
    <t>899721111</t>
  </si>
  <si>
    <t>Signalizační vodič na potrubí DN do 150 mm</t>
  </si>
  <si>
    <t>-385776782</t>
  </si>
  <si>
    <t>93</t>
  </si>
  <si>
    <t>-410040801</t>
  </si>
  <si>
    <t>X1</t>
  </si>
  <si>
    <t>Provizorní vodovod PEHD d 63 v délce 320 m napojený na hydrant H075 s odbočeními 10x d 32 a 1x d 40</t>
  </si>
  <si>
    <t>kpl</t>
  </si>
  <si>
    <t>-474962658</t>
  </si>
  <si>
    <t>95</t>
  </si>
  <si>
    <t>X2</t>
  </si>
  <si>
    <t>Naložení a odvoz odstraněného litinového potrubí včetně poplatku za recyklaci</t>
  </si>
  <si>
    <t>1430521190</t>
  </si>
  <si>
    <t>X3</t>
  </si>
  <si>
    <t>Těsnící a spojovací materiál (mezipřírubové těsnění, šrouby)</t>
  </si>
  <si>
    <t>1762182853</t>
  </si>
  <si>
    <t>Doplňující konstrukce a práce pozemních komunikací, letišť a ploch</t>
  </si>
  <si>
    <t>97</t>
  </si>
  <si>
    <t>-841806358</t>
  </si>
  <si>
    <t>26,7*2</t>
  </si>
  <si>
    <t>919735113</t>
  </si>
  <si>
    <t>Řezání stávajícího živičného krytu nebo podkladu hloubky přes 100 do 150 mm</t>
  </si>
  <si>
    <t>-1817783779</t>
  </si>
  <si>
    <t>99</t>
  </si>
  <si>
    <t>997221571</t>
  </si>
  <si>
    <t>Vodorovná doprava vybouraných hmot bez naložení, ale se složením a s hrubým urovnáním na vzdálenost do 1 km</t>
  </si>
  <si>
    <t>-1824638643</t>
  </si>
  <si>
    <t>"podkladní vrstva komunikace"(117*0,35)*1,8</t>
  </si>
  <si>
    <t>"asfalt" (37,38*0,06)*2,4+(179*0,05)*2,4</t>
  </si>
  <si>
    <t>997221579</t>
  </si>
  <si>
    <t>Vodorovná doprava vybouraných hmot bez naložení, ale se složením a s hrubým urovnáním na vzdálenost Příplatek k ceně za každý další i započatý 1 km přes 1 km</t>
  </si>
  <si>
    <t>-115003459</t>
  </si>
  <si>
    <t>"podkl.vrstvy komunikace - skládka Štěpánovice 6 km" 73,71*5</t>
  </si>
  <si>
    <t>"asfalt - AZS 98 Zavlekov 18 km" 26,863*17</t>
  </si>
  <si>
    <t>101</t>
  </si>
  <si>
    <t>997221612</t>
  </si>
  <si>
    <t>Nakládání na dopravní prostředky pro vodorovnou dopravu vybouraných hmot</t>
  </si>
  <si>
    <t>-1465061214</t>
  </si>
  <si>
    <t>100,573</t>
  </si>
  <si>
    <t>viz vodorovná doprava</t>
  </si>
  <si>
    <t>997221873</t>
  </si>
  <si>
    <t>874134478</t>
  </si>
  <si>
    <t>103</t>
  </si>
  <si>
    <t>997221875</t>
  </si>
  <si>
    <t>Poplatek za uložení stavebního odpadu na recyklační skládce (skládkovné) asfaltového bez obsahu dehtu zatříděného do Katalogu odpadů pod kódem 17 03 02</t>
  </si>
  <si>
    <t>2124127290</t>
  </si>
  <si>
    <t>998273102</t>
  </si>
  <si>
    <t>Přesun hmot pro trubní vedení hloubené z trub litinových pro vodovody nebo kanalizace v otevřeném výkopu dopravní vzdálenost do 15 m</t>
  </si>
  <si>
    <t>-25154748</t>
  </si>
  <si>
    <t>SO 302 - KANALIZACE</t>
  </si>
  <si>
    <t xml:space="preserve">    3 - Svislé a kompletní konstrukce</t>
  </si>
  <si>
    <t xml:space="preserve">    5 - Komunikace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</si>
  <si>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</si>
  <si>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</si>
  <si>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2,5*2,5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</si>
  <si>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</si>
  <si>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</si>
  <si>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</t>
  </si>
  <si>
    <t>"šachta Š1843"2,5</t>
  </si>
  <si>
    <t>120001101</t>
  </si>
  <si>
    <t>Příplatek k cenám vykopávek za ztížení vykopávky v blízkosti podzemního vedení nebo výbušnin v horninách jakékoliv třídy</t>
  </si>
  <si>
    <t>2,5*1,04*1,04</t>
  </si>
  <si>
    <t>131251201</t>
  </si>
  <si>
    <t>Hloubení zapažených jam a zářezů strojně s urovnáním dna do předepsaného profilu a spádu v hornině třídy těžitelnosti I skupiny 3 do 20 m3</t>
  </si>
  <si>
    <t>" š1843 "2,5*2,5*3,4</t>
  </si>
  <si>
    <t>"-kce komunikace"  -2,5*2,5*0,35</t>
  </si>
  <si>
    <t>"50% 3.tř." 0,5*19,062</t>
  </si>
  <si>
    <t>131351201</t>
  </si>
  <si>
    <t>Hloubení zapažených jam a zářezů strojně s urovnáním dna do předepsaného profilu a spádu v hornině třídy těžitelnosti II skupiny 4 do 20 m3</t>
  </si>
  <si>
    <t>151102201</t>
  </si>
  <si>
    <t>Zřízení pažení stěn výkopu bez rozepření nebo vzepření při překopech inženýrských sítí plochy do 30 m2 příložné, hloubky do 4 m</t>
  </si>
  <si>
    <t>2,5*4*3,4</t>
  </si>
  <si>
    <t>151102211</t>
  </si>
  <si>
    <t>Odstranění pažení stěn výkopu bez rozepření nebo vzepření při překopech inženýrských sítí plochy do 30 m2 s uložením pažin na vzdálenost do 3 m od okraje výkopu příložné, hloubky do 4 m</t>
  </si>
  <si>
    <t>171201211R</t>
  </si>
  <si>
    <t>Vodorovné přemístění výkopku nebo sypaniny po suchu na obvyklém dopravním prostředku a jeho likvidace v souladu se zákonem 185/2001 Sb., vč. poplatku za likvidaci</t>
  </si>
  <si>
    <t>přebytečný výkopek na skládku:</t>
  </si>
  <si>
    <t>"výkop" 2*9,531</t>
  </si>
  <si>
    <t>"podklad komunikace"  0,35*6,25</t>
  </si>
  <si>
    <t>12,517*1,8</t>
  </si>
  <si>
    <t>"š1843"2*9,531</t>
  </si>
  <si>
    <t>58344155</t>
  </si>
  <si>
    <t>štěrkodrť frakce 0/22</t>
  </si>
  <si>
    <t>19,062*1,9</t>
  </si>
  <si>
    <t>Svislé a kompletní konstrukce</t>
  </si>
  <si>
    <t>359901111</t>
  </si>
  <si>
    <t>Vyčištění stok jakékoliv výšky</t>
  </si>
  <si>
    <t>"Š1844-Š1843"51,3</t>
  </si>
  <si>
    <t>"Š1843-Š1841"46,7</t>
  </si>
  <si>
    <t>359901212</t>
  </si>
  <si>
    <t>Monitoring stok (kamerový systém) jakékoli výšky stávající kanalizace</t>
  </si>
  <si>
    <t>452112111</t>
  </si>
  <si>
    <t>Osazení betonových dílců prstenců nebo rámů pod poklopy a mříže, výšky do 100 mm</t>
  </si>
  <si>
    <t>59224010</t>
  </si>
  <si>
    <t>prstenec šachtový vyrovnávací betonový 625x100x40mm</t>
  </si>
  <si>
    <t>59224012</t>
  </si>
  <si>
    <t>prstenec šachtový vyrovnávací betonový 625x100x80mm</t>
  </si>
  <si>
    <t>Komunikace</t>
  </si>
  <si>
    <t>"podklad silnice - 1. vrstva"6,25</t>
  </si>
  <si>
    <t>"podklad silnice - 2. vrstva"6,25</t>
  </si>
  <si>
    <t>564931412R</t>
  </si>
  <si>
    <t>Podklad nebo podsyp z asfaltového recyklátu s rozprostřením a zhutněním, po zhutnění tl. 100 mm</t>
  </si>
  <si>
    <t>"provizorní kryt silnice-frézovaná "6,25</t>
  </si>
  <si>
    <t>837375121R</t>
  </si>
  <si>
    <t>Výřez a montáž dodatečvé zaklapávací odbočné tvarovky pro PVC160 na kameninovém potrubí DN300</t>
  </si>
  <si>
    <t>M.ATYP.7051.1</t>
  </si>
  <si>
    <t>dodatečná odbočka Easy Clip Plus kolmé sedlo KG150-DN300 pro kameninové potrubí</t>
  </si>
  <si>
    <t>28611361</t>
  </si>
  <si>
    <t>koleno kanalizační PVC KG 160x45°</t>
  </si>
  <si>
    <t>28611164</t>
  </si>
  <si>
    <t>trubka kanalizační PVC DN 160x1000mm SN8</t>
  </si>
  <si>
    <t>28611722</t>
  </si>
  <si>
    <t>víčko kanalizace plastové KG DN 160</t>
  </si>
  <si>
    <t>890131852</t>
  </si>
  <si>
    <t>Bourání šachet a jímek strojně velikosti obestavěného prostoru přes 1,5 do 3 m3 ze zdiva cihelného</t>
  </si>
  <si>
    <t>"Š1843"0,35*0,35*1,1*3,14+0,6*0,6*2,2*3,14</t>
  </si>
  <si>
    <t>894138001</t>
  </si>
  <si>
    <t>Šachty kanalizační zděné Příplatek k cenám šachet na stokách kruhových a vejčitých za každých dalších 0,60 m výšky</t>
  </si>
  <si>
    <t>894411121</t>
  </si>
  <si>
    <t>Zřízení šachet kanalizačních z betonových dílců výšky vstupu do 1,50 m s obložením dna betonem tř. C 25/30, na potrubí DN přes 200 do 300</t>
  </si>
  <si>
    <t>59224033.1</t>
  </si>
  <si>
    <t>dno monolitické betonové šachtové DN 300 žlab beton nástupnice beton, DN1000, výška 0,5 m</t>
  </si>
  <si>
    <t>59224070</t>
  </si>
  <si>
    <t>skruž betonová DN 1000x1000 PS, 100x100x12cm</t>
  </si>
  <si>
    <t>59224168</t>
  </si>
  <si>
    <t>skruž betonová přechodová 62,5/100x60x12cm, stupadla poplastovaná kapsová</t>
  </si>
  <si>
    <t>59224348</t>
  </si>
  <si>
    <t>těsnění elastomerové pro spojení šachetních dílů DN 1000</t>
  </si>
  <si>
    <t>899304111</t>
  </si>
  <si>
    <t>Osazení poklopů železobetonových včetně rámů jakékoliv hmotnosti</t>
  </si>
  <si>
    <t>KSI.KDA83B</t>
  </si>
  <si>
    <t>Kanalizační Poklop Europa 8, rám betonolitinový v.160mm,s vybráním pro lapač, D 400 bez odvětrání, bez čepu</t>
  </si>
  <si>
    <t>"Š1843"1</t>
  </si>
  <si>
    <t>ATYP.7051.1</t>
  </si>
  <si>
    <t>Bezvýkopová oprava potrubí- trhlina do 1 m, střep 300 - vybroušení a vytmelení trhliny do hloubky 2 cm, přebroušení tmelu</t>
  </si>
  <si>
    <t>"bodová oprava TZ č.1, 4, 8, 9"4</t>
  </si>
  <si>
    <t>ATYP.7051.2</t>
  </si>
  <si>
    <t>Bezvýkopová oprava potrubí- trhlina do 2 m, střep 300 - vybroušení a vytmelení trhliny do hloubky 2 cm, přebroušení tmelu</t>
  </si>
  <si>
    <t>"bodová oprava TZ č.6, 7, trhlina"2</t>
  </si>
  <si>
    <t>ATYP.7051.3</t>
  </si>
  <si>
    <t>Bezvýkopová oprava potrubí-injektáž mezikruží přípojky - vybroušení a vytmelení, přebroušení tmelu</t>
  </si>
  <si>
    <t>"bodová oprava TZ č.5, mezikruží"1</t>
  </si>
  <si>
    <t>ATYP.7051.4</t>
  </si>
  <si>
    <t>Bezvýkopová oprava potrubí-přesazená odbočka roury DN300- odbroušení; osazení vložky vč.napojení přípojkového potrubí</t>
  </si>
  <si>
    <t>"bodová oprava TZ č. 2,  přesazená odbočka"1</t>
  </si>
  <si>
    <t>ATYP.7051.5</t>
  </si>
  <si>
    <t>Bezvýkopová oprava potrubí - oprava zaslepení přípojky</t>
  </si>
  <si>
    <t>"TZ č.3 zaslepení"1</t>
  </si>
  <si>
    <t>ATYP.7051.6</t>
  </si>
  <si>
    <t>Bezvýkopová oprava příčné spáry změna materiálu; odbroušení spoje, osazení nerezové vložky 0,4 m</t>
  </si>
  <si>
    <t>"TZ p.č.10, nerez vložka"1</t>
  </si>
  <si>
    <t>2,5*4</t>
  </si>
  <si>
    <t>"asfalt"1,375</t>
  </si>
  <si>
    <t>1,375*9</t>
  </si>
  <si>
    <t>"cihly"1,455</t>
  </si>
  <si>
    <t>1,455*9</t>
  </si>
  <si>
    <t>997221655</t>
  </si>
  <si>
    <t>998274101</t>
  </si>
  <si>
    <t>Přesun hmot pro trubní vedení hloubené z trub betonových nebo železobetonových pro vodovody nebo kanalizace v otevřeném výkopu dopravní vzdálenost do 15 m</t>
  </si>
  <si>
    <t>012103000</t>
  </si>
  <si>
    <t>Geodetické práce před výstavbou</t>
  </si>
  <si>
    <t>-1667452285</t>
  </si>
  <si>
    <t>Geodetické práce po výstavbě</t>
  </si>
  <si>
    <t>-1483338052</t>
  </si>
  <si>
    <t>013254000</t>
  </si>
  <si>
    <t>Dokumentace skutečného provedení stavby</t>
  </si>
  <si>
    <t>1185964738</t>
  </si>
  <si>
    <t>013274000</t>
  </si>
  <si>
    <t>Pasportizace objektu před započetím prací</t>
  </si>
  <si>
    <t>-2076609064</t>
  </si>
  <si>
    <t>-517292107</t>
  </si>
  <si>
    <t>034103000</t>
  </si>
  <si>
    <t>Oplocení staveniště</t>
  </si>
  <si>
    <t>-266976811</t>
  </si>
  <si>
    <t>034303000</t>
  </si>
  <si>
    <t>Dopravní značení na staveništi</t>
  </si>
  <si>
    <t>1039656168</t>
  </si>
  <si>
    <t>040001000</t>
  </si>
  <si>
    <t>1456700846</t>
  </si>
  <si>
    <t>043154000</t>
  </si>
  <si>
    <t>Zkoušky hutnicí</t>
  </si>
  <si>
    <t>-537240726</t>
  </si>
  <si>
    <t>045002000</t>
  </si>
  <si>
    <t>Kompletační a koordinační činnost</t>
  </si>
  <si>
    <t>1121758949</t>
  </si>
  <si>
    <t>VRN.X1</t>
  </si>
  <si>
    <t>Laboratorní rozbor vody před uvedením nové části řadu do provozu</t>
  </si>
  <si>
    <t>-1739124099</t>
  </si>
  <si>
    <t>VRN.X2</t>
  </si>
  <si>
    <t>Zpracování dodatku provozního řádu</t>
  </si>
  <si>
    <t>-1651223589</t>
  </si>
  <si>
    <t>VRN.X3</t>
  </si>
  <si>
    <t>Odstávka stávajícího vodovodu ve spolupráci s provozovatelem a zajištění náhradního zásobování pitnou vodou</t>
  </si>
  <si>
    <t>-416465518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</si>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</sst>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03-UDR/2021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 xml:space="preserve">Oprava povrchu komunikací, rekonstrukce  vodovodu v Klatovech 2021, 3.část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13. 5. 2021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ROUND(AG55+AG60,2)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ROUND(AS55+AS60,2)</f>
        <v>0</v>
      </c>
      <c r="AT54" s="107">
        <f>ROUND(SUM(AV54:AW54),2)</f>
        <v>0</v>
      </c>
      <c r="AU54" s="108">
        <f>ROUND(AU55+AU60,5)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ROUND(AZ55+AZ60,2)</f>
        <v>0</v>
      </c>
      <c r="BA54" s="107">
        <f>ROUND(BA55+BA60,2)</f>
        <v>0</v>
      </c>
      <c r="BB54" s="107">
        <f>ROUND(BB55+BB60,2)</f>
        <v>0</v>
      </c>
      <c r="BC54" s="107">
        <f>ROUND(BC55+BC60,2)</f>
        <v>0</v>
      </c>
      <c r="BD54" s="109">
        <f>ROUND(BD55+BD60,2)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73</v>
      </c>
      <c r="E55" s="114"/>
      <c r="F55" s="114"/>
      <c r="G55" s="114"/>
      <c r="H55" s="114"/>
      <c r="I55" s="115"/>
      <c r="J55" s="114" t="s">
        <v>74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ROUND(SUM(AG56:AG59),2)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75</v>
      </c>
      <c r="AR55" s="119"/>
      <c r="AS55" s="120">
        <f>ROUND(SUM(AS56:AS59),2)</f>
        <v>0</v>
      </c>
      <c r="AT55" s="121">
        <f>ROUND(SUM(AV55:AW55),2)</f>
        <v>0</v>
      </c>
      <c r="AU55" s="122">
        <f>ROUND(SUM(AU56:AU59),5)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ROUND(SUM(AZ56:AZ59),2)</f>
        <v>0</v>
      </c>
      <c r="BA55" s="121">
        <f>ROUND(SUM(BA56:BA59),2)</f>
        <v>0</v>
      </c>
      <c r="BB55" s="121">
        <f>ROUND(SUM(BB56:BB59),2)</f>
        <v>0</v>
      </c>
      <c r="BC55" s="121">
        <f>ROUND(SUM(BC56:BC59),2)</f>
        <v>0</v>
      </c>
      <c r="BD55" s="123">
        <f>ROUND(SUM(BD56:BD59),2)</f>
        <v>0</v>
      </c>
      <c r="BE55" s="7"/>
      <c r="BS55" s="124" t="s">
        <v>68</v>
      </c>
      <c r="BT55" s="124" t="s">
        <v>76</v>
      </c>
      <c r="BU55" s="124" t="s">
        <v>70</v>
      </c>
      <c r="BV55" s="124" t="s">
        <v>71</v>
      </c>
      <c r="BW55" s="124" t="s">
        <v>77</v>
      </c>
      <c r="BX55" s="124" t="s">
        <v>5</v>
      </c>
      <c r="CL55" s="124" t="s">
        <v>19</v>
      </c>
      <c r="CM55" s="124" t="s">
        <v>78</v>
      </c>
    </row>
    <row r="56" spans="1:90" s="4" customFormat="1" ht="16.5" customHeight="1">
      <c r="A56" s="125" t="s">
        <v>79</v>
      </c>
      <c r="B56" s="64"/>
      <c r="C56" s="126"/>
      <c r="D56" s="126"/>
      <c r="E56" s="127" t="s">
        <v>80</v>
      </c>
      <c r="F56" s="127"/>
      <c r="G56" s="127"/>
      <c r="H56" s="127"/>
      <c r="I56" s="127"/>
      <c r="J56" s="126"/>
      <c r="K56" s="127" t="s">
        <v>81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100 - Vedlejší rozpočt...'!J32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82</v>
      </c>
      <c r="AR56" s="66"/>
      <c r="AS56" s="130">
        <v>0</v>
      </c>
      <c r="AT56" s="131">
        <f>ROUND(SUM(AV56:AW56),2)</f>
        <v>0</v>
      </c>
      <c r="AU56" s="132">
        <f>'SO 100 - Vedlejší rozpočt...'!P90</f>
        <v>0</v>
      </c>
      <c r="AV56" s="131">
        <f>'SO 100 - Vedlejší rozpočt...'!J35</f>
        <v>0</v>
      </c>
      <c r="AW56" s="131">
        <f>'SO 100 - Vedlejší rozpočt...'!J36</f>
        <v>0</v>
      </c>
      <c r="AX56" s="131">
        <f>'SO 100 - Vedlejší rozpočt...'!J37</f>
        <v>0</v>
      </c>
      <c r="AY56" s="131">
        <f>'SO 100 - Vedlejší rozpočt...'!J38</f>
        <v>0</v>
      </c>
      <c r="AZ56" s="131">
        <f>'SO 100 - Vedlejší rozpočt...'!F35</f>
        <v>0</v>
      </c>
      <c r="BA56" s="131">
        <f>'SO 100 - Vedlejší rozpočt...'!F36</f>
        <v>0</v>
      </c>
      <c r="BB56" s="131">
        <f>'SO 100 - Vedlejší rozpočt...'!F37</f>
        <v>0</v>
      </c>
      <c r="BC56" s="131">
        <f>'SO 100 - Vedlejší rozpočt...'!F38</f>
        <v>0</v>
      </c>
      <c r="BD56" s="133">
        <f>'SO 100 - Vedlejší rozpočt...'!F39</f>
        <v>0</v>
      </c>
      <c r="BE56" s="4"/>
      <c r="BT56" s="134" t="s">
        <v>78</v>
      </c>
      <c r="BV56" s="134" t="s">
        <v>71</v>
      </c>
      <c r="BW56" s="134" t="s">
        <v>83</v>
      </c>
      <c r="BX56" s="134" t="s">
        <v>77</v>
      </c>
      <c r="CL56" s="134" t="s">
        <v>19</v>
      </c>
    </row>
    <row r="57" spans="1:90" s="4" customFormat="1" ht="16.5" customHeight="1">
      <c r="A57" s="125" t="s">
        <v>79</v>
      </c>
      <c r="B57" s="64"/>
      <c r="C57" s="126"/>
      <c r="D57" s="126"/>
      <c r="E57" s="127" t="s">
        <v>84</v>
      </c>
      <c r="F57" s="127"/>
      <c r="G57" s="127"/>
      <c r="H57" s="127"/>
      <c r="I57" s="127"/>
      <c r="J57" s="126"/>
      <c r="K57" s="127" t="s">
        <v>85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'SO 101 - Maškova - komuni...'!J32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82</v>
      </c>
      <c r="AR57" s="66"/>
      <c r="AS57" s="130">
        <v>0</v>
      </c>
      <c r="AT57" s="131">
        <f>ROUND(SUM(AV57:AW57),2)</f>
        <v>0</v>
      </c>
      <c r="AU57" s="132">
        <f>'SO 101 - Maškova - komuni...'!P93</f>
        <v>0</v>
      </c>
      <c r="AV57" s="131">
        <f>'SO 101 - Maškova - komuni...'!J35</f>
        <v>0</v>
      </c>
      <c r="AW57" s="131">
        <f>'SO 101 - Maškova - komuni...'!J36</f>
        <v>0</v>
      </c>
      <c r="AX57" s="131">
        <f>'SO 101 - Maškova - komuni...'!J37</f>
        <v>0</v>
      </c>
      <c r="AY57" s="131">
        <f>'SO 101 - Maškova - komuni...'!J38</f>
        <v>0</v>
      </c>
      <c r="AZ57" s="131">
        <f>'SO 101 - Maškova - komuni...'!F35</f>
        <v>0</v>
      </c>
      <c r="BA57" s="131">
        <f>'SO 101 - Maškova - komuni...'!F36</f>
        <v>0</v>
      </c>
      <c r="BB57" s="131">
        <f>'SO 101 - Maškova - komuni...'!F37</f>
        <v>0</v>
      </c>
      <c r="BC57" s="131">
        <f>'SO 101 - Maškova - komuni...'!F38</f>
        <v>0</v>
      </c>
      <c r="BD57" s="133">
        <f>'SO 101 - Maškova - komuni...'!F39</f>
        <v>0</v>
      </c>
      <c r="BE57" s="4"/>
      <c r="BT57" s="134" t="s">
        <v>78</v>
      </c>
      <c r="BV57" s="134" t="s">
        <v>71</v>
      </c>
      <c r="BW57" s="134" t="s">
        <v>86</v>
      </c>
      <c r="BX57" s="134" t="s">
        <v>77</v>
      </c>
      <c r="CL57" s="134" t="s">
        <v>19</v>
      </c>
    </row>
    <row r="58" spans="1:90" s="4" customFormat="1" ht="16.5" customHeight="1">
      <c r="A58" s="125" t="s">
        <v>79</v>
      </c>
      <c r="B58" s="64"/>
      <c r="C58" s="126"/>
      <c r="D58" s="126"/>
      <c r="E58" s="127" t="s">
        <v>87</v>
      </c>
      <c r="F58" s="127"/>
      <c r="G58" s="127"/>
      <c r="H58" s="127"/>
      <c r="I58" s="127"/>
      <c r="J58" s="126"/>
      <c r="K58" s="127" t="s">
        <v>88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'SO 102 - Národních mučedn...'!J32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82</v>
      </c>
      <c r="AR58" s="66"/>
      <c r="AS58" s="130">
        <v>0</v>
      </c>
      <c r="AT58" s="131">
        <f>ROUND(SUM(AV58:AW58),2)</f>
        <v>0</v>
      </c>
      <c r="AU58" s="132">
        <f>'SO 102 - Národních mučedn...'!P93</f>
        <v>0</v>
      </c>
      <c r="AV58" s="131">
        <f>'SO 102 - Národních mučedn...'!J35</f>
        <v>0</v>
      </c>
      <c r="AW58" s="131">
        <f>'SO 102 - Národních mučedn...'!J36</f>
        <v>0</v>
      </c>
      <c r="AX58" s="131">
        <f>'SO 102 - Národních mučedn...'!J37</f>
        <v>0</v>
      </c>
      <c r="AY58" s="131">
        <f>'SO 102 - Národních mučedn...'!J38</f>
        <v>0</v>
      </c>
      <c r="AZ58" s="131">
        <f>'SO 102 - Národních mučedn...'!F35</f>
        <v>0</v>
      </c>
      <c r="BA58" s="131">
        <f>'SO 102 - Národních mučedn...'!F36</f>
        <v>0</v>
      </c>
      <c r="BB58" s="131">
        <f>'SO 102 - Národních mučedn...'!F37</f>
        <v>0</v>
      </c>
      <c r="BC58" s="131">
        <f>'SO 102 - Národních mučedn...'!F38</f>
        <v>0</v>
      </c>
      <c r="BD58" s="133">
        <f>'SO 102 - Národních mučedn...'!F39</f>
        <v>0</v>
      </c>
      <c r="BE58" s="4"/>
      <c r="BT58" s="134" t="s">
        <v>78</v>
      </c>
      <c r="BV58" s="134" t="s">
        <v>71</v>
      </c>
      <c r="BW58" s="134" t="s">
        <v>89</v>
      </c>
      <c r="BX58" s="134" t="s">
        <v>77</v>
      </c>
      <c r="CL58" s="134" t="s">
        <v>19</v>
      </c>
    </row>
    <row r="59" spans="1:90" s="4" customFormat="1" ht="16.5" customHeight="1">
      <c r="A59" s="125" t="s">
        <v>79</v>
      </c>
      <c r="B59" s="64"/>
      <c r="C59" s="126"/>
      <c r="D59" s="126"/>
      <c r="E59" s="127" t="s">
        <v>90</v>
      </c>
      <c r="F59" s="127"/>
      <c r="G59" s="127"/>
      <c r="H59" s="127"/>
      <c r="I59" s="127"/>
      <c r="J59" s="126"/>
      <c r="K59" s="127" t="s">
        <v>91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401 - Maškova veřejné 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82</v>
      </c>
      <c r="AR59" s="66"/>
      <c r="AS59" s="130">
        <v>0</v>
      </c>
      <c r="AT59" s="131">
        <f>ROUND(SUM(AV59:AW59),2)</f>
        <v>0</v>
      </c>
      <c r="AU59" s="132">
        <f>'SO 401 - Maškova veřejné ...'!P100</f>
        <v>0</v>
      </c>
      <c r="AV59" s="131">
        <f>'SO 401 - Maškova veřejné ...'!J35</f>
        <v>0</v>
      </c>
      <c r="AW59" s="131">
        <f>'SO 401 - Maškova veřejné ...'!J36</f>
        <v>0</v>
      </c>
      <c r="AX59" s="131">
        <f>'SO 401 - Maškova veřejné ...'!J37</f>
        <v>0</v>
      </c>
      <c r="AY59" s="131">
        <f>'SO 401 - Maškova veřejné ...'!J38</f>
        <v>0</v>
      </c>
      <c r="AZ59" s="131">
        <f>'SO 401 - Maškova veřejné ...'!F35</f>
        <v>0</v>
      </c>
      <c r="BA59" s="131">
        <f>'SO 401 - Maškova veřejné ...'!F36</f>
        <v>0</v>
      </c>
      <c r="BB59" s="131">
        <f>'SO 401 - Maškova veřejné ...'!F37</f>
        <v>0</v>
      </c>
      <c r="BC59" s="131">
        <f>'SO 401 - Maškova veřejné ...'!F38</f>
        <v>0</v>
      </c>
      <c r="BD59" s="133">
        <f>'SO 401 - Maškova veřejné ...'!F39</f>
        <v>0</v>
      </c>
      <c r="BE59" s="4"/>
      <c r="BT59" s="134" t="s">
        <v>78</v>
      </c>
      <c r="BV59" s="134" t="s">
        <v>71</v>
      </c>
      <c r="BW59" s="134" t="s">
        <v>92</v>
      </c>
      <c r="BX59" s="134" t="s">
        <v>77</v>
      </c>
      <c r="CL59" s="134" t="s">
        <v>19</v>
      </c>
    </row>
    <row r="60" spans="1:91" s="7" customFormat="1" ht="16.5" customHeight="1">
      <c r="A60" s="7"/>
      <c r="B60" s="112"/>
      <c r="C60" s="113"/>
      <c r="D60" s="114" t="s">
        <v>93</v>
      </c>
      <c r="E60" s="114"/>
      <c r="F60" s="114"/>
      <c r="G60" s="114"/>
      <c r="H60" s="114"/>
      <c r="I60" s="115"/>
      <c r="J60" s="114" t="s">
        <v>94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ROUND(SUM(AG61:AG63),2)</f>
        <v>0</v>
      </c>
      <c r="AH60" s="115"/>
      <c r="AI60" s="115"/>
      <c r="AJ60" s="115"/>
      <c r="AK60" s="115"/>
      <c r="AL60" s="115"/>
      <c r="AM60" s="115"/>
      <c r="AN60" s="117">
        <f>SUM(AG60,AT60)</f>
        <v>0</v>
      </c>
      <c r="AO60" s="115"/>
      <c r="AP60" s="115"/>
      <c r="AQ60" s="118" t="s">
        <v>75</v>
      </c>
      <c r="AR60" s="119"/>
      <c r="AS60" s="120">
        <f>ROUND(SUM(AS61:AS63),2)</f>
        <v>0</v>
      </c>
      <c r="AT60" s="121">
        <f>ROUND(SUM(AV60:AW60),2)</f>
        <v>0</v>
      </c>
      <c r="AU60" s="122">
        <f>ROUND(SUM(AU61:AU63),5)</f>
        <v>0</v>
      </c>
      <c r="AV60" s="121">
        <f>ROUND(AZ60*L29,2)</f>
        <v>0</v>
      </c>
      <c r="AW60" s="121">
        <f>ROUND(BA60*L30,2)</f>
        <v>0</v>
      </c>
      <c r="AX60" s="121">
        <f>ROUND(BB60*L29,2)</f>
        <v>0</v>
      </c>
      <c r="AY60" s="121">
        <f>ROUND(BC60*L30,2)</f>
        <v>0</v>
      </c>
      <c r="AZ60" s="121">
        <f>ROUND(SUM(AZ61:AZ63),2)</f>
        <v>0</v>
      </c>
      <c r="BA60" s="121">
        <f>ROUND(SUM(BA61:BA63),2)</f>
        <v>0</v>
      </c>
      <c r="BB60" s="121">
        <f>ROUND(SUM(BB61:BB63),2)</f>
        <v>0</v>
      </c>
      <c r="BC60" s="121">
        <f>ROUND(SUM(BC61:BC63),2)</f>
        <v>0</v>
      </c>
      <c r="BD60" s="123">
        <f>ROUND(SUM(BD61:BD63),2)</f>
        <v>0</v>
      </c>
      <c r="BE60" s="7"/>
      <c r="BS60" s="124" t="s">
        <v>68</v>
      </c>
      <c r="BT60" s="124" t="s">
        <v>76</v>
      </c>
      <c r="BU60" s="124" t="s">
        <v>70</v>
      </c>
      <c r="BV60" s="124" t="s">
        <v>71</v>
      </c>
      <c r="BW60" s="124" t="s">
        <v>95</v>
      </c>
      <c r="BX60" s="124" t="s">
        <v>5</v>
      </c>
      <c r="CL60" s="124" t="s">
        <v>19</v>
      </c>
      <c r="CM60" s="124" t="s">
        <v>78</v>
      </c>
    </row>
    <row r="61" spans="1:90" s="4" customFormat="1" ht="16.5" customHeight="1">
      <c r="A61" s="125" t="s">
        <v>79</v>
      </c>
      <c r="B61" s="64"/>
      <c r="C61" s="126"/>
      <c r="D61" s="126"/>
      <c r="E61" s="127" t="s">
        <v>96</v>
      </c>
      <c r="F61" s="127"/>
      <c r="G61" s="127"/>
      <c r="H61" s="127"/>
      <c r="I61" s="127"/>
      <c r="J61" s="126"/>
      <c r="K61" s="127" t="s">
        <v>97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'SO 301 - VODOVOD'!J32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82</v>
      </c>
      <c r="AR61" s="66"/>
      <c r="AS61" s="130">
        <v>0</v>
      </c>
      <c r="AT61" s="131">
        <f>ROUND(SUM(AV61:AW61),2)</f>
        <v>0</v>
      </c>
      <c r="AU61" s="132">
        <f>'SO 301 - VODOVOD'!P94</f>
        <v>0</v>
      </c>
      <c r="AV61" s="131">
        <f>'SO 301 - VODOVOD'!J35</f>
        <v>0</v>
      </c>
      <c r="AW61" s="131">
        <f>'SO 301 - VODOVOD'!J36</f>
        <v>0</v>
      </c>
      <c r="AX61" s="131">
        <f>'SO 301 - VODOVOD'!J37</f>
        <v>0</v>
      </c>
      <c r="AY61" s="131">
        <f>'SO 301 - VODOVOD'!J38</f>
        <v>0</v>
      </c>
      <c r="AZ61" s="131">
        <f>'SO 301 - VODOVOD'!F35</f>
        <v>0</v>
      </c>
      <c r="BA61" s="131">
        <f>'SO 301 - VODOVOD'!F36</f>
        <v>0</v>
      </c>
      <c r="BB61" s="131">
        <f>'SO 301 - VODOVOD'!F37</f>
        <v>0</v>
      </c>
      <c r="BC61" s="131">
        <f>'SO 301 - VODOVOD'!F38</f>
        <v>0</v>
      </c>
      <c r="BD61" s="133">
        <f>'SO 301 - VODOVOD'!F39</f>
        <v>0</v>
      </c>
      <c r="BE61" s="4"/>
      <c r="BT61" s="134" t="s">
        <v>78</v>
      </c>
      <c r="BV61" s="134" t="s">
        <v>71</v>
      </c>
      <c r="BW61" s="134" t="s">
        <v>98</v>
      </c>
      <c r="BX61" s="134" t="s">
        <v>95</v>
      </c>
      <c r="CL61" s="134" t="s">
        <v>19</v>
      </c>
    </row>
    <row r="62" spans="1:90" s="4" customFormat="1" ht="16.5" customHeight="1">
      <c r="A62" s="125" t="s">
        <v>79</v>
      </c>
      <c r="B62" s="64"/>
      <c r="C62" s="126"/>
      <c r="D62" s="126"/>
      <c r="E62" s="127" t="s">
        <v>99</v>
      </c>
      <c r="F62" s="127"/>
      <c r="G62" s="127"/>
      <c r="H62" s="127"/>
      <c r="I62" s="127"/>
      <c r="J62" s="126"/>
      <c r="K62" s="127" t="s">
        <v>100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'SO 302 - KANALIZACE'!J32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82</v>
      </c>
      <c r="AR62" s="66"/>
      <c r="AS62" s="130">
        <v>0</v>
      </c>
      <c r="AT62" s="131">
        <f>ROUND(SUM(AV62:AW62),2)</f>
        <v>0</v>
      </c>
      <c r="AU62" s="132">
        <f>'SO 302 - KANALIZACE'!P94</f>
        <v>0</v>
      </c>
      <c r="AV62" s="131">
        <f>'SO 302 - KANALIZACE'!J35</f>
        <v>0</v>
      </c>
      <c r="AW62" s="131">
        <f>'SO 302 - KANALIZACE'!J36</f>
        <v>0</v>
      </c>
      <c r="AX62" s="131">
        <f>'SO 302 - KANALIZACE'!J37</f>
        <v>0</v>
      </c>
      <c r="AY62" s="131">
        <f>'SO 302 - KANALIZACE'!J38</f>
        <v>0</v>
      </c>
      <c r="AZ62" s="131">
        <f>'SO 302 - KANALIZACE'!F35</f>
        <v>0</v>
      </c>
      <c r="BA62" s="131">
        <f>'SO 302 - KANALIZACE'!F36</f>
        <v>0</v>
      </c>
      <c r="BB62" s="131">
        <f>'SO 302 - KANALIZACE'!F37</f>
        <v>0</v>
      </c>
      <c r="BC62" s="131">
        <f>'SO 302 - KANALIZACE'!F38</f>
        <v>0</v>
      </c>
      <c r="BD62" s="133">
        <f>'SO 302 - KANALIZACE'!F39</f>
        <v>0</v>
      </c>
      <c r="BE62" s="4"/>
      <c r="BT62" s="134" t="s">
        <v>78</v>
      </c>
      <c r="BV62" s="134" t="s">
        <v>71</v>
      </c>
      <c r="BW62" s="134" t="s">
        <v>101</v>
      </c>
      <c r="BX62" s="134" t="s">
        <v>95</v>
      </c>
      <c r="CL62" s="134" t="s">
        <v>19</v>
      </c>
    </row>
    <row r="63" spans="1:90" s="4" customFormat="1" ht="16.5" customHeight="1">
      <c r="A63" s="125" t="s">
        <v>79</v>
      </c>
      <c r="B63" s="64"/>
      <c r="C63" s="126"/>
      <c r="D63" s="126"/>
      <c r="E63" s="127" t="s">
        <v>102</v>
      </c>
      <c r="F63" s="127"/>
      <c r="G63" s="127"/>
      <c r="H63" s="127"/>
      <c r="I63" s="127"/>
      <c r="J63" s="126"/>
      <c r="K63" s="127" t="s">
        <v>103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'VRN - Vedlejší rozpočtové...'!J32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82</v>
      </c>
      <c r="AR63" s="66"/>
      <c r="AS63" s="135">
        <v>0</v>
      </c>
      <c r="AT63" s="136">
        <f>ROUND(SUM(AV63:AW63),2)</f>
        <v>0</v>
      </c>
      <c r="AU63" s="137">
        <f>'VRN - Vedlejší rozpočtové...'!P87</f>
        <v>0</v>
      </c>
      <c r="AV63" s="136">
        <f>'VRN - Vedlejší rozpočtové...'!J35</f>
        <v>0</v>
      </c>
      <c r="AW63" s="136">
        <f>'VRN - Vedlejší rozpočtové...'!J36</f>
        <v>0</v>
      </c>
      <c r="AX63" s="136">
        <f>'VRN - Vedlejší rozpočtové...'!J37</f>
        <v>0</v>
      </c>
      <c r="AY63" s="136">
        <f>'VRN - Vedlejší rozpočtové...'!J38</f>
        <v>0</v>
      </c>
      <c r="AZ63" s="136">
        <f>'VRN - Vedlejší rozpočtové...'!F35</f>
        <v>0</v>
      </c>
      <c r="BA63" s="136">
        <f>'VRN - Vedlejší rozpočtové...'!F36</f>
        <v>0</v>
      </c>
      <c r="BB63" s="136">
        <f>'VRN - Vedlejší rozpočtové...'!F37</f>
        <v>0</v>
      </c>
      <c r="BC63" s="136">
        <f>'VRN - Vedlejší rozpočtové...'!F38</f>
        <v>0</v>
      </c>
      <c r="BD63" s="138">
        <f>'VRN - Vedlejší rozpočtové...'!F39</f>
        <v>0</v>
      </c>
      <c r="BE63" s="4"/>
      <c r="BT63" s="134" t="s">
        <v>78</v>
      </c>
      <c r="BV63" s="134" t="s">
        <v>71</v>
      </c>
      <c r="BW63" s="134" t="s">
        <v>104</v>
      </c>
      <c r="BX63" s="134" t="s">
        <v>95</v>
      </c>
      <c r="CL63" s="134" t="s">
        <v>19</v>
      </c>
    </row>
    <row r="64" spans="1:57" s="2" customFormat="1" ht="30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5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45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</sheetData>
  <sheetProtection password="CC35" sheet="1" objects="1" scenarios="1" formatColumns="0" formatRows="0"/>
  <mergeCells count="7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100 - Vedlejší rozpočt...'!C2" display="/"/>
    <hyperlink ref="A57" location="'SO 101 - Maškova - komuni...'!C2" display="/"/>
    <hyperlink ref="A58" location="'SO 102 - Národních mučedn...'!C2" display="/"/>
    <hyperlink ref="A59" location="'SO 401 - Maškova veřejné ...'!C2" display="/"/>
    <hyperlink ref="A61" location="'SO 301 - VODOVOD'!C2" display="/"/>
    <hyperlink ref="A62" location="'SO 302 - KANALIZACE'!C2" display="/"/>
    <hyperlink ref="A6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 xml:space="preserve">Oprava povrchu komunikací, rekonstrukce  vodovodu v Klatovech 2021, 3.část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107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109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13. 5. 2021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ROUND((SUM(BE90:BE109)),2)</f>
        <v>0</v>
      </c>
      <c r="G35" s="39"/>
      <c r="H35" s="39"/>
      <c r="I35" s="158">
        <v>0.21</v>
      </c>
      <c r="J35" s="157">
        <f>ROUND(((SUM(BE90:BE109))*I35),2)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ROUND((SUM(BF90:BF109)),2)</f>
        <v>0</v>
      </c>
      <c r="G36" s="39"/>
      <c r="H36" s="39"/>
      <c r="I36" s="158">
        <v>0.15</v>
      </c>
      <c r="J36" s="157">
        <f>ROUND(((SUM(BF90:BF109))*I36),2)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ROUND((SUM(BG90:BG109)),2)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ROUND((SUM(BH90:BH109)),2)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ROUND((SUM(BI90:BI109)),2)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 xml:space="preserve">Oprava povrchu komunikací, rekonstrukce  vodovodu v Klatovech 2021, 3.část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 xml:space="preserve">SO 100 - Vedlejší rozpočtové náklady 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13. 5. 2021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115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116</v>
      </c>
      <c r="E66" s="183"/>
      <c r="F66" s="183"/>
      <c r="G66" s="183"/>
      <c r="H66" s="183"/>
      <c r="I66" s="183"/>
      <c r="J66" s="184">
        <f>J97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117</v>
      </c>
      <c r="E67" s="183"/>
      <c r="F67" s="183"/>
      <c r="G67" s="183"/>
      <c r="H67" s="183"/>
      <c r="I67" s="183"/>
      <c r="J67" s="184">
        <f>J102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118</v>
      </c>
      <c r="E68" s="183"/>
      <c r="F68" s="183"/>
      <c r="G68" s="183"/>
      <c r="H68" s="183"/>
      <c r="I68" s="183"/>
      <c r="J68" s="184">
        <f>J107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119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6.25" customHeight="1">
      <c r="A78" s="39"/>
      <c r="B78" s="40"/>
      <c r="C78" s="41"/>
      <c r="D78" s="41"/>
      <c r="E78" s="170" t="str">
        <f>E7</f>
        <v xml:space="preserve">Oprava povrchu komunikací, rekonstrukce  vodovodu v Klatovech 2021, 3.část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2"/>
      <c r="C79" s="33" t="s">
        <v>106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9"/>
      <c r="B80" s="40"/>
      <c r="C80" s="41"/>
      <c r="D80" s="41"/>
      <c r="E80" s="170" t="s">
        <v>107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108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E11</f>
        <v xml:space="preserve">SO 100 - Vedlejší rozpočtové náklady 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F14</f>
        <v xml:space="preserve"> </v>
      </c>
      <c r="G84" s="41"/>
      <c r="H84" s="41"/>
      <c r="I84" s="33" t="s">
        <v>23</v>
      </c>
      <c r="J84" s="73" t="str">
        <f>IF(J14="","",J14)</f>
        <v>13. 5. 2021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25</v>
      </c>
      <c r="D86" s="41"/>
      <c r="E86" s="41"/>
      <c r="F86" s="28" t="str">
        <f>E17</f>
        <v xml:space="preserve"> </v>
      </c>
      <c r="G86" s="41"/>
      <c r="H86" s="41"/>
      <c r="I86" s="33" t="s">
        <v>30</v>
      </c>
      <c r="J86" s="37" t="str">
        <f>E23</f>
        <v xml:space="preserve"> 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28</v>
      </c>
      <c r="D87" s="41"/>
      <c r="E87" s="41"/>
      <c r="F87" s="28" t="str">
        <f>IF(E20="","",E20)</f>
        <v>Vyplň údaj</v>
      </c>
      <c r="G87" s="41"/>
      <c r="H87" s="41"/>
      <c r="I87" s="33" t="s">
        <v>32</v>
      </c>
      <c r="J87" s="37" t="str">
        <f>E26</f>
        <v xml:space="preserve">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86"/>
      <c r="B89" s="187"/>
      <c r="C89" s="188" t="s">
        <v>120</v>
      </c>
      <c r="D89" s="189" t="s">
        <v>54</v>
      </c>
      <c r="E89" s="189" t="s">
        <v>50</v>
      </c>
      <c r="F89" s="189" t="s">
        <v>51</v>
      </c>
      <c r="G89" s="189" t="s">
        <v>121</v>
      </c>
      <c r="H89" s="189" t="s">
        <v>122</v>
      </c>
      <c r="I89" s="189" t="s">
        <v>123</v>
      </c>
      <c r="J89" s="189" t="s">
        <v>112</v>
      </c>
      <c r="K89" s="190" t="s">
        <v>124</v>
      </c>
      <c r="L89" s="191"/>
      <c r="M89" s="93" t="s">
        <v>19</v>
      </c>
      <c r="N89" s="94" t="s">
        <v>39</v>
      </c>
      <c r="O89" s="94" t="s">
        <v>125</v>
      </c>
      <c r="P89" s="94" t="s">
        <v>126</v>
      </c>
      <c r="Q89" s="94" t="s">
        <v>127</v>
      </c>
      <c r="R89" s="94" t="s">
        <v>128</v>
      </c>
      <c r="S89" s="94" t="s">
        <v>129</v>
      </c>
      <c r="T89" s="95" t="s">
        <v>130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pans="1:63" s="2" customFormat="1" ht="22.8" customHeight="1">
      <c r="A90" s="39"/>
      <c r="B90" s="40"/>
      <c r="C90" s="100" t="s">
        <v>131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</f>
        <v>0</v>
      </c>
      <c r="Q90" s="97"/>
      <c r="R90" s="194">
        <f>R91</f>
        <v>0</v>
      </c>
      <c r="S90" s="97"/>
      <c r="T90" s="195">
        <f>T91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68</v>
      </c>
      <c r="AU90" s="18" t="s">
        <v>113</v>
      </c>
      <c r="BK90" s="196">
        <f>BK91</f>
        <v>0</v>
      </c>
    </row>
    <row r="91" spans="1:63" s="12" customFormat="1" ht="25.9" customHeight="1">
      <c r="A91" s="12"/>
      <c r="B91" s="197"/>
      <c r="C91" s="198"/>
      <c r="D91" s="199" t="s">
        <v>68</v>
      </c>
      <c r="E91" s="200" t="s">
        <v>102</v>
      </c>
      <c r="F91" s="200" t="s">
        <v>103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P92+P97+P102+P107</f>
        <v>0</v>
      </c>
      <c r="Q91" s="205"/>
      <c r="R91" s="206">
        <f>R92+R97+R102+R107</f>
        <v>0</v>
      </c>
      <c r="S91" s="205"/>
      <c r="T91" s="207">
        <f>T92+T97+T102+T107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132</v>
      </c>
      <c r="AT91" s="209" t="s">
        <v>68</v>
      </c>
      <c r="AU91" s="209" t="s">
        <v>69</v>
      </c>
      <c r="AY91" s="208" t="s">
        <v>133</v>
      </c>
      <c r="BK91" s="210">
        <f>BK92+BK97+BK102+BK107</f>
        <v>0</v>
      </c>
    </row>
    <row r="92" spans="1:63" s="12" customFormat="1" ht="22.8" customHeight="1">
      <c r="A92" s="12"/>
      <c r="B92" s="197"/>
      <c r="C92" s="198"/>
      <c r="D92" s="199" t="s">
        <v>68</v>
      </c>
      <c r="E92" s="211" t="s">
        <v>134</v>
      </c>
      <c r="F92" s="211" t="s">
        <v>135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SUM(P93:P96)</f>
        <v>0</v>
      </c>
      <c r="Q92" s="205"/>
      <c r="R92" s="206">
        <f>SUM(R93:R96)</f>
        <v>0</v>
      </c>
      <c r="S92" s="205"/>
      <c r="T92" s="207">
        <f>SUM(T93:T96)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132</v>
      </c>
      <c r="AT92" s="209" t="s">
        <v>68</v>
      </c>
      <c r="AU92" s="209" t="s">
        <v>76</v>
      </c>
      <c r="AY92" s="208" t="s">
        <v>133</v>
      </c>
      <c r="BK92" s="210">
        <f>SUM(BK93:BK96)</f>
        <v>0</v>
      </c>
    </row>
    <row r="93" spans="1:65" s="2" customFormat="1" ht="12">
      <c r="A93" s="39"/>
      <c r="B93" s="40"/>
      <c r="C93" s="213" t="s">
        <v>78</v>
      </c>
      <c r="D93" s="213" t="s">
        <v>136</v>
      </c>
      <c r="E93" s="214" t="s">
        <v>137</v>
      </c>
      <c r="F93" s="215" t="s">
        <v>138</v>
      </c>
      <c r="G93" s="216" t="s">
        <v>139</v>
      </c>
      <c r="H93" s="217">
        <v>1</v>
      </c>
      <c r="I93" s="218"/>
      <c r="J93" s="219">
        <f>ROUND(I93*H93,2)</f>
        <v>0</v>
      </c>
      <c r="K93" s="215" t="s">
        <v>140</v>
      </c>
      <c r="L93" s="45"/>
      <c r="M93" s="220" t="s">
        <v>19</v>
      </c>
      <c r="N93" s="221" t="s">
        <v>40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141</v>
      </c>
      <c r="AT93" s="224" t="s">
        <v>136</v>
      </c>
      <c r="AU93" s="224" t="s">
        <v>78</v>
      </c>
      <c r="AY93" s="18" t="s">
        <v>133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76</v>
      </c>
      <c r="BK93" s="225">
        <f>ROUND(I93*H93,2)</f>
        <v>0</v>
      </c>
      <c r="BL93" s="18" t="s">
        <v>141</v>
      </c>
      <c r="BM93" s="224" t="s">
        <v>142</v>
      </c>
    </row>
    <row r="94" spans="1:47" s="2" customFormat="1" ht="12">
      <c r="A94" s="39"/>
      <c r="B94" s="40"/>
      <c r="C94" s="41"/>
      <c r="D94" s="226" t="s">
        <v>143</v>
      </c>
      <c r="E94" s="41"/>
      <c r="F94" s="227" t="s">
        <v>144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78</v>
      </c>
    </row>
    <row r="95" spans="1:65" s="2" customFormat="1" ht="33" customHeight="1">
      <c r="A95" s="39"/>
      <c r="B95" s="40"/>
      <c r="C95" s="213" t="s">
        <v>145</v>
      </c>
      <c r="D95" s="213" t="s">
        <v>136</v>
      </c>
      <c r="E95" s="214" t="s">
        <v>146</v>
      </c>
      <c r="F95" s="215" t="s">
        <v>147</v>
      </c>
      <c r="G95" s="216" t="s">
        <v>139</v>
      </c>
      <c r="H95" s="217">
        <v>1</v>
      </c>
      <c r="I95" s="218"/>
      <c r="J95" s="219">
        <f>ROUND(I95*H95,2)</f>
        <v>0</v>
      </c>
      <c r="K95" s="215" t="s">
        <v>140</v>
      </c>
      <c r="L95" s="45"/>
      <c r="M95" s="220" t="s">
        <v>19</v>
      </c>
      <c r="N95" s="221" t="s">
        <v>40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141</v>
      </c>
      <c r="AT95" s="224" t="s">
        <v>136</v>
      </c>
      <c r="AU95" s="224" t="s">
        <v>78</v>
      </c>
      <c r="AY95" s="18" t="s">
        <v>133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76</v>
      </c>
      <c r="BK95" s="225">
        <f>ROUND(I95*H95,2)</f>
        <v>0</v>
      </c>
      <c r="BL95" s="18" t="s">
        <v>141</v>
      </c>
      <c r="BM95" s="224" t="s">
        <v>148</v>
      </c>
    </row>
    <row r="96" spans="1:47" s="2" customFormat="1" ht="12">
      <c r="A96" s="39"/>
      <c r="B96" s="40"/>
      <c r="C96" s="41"/>
      <c r="D96" s="226" t="s">
        <v>143</v>
      </c>
      <c r="E96" s="41"/>
      <c r="F96" s="227" t="s">
        <v>149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78</v>
      </c>
    </row>
    <row r="97" spans="1:63" s="12" customFormat="1" ht="22.8" customHeight="1">
      <c r="A97" s="12"/>
      <c r="B97" s="197"/>
      <c r="C97" s="198"/>
      <c r="D97" s="199" t="s">
        <v>68</v>
      </c>
      <c r="E97" s="211" t="s">
        <v>150</v>
      </c>
      <c r="F97" s="211" t="s">
        <v>151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SUM(P98:P101)</f>
        <v>0</v>
      </c>
      <c r="Q97" s="205"/>
      <c r="R97" s="206">
        <f>SUM(R98:R101)</f>
        <v>0</v>
      </c>
      <c r="S97" s="205"/>
      <c r="T97" s="207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132</v>
      </c>
      <c r="AT97" s="209" t="s">
        <v>68</v>
      </c>
      <c r="AU97" s="209" t="s">
        <v>76</v>
      </c>
      <c r="AY97" s="208" t="s">
        <v>133</v>
      </c>
      <c r="BK97" s="210">
        <f>SUM(BK98:BK101)</f>
        <v>0</v>
      </c>
    </row>
    <row r="98" spans="1:65" s="2" customFormat="1" ht="12">
      <c r="A98" s="39"/>
      <c r="B98" s="40"/>
      <c r="C98" s="213" t="s">
        <v>152</v>
      </c>
      <c r="D98" s="213" t="s">
        <v>136</v>
      </c>
      <c r="E98" s="214" t="s">
        <v>153</v>
      </c>
      <c r="F98" s="215" t="s">
        <v>154</v>
      </c>
      <c r="G98" s="216" t="s">
        <v>139</v>
      </c>
      <c r="H98" s="217">
        <v>1</v>
      </c>
      <c r="I98" s="218"/>
      <c r="J98" s="219">
        <f>ROUND(I98*H98,2)</f>
        <v>0</v>
      </c>
      <c r="K98" s="215" t="s">
        <v>140</v>
      </c>
      <c r="L98" s="45"/>
      <c r="M98" s="220" t="s">
        <v>19</v>
      </c>
      <c r="N98" s="221" t="s">
        <v>40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141</v>
      </c>
      <c r="AT98" s="224" t="s">
        <v>136</v>
      </c>
      <c r="AU98" s="224" t="s">
        <v>78</v>
      </c>
      <c r="AY98" s="18" t="s">
        <v>133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76</v>
      </c>
      <c r="BK98" s="225">
        <f>ROUND(I98*H98,2)</f>
        <v>0</v>
      </c>
      <c r="BL98" s="18" t="s">
        <v>141</v>
      </c>
      <c r="BM98" s="224" t="s">
        <v>155</v>
      </c>
    </row>
    <row r="99" spans="1:47" s="2" customFormat="1" ht="12">
      <c r="A99" s="39"/>
      <c r="B99" s="40"/>
      <c r="C99" s="41"/>
      <c r="D99" s="226" t="s">
        <v>143</v>
      </c>
      <c r="E99" s="41"/>
      <c r="F99" s="227" t="s">
        <v>156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78</v>
      </c>
    </row>
    <row r="100" spans="1:65" s="2" customFormat="1" ht="12">
      <c r="A100" s="39"/>
      <c r="B100" s="40"/>
      <c r="C100" s="213" t="s">
        <v>132</v>
      </c>
      <c r="D100" s="213" t="s">
        <v>136</v>
      </c>
      <c r="E100" s="214" t="s">
        <v>157</v>
      </c>
      <c r="F100" s="215" t="s">
        <v>158</v>
      </c>
      <c r="G100" s="216" t="s">
        <v>139</v>
      </c>
      <c r="H100" s="217">
        <v>1</v>
      </c>
      <c r="I100" s="218"/>
      <c r="J100" s="219">
        <f>ROUND(I100*H100,2)</f>
        <v>0</v>
      </c>
      <c r="K100" s="215" t="s">
        <v>140</v>
      </c>
      <c r="L100" s="45"/>
      <c r="M100" s="220" t="s">
        <v>19</v>
      </c>
      <c r="N100" s="221" t="s">
        <v>40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141</v>
      </c>
      <c r="AT100" s="224" t="s">
        <v>136</v>
      </c>
      <c r="AU100" s="224" t="s">
        <v>78</v>
      </c>
      <c r="AY100" s="18" t="s">
        <v>133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76</v>
      </c>
      <c r="BK100" s="225">
        <f>ROUND(I100*H100,2)</f>
        <v>0</v>
      </c>
      <c r="BL100" s="18" t="s">
        <v>141</v>
      </c>
      <c r="BM100" s="224" t="s">
        <v>159</v>
      </c>
    </row>
    <row r="101" spans="1:47" s="2" customFormat="1" ht="12">
      <c r="A101" s="39"/>
      <c r="B101" s="40"/>
      <c r="C101" s="41"/>
      <c r="D101" s="226" t="s">
        <v>143</v>
      </c>
      <c r="E101" s="41"/>
      <c r="F101" s="227" t="s">
        <v>160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78</v>
      </c>
    </row>
    <row r="102" spans="1:63" s="12" customFormat="1" ht="22.8" customHeight="1">
      <c r="A102" s="12"/>
      <c r="B102" s="197"/>
      <c r="C102" s="198"/>
      <c r="D102" s="199" t="s">
        <v>68</v>
      </c>
      <c r="E102" s="211" t="s">
        <v>161</v>
      </c>
      <c r="F102" s="211" t="s">
        <v>162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SUM(P103:P106)</f>
        <v>0</v>
      </c>
      <c r="Q102" s="205"/>
      <c r="R102" s="206">
        <f>SUM(R103:R106)</f>
        <v>0</v>
      </c>
      <c r="S102" s="205"/>
      <c r="T102" s="207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132</v>
      </c>
      <c r="AT102" s="209" t="s">
        <v>68</v>
      </c>
      <c r="AU102" s="209" t="s">
        <v>76</v>
      </c>
      <c r="AY102" s="208" t="s">
        <v>133</v>
      </c>
      <c r="BK102" s="210">
        <f>SUM(BK103:BK106)</f>
        <v>0</v>
      </c>
    </row>
    <row r="103" spans="1:65" s="2" customFormat="1" ht="12">
      <c r="A103" s="39"/>
      <c r="B103" s="40"/>
      <c r="C103" s="213" t="s">
        <v>163</v>
      </c>
      <c r="D103" s="213" t="s">
        <v>136</v>
      </c>
      <c r="E103" s="214" t="s">
        <v>164</v>
      </c>
      <c r="F103" s="215" t="s">
        <v>165</v>
      </c>
      <c r="G103" s="216" t="s">
        <v>166</v>
      </c>
      <c r="H103" s="217">
        <v>5</v>
      </c>
      <c r="I103" s="218"/>
      <c r="J103" s="219">
        <f>ROUND(I103*H103,2)</f>
        <v>0</v>
      </c>
      <c r="K103" s="215" t="s">
        <v>140</v>
      </c>
      <c r="L103" s="45"/>
      <c r="M103" s="220" t="s">
        <v>19</v>
      </c>
      <c r="N103" s="221" t="s">
        <v>40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141</v>
      </c>
      <c r="AT103" s="224" t="s">
        <v>136</v>
      </c>
      <c r="AU103" s="224" t="s">
        <v>78</v>
      </c>
      <c r="AY103" s="18" t="s">
        <v>133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76</v>
      </c>
      <c r="BK103" s="225">
        <f>ROUND(I103*H103,2)</f>
        <v>0</v>
      </c>
      <c r="BL103" s="18" t="s">
        <v>141</v>
      </c>
      <c r="BM103" s="224" t="s">
        <v>167</v>
      </c>
    </row>
    <row r="104" spans="1:47" s="2" customFormat="1" ht="12">
      <c r="A104" s="39"/>
      <c r="B104" s="40"/>
      <c r="C104" s="41"/>
      <c r="D104" s="226" t="s">
        <v>143</v>
      </c>
      <c r="E104" s="41"/>
      <c r="F104" s="227" t="s">
        <v>168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143</v>
      </c>
      <c r="AU104" s="18" t="s">
        <v>78</v>
      </c>
    </row>
    <row r="105" spans="1:65" s="2" customFormat="1" ht="33" customHeight="1">
      <c r="A105" s="39"/>
      <c r="B105" s="40"/>
      <c r="C105" s="213" t="s">
        <v>169</v>
      </c>
      <c r="D105" s="213" t="s">
        <v>136</v>
      </c>
      <c r="E105" s="214" t="s">
        <v>170</v>
      </c>
      <c r="F105" s="215" t="s">
        <v>171</v>
      </c>
      <c r="G105" s="216" t="s">
        <v>139</v>
      </c>
      <c r="H105" s="217">
        <v>1</v>
      </c>
      <c r="I105" s="218"/>
      <c r="J105" s="219">
        <f>ROUND(I105*H105,2)</f>
        <v>0</v>
      </c>
      <c r="K105" s="215" t="s">
        <v>140</v>
      </c>
      <c r="L105" s="45"/>
      <c r="M105" s="220" t="s">
        <v>19</v>
      </c>
      <c r="N105" s="221" t="s">
        <v>40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141</v>
      </c>
      <c r="AT105" s="224" t="s">
        <v>136</v>
      </c>
      <c r="AU105" s="224" t="s">
        <v>78</v>
      </c>
      <c r="AY105" s="18" t="s">
        <v>133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76</v>
      </c>
      <c r="BK105" s="225">
        <f>ROUND(I105*H105,2)</f>
        <v>0</v>
      </c>
      <c r="BL105" s="18" t="s">
        <v>141</v>
      </c>
      <c r="BM105" s="224" t="s">
        <v>172</v>
      </c>
    </row>
    <row r="106" spans="1:47" s="2" customFormat="1" ht="12">
      <c r="A106" s="39"/>
      <c r="B106" s="40"/>
      <c r="C106" s="41"/>
      <c r="D106" s="226" t="s">
        <v>143</v>
      </c>
      <c r="E106" s="41"/>
      <c r="F106" s="227" t="s">
        <v>173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78</v>
      </c>
    </row>
    <row r="107" spans="1:63" s="12" customFormat="1" ht="22.8" customHeight="1">
      <c r="A107" s="12"/>
      <c r="B107" s="197"/>
      <c r="C107" s="198"/>
      <c r="D107" s="199" t="s">
        <v>68</v>
      </c>
      <c r="E107" s="211" t="s">
        <v>174</v>
      </c>
      <c r="F107" s="211" t="s">
        <v>175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SUM(P108:P109)</f>
        <v>0</v>
      </c>
      <c r="Q107" s="205"/>
      <c r="R107" s="206">
        <f>SUM(R108:R109)</f>
        <v>0</v>
      </c>
      <c r="S107" s="205"/>
      <c r="T107" s="207">
        <f>SUM(T108:T109)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132</v>
      </c>
      <c r="AT107" s="209" t="s">
        <v>68</v>
      </c>
      <c r="AU107" s="209" t="s">
        <v>76</v>
      </c>
      <c r="AY107" s="208" t="s">
        <v>133</v>
      </c>
      <c r="BK107" s="210">
        <f>SUM(BK108:BK109)</f>
        <v>0</v>
      </c>
    </row>
    <row r="108" spans="1:65" s="2" customFormat="1" ht="12">
      <c r="A108" s="39"/>
      <c r="B108" s="40"/>
      <c r="C108" s="213" t="s">
        <v>176</v>
      </c>
      <c r="D108" s="213" t="s">
        <v>136</v>
      </c>
      <c r="E108" s="214" t="s">
        <v>177</v>
      </c>
      <c r="F108" s="215" t="s">
        <v>178</v>
      </c>
      <c r="G108" s="216" t="s">
        <v>139</v>
      </c>
      <c r="H108" s="217">
        <v>1</v>
      </c>
      <c r="I108" s="218"/>
      <c r="J108" s="219">
        <f>ROUND(I108*H108,2)</f>
        <v>0</v>
      </c>
      <c r="K108" s="215" t="s">
        <v>140</v>
      </c>
      <c r="L108" s="45"/>
      <c r="M108" s="220" t="s">
        <v>19</v>
      </c>
      <c r="N108" s="221" t="s">
        <v>40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141</v>
      </c>
      <c r="AT108" s="224" t="s">
        <v>136</v>
      </c>
      <c r="AU108" s="224" t="s">
        <v>78</v>
      </c>
      <c r="AY108" s="18" t="s">
        <v>133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76</v>
      </c>
      <c r="BK108" s="225">
        <f>ROUND(I108*H108,2)</f>
        <v>0</v>
      </c>
      <c r="BL108" s="18" t="s">
        <v>141</v>
      </c>
      <c r="BM108" s="224" t="s">
        <v>179</v>
      </c>
    </row>
    <row r="109" spans="1:47" s="2" customFormat="1" ht="12">
      <c r="A109" s="39"/>
      <c r="B109" s="40"/>
      <c r="C109" s="41"/>
      <c r="D109" s="226" t="s">
        <v>143</v>
      </c>
      <c r="E109" s="41"/>
      <c r="F109" s="227" t="s">
        <v>180</v>
      </c>
      <c r="G109" s="41"/>
      <c r="H109" s="41"/>
      <c r="I109" s="228"/>
      <c r="J109" s="41"/>
      <c r="K109" s="41"/>
      <c r="L109" s="45"/>
      <c r="M109" s="231"/>
      <c r="N109" s="232"/>
      <c r="O109" s="233"/>
      <c r="P109" s="233"/>
      <c r="Q109" s="233"/>
      <c r="R109" s="233"/>
      <c r="S109" s="233"/>
      <c r="T109" s="23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78</v>
      </c>
    </row>
    <row r="110" spans="1:31" s="2" customFormat="1" ht="6.95" customHeight="1">
      <c r="A110" s="3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45"/>
      <c r="M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</sheetData>
  <sheetProtection password="CC35" sheet="1" objects="1" scenarios="1" formatColumns="0" formatRows="0" autoFilter="0"/>
  <autoFilter ref="C89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 xml:space="preserve">Oprava povrchu komunikací, rekonstrukce  vodovodu v Klatovech 2021, 3.část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107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181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13. 5. 2021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ROUND((SUM(BE93:BE324)),2)</f>
        <v>0</v>
      </c>
      <c r="G35" s="39"/>
      <c r="H35" s="39"/>
      <c r="I35" s="158">
        <v>0.21</v>
      </c>
      <c r="J35" s="157">
        <f>ROUND(((SUM(BE93:BE324))*I35),2)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ROUND((SUM(BF93:BF324)),2)</f>
        <v>0</v>
      </c>
      <c r="G36" s="39"/>
      <c r="H36" s="39"/>
      <c r="I36" s="158">
        <v>0.15</v>
      </c>
      <c r="J36" s="157">
        <f>ROUND(((SUM(BF93:BF324))*I36),2)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ROUND((SUM(BG93:BG324)),2)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ROUND((SUM(BH93:BH324)),2)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ROUND((SUM(BI93:BI324)),2)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 xml:space="preserve">Oprava povrchu komunikací, rekonstrukce  vodovodu v Klatovech 2021, 3.část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101 - Maškova - komuniikace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13. 5. 2021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182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183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184</v>
      </c>
      <c r="E66" s="183"/>
      <c r="F66" s="183"/>
      <c r="G66" s="183"/>
      <c r="H66" s="183"/>
      <c r="I66" s="183"/>
      <c r="J66" s="184">
        <f>J178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185</v>
      </c>
      <c r="E67" s="183"/>
      <c r="F67" s="183"/>
      <c r="G67" s="183"/>
      <c r="H67" s="183"/>
      <c r="I67" s="183"/>
      <c r="J67" s="184">
        <f>J189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186</v>
      </c>
      <c r="E68" s="183"/>
      <c r="F68" s="183"/>
      <c r="G68" s="183"/>
      <c r="H68" s="183"/>
      <c r="I68" s="183"/>
      <c r="J68" s="184">
        <f>J217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187</v>
      </c>
      <c r="E69" s="183"/>
      <c r="F69" s="183"/>
      <c r="G69" s="183"/>
      <c r="H69" s="183"/>
      <c r="I69" s="183"/>
      <c r="J69" s="184">
        <f>J268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188</v>
      </c>
      <c r="E70" s="183"/>
      <c r="F70" s="183"/>
      <c r="G70" s="183"/>
      <c r="H70" s="183"/>
      <c r="I70" s="183"/>
      <c r="J70" s="184">
        <f>J310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189</v>
      </c>
      <c r="E71" s="183"/>
      <c r="F71" s="183"/>
      <c r="G71" s="183"/>
      <c r="H71" s="183"/>
      <c r="I71" s="183"/>
      <c r="J71" s="184">
        <f>J323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119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6.25" customHeight="1">
      <c r="A81" s="39"/>
      <c r="B81" s="40"/>
      <c r="C81" s="41"/>
      <c r="D81" s="41"/>
      <c r="E81" s="170" t="str">
        <f>E7</f>
        <v xml:space="preserve">Oprava povrchu komunikací, rekonstrukce  vodovodu v Klatovech 2021, 3.část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106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107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108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SO 101 - Maškova - komuniikace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 xml:space="preserve"> </v>
      </c>
      <c r="G87" s="41"/>
      <c r="H87" s="41"/>
      <c r="I87" s="33" t="s">
        <v>23</v>
      </c>
      <c r="J87" s="73" t="str">
        <f>IF(J14="","",J14)</f>
        <v>13. 5. 2021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 xml:space="preserve"> </v>
      </c>
      <c r="G89" s="41"/>
      <c r="H89" s="41"/>
      <c r="I89" s="33" t="s">
        <v>30</v>
      </c>
      <c r="J89" s="37" t="str">
        <f>E23</f>
        <v xml:space="preserve">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28</v>
      </c>
      <c r="D90" s="41"/>
      <c r="E90" s="41"/>
      <c r="F90" s="28" t="str">
        <f>IF(E20="","",E20)</f>
        <v>Vyplň údaj</v>
      </c>
      <c r="G90" s="41"/>
      <c r="H90" s="41"/>
      <c r="I90" s="33" t="s">
        <v>32</v>
      </c>
      <c r="J90" s="37" t="str">
        <f>E26</f>
        <v xml:space="preserve"> 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120</v>
      </c>
      <c r="D92" s="189" t="s">
        <v>54</v>
      </c>
      <c r="E92" s="189" t="s">
        <v>50</v>
      </c>
      <c r="F92" s="189" t="s">
        <v>51</v>
      </c>
      <c r="G92" s="189" t="s">
        <v>121</v>
      </c>
      <c r="H92" s="189" t="s">
        <v>122</v>
      </c>
      <c r="I92" s="189" t="s">
        <v>123</v>
      </c>
      <c r="J92" s="189" t="s">
        <v>112</v>
      </c>
      <c r="K92" s="190" t="s">
        <v>124</v>
      </c>
      <c r="L92" s="191"/>
      <c r="M92" s="93" t="s">
        <v>19</v>
      </c>
      <c r="N92" s="94" t="s">
        <v>39</v>
      </c>
      <c r="O92" s="94" t="s">
        <v>125</v>
      </c>
      <c r="P92" s="94" t="s">
        <v>126</v>
      </c>
      <c r="Q92" s="94" t="s">
        <v>127</v>
      </c>
      <c r="R92" s="94" t="s">
        <v>128</v>
      </c>
      <c r="S92" s="94" t="s">
        <v>129</v>
      </c>
      <c r="T92" s="95" t="s">
        <v>130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131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</f>
        <v>0</v>
      </c>
      <c r="Q93" s="97"/>
      <c r="R93" s="194">
        <f>R94</f>
        <v>749.6003049999999</v>
      </c>
      <c r="S93" s="97"/>
      <c r="T93" s="195">
        <f>T94</f>
        <v>466.2709760000001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68</v>
      </c>
      <c r="AU93" s="18" t="s">
        <v>113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68</v>
      </c>
      <c r="E94" s="200" t="s">
        <v>190</v>
      </c>
      <c r="F94" s="200" t="s">
        <v>191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P95+P178+P189+P217+P268+P310+P323</f>
        <v>0</v>
      </c>
      <c r="Q94" s="205"/>
      <c r="R94" s="206">
        <f>R95+R178+R189+R217+R268+R310+R323</f>
        <v>749.6003049999999</v>
      </c>
      <c r="S94" s="205"/>
      <c r="T94" s="207">
        <f>T95+T178+T189+T217+T268+T310+T323</f>
        <v>466.2709760000001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76</v>
      </c>
      <c r="AT94" s="209" t="s">
        <v>68</v>
      </c>
      <c r="AU94" s="209" t="s">
        <v>69</v>
      </c>
      <c r="AY94" s="208" t="s">
        <v>133</v>
      </c>
      <c r="BK94" s="210">
        <f>BK95+BK178+BK189+BK217+BK268+BK310+BK323</f>
        <v>0</v>
      </c>
    </row>
    <row r="95" spans="1:63" s="12" customFormat="1" ht="22.8" customHeight="1">
      <c r="A95" s="12"/>
      <c r="B95" s="197"/>
      <c r="C95" s="198"/>
      <c r="D95" s="199" t="s">
        <v>68</v>
      </c>
      <c r="E95" s="211" t="s">
        <v>76</v>
      </c>
      <c r="F95" s="211" t="s">
        <v>192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SUM(P96:P177)</f>
        <v>0</v>
      </c>
      <c r="Q95" s="205"/>
      <c r="R95" s="206">
        <f>SUM(R96:R177)</f>
        <v>0.0724625</v>
      </c>
      <c r="S95" s="205"/>
      <c r="T95" s="207">
        <f>SUM(T96:T177)</f>
        <v>462.34265600000003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76</v>
      </c>
      <c r="AT95" s="209" t="s">
        <v>68</v>
      </c>
      <c r="AU95" s="209" t="s">
        <v>76</v>
      </c>
      <c r="AY95" s="208" t="s">
        <v>133</v>
      </c>
      <c r="BK95" s="210">
        <f>SUM(BK96:BK177)</f>
        <v>0</v>
      </c>
    </row>
    <row r="96" spans="1:65" s="2" customFormat="1" ht="78" customHeight="1">
      <c r="A96" s="39"/>
      <c r="B96" s="40"/>
      <c r="C96" s="213" t="s">
        <v>76</v>
      </c>
      <c r="D96" s="213" t="s">
        <v>136</v>
      </c>
      <c r="E96" s="214" t="s">
        <v>193</v>
      </c>
      <c r="F96" s="215" t="s">
        <v>194</v>
      </c>
      <c r="G96" s="216" t="s">
        <v>195</v>
      </c>
      <c r="H96" s="217">
        <v>8</v>
      </c>
      <c r="I96" s="218"/>
      <c r="J96" s="219">
        <f>ROUND(I96*H96,2)</f>
        <v>0</v>
      </c>
      <c r="K96" s="215" t="s">
        <v>196</v>
      </c>
      <c r="L96" s="45"/>
      <c r="M96" s="220" t="s">
        <v>19</v>
      </c>
      <c r="N96" s="221" t="s">
        <v>40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0.255</v>
      </c>
      <c r="T96" s="223">
        <f>S96*H96</f>
        <v>2.04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152</v>
      </c>
      <c r="AT96" s="224" t="s">
        <v>136</v>
      </c>
      <c r="AU96" s="224" t="s">
        <v>78</v>
      </c>
      <c r="AY96" s="18" t="s">
        <v>133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76</v>
      </c>
      <c r="BK96" s="225">
        <f>ROUND(I96*H96,2)</f>
        <v>0</v>
      </c>
      <c r="BL96" s="18" t="s">
        <v>152</v>
      </c>
      <c r="BM96" s="224" t="s">
        <v>78</v>
      </c>
    </row>
    <row r="97" spans="1:51" s="13" customFormat="1" ht="12">
      <c r="A97" s="13"/>
      <c r="B97" s="235"/>
      <c r="C97" s="236"/>
      <c r="D97" s="226" t="s">
        <v>197</v>
      </c>
      <c r="E97" s="237" t="s">
        <v>19</v>
      </c>
      <c r="F97" s="238" t="s">
        <v>198</v>
      </c>
      <c r="G97" s="236"/>
      <c r="H97" s="239">
        <v>8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197</v>
      </c>
      <c r="AU97" s="245" t="s">
        <v>78</v>
      </c>
      <c r="AV97" s="13" t="s">
        <v>78</v>
      </c>
      <c r="AW97" s="13" t="s">
        <v>31</v>
      </c>
      <c r="AX97" s="13" t="s">
        <v>69</v>
      </c>
      <c r="AY97" s="245" t="s">
        <v>133</v>
      </c>
    </row>
    <row r="98" spans="1:51" s="14" customFormat="1" ht="12">
      <c r="A98" s="14"/>
      <c r="B98" s="246"/>
      <c r="C98" s="247"/>
      <c r="D98" s="226" t="s">
        <v>197</v>
      </c>
      <c r="E98" s="248" t="s">
        <v>19</v>
      </c>
      <c r="F98" s="249" t="s">
        <v>199</v>
      </c>
      <c r="G98" s="247"/>
      <c r="H98" s="250">
        <v>8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6" t="s">
        <v>197</v>
      </c>
      <c r="AU98" s="256" t="s">
        <v>78</v>
      </c>
      <c r="AV98" s="14" t="s">
        <v>152</v>
      </c>
      <c r="AW98" s="14" t="s">
        <v>31</v>
      </c>
      <c r="AX98" s="14" t="s">
        <v>76</v>
      </c>
      <c r="AY98" s="256" t="s">
        <v>133</v>
      </c>
    </row>
    <row r="99" spans="1:65" s="2" customFormat="1" ht="66.75" customHeight="1">
      <c r="A99" s="39"/>
      <c r="B99" s="40"/>
      <c r="C99" s="213" t="s">
        <v>78</v>
      </c>
      <c r="D99" s="213" t="s">
        <v>136</v>
      </c>
      <c r="E99" s="214" t="s">
        <v>200</v>
      </c>
      <c r="F99" s="215" t="s">
        <v>201</v>
      </c>
      <c r="G99" s="216" t="s">
        <v>195</v>
      </c>
      <c r="H99" s="217">
        <v>813.512</v>
      </c>
      <c r="I99" s="218"/>
      <c r="J99" s="219">
        <f>ROUND(I99*H99,2)</f>
        <v>0</v>
      </c>
      <c r="K99" s="215" t="s">
        <v>196</v>
      </c>
      <c r="L99" s="45"/>
      <c r="M99" s="220" t="s">
        <v>19</v>
      </c>
      <c r="N99" s="221" t="s">
        <v>40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0.29</v>
      </c>
      <c r="T99" s="223">
        <f>S99*H99</f>
        <v>235.91847999999996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152</v>
      </c>
      <c r="AT99" s="224" t="s">
        <v>136</v>
      </c>
      <c r="AU99" s="224" t="s">
        <v>78</v>
      </c>
      <c r="AY99" s="18" t="s">
        <v>133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76</v>
      </c>
      <c r="BK99" s="225">
        <f>ROUND(I99*H99,2)</f>
        <v>0</v>
      </c>
      <c r="BL99" s="18" t="s">
        <v>152</v>
      </c>
      <c r="BM99" s="224" t="s">
        <v>152</v>
      </c>
    </row>
    <row r="100" spans="1:51" s="13" customFormat="1" ht="12">
      <c r="A100" s="13"/>
      <c r="B100" s="235"/>
      <c r="C100" s="236"/>
      <c r="D100" s="226" t="s">
        <v>197</v>
      </c>
      <c r="E100" s="237" t="s">
        <v>19</v>
      </c>
      <c r="F100" s="238" t="s">
        <v>202</v>
      </c>
      <c r="G100" s="236"/>
      <c r="H100" s="239">
        <v>670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197</v>
      </c>
      <c r="AU100" s="245" t="s">
        <v>78</v>
      </c>
      <c r="AV100" s="13" t="s">
        <v>78</v>
      </c>
      <c r="AW100" s="13" t="s">
        <v>31</v>
      </c>
      <c r="AX100" s="13" t="s">
        <v>69</v>
      </c>
      <c r="AY100" s="245" t="s">
        <v>133</v>
      </c>
    </row>
    <row r="101" spans="1:51" s="13" customFormat="1" ht="12">
      <c r="A101" s="13"/>
      <c r="B101" s="235"/>
      <c r="C101" s="236"/>
      <c r="D101" s="226" t="s">
        <v>197</v>
      </c>
      <c r="E101" s="237" t="s">
        <v>19</v>
      </c>
      <c r="F101" s="238" t="s">
        <v>203</v>
      </c>
      <c r="G101" s="236"/>
      <c r="H101" s="239">
        <v>330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197</v>
      </c>
      <c r="AU101" s="245" t="s">
        <v>78</v>
      </c>
      <c r="AV101" s="13" t="s">
        <v>78</v>
      </c>
      <c r="AW101" s="13" t="s">
        <v>31</v>
      </c>
      <c r="AX101" s="13" t="s">
        <v>69</v>
      </c>
      <c r="AY101" s="245" t="s">
        <v>133</v>
      </c>
    </row>
    <row r="102" spans="1:51" s="13" customFormat="1" ht="12">
      <c r="A102" s="13"/>
      <c r="B102" s="235"/>
      <c r="C102" s="236"/>
      <c r="D102" s="226" t="s">
        <v>197</v>
      </c>
      <c r="E102" s="237" t="s">
        <v>19</v>
      </c>
      <c r="F102" s="238" t="s">
        <v>204</v>
      </c>
      <c r="G102" s="236"/>
      <c r="H102" s="239">
        <v>55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197</v>
      </c>
      <c r="AU102" s="245" t="s">
        <v>78</v>
      </c>
      <c r="AV102" s="13" t="s">
        <v>78</v>
      </c>
      <c r="AW102" s="13" t="s">
        <v>31</v>
      </c>
      <c r="AX102" s="13" t="s">
        <v>69</v>
      </c>
      <c r="AY102" s="245" t="s">
        <v>133</v>
      </c>
    </row>
    <row r="103" spans="1:51" s="13" customFormat="1" ht="12">
      <c r="A103" s="13"/>
      <c r="B103" s="235"/>
      <c r="C103" s="236"/>
      <c r="D103" s="226" t="s">
        <v>197</v>
      </c>
      <c r="E103" s="237" t="s">
        <v>19</v>
      </c>
      <c r="F103" s="238" t="s">
        <v>205</v>
      </c>
      <c r="G103" s="236"/>
      <c r="H103" s="239">
        <v>-241.488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197</v>
      </c>
      <c r="AU103" s="245" t="s">
        <v>78</v>
      </c>
      <c r="AV103" s="13" t="s">
        <v>78</v>
      </c>
      <c r="AW103" s="13" t="s">
        <v>31</v>
      </c>
      <c r="AX103" s="13" t="s">
        <v>69</v>
      </c>
      <c r="AY103" s="245" t="s">
        <v>133</v>
      </c>
    </row>
    <row r="104" spans="1:51" s="14" customFormat="1" ht="12">
      <c r="A104" s="14"/>
      <c r="B104" s="246"/>
      <c r="C104" s="247"/>
      <c r="D104" s="226" t="s">
        <v>197</v>
      </c>
      <c r="E104" s="248" t="s">
        <v>19</v>
      </c>
      <c r="F104" s="249" t="s">
        <v>199</v>
      </c>
      <c r="G104" s="247"/>
      <c r="H104" s="250">
        <v>813.512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197</v>
      </c>
      <c r="AU104" s="256" t="s">
        <v>78</v>
      </c>
      <c r="AV104" s="14" t="s">
        <v>152</v>
      </c>
      <c r="AW104" s="14" t="s">
        <v>31</v>
      </c>
      <c r="AX104" s="14" t="s">
        <v>76</v>
      </c>
      <c r="AY104" s="256" t="s">
        <v>133</v>
      </c>
    </row>
    <row r="105" spans="1:65" s="2" customFormat="1" ht="55.5" customHeight="1">
      <c r="A105" s="39"/>
      <c r="B105" s="40"/>
      <c r="C105" s="213" t="s">
        <v>145</v>
      </c>
      <c r="D105" s="213" t="s">
        <v>136</v>
      </c>
      <c r="E105" s="214" t="s">
        <v>206</v>
      </c>
      <c r="F105" s="215" t="s">
        <v>207</v>
      </c>
      <c r="G105" s="216" t="s">
        <v>195</v>
      </c>
      <c r="H105" s="217">
        <v>143.512</v>
      </c>
      <c r="I105" s="218"/>
      <c r="J105" s="219">
        <f>ROUND(I105*H105,2)</f>
        <v>0</v>
      </c>
      <c r="K105" s="215" t="s">
        <v>196</v>
      </c>
      <c r="L105" s="45"/>
      <c r="M105" s="220" t="s">
        <v>19</v>
      </c>
      <c r="N105" s="221" t="s">
        <v>40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0.098</v>
      </c>
      <c r="T105" s="223">
        <f>S105*H105</f>
        <v>14.064176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152</v>
      </c>
      <c r="AT105" s="224" t="s">
        <v>136</v>
      </c>
      <c r="AU105" s="224" t="s">
        <v>78</v>
      </c>
      <c r="AY105" s="18" t="s">
        <v>133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76</v>
      </c>
      <c r="BK105" s="225">
        <f>ROUND(I105*H105,2)</f>
        <v>0</v>
      </c>
      <c r="BL105" s="18" t="s">
        <v>152</v>
      </c>
      <c r="BM105" s="224" t="s">
        <v>163</v>
      </c>
    </row>
    <row r="106" spans="1:51" s="13" customFormat="1" ht="12">
      <c r="A106" s="13"/>
      <c r="B106" s="235"/>
      <c r="C106" s="236"/>
      <c r="D106" s="226" t="s">
        <v>197</v>
      </c>
      <c r="E106" s="237" t="s">
        <v>19</v>
      </c>
      <c r="F106" s="238" t="s">
        <v>203</v>
      </c>
      <c r="G106" s="236"/>
      <c r="H106" s="239">
        <v>330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197</v>
      </c>
      <c r="AU106" s="245" t="s">
        <v>78</v>
      </c>
      <c r="AV106" s="13" t="s">
        <v>78</v>
      </c>
      <c r="AW106" s="13" t="s">
        <v>31</v>
      </c>
      <c r="AX106" s="13" t="s">
        <v>69</v>
      </c>
      <c r="AY106" s="245" t="s">
        <v>133</v>
      </c>
    </row>
    <row r="107" spans="1:51" s="13" customFormat="1" ht="12">
      <c r="A107" s="13"/>
      <c r="B107" s="235"/>
      <c r="C107" s="236"/>
      <c r="D107" s="226" t="s">
        <v>197</v>
      </c>
      <c r="E107" s="237" t="s">
        <v>19</v>
      </c>
      <c r="F107" s="238" t="s">
        <v>204</v>
      </c>
      <c r="G107" s="236"/>
      <c r="H107" s="239">
        <v>55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197</v>
      </c>
      <c r="AU107" s="245" t="s">
        <v>78</v>
      </c>
      <c r="AV107" s="13" t="s">
        <v>78</v>
      </c>
      <c r="AW107" s="13" t="s">
        <v>31</v>
      </c>
      <c r="AX107" s="13" t="s">
        <v>69</v>
      </c>
      <c r="AY107" s="245" t="s">
        <v>133</v>
      </c>
    </row>
    <row r="108" spans="1:51" s="13" customFormat="1" ht="12">
      <c r="A108" s="13"/>
      <c r="B108" s="235"/>
      <c r="C108" s="236"/>
      <c r="D108" s="226" t="s">
        <v>197</v>
      </c>
      <c r="E108" s="237" t="s">
        <v>19</v>
      </c>
      <c r="F108" s="238" t="s">
        <v>205</v>
      </c>
      <c r="G108" s="236"/>
      <c r="H108" s="239">
        <v>-241.488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197</v>
      </c>
      <c r="AU108" s="245" t="s">
        <v>78</v>
      </c>
      <c r="AV108" s="13" t="s">
        <v>78</v>
      </c>
      <c r="AW108" s="13" t="s">
        <v>31</v>
      </c>
      <c r="AX108" s="13" t="s">
        <v>69</v>
      </c>
      <c r="AY108" s="245" t="s">
        <v>133</v>
      </c>
    </row>
    <row r="109" spans="1:51" s="14" customFormat="1" ht="12">
      <c r="A109" s="14"/>
      <c r="B109" s="246"/>
      <c r="C109" s="247"/>
      <c r="D109" s="226" t="s">
        <v>197</v>
      </c>
      <c r="E109" s="248" t="s">
        <v>19</v>
      </c>
      <c r="F109" s="249" t="s">
        <v>199</v>
      </c>
      <c r="G109" s="247"/>
      <c r="H109" s="250">
        <v>143.512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197</v>
      </c>
      <c r="AU109" s="256" t="s">
        <v>78</v>
      </c>
      <c r="AV109" s="14" t="s">
        <v>152</v>
      </c>
      <c r="AW109" s="14" t="s">
        <v>31</v>
      </c>
      <c r="AX109" s="14" t="s">
        <v>76</v>
      </c>
      <c r="AY109" s="256" t="s">
        <v>133</v>
      </c>
    </row>
    <row r="110" spans="1:65" s="2" customFormat="1" ht="55.5" customHeight="1">
      <c r="A110" s="39"/>
      <c r="B110" s="40"/>
      <c r="C110" s="213" t="s">
        <v>152</v>
      </c>
      <c r="D110" s="213" t="s">
        <v>136</v>
      </c>
      <c r="E110" s="214" t="s">
        <v>208</v>
      </c>
      <c r="F110" s="215" t="s">
        <v>209</v>
      </c>
      <c r="G110" s="216" t="s">
        <v>195</v>
      </c>
      <c r="H110" s="217">
        <v>670</v>
      </c>
      <c r="I110" s="218"/>
      <c r="J110" s="219">
        <f>ROUND(I110*H110,2)</f>
        <v>0</v>
      </c>
      <c r="K110" s="215" t="s">
        <v>196</v>
      </c>
      <c r="L110" s="45"/>
      <c r="M110" s="220" t="s">
        <v>19</v>
      </c>
      <c r="N110" s="221" t="s">
        <v>40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0.22</v>
      </c>
      <c r="T110" s="223">
        <f>S110*H110</f>
        <v>147.4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152</v>
      </c>
      <c r="AT110" s="224" t="s">
        <v>136</v>
      </c>
      <c r="AU110" s="224" t="s">
        <v>78</v>
      </c>
      <c r="AY110" s="18" t="s">
        <v>133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76</v>
      </c>
      <c r="BK110" s="225">
        <f>ROUND(I110*H110,2)</f>
        <v>0</v>
      </c>
      <c r="BL110" s="18" t="s">
        <v>152</v>
      </c>
      <c r="BM110" s="224" t="s">
        <v>176</v>
      </c>
    </row>
    <row r="111" spans="1:51" s="13" customFormat="1" ht="12">
      <c r="A111" s="13"/>
      <c r="B111" s="235"/>
      <c r="C111" s="236"/>
      <c r="D111" s="226" t="s">
        <v>197</v>
      </c>
      <c r="E111" s="237" t="s">
        <v>19</v>
      </c>
      <c r="F111" s="238" t="s">
        <v>202</v>
      </c>
      <c r="G111" s="236"/>
      <c r="H111" s="239">
        <v>670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197</v>
      </c>
      <c r="AU111" s="245" t="s">
        <v>78</v>
      </c>
      <c r="AV111" s="13" t="s">
        <v>78</v>
      </c>
      <c r="AW111" s="13" t="s">
        <v>31</v>
      </c>
      <c r="AX111" s="13" t="s">
        <v>69</v>
      </c>
      <c r="AY111" s="245" t="s">
        <v>133</v>
      </c>
    </row>
    <row r="112" spans="1:51" s="14" customFormat="1" ht="12">
      <c r="A112" s="14"/>
      <c r="B112" s="246"/>
      <c r="C112" s="247"/>
      <c r="D112" s="226" t="s">
        <v>197</v>
      </c>
      <c r="E112" s="248" t="s">
        <v>19</v>
      </c>
      <c r="F112" s="249" t="s">
        <v>199</v>
      </c>
      <c r="G112" s="247"/>
      <c r="H112" s="250">
        <v>670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197</v>
      </c>
      <c r="AU112" s="256" t="s">
        <v>78</v>
      </c>
      <c r="AV112" s="14" t="s">
        <v>152</v>
      </c>
      <c r="AW112" s="14" t="s">
        <v>31</v>
      </c>
      <c r="AX112" s="14" t="s">
        <v>76</v>
      </c>
      <c r="AY112" s="256" t="s">
        <v>133</v>
      </c>
    </row>
    <row r="113" spans="1:65" s="2" customFormat="1" ht="12">
      <c r="A113" s="39"/>
      <c r="B113" s="40"/>
      <c r="C113" s="213" t="s">
        <v>132</v>
      </c>
      <c r="D113" s="213" t="s">
        <v>136</v>
      </c>
      <c r="E113" s="214" t="s">
        <v>210</v>
      </c>
      <c r="F113" s="215" t="s">
        <v>211</v>
      </c>
      <c r="G113" s="216" t="s">
        <v>195</v>
      </c>
      <c r="H113" s="217">
        <v>8</v>
      </c>
      <c r="I113" s="218"/>
      <c r="J113" s="219">
        <f>ROUND(I113*H113,2)</f>
        <v>0</v>
      </c>
      <c r="K113" s="215" t="s">
        <v>196</v>
      </c>
      <c r="L113" s="45"/>
      <c r="M113" s="220" t="s">
        <v>19</v>
      </c>
      <c r="N113" s="221" t="s">
        <v>40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0.325</v>
      </c>
      <c r="T113" s="223">
        <f>S113*H113</f>
        <v>2.6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152</v>
      </c>
      <c r="AT113" s="224" t="s">
        <v>136</v>
      </c>
      <c r="AU113" s="224" t="s">
        <v>78</v>
      </c>
      <c r="AY113" s="18" t="s">
        <v>133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76</v>
      </c>
      <c r="BK113" s="225">
        <f>ROUND(I113*H113,2)</f>
        <v>0</v>
      </c>
      <c r="BL113" s="18" t="s">
        <v>152</v>
      </c>
      <c r="BM113" s="224" t="s">
        <v>212</v>
      </c>
    </row>
    <row r="114" spans="1:51" s="13" customFormat="1" ht="12">
      <c r="A114" s="13"/>
      <c r="B114" s="235"/>
      <c r="C114" s="236"/>
      <c r="D114" s="226" t="s">
        <v>197</v>
      </c>
      <c r="E114" s="237" t="s">
        <v>19</v>
      </c>
      <c r="F114" s="238" t="s">
        <v>198</v>
      </c>
      <c r="G114" s="236"/>
      <c r="H114" s="239">
        <v>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197</v>
      </c>
      <c r="AU114" s="245" t="s">
        <v>78</v>
      </c>
      <c r="AV114" s="13" t="s">
        <v>78</v>
      </c>
      <c r="AW114" s="13" t="s">
        <v>31</v>
      </c>
      <c r="AX114" s="13" t="s">
        <v>69</v>
      </c>
      <c r="AY114" s="245" t="s">
        <v>133</v>
      </c>
    </row>
    <row r="115" spans="1:51" s="14" customFormat="1" ht="12">
      <c r="A115" s="14"/>
      <c r="B115" s="246"/>
      <c r="C115" s="247"/>
      <c r="D115" s="226" t="s">
        <v>197</v>
      </c>
      <c r="E115" s="248" t="s">
        <v>19</v>
      </c>
      <c r="F115" s="249" t="s">
        <v>199</v>
      </c>
      <c r="G115" s="247"/>
      <c r="H115" s="250">
        <v>8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6" t="s">
        <v>197</v>
      </c>
      <c r="AU115" s="256" t="s">
        <v>78</v>
      </c>
      <c r="AV115" s="14" t="s">
        <v>152</v>
      </c>
      <c r="AW115" s="14" t="s">
        <v>31</v>
      </c>
      <c r="AX115" s="14" t="s">
        <v>76</v>
      </c>
      <c r="AY115" s="256" t="s">
        <v>133</v>
      </c>
    </row>
    <row r="116" spans="1:65" s="2" customFormat="1" ht="44.25" customHeight="1">
      <c r="A116" s="39"/>
      <c r="B116" s="40"/>
      <c r="C116" s="213" t="s">
        <v>163</v>
      </c>
      <c r="D116" s="213" t="s">
        <v>136</v>
      </c>
      <c r="E116" s="214" t="s">
        <v>213</v>
      </c>
      <c r="F116" s="215" t="s">
        <v>214</v>
      </c>
      <c r="G116" s="216" t="s">
        <v>215</v>
      </c>
      <c r="H116" s="217">
        <v>208</v>
      </c>
      <c r="I116" s="218"/>
      <c r="J116" s="219">
        <f>ROUND(I116*H116,2)</f>
        <v>0</v>
      </c>
      <c r="K116" s="215" t="s">
        <v>196</v>
      </c>
      <c r="L116" s="45"/>
      <c r="M116" s="220" t="s">
        <v>19</v>
      </c>
      <c r="N116" s="221" t="s">
        <v>40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0.29</v>
      </c>
      <c r="T116" s="223">
        <f>S116*H116</f>
        <v>60.31999999999999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152</v>
      </c>
      <c r="AT116" s="224" t="s">
        <v>136</v>
      </c>
      <c r="AU116" s="224" t="s">
        <v>78</v>
      </c>
      <c r="AY116" s="18" t="s">
        <v>133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76</v>
      </c>
      <c r="BK116" s="225">
        <f>ROUND(I116*H116,2)</f>
        <v>0</v>
      </c>
      <c r="BL116" s="18" t="s">
        <v>152</v>
      </c>
      <c r="BM116" s="224" t="s">
        <v>216</v>
      </c>
    </row>
    <row r="117" spans="1:51" s="13" customFormat="1" ht="12">
      <c r="A117" s="13"/>
      <c r="B117" s="235"/>
      <c r="C117" s="236"/>
      <c r="D117" s="226" t="s">
        <v>197</v>
      </c>
      <c r="E117" s="237" t="s">
        <v>19</v>
      </c>
      <c r="F117" s="238" t="s">
        <v>217</v>
      </c>
      <c r="G117" s="236"/>
      <c r="H117" s="239">
        <v>165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197</v>
      </c>
      <c r="AU117" s="245" t="s">
        <v>78</v>
      </c>
      <c r="AV117" s="13" t="s">
        <v>78</v>
      </c>
      <c r="AW117" s="13" t="s">
        <v>31</v>
      </c>
      <c r="AX117" s="13" t="s">
        <v>69</v>
      </c>
      <c r="AY117" s="245" t="s">
        <v>133</v>
      </c>
    </row>
    <row r="118" spans="1:51" s="13" customFormat="1" ht="12">
      <c r="A118" s="13"/>
      <c r="B118" s="235"/>
      <c r="C118" s="236"/>
      <c r="D118" s="226" t="s">
        <v>197</v>
      </c>
      <c r="E118" s="237" t="s">
        <v>19</v>
      </c>
      <c r="F118" s="238" t="s">
        <v>218</v>
      </c>
      <c r="G118" s="236"/>
      <c r="H118" s="239">
        <v>15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197</v>
      </c>
      <c r="AU118" s="245" t="s">
        <v>78</v>
      </c>
      <c r="AV118" s="13" t="s">
        <v>78</v>
      </c>
      <c r="AW118" s="13" t="s">
        <v>31</v>
      </c>
      <c r="AX118" s="13" t="s">
        <v>69</v>
      </c>
      <c r="AY118" s="245" t="s">
        <v>133</v>
      </c>
    </row>
    <row r="119" spans="1:51" s="13" customFormat="1" ht="12">
      <c r="A119" s="13"/>
      <c r="B119" s="235"/>
      <c r="C119" s="236"/>
      <c r="D119" s="226" t="s">
        <v>197</v>
      </c>
      <c r="E119" s="237" t="s">
        <v>19</v>
      </c>
      <c r="F119" s="238" t="s">
        <v>219</v>
      </c>
      <c r="G119" s="236"/>
      <c r="H119" s="239">
        <v>20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197</v>
      </c>
      <c r="AU119" s="245" t="s">
        <v>78</v>
      </c>
      <c r="AV119" s="13" t="s">
        <v>78</v>
      </c>
      <c r="AW119" s="13" t="s">
        <v>31</v>
      </c>
      <c r="AX119" s="13" t="s">
        <v>69</v>
      </c>
      <c r="AY119" s="245" t="s">
        <v>133</v>
      </c>
    </row>
    <row r="120" spans="1:51" s="13" customFormat="1" ht="12">
      <c r="A120" s="13"/>
      <c r="B120" s="235"/>
      <c r="C120" s="236"/>
      <c r="D120" s="226" t="s">
        <v>197</v>
      </c>
      <c r="E120" s="237" t="s">
        <v>19</v>
      </c>
      <c r="F120" s="238" t="s">
        <v>220</v>
      </c>
      <c r="G120" s="236"/>
      <c r="H120" s="239">
        <v>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197</v>
      </c>
      <c r="AU120" s="245" t="s">
        <v>78</v>
      </c>
      <c r="AV120" s="13" t="s">
        <v>78</v>
      </c>
      <c r="AW120" s="13" t="s">
        <v>31</v>
      </c>
      <c r="AX120" s="13" t="s">
        <v>69</v>
      </c>
      <c r="AY120" s="245" t="s">
        <v>133</v>
      </c>
    </row>
    <row r="121" spans="1:51" s="13" customFormat="1" ht="12">
      <c r="A121" s="13"/>
      <c r="B121" s="235"/>
      <c r="C121" s="236"/>
      <c r="D121" s="226" t="s">
        <v>197</v>
      </c>
      <c r="E121" s="237" t="s">
        <v>19</v>
      </c>
      <c r="F121" s="238" t="s">
        <v>221</v>
      </c>
      <c r="G121" s="236"/>
      <c r="H121" s="239">
        <v>2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197</v>
      </c>
      <c r="AU121" s="245" t="s">
        <v>78</v>
      </c>
      <c r="AV121" s="13" t="s">
        <v>78</v>
      </c>
      <c r="AW121" s="13" t="s">
        <v>31</v>
      </c>
      <c r="AX121" s="13" t="s">
        <v>69</v>
      </c>
      <c r="AY121" s="245" t="s">
        <v>133</v>
      </c>
    </row>
    <row r="122" spans="1:51" s="13" customFormat="1" ht="12">
      <c r="A122" s="13"/>
      <c r="B122" s="235"/>
      <c r="C122" s="236"/>
      <c r="D122" s="226" t="s">
        <v>197</v>
      </c>
      <c r="E122" s="237" t="s">
        <v>19</v>
      </c>
      <c r="F122" s="238" t="s">
        <v>222</v>
      </c>
      <c r="G122" s="236"/>
      <c r="H122" s="239">
        <v>3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197</v>
      </c>
      <c r="AU122" s="245" t="s">
        <v>78</v>
      </c>
      <c r="AV122" s="13" t="s">
        <v>78</v>
      </c>
      <c r="AW122" s="13" t="s">
        <v>31</v>
      </c>
      <c r="AX122" s="13" t="s">
        <v>69</v>
      </c>
      <c r="AY122" s="245" t="s">
        <v>133</v>
      </c>
    </row>
    <row r="123" spans="1:51" s="14" customFormat="1" ht="12">
      <c r="A123" s="14"/>
      <c r="B123" s="246"/>
      <c r="C123" s="247"/>
      <c r="D123" s="226" t="s">
        <v>197</v>
      </c>
      <c r="E123" s="248" t="s">
        <v>19</v>
      </c>
      <c r="F123" s="249" t="s">
        <v>199</v>
      </c>
      <c r="G123" s="247"/>
      <c r="H123" s="250">
        <v>208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197</v>
      </c>
      <c r="AU123" s="256" t="s">
        <v>78</v>
      </c>
      <c r="AV123" s="14" t="s">
        <v>152</v>
      </c>
      <c r="AW123" s="14" t="s">
        <v>31</v>
      </c>
      <c r="AX123" s="14" t="s">
        <v>76</v>
      </c>
      <c r="AY123" s="256" t="s">
        <v>133</v>
      </c>
    </row>
    <row r="124" spans="1:65" s="2" customFormat="1" ht="21.75" customHeight="1">
      <c r="A124" s="39"/>
      <c r="B124" s="40"/>
      <c r="C124" s="213" t="s">
        <v>169</v>
      </c>
      <c r="D124" s="213" t="s">
        <v>136</v>
      </c>
      <c r="E124" s="214" t="s">
        <v>223</v>
      </c>
      <c r="F124" s="215" t="s">
        <v>224</v>
      </c>
      <c r="G124" s="216" t="s">
        <v>225</v>
      </c>
      <c r="H124" s="217">
        <v>35.023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40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152</v>
      </c>
      <c r="AT124" s="224" t="s">
        <v>136</v>
      </c>
      <c r="AU124" s="224" t="s">
        <v>78</v>
      </c>
      <c r="AY124" s="18" t="s">
        <v>133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76</v>
      </c>
      <c r="BK124" s="225">
        <f>ROUND(I124*H124,2)</f>
        <v>0</v>
      </c>
      <c r="BL124" s="18" t="s">
        <v>152</v>
      </c>
      <c r="BM124" s="224" t="s">
        <v>226</v>
      </c>
    </row>
    <row r="125" spans="1:51" s="13" customFormat="1" ht="12">
      <c r="A125" s="13"/>
      <c r="B125" s="235"/>
      <c r="C125" s="236"/>
      <c r="D125" s="226" t="s">
        <v>197</v>
      </c>
      <c r="E125" s="237" t="s">
        <v>19</v>
      </c>
      <c r="F125" s="238" t="s">
        <v>227</v>
      </c>
      <c r="G125" s="236"/>
      <c r="H125" s="239">
        <v>35.023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197</v>
      </c>
      <c r="AU125" s="245" t="s">
        <v>78</v>
      </c>
      <c r="AV125" s="13" t="s">
        <v>78</v>
      </c>
      <c r="AW125" s="13" t="s">
        <v>31</v>
      </c>
      <c r="AX125" s="13" t="s">
        <v>69</v>
      </c>
      <c r="AY125" s="245" t="s">
        <v>133</v>
      </c>
    </row>
    <row r="126" spans="1:51" s="14" customFormat="1" ht="12">
      <c r="A126" s="14"/>
      <c r="B126" s="246"/>
      <c r="C126" s="247"/>
      <c r="D126" s="226" t="s">
        <v>197</v>
      </c>
      <c r="E126" s="248" t="s">
        <v>19</v>
      </c>
      <c r="F126" s="249" t="s">
        <v>199</v>
      </c>
      <c r="G126" s="247"/>
      <c r="H126" s="250">
        <v>35.023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197</v>
      </c>
      <c r="AU126" s="256" t="s">
        <v>78</v>
      </c>
      <c r="AV126" s="14" t="s">
        <v>152</v>
      </c>
      <c r="AW126" s="14" t="s">
        <v>31</v>
      </c>
      <c r="AX126" s="14" t="s">
        <v>76</v>
      </c>
      <c r="AY126" s="256" t="s">
        <v>133</v>
      </c>
    </row>
    <row r="127" spans="1:65" s="2" customFormat="1" ht="12">
      <c r="A127" s="39"/>
      <c r="B127" s="40"/>
      <c r="C127" s="213" t="s">
        <v>176</v>
      </c>
      <c r="D127" s="213" t="s">
        <v>136</v>
      </c>
      <c r="E127" s="214" t="s">
        <v>228</v>
      </c>
      <c r="F127" s="215" t="s">
        <v>229</v>
      </c>
      <c r="G127" s="216" t="s">
        <v>225</v>
      </c>
      <c r="H127" s="217">
        <v>80.495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40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152</v>
      </c>
      <c r="AT127" s="224" t="s">
        <v>136</v>
      </c>
      <c r="AU127" s="224" t="s">
        <v>78</v>
      </c>
      <c r="AY127" s="18" t="s">
        <v>133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76</v>
      </c>
      <c r="BK127" s="225">
        <f>ROUND(I127*H127,2)</f>
        <v>0</v>
      </c>
      <c r="BL127" s="18" t="s">
        <v>152</v>
      </c>
      <c r="BM127" s="224" t="s">
        <v>230</v>
      </c>
    </row>
    <row r="128" spans="1:51" s="15" customFormat="1" ht="12">
      <c r="A128" s="15"/>
      <c r="B128" s="257"/>
      <c r="C128" s="258"/>
      <c r="D128" s="226" t="s">
        <v>197</v>
      </c>
      <c r="E128" s="259" t="s">
        <v>19</v>
      </c>
      <c r="F128" s="260" t="s">
        <v>231</v>
      </c>
      <c r="G128" s="258"/>
      <c r="H128" s="259" t="s">
        <v>19</v>
      </c>
      <c r="I128" s="261"/>
      <c r="J128" s="258"/>
      <c r="K128" s="258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197</v>
      </c>
      <c r="AU128" s="266" t="s">
        <v>78</v>
      </c>
      <c r="AV128" s="15" t="s">
        <v>76</v>
      </c>
      <c r="AW128" s="15" t="s">
        <v>31</v>
      </c>
      <c r="AX128" s="15" t="s">
        <v>69</v>
      </c>
      <c r="AY128" s="266" t="s">
        <v>133</v>
      </c>
    </row>
    <row r="129" spans="1:51" s="13" customFormat="1" ht="12">
      <c r="A129" s="13"/>
      <c r="B129" s="235"/>
      <c r="C129" s="236"/>
      <c r="D129" s="226" t="s">
        <v>197</v>
      </c>
      <c r="E129" s="237" t="s">
        <v>19</v>
      </c>
      <c r="F129" s="238" t="s">
        <v>232</v>
      </c>
      <c r="G129" s="236"/>
      <c r="H129" s="239">
        <v>25.281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197</v>
      </c>
      <c r="AU129" s="245" t="s">
        <v>78</v>
      </c>
      <c r="AV129" s="13" t="s">
        <v>78</v>
      </c>
      <c r="AW129" s="13" t="s">
        <v>31</v>
      </c>
      <c r="AX129" s="13" t="s">
        <v>69</v>
      </c>
      <c r="AY129" s="245" t="s">
        <v>133</v>
      </c>
    </row>
    <row r="130" spans="1:51" s="13" customFormat="1" ht="12">
      <c r="A130" s="13"/>
      <c r="B130" s="235"/>
      <c r="C130" s="236"/>
      <c r="D130" s="226" t="s">
        <v>197</v>
      </c>
      <c r="E130" s="237" t="s">
        <v>19</v>
      </c>
      <c r="F130" s="238" t="s">
        <v>233</v>
      </c>
      <c r="G130" s="236"/>
      <c r="H130" s="239">
        <v>24.053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197</v>
      </c>
      <c r="AU130" s="245" t="s">
        <v>78</v>
      </c>
      <c r="AV130" s="13" t="s">
        <v>78</v>
      </c>
      <c r="AW130" s="13" t="s">
        <v>31</v>
      </c>
      <c r="AX130" s="13" t="s">
        <v>69</v>
      </c>
      <c r="AY130" s="245" t="s">
        <v>133</v>
      </c>
    </row>
    <row r="131" spans="1:51" s="13" customFormat="1" ht="12">
      <c r="A131" s="13"/>
      <c r="B131" s="235"/>
      <c r="C131" s="236"/>
      <c r="D131" s="226" t="s">
        <v>197</v>
      </c>
      <c r="E131" s="237" t="s">
        <v>19</v>
      </c>
      <c r="F131" s="238" t="s">
        <v>234</v>
      </c>
      <c r="G131" s="236"/>
      <c r="H131" s="239">
        <v>16.906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197</v>
      </c>
      <c r="AU131" s="245" t="s">
        <v>78</v>
      </c>
      <c r="AV131" s="13" t="s">
        <v>78</v>
      </c>
      <c r="AW131" s="13" t="s">
        <v>31</v>
      </c>
      <c r="AX131" s="13" t="s">
        <v>69</v>
      </c>
      <c r="AY131" s="245" t="s">
        <v>133</v>
      </c>
    </row>
    <row r="132" spans="1:51" s="13" customFormat="1" ht="12">
      <c r="A132" s="13"/>
      <c r="B132" s="235"/>
      <c r="C132" s="236"/>
      <c r="D132" s="226" t="s">
        <v>197</v>
      </c>
      <c r="E132" s="237" t="s">
        <v>19</v>
      </c>
      <c r="F132" s="238" t="s">
        <v>235</v>
      </c>
      <c r="G132" s="236"/>
      <c r="H132" s="239">
        <v>5.906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197</v>
      </c>
      <c r="AU132" s="245" t="s">
        <v>78</v>
      </c>
      <c r="AV132" s="13" t="s">
        <v>78</v>
      </c>
      <c r="AW132" s="13" t="s">
        <v>31</v>
      </c>
      <c r="AX132" s="13" t="s">
        <v>69</v>
      </c>
      <c r="AY132" s="245" t="s">
        <v>133</v>
      </c>
    </row>
    <row r="133" spans="1:51" s="13" customFormat="1" ht="12">
      <c r="A133" s="13"/>
      <c r="B133" s="235"/>
      <c r="C133" s="236"/>
      <c r="D133" s="226" t="s">
        <v>197</v>
      </c>
      <c r="E133" s="237" t="s">
        <v>19</v>
      </c>
      <c r="F133" s="238" t="s">
        <v>236</v>
      </c>
      <c r="G133" s="236"/>
      <c r="H133" s="239">
        <v>8.349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197</v>
      </c>
      <c r="AU133" s="245" t="s">
        <v>78</v>
      </c>
      <c r="AV133" s="13" t="s">
        <v>78</v>
      </c>
      <c r="AW133" s="13" t="s">
        <v>31</v>
      </c>
      <c r="AX133" s="13" t="s">
        <v>69</v>
      </c>
      <c r="AY133" s="245" t="s">
        <v>133</v>
      </c>
    </row>
    <row r="134" spans="1:51" s="14" customFormat="1" ht="12">
      <c r="A134" s="14"/>
      <c r="B134" s="246"/>
      <c r="C134" s="247"/>
      <c r="D134" s="226" t="s">
        <v>197</v>
      </c>
      <c r="E134" s="248" t="s">
        <v>19</v>
      </c>
      <c r="F134" s="249" t="s">
        <v>199</v>
      </c>
      <c r="G134" s="247"/>
      <c r="H134" s="250">
        <v>80.49500000000002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197</v>
      </c>
      <c r="AU134" s="256" t="s">
        <v>78</v>
      </c>
      <c r="AV134" s="14" t="s">
        <v>152</v>
      </c>
      <c r="AW134" s="14" t="s">
        <v>31</v>
      </c>
      <c r="AX134" s="14" t="s">
        <v>76</v>
      </c>
      <c r="AY134" s="256" t="s">
        <v>133</v>
      </c>
    </row>
    <row r="135" spans="1:65" s="2" customFormat="1" ht="12">
      <c r="A135" s="39"/>
      <c r="B135" s="40"/>
      <c r="C135" s="213" t="s">
        <v>237</v>
      </c>
      <c r="D135" s="213" t="s">
        <v>136</v>
      </c>
      <c r="E135" s="214" t="s">
        <v>238</v>
      </c>
      <c r="F135" s="215" t="s">
        <v>239</v>
      </c>
      <c r="G135" s="216" t="s">
        <v>225</v>
      </c>
      <c r="H135" s="217">
        <v>5.115</v>
      </c>
      <c r="I135" s="218"/>
      <c r="J135" s="219">
        <f>ROUND(I135*H135,2)</f>
        <v>0</v>
      </c>
      <c r="K135" s="215" t="s">
        <v>196</v>
      </c>
      <c r="L135" s="45"/>
      <c r="M135" s="220" t="s">
        <v>19</v>
      </c>
      <c r="N135" s="221" t="s">
        <v>40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152</v>
      </c>
      <c r="AT135" s="224" t="s">
        <v>136</v>
      </c>
      <c r="AU135" s="224" t="s">
        <v>78</v>
      </c>
      <c r="AY135" s="18" t="s">
        <v>133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76</v>
      </c>
      <c r="BK135" s="225">
        <f>ROUND(I135*H135,2)</f>
        <v>0</v>
      </c>
      <c r="BL135" s="18" t="s">
        <v>152</v>
      </c>
      <c r="BM135" s="224" t="s">
        <v>240</v>
      </c>
    </row>
    <row r="136" spans="1:51" s="15" customFormat="1" ht="12">
      <c r="A136" s="15"/>
      <c r="B136" s="257"/>
      <c r="C136" s="258"/>
      <c r="D136" s="226" t="s">
        <v>197</v>
      </c>
      <c r="E136" s="259" t="s">
        <v>19</v>
      </c>
      <c r="F136" s="260" t="s">
        <v>241</v>
      </c>
      <c r="G136" s="258"/>
      <c r="H136" s="259" t="s">
        <v>19</v>
      </c>
      <c r="I136" s="261"/>
      <c r="J136" s="258"/>
      <c r="K136" s="258"/>
      <c r="L136" s="262"/>
      <c r="M136" s="263"/>
      <c r="N136" s="264"/>
      <c r="O136" s="264"/>
      <c r="P136" s="264"/>
      <c r="Q136" s="264"/>
      <c r="R136" s="264"/>
      <c r="S136" s="264"/>
      <c r="T136" s="26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6" t="s">
        <v>197</v>
      </c>
      <c r="AU136" s="266" t="s">
        <v>78</v>
      </c>
      <c r="AV136" s="15" t="s">
        <v>76</v>
      </c>
      <c r="AW136" s="15" t="s">
        <v>31</v>
      </c>
      <c r="AX136" s="15" t="s">
        <v>69</v>
      </c>
      <c r="AY136" s="266" t="s">
        <v>133</v>
      </c>
    </row>
    <row r="137" spans="1:51" s="13" customFormat="1" ht="12">
      <c r="A137" s="13"/>
      <c r="B137" s="235"/>
      <c r="C137" s="236"/>
      <c r="D137" s="226" t="s">
        <v>197</v>
      </c>
      <c r="E137" s="237" t="s">
        <v>19</v>
      </c>
      <c r="F137" s="238" t="s">
        <v>242</v>
      </c>
      <c r="G137" s="236"/>
      <c r="H137" s="239">
        <v>3.96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197</v>
      </c>
      <c r="AU137" s="245" t="s">
        <v>78</v>
      </c>
      <c r="AV137" s="13" t="s">
        <v>78</v>
      </c>
      <c r="AW137" s="13" t="s">
        <v>31</v>
      </c>
      <c r="AX137" s="13" t="s">
        <v>69</v>
      </c>
      <c r="AY137" s="245" t="s">
        <v>133</v>
      </c>
    </row>
    <row r="138" spans="1:51" s="13" customFormat="1" ht="12">
      <c r="A138" s="13"/>
      <c r="B138" s="235"/>
      <c r="C138" s="236"/>
      <c r="D138" s="226" t="s">
        <v>197</v>
      </c>
      <c r="E138" s="237" t="s">
        <v>19</v>
      </c>
      <c r="F138" s="238" t="s">
        <v>243</v>
      </c>
      <c r="G138" s="236"/>
      <c r="H138" s="239">
        <v>1.155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197</v>
      </c>
      <c r="AU138" s="245" t="s">
        <v>78</v>
      </c>
      <c r="AV138" s="13" t="s">
        <v>78</v>
      </c>
      <c r="AW138" s="13" t="s">
        <v>31</v>
      </c>
      <c r="AX138" s="13" t="s">
        <v>69</v>
      </c>
      <c r="AY138" s="245" t="s">
        <v>133</v>
      </c>
    </row>
    <row r="139" spans="1:51" s="14" customFormat="1" ht="12">
      <c r="A139" s="14"/>
      <c r="B139" s="246"/>
      <c r="C139" s="247"/>
      <c r="D139" s="226" t="s">
        <v>197</v>
      </c>
      <c r="E139" s="248" t="s">
        <v>19</v>
      </c>
      <c r="F139" s="249" t="s">
        <v>199</v>
      </c>
      <c r="G139" s="247"/>
      <c r="H139" s="250">
        <v>5.115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197</v>
      </c>
      <c r="AU139" s="256" t="s">
        <v>78</v>
      </c>
      <c r="AV139" s="14" t="s">
        <v>152</v>
      </c>
      <c r="AW139" s="14" t="s">
        <v>31</v>
      </c>
      <c r="AX139" s="14" t="s">
        <v>76</v>
      </c>
      <c r="AY139" s="256" t="s">
        <v>133</v>
      </c>
    </row>
    <row r="140" spans="1:65" s="2" customFormat="1" ht="12">
      <c r="A140" s="39"/>
      <c r="B140" s="40"/>
      <c r="C140" s="213" t="s">
        <v>212</v>
      </c>
      <c r="D140" s="213" t="s">
        <v>136</v>
      </c>
      <c r="E140" s="214" t="s">
        <v>244</v>
      </c>
      <c r="F140" s="215" t="s">
        <v>245</v>
      </c>
      <c r="G140" s="216" t="s">
        <v>225</v>
      </c>
      <c r="H140" s="217">
        <v>51.15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40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152</v>
      </c>
      <c r="AT140" s="224" t="s">
        <v>136</v>
      </c>
      <c r="AU140" s="224" t="s">
        <v>78</v>
      </c>
      <c r="AY140" s="18" t="s">
        <v>133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76</v>
      </c>
      <c r="BK140" s="225">
        <f>ROUND(I140*H140,2)</f>
        <v>0</v>
      </c>
      <c r="BL140" s="18" t="s">
        <v>152</v>
      </c>
      <c r="BM140" s="224" t="s">
        <v>246</v>
      </c>
    </row>
    <row r="141" spans="1:51" s="13" customFormat="1" ht="12">
      <c r="A141" s="13"/>
      <c r="B141" s="235"/>
      <c r="C141" s="236"/>
      <c r="D141" s="226" t="s">
        <v>197</v>
      </c>
      <c r="E141" s="237" t="s">
        <v>19</v>
      </c>
      <c r="F141" s="238" t="s">
        <v>247</v>
      </c>
      <c r="G141" s="236"/>
      <c r="H141" s="239">
        <v>39.6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197</v>
      </c>
      <c r="AU141" s="245" t="s">
        <v>78</v>
      </c>
      <c r="AV141" s="13" t="s">
        <v>78</v>
      </c>
      <c r="AW141" s="13" t="s">
        <v>31</v>
      </c>
      <c r="AX141" s="13" t="s">
        <v>69</v>
      </c>
      <c r="AY141" s="245" t="s">
        <v>133</v>
      </c>
    </row>
    <row r="142" spans="1:51" s="13" customFormat="1" ht="12">
      <c r="A142" s="13"/>
      <c r="B142" s="235"/>
      <c r="C142" s="236"/>
      <c r="D142" s="226" t="s">
        <v>197</v>
      </c>
      <c r="E142" s="237" t="s">
        <v>19</v>
      </c>
      <c r="F142" s="238" t="s">
        <v>248</v>
      </c>
      <c r="G142" s="236"/>
      <c r="H142" s="239">
        <v>11.55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197</v>
      </c>
      <c r="AU142" s="245" t="s">
        <v>78</v>
      </c>
      <c r="AV142" s="13" t="s">
        <v>78</v>
      </c>
      <c r="AW142" s="13" t="s">
        <v>31</v>
      </c>
      <c r="AX142" s="13" t="s">
        <v>69</v>
      </c>
      <c r="AY142" s="245" t="s">
        <v>133</v>
      </c>
    </row>
    <row r="143" spans="1:51" s="14" customFormat="1" ht="12">
      <c r="A143" s="14"/>
      <c r="B143" s="246"/>
      <c r="C143" s="247"/>
      <c r="D143" s="226" t="s">
        <v>197</v>
      </c>
      <c r="E143" s="248" t="s">
        <v>19</v>
      </c>
      <c r="F143" s="249" t="s">
        <v>199</v>
      </c>
      <c r="G143" s="247"/>
      <c r="H143" s="250">
        <v>51.150000000000006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197</v>
      </c>
      <c r="AU143" s="256" t="s">
        <v>78</v>
      </c>
      <c r="AV143" s="14" t="s">
        <v>152</v>
      </c>
      <c r="AW143" s="14" t="s">
        <v>31</v>
      </c>
      <c r="AX143" s="14" t="s">
        <v>76</v>
      </c>
      <c r="AY143" s="256" t="s">
        <v>133</v>
      </c>
    </row>
    <row r="144" spans="1:65" s="2" customFormat="1" ht="12">
      <c r="A144" s="39"/>
      <c r="B144" s="40"/>
      <c r="C144" s="213" t="s">
        <v>249</v>
      </c>
      <c r="D144" s="213" t="s">
        <v>136</v>
      </c>
      <c r="E144" s="214" t="s">
        <v>250</v>
      </c>
      <c r="F144" s="215" t="s">
        <v>251</v>
      </c>
      <c r="G144" s="216" t="s">
        <v>195</v>
      </c>
      <c r="H144" s="217">
        <v>85.25</v>
      </c>
      <c r="I144" s="218"/>
      <c r="J144" s="219">
        <f>ROUND(I144*H144,2)</f>
        <v>0</v>
      </c>
      <c r="K144" s="215" t="s">
        <v>196</v>
      </c>
      <c r="L144" s="45"/>
      <c r="M144" s="220" t="s">
        <v>19</v>
      </c>
      <c r="N144" s="221" t="s">
        <v>40</v>
      </c>
      <c r="O144" s="85"/>
      <c r="P144" s="222">
        <f>O144*H144</f>
        <v>0</v>
      </c>
      <c r="Q144" s="222">
        <v>0.00085</v>
      </c>
      <c r="R144" s="222">
        <f>Q144*H144</f>
        <v>0.0724625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152</v>
      </c>
      <c r="AT144" s="224" t="s">
        <v>136</v>
      </c>
      <c r="AU144" s="224" t="s">
        <v>78</v>
      </c>
      <c r="AY144" s="18" t="s">
        <v>133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76</v>
      </c>
      <c r="BK144" s="225">
        <f>ROUND(I144*H144,2)</f>
        <v>0</v>
      </c>
      <c r="BL144" s="18" t="s">
        <v>152</v>
      </c>
      <c r="BM144" s="224" t="s">
        <v>252</v>
      </c>
    </row>
    <row r="145" spans="1:51" s="13" customFormat="1" ht="12">
      <c r="A145" s="13"/>
      <c r="B145" s="235"/>
      <c r="C145" s="236"/>
      <c r="D145" s="226" t="s">
        <v>197</v>
      </c>
      <c r="E145" s="237" t="s">
        <v>19</v>
      </c>
      <c r="F145" s="238" t="s">
        <v>253</v>
      </c>
      <c r="G145" s="236"/>
      <c r="H145" s="239">
        <v>66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197</v>
      </c>
      <c r="AU145" s="245" t="s">
        <v>78</v>
      </c>
      <c r="AV145" s="13" t="s">
        <v>78</v>
      </c>
      <c r="AW145" s="13" t="s">
        <v>31</v>
      </c>
      <c r="AX145" s="13" t="s">
        <v>69</v>
      </c>
      <c r="AY145" s="245" t="s">
        <v>133</v>
      </c>
    </row>
    <row r="146" spans="1:51" s="13" customFormat="1" ht="12">
      <c r="A146" s="13"/>
      <c r="B146" s="235"/>
      <c r="C146" s="236"/>
      <c r="D146" s="226" t="s">
        <v>197</v>
      </c>
      <c r="E146" s="237" t="s">
        <v>19</v>
      </c>
      <c r="F146" s="238" t="s">
        <v>254</v>
      </c>
      <c r="G146" s="236"/>
      <c r="H146" s="239">
        <v>19.25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197</v>
      </c>
      <c r="AU146" s="245" t="s">
        <v>78</v>
      </c>
      <c r="AV146" s="13" t="s">
        <v>78</v>
      </c>
      <c r="AW146" s="13" t="s">
        <v>31</v>
      </c>
      <c r="AX146" s="13" t="s">
        <v>69</v>
      </c>
      <c r="AY146" s="245" t="s">
        <v>133</v>
      </c>
    </row>
    <row r="147" spans="1:51" s="14" customFormat="1" ht="12">
      <c r="A147" s="14"/>
      <c r="B147" s="246"/>
      <c r="C147" s="247"/>
      <c r="D147" s="226" t="s">
        <v>197</v>
      </c>
      <c r="E147" s="248" t="s">
        <v>19</v>
      </c>
      <c r="F147" s="249" t="s">
        <v>199</v>
      </c>
      <c r="G147" s="247"/>
      <c r="H147" s="250">
        <v>85.25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197</v>
      </c>
      <c r="AU147" s="256" t="s">
        <v>78</v>
      </c>
      <c r="AV147" s="14" t="s">
        <v>152</v>
      </c>
      <c r="AW147" s="14" t="s">
        <v>31</v>
      </c>
      <c r="AX147" s="14" t="s">
        <v>76</v>
      </c>
      <c r="AY147" s="256" t="s">
        <v>133</v>
      </c>
    </row>
    <row r="148" spans="1:65" s="2" customFormat="1" ht="44.25" customHeight="1">
      <c r="A148" s="39"/>
      <c r="B148" s="40"/>
      <c r="C148" s="213" t="s">
        <v>216</v>
      </c>
      <c r="D148" s="213" t="s">
        <v>136</v>
      </c>
      <c r="E148" s="214" t="s">
        <v>255</v>
      </c>
      <c r="F148" s="215" t="s">
        <v>256</v>
      </c>
      <c r="G148" s="216" t="s">
        <v>195</v>
      </c>
      <c r="H148" s="217">
        <v>85.25</v>
      </c>
      <c r="I148" s="218"/>
      <c r="J148" s="219">
        <f>ROUND(I148*H148,2)</f>
        <v>0</v>
      </c>
      <c r="K148" s="215" t="s">
        <v>196</v>
      </c>
      <c r="L148" s="45"/>
      <c r="M148" s="220" t="s">
        <v>19</v>
      </c>
      <c r="N148" s="221" t="s">
        <v>40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152</v>
      </c>
      <c r="AT148" s="224" t="s">
        <v>136</v>
      </c>
      <c r="AU148" s="224" t="s">
        <v>78</v>
      </c>
      <c r="AY148" s="18" t="s">
        <v>133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76</v>
      </c>
      <c r="BK148" s="225">
        <f>ROUND(I148*H148,2)</f>
        <v>0</v>
      </c>
      <c r="BL148" s="18" t="s">
        <v>152</v>
      </c>
      <c r="BM148" s="224" t="s">
        <v>257</v>
      </c>
    </row>
    <row r="149" spans="1:65" s="2" customFormat="1" ht="12">
      <c r="A149" s="39"/>
      <c r="B149" s="40"/>
      <c r="C149" s="213" t="s">
        <v>258</v>
      </c>
      <c r="D149" s="213" t="s">
        <v>136</v>
      </c>
      <c r="E149" s="214" t="s">
        <v>259</v>
      </c>
      <c r="F149" s="215" t="s">
        <v>260</v>
      </c>
      <c r="G149" s="216" t="s">
        <v>225</v>
      </c>
      <c r="H149" s="217">
        <v>51.15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40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152</v>
      </c>
      <c r="AT149" s="224" t="s">
        <v>136</v>
      </c>
      <c r="AU149" s="224" t="s">
        <v>78</v>
      </c>
      <c r="AY149" s="18" t="s">
        <v>133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76</v>
      </c>
      <c r="BK149" s="225">
        <f>ROUND(I149*H149,2)</f>
        <v>0</v>
      </c>
      <c r="BL149" s="18" t="s">
        <v>152</v>
      </c>
      <c r="BM149" s="224" t="s">
        <v>261</v>
      </c>
    </row>
    <row r="150" spans="1:65" s="2" customFormat="1" ht="12">
      <c r="A150" s="39"/>
      <c r="B150" s="40"/>
      <c r="C150" s="213" t="s">
        <v>226</v>
      </c>
      <c r="D150" s="213" t="s">
        <v>136</v>
      </c>
      <c r="E150" s="214" t="s">
        <v>262</v>
      </c>
      <c r="F150" s="215" t="s">
        <v>263</v>
      </c>
      <c r="G150" s="216" t="s">
        <v>225</v>
      </c>
      <c r="H150" s="217">
        <v>125.748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40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152</v>
      </c>
      <c r="AT150" s="224" t="s">
        <v>136</v>
      </c>
      <c r="AU150" s="224" t="s">
        <v>78</v>
      </c>
      <c r="AY150" s="18" t="s">
        <v>133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76</v>
      </c>
      <c r="BK150" s="225">
        <f>ROUND(I150*H150,2)</f>
        <v>0</v>
      </c>
      <c r="BL150" s="18" t="s">
        <v>152</v>
      </c>
      <c r="BM150" s="224" t="s">
        <v>264</v>
      </c>
    </row>
    <row r="151" spans="1:51" s="13" customFormat="1" ht="12">
      <c r="A151" s="13"/>
      <c r="B151" s="235"/>
      <c r="C151" s="236"/>
      <c r="D151" s="226" t="s">
        <v>197</v>
      </c>
      <c r="E151" s="237" t="s">
        <v>19</v>
      </c>
      <c r="F151" s="238" t="s">
        <v>265</v>
      </c>
      <c r="G151" s="236"/>
      <c r="H151" s="239">
        <v>90.725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197</v>
      </c>
      <c r="AU151" s="245" t="s">
        <v>78</v>
      </c>
      <c r="AV151" s="13" t="s">
        <v>78</v>
      </c>
      <c r="AW151" s="13" t="s">
        <v>31</v>
      </c>
      <c r="AX151" s="13" t="s">
        <v>69</v>
      </c>
      <c r="AY151" s="245" t="s">
        <v>133</v>
      </c>
    </row>
    <row r="152" spans="1:51" s="13" customFormat="1" ht="12">
      <c r="A152" s="13"/>
      <c r="B152" s="235"/>
      <c r="C152" s="236"/>
      <c r="D152" s="226" t="s">
        <v>197</v>
      </c>
      <c r="E152" s="237" t="s">
        <v>19</v>
      </c>
      <c r="F152" s="238" t="s">
        <v>266</v>
      </c>
      <c r="G152" s="236"/>
      <c r="H152" s="239">
        <v>35.023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197</v>
      </c>
      <c r="AU152" s="245" t="s">
        <v>78</v>
      </c>
      <c r="AV152" s="13" t="s">
        <v>78</v>
      </c>
      <c r="AW152" s="13" t="s">
        <v>31</v>
      </c>
      <c r="AX152" s="13" t="s">
        <v>69</v>
      </c>
      <c r="AY152" s="245" t="s">
        <v>133</v>
      </c>
    </row>
    <row r="153" spans="1:51" s="14" customFormat="1" ht="12">
      <c r="A153" s="14"/>
      <c r="B153" s="246"/>
      <c r="C153" s="247"/>
      <c r="D153" s="226" t="s">
        <v>197</v>
      </c>
      <c r="E153" s="248" t="s">
        <v>19</v>
      </c>
      <c r="F153" s="249" t="s">
        <v>199</v>
      </c>
      <c r="G153" s="247"/>
      <c r="H153" s="250">
        <v>125.74799999999999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197</v>
      </c>
      <c r="AU153" s="256" t="s">
        <v>78</v>
      </c>
      <c r="AV153" s="14" t="s">
        <v>152</v>
      </c>
      <c r="AW153" s="14" t="s">
        <v>31</v>
      </c>
      <c r="AX153" s="14" t="s">
        <v>76</v>
      </c>
      <c r="AY153" s="256" t="s">
        <v>133</v>
      </c>
    </row>
    <row r="154" spans="1:65" s="2" customFormat="1" ht="21.75" customHeight="1">
      <c r="A154" s="39"/>
      <c r="B154" s="40"/>
      <c r="C154" s="213" t="s">
        <v>8</v>
      </c>
      <c r="D154" s="213" t="s">
        <v>136</v>
      </c>
      <c r="E154" s="214" t="s">
        <v>267</v>
      </c>
      <c r="F154" s="215" t="s">
        <v>268</v>
      </c>
      <c r="G154" s="216" t="s">
        <v>225</v>
      </c>
      <c r="H154" s="217">
        <v>35.023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40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152</v>
      </c>
      <c r="AT154" s="224" t="s">
        <v>136</v>
      </c>
      <c r="AU154" s="224" t="s">
        <v>78</v>
      </c>
      <c r="AY154" s="18" t="s">
        <v>133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76</v>
      </c>
      <c r="BK154" s="225">
        <f>ROUND(I154*H154,2)</f>
        <v>0</v>
      </c>
      <c r="BL154" s="18" t="s">
        <v>152</v>
      </c>
      <c r="BM154" s="224" t="s">
        <v>269</v>
      </c>
    </row>
    <row r="155" spans="1:51" s="13" customFormat="1" ht="12">
      <c r="A155" s="13"/>
      <c r="B155" s="235"/>
      <c r="C155" s="236"/>
      <c r="D155" s="226" t="s">
        <v>197</v>
      </c>
      <c r="E155" s="237" t="s">
        <v>19</v>
      </c>
      <c r="F155" s="238" t="s">
        <v>266</v>
      </c>
      <c r="G155" s="236"/>
      <c r="H155" s="239">
        <v>35.023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197</v>
      </c>
      <c r="AU155" s="245" t="s">
        <v>78</v>
      </c>
      <c r="AV155" s="13" t="s">
        <v>78</v>
      </c>
      <c r="AW155" s="13" t="s">
        <v>31</v>
      </c>
      <c r="AX155" s="13" t="s">
        <v>69</v>
      </c>
      <c r="AY155" s="245" t="s">
        <v>133</v>
      </c>
    </row>
    <row r="156" spans="1:51" s="14" customFormat="1" ht="12">
      <c r="A156" s="14"/>
      <c r="B156" s="246"/>
      <c r="C156" s="247"/>
      <c r="D156" s="226" t="s">
        <v>197</v>
      </c>
      <c r="E156" s="248" t="s">
        <v>19</v>
      </c>
      <c r="F156" s="249" t="s">
        <v>199</v>
      </c>
      <c r="G156" s="247"/>
      <c r="H156" s="250">
        <v>35.023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197</v>
      </c>
      <c r="AU156" s="256" t="s">
        <v>78</v>
      </c>
      <c r="AV156" s="14" t="s">
        <v>152</v>
      </c>
      <c r="AW156" s="14" t="s">
        <v>31</v>
      </c>
      <c r="AX156" s="14" t="s">
        <v>76</v>
      </c>
      <c r="AY156" s="256" t="s">
        <v>133</v>
      </c>
    </row>
    <row r="157" spans="1:65" s="2" customFormat="1" ht="12">
      <c r="A157" s="39"/>
      <c r="B157" s="40"/>
      <c r="C157" s="213" t="s">
        <v>230</v>
      </c>
      <c r="D157" s="213" t="s">
        <v>136</v>
      </c>
      <c r="E157" s="214" t="s">
        <v>270</v>
      </c>
      <c r="F157" s="215" t="s">
        <v>271</v>
      </c>
      <c r="G157" s="216" t="s">
        <v>225</v>
      </c>
      <c r="H157" s="217">
        <v>125.748</v>
      </c>
      <c r="I157" s="218"/>
      <c r="J157" s="219">
        <f>ROUND(I157*H157,2)</f>
        <v>0</v>
      </c>
      <c r="K157" s="215" t="s">
        <v>196</v>
      </c>
      <c r="L157" s="45"/>
      <c r="M157" s="220" t="s">
        <v>19</v>
      </c>
      <c r="N157" s="221" t="s">
        <v>40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152</v>
      </c>
      <c r="AT157" s="224" t="s">
        <v>136</v>
      </c>
      <c r="AU157" s="224" t="s">
        <v>78</v>
      </c>
      <c r="AY157" s="18" t="s">
        <v>133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76</v>
      </c>
      <c r="BK157" s="225">
        <f>ROUND(I157*H157,2)</f>
        <v>0</v>
      </c>
      <c r="BL157" s="18" t="s">
        <v>152</v>
      </c>
      <c r="BM157" s="224" t="s">
        <v>272</v>
      </c>
    </row>
    <row r="158" spans="1:65" s="2" customFormat="1" ht="12">
      <c r="A158" s="39"/>
      <c r="B158" s="40"/>
      <c r="C158" s="213" t="s">
        <v>273</v>
      </c>
      <c r="D158" s="213" t="s">
        <v>136</v>
      </c>
      <c r="E158" s="214" t="s">
        <v>274</v>
      </c>
      <c r="F158" s="215" t="s">
        <v>275</v>
      </c>
      <c r="G158" s="216" t="s">
        <v>276</v>
      </c>
      <c r="H158" s="217">
        <v>154.233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40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152</v>
      </c>
      <c r="AT158" s="224" t="s">
        <v>136</v>
      </c>
      <c r="AU158" s="224" t="s">
        <v>78</v>
      </c>
      <c r="AY158" s="18" t="s">
        <v>133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76</v>
      </c>
      <c r="BK158" s="225">
        <f>ROUND(I158*H158,2)</f>
        <v>0</v>
      </c>
      <c r="BL158" s="18" t="s">
        <v>152</v>
      </c>
      <c r="BM158" s="224" t="s">
        <v>277</v>
      </c>
    </row>
    <row r="159" spans="1:51" s="13" customFormat="1" ht="12">
      <c r="A159" s="13"/>
      <c r="B159" s="235"/>
      <c r="C159" s="236"/>
      <c r="D159" s="226" t="s">
        <v>197</v>
      </c>
      <c r="E159" s="237" t="s">
        <v>19</v>
      </c>
      <c r="F159" s="238" t="s">
        <v>278</v>
      </c>
      <c r="G159" s="236"/>
      <c r="H159" s="239">
        <v>154.233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197</v>
      </c>
      <c r="AU159" s="245" t="s">
        <v>78</v>
      </c>
      <c r="AV159" s="13" t="s">
        <v>78</v>
      </c>
      <c r="AW159" s="13" t="s">
        <v>31</v>
      </c>
      <c r="AX159" s="13" t="s">
        <v>69</v>
      </c>
      <c r="AY159" s="245" t="s">
        <v>133</v>
      </c>
    </row>
    <row r="160" spans="1:51" s="14" customFormat="1" ht="12">
      <c r="A160" s="14"/>
      <c r="B160" s="246"/>
      <c r="C160" s="247"/>
      <c r="D160" s="226" t="s">
        <v>197</v>
      </c>
      <c r="E160" s="248" t="s">
        <v>19</v>
      </c>
      <c r="F160" s="249" t="s">
        <v>199</v>
      </c>
      <c r="G160" s="247"/>
      <c r="H160" s="250">
        <v>154.233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197</v>
      </c>
      <c r="AU160" s="256" t="s">
        <v>78</v>
      </c>
      <c r="AV160" s="14" t="s">
        <v>152</v>
      </c>
      <c r="AW160" s="14" t="s">
        <v>31</v>
      </c>
      <c r="AX160" s="14" t="s">
        <v>76</v>
      </c>
      <c r="AY160" s="256" t="s">
        <v>133</v>
      </c>
    </row>
    <row r="161" spans="1:65" s="2" customFormat="1" ht="44.25" customHeight="1">
      <c r="A161" s="39"/>
      <c r="B161" s="40"/>
      <c r="C161" s="213" t="s">
        <v>240</v>
      </c>
      <c r="D161" s="213" t="s">
        <v>136</v>
      </c>
      <c r="E161" s="214" t="s">
        <v>279</v>
      </c>
      <c r="F161" s="215" t="s">
        <v>280</v>
      </c>
      <c r="G161" s="216" t="s">
        <v>225</v>
      </c>
      <c r="H161" s="217">
        <v>40.92</v>
      </c>
      <c r="I161" s="218"/>
      <c r="J161" s="219">
        <f>ROUND(I161*H161,2)</f>
        <v>0</v>
      </c>
      <c r="K161" s="215" t="s">
        <v>196</v>
      </c>
      <c r="L161" s="45"/>
      <c r="M161" s="220" t="s">
        <v>19</v>
      </c>
      <c r="N161" s="221" t="s">
        <v>40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152</v>
      </c>
      <c r="AT161" s="224" t="s">
        <v>136</v>
      </c>
      <c r="AU161" s="224" t="s">
        <v>78</v>
      </c>
      <c r="AY161" s="18" t="s">
        <v>133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76</v>
      </c>
      <c r="BK161" s="225">
        <f>ROUND(I161*H161,2)</f>
        <v>0</v>
      </c>
      <c r="BL161" s="18" t="s">
        <v>152</v>
      </c>
      <c r="BM161" s="224" t="s">
        <v>281</v>
      </c>
    </row>
    <row r="162" spans="1:51" s="13" customFormat="1" ht="12">
      <c r="A162" s="13"/>
      <c r="B162" s="235"/>
      <c r="C162" s="236"/>
      <c r="D162" s="226" t="s">
        <v>197</v>
      </c>
      <c r="E162" s="237" t="s">
        <v>19</v>
      </c>
      <c r="F162" s="238" t="s">
        <v>282</v>
      </c>
      <c r="G162" s="236"/>
      <c r="H162" s="239">
        <v>31.68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197</v>
      </c>
      <c r="AU162" s="245" t="s">
        <v>78</v>
      </c>
      <c r="AV162" s="13" t="s">
        <v>78</v>
      </c>
      <c r="AW162" s="13" t="s">
        <v>31</v>
      </c>
      <c r="AX162" s="13" t="s">
        <v>69</v>
      </c>
      <c r="AY162" s="245" t="s">
        <v>133</v>
      </c>
    </row>
    <row r="163" spans="1:51" s="13" customFormat="1" ht="12">
      <c r="A163" s="13"/>
      <c r="B163" s="235"/>
      <c r="C163" s="236"/>
      <c r="D163" s="226" t="s">
        <v>197</v>
      </c>
      <c r="E163" s="237" t="s">
        <v>19</v>
      </c>
      <c r="F163" s="238" t="s">
        <v>283</v>
      </c>
      <c r="G163" s="236"/>
      <c r="H163" s="239">
        <v>9.24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197</v>
      </c>
      <c r="AU163" s="245" t="s">
        <v>78</v>
      </c>
      <c r="AV163" s="13" t="s">
        <v>78</v>
      </c>
      <c r="AW163" s="13" t="s">
        <v>31</v>
      </c>
      <c r="AX163" s="13" t="s">
        <v>69</v>
      </c>
      <c r="AY163" s="245" t="s">
        <v>133</v>
      </c>
    </row>
    <row r="164" spans="1:51" s="14" customFormat="1" ht="12">
      <c r="A164" s="14"/>
      <c r="B164" s="246"/>
      <c r="C164" s="247"/>
      <c r="D164" s="226" t="s">
        <v>197</v>
      </c>
      <c r="E164" s="248" t="s">
        <v>19</v>
      </c>
      <c r="F164" s="249" t="s">
        <v>199</v>
      </c>
      <c r="G164" s="247"/>
      <c r="H164" s="250">
        <v>40.92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197</v>
      </c>
      <c r="AU164" s="256" t="s">
        <v>78</v>
      </c>
      <c r="AV164" s="14" t="s">
        <v>152</v>
      </c>
      <c r="AW164" s="14" t="s">
        <v>31</v>
      </c>
      <c r="AX164" s="14" t="s">
        <v>76</v>
      </c>
      <c r="AY164" s="256" t="s">
        <v>133</v>
      </c>
    </row>
    <row r="165" spans="1:65" s="2" customFormat="1" ht="66.75" customHeight="1">
      <c r="A165" s="39"/>
      <c r="B165" s="40"/>
      <c r="C165" s="213" t="s">
        <v>284</v>
      </c>
      <c r="D165" s="213" t="s">
        <v>136</v>
      </c>
      <c r="E165" s="214" t="s">
        <v>285</v>
      </c>
      <c r="F165" s="215" t="s">
        <v>286</v>
      </c>
      <c r="G165" s="216" t="s">
        <v>225</v>
      </c>
      <c r="H165" s="217">
        <v>8.37</v>
      </c>
      <c r="I165" s="218"/>
      <c r="J165" s="219">
        <f>ROUND(I165*H165,2)</f>
        <v>0</v>
      </c>
      <c r="K165" s="215" t="s">
        <v>196</v>
      </c>
      <c r="L165" s="45"/>
      <c r="M165" s="220" t="s">
        <v>19</v>
      </c>
      <c r="N165" s="221" t="s">
        <v>40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152</v>
      </c>
      <c r="AT165" s="224" t="s">
        <v>136</v>
      </c>
      <c r="AU165" s="224" t="s">
        <v>78</v>
      </c>
      <c r="AY165" s="18" t="s">
        <v>133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76</v>
      </c>
      <c r="BK165" s="225">
        <f>ROUND(I165*H165,2)</f>
        <v>0</v>
      </c>
      <c r="BL165" s="18" t="s">
        <v>152</v>
      </c>
      <c r="BM165" s="224" t="s">
        <v>287</v>
      </c>
    </row>
    <row r="166" spans="1:51" s="13" customFormat="1" ht="12">
      <c r="A166" s="13"/>
      <c r="B166" s="235"/>
      <c r="C166" s="236"/>
      <c r="D166" s="226" t="s">
        <v>197</v>
      </c>
      <c r="E166" s="237" t="s">
        <v>19</v>
      </c>
      <c r="F166" s="238" t="s">
        <v>288</v>
      </c>
      <c r="G166" s="236"/>
      <c r="H166" s="239">
        <v>6.48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197</v>
      </c>
      <c r="AU166" s="245" t="s">
        <v>78</v>
      </c>
      <c r="AV166" s="13" t="s">
        <v>78</v>
      </c>
      <c r="AW166" s="13" t="s">
        <v>31</v>
      </c>
      <c r="AX166" s="13" t="s">
        <v>69</v>
      </c>
      <c r="AY166" s="245" t="s">
        <v>133</v>
      </c>
    </row>
    <row r="167" spans="1:51" s="13" customFormat="1" ht="12">
      <c r="A167" s="13"/>
      <c r="B167" s="235"/>
      <c r="C167" s="236"/>
      <c r="D167" s="226" t="s">
        <v>197</v>
      </c>
      <c r="E167" s="237" t="s">
        <v>19</v>
      </c>
      <c r="F167" s="238" t="s">
        <v>289</v>
      </c>
      <c r="G167" s="236"/>
      <c r="H167" s="239">
        <v>1.89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197</v>
      </c>
      <c r="AU167" s="245" t="s">
        <v>78</v>
      </c>
      <c r="AV167" s="13" t="s">
        <v>78</v>
      </c>
      <c r="AW167" s="13" t="s">
        <v>31</v>
      </c>
      <c r="AX167" s="13" t="s">
        <v>69</v>
      </c>
      <c r="AY167" s="245" t="s">
        <v>133</v>
      </c>
    </row>
    <row r="168" spans="1:51" s="14" customFormat="1" ht="12">
      <c r="A168" s="14"/>
      <c r="B168" s="246"/>
      <c r="C168" s="247"/>
      <c r="D168" s="226" t="s">
        <v>197</v>
      </c>
      <c r="E168" s="248" t="s">
        <v>19</v>
      </c>
      <c r="F168" s="249" t="s">
        <v>199</v>
      </c>
      <c r="G168" s="247"/>
      <c r="H168" s="250">
        <v>8.370000000000001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197</v>
      </c>
      <c r="AU168" s="256" t="s">
        <v>78</v>
      </c>
      <c r="AV168" s="14" t="s">
        <v>152</v>
      </c>
      <c r="AW168" s="14" t="s">
        <v>31</v>
      </c>
      <c r="AX168" s="14" t="s">
        <v>76</v>
      </c>
      <c r="AY168" s="256" t="s">
        <v>133</v>
      </c>
    </row>
    <row r="169" spans="1:65" s="2" customFormat="1" ht="16.5" customHeight="1">
      <c r="A169" s="39"/>
      <c r="B169" s="40"/>
      <c r="C169" s="267" t="s">
        <v>246</v>
      </c>
      <c r="D169" s="267" t="s">
        <v>290</v>
      </c>
      <c r="E169" s="268" t="s">
        <v>291</v>
      </c>
      <c r="F169" s="269" t="s">
        <v>292</v>
      </c>
      <c r="G169" s="270" t="s">
        <v>276</v>
      </c>
      <c r="H169" s="271">
        <v>15.903</v>
      </c>
      <c r="I169" s="272"/>
      <c r="J169" s="273">
        <f>ROUND(I169*H169,2)</f>
        <v>0</v>
      </c>
      <c r="K169" s="269" t="s">
        <v>19</v>
      </c>
      <c r="L169" s="274"/>
      <c r="M169" s="275" t="s">
        <v>19</v>
      </c>
      <c r="N169" s="276" t="s">
        <v>40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176</v>
      </c>
      <c r="AT169" s="224" t="s">
        <v>290</v>
      </c>
      <c r="AU169" s="224" t="s">
        <v>78</v>
      </c>
      <c r="AY169" s="18" t="s">
        <v>133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76</v>
      </c>
      <c r="BK169" s="225">
        <f>ROUND(I169*H169,2)</f>
        <v>0</v>
      </c>
      <c r="BL169" s="18" t="s">
        <v>152</v>
      </c>
      <c r="BM169" s="224" t="s">
        <v>293</v>
      </c>
    </row>
    <row r="170" spans="1:51" s="13" customFormat="1" ht="12">
      <c r="A170" s="13"/>
      <c r="B170" s="235"/>
      <c r="C170" s="236"/>
      <c r="D170" s="226" t="s">
        <v>197</v>
      </c>
      <c r="E170" s="237" t="s">
        <v>19</v>
      </c>
      <c r="F170" s="238" t="s">
        <v>294</v>
      </c>
      <c r="G170" s="236"/>
      <c r="H170" s="239">
        <v>15.903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197</v>
      </c>
      <c r="AU170" s="245" t="s">
        <v>78</v>
      </c>
      <c r="AV170" s="13" t="s">
        <v>78</v>
      </c>
      <c r="AW170" s="13" t="s">
        <v>31</v>
      </c>
      <c r="AX170" s="13" t="s">
        <v>69</v>
      </c>
      <c r="AY170" s="245" t="s">
        <v>133</v>
      </c>
    </row>
    <row r="171" spans="1:51" s="14" customFormat="1" ht="12">
      <c r="A171" s="14"/>
      <c r="B171" s="246"/>
      <c r="C171" s="247"/>
      <c r="D171" s="226" t="s">
        <v>197</v>
      </c>
      <c r="E171" s="248" t="s">
        <v>19</v>
      </c>
      <c r="F171" s="249" t="s">
        <v>199</v>
      </c>
      <c r="G171" s="247"/>
      <c r="H171" s="250">
        <v>15.903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197</v>
      </c>
      <c r="AU171" s="256" t="s">
        <v>78</v>
      </c>
      <c r="AV171" s="14" t="s">
        <v>152</v>
      </c>
      <c r="AW171" s="14" t="s">
        <v>31</v>
      </c>
      <c r="AX171" s="14" t="s">
        <v>76</v>
      </c>
      <c r="AY171" s="256" t="s">
        <v>133</v>
      </c>
    </row>
    <row r="172" spans="1:65" s="2" customFormat="1" ht="12">
      <c r="A172" s="39"/>
      <c r="B172" s="40"/>
      <c r="C172" s="213" t="s">
        <v>7</v>
      </c>
      <c r="D172" s="213" t="s">
        <v>136</v>
      </c>
      <c r="E172" s="214" t="s">
        <v>295</v>
      </c>
      <c r="F172" s="215" t="s">
        <v>296</v>
      </c>
      <c r="G172" s="216" t="s">
        <v>195</v>
      </c>
      <c r="H172" s="217">
        <v>1107.8</v>
      </c>
      <c r="I172" s="218"/>
      <c r="J172" s="219">
        <f>ROUND(I172*H172,2)</f>
        <v>0</v>
      </c>
      <c r="K172" s="215" t="s">
        <v>196</v>
      </c>
      <c r="L172" s="45"/>
      <c r="M172" s="220" t="s">
        <v>19</v>
      </c>
      <c r="N172" s="221" t="s">
        <v>40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152</v>
      </c>
      <c r="AT172" s="224" t="s">
        <v>136</v>
      </c>
      <c r="AU172" s="224" t="s">
        <v>78</v>
      </c>
      <c r="AY172" s="18" t="s">
        <v>133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76</v>
      </c>
      <c r="BK172" s="225">
        <f>ROUND(I172*H172,2)</f>
        <v>0</v>
      </c>
      <c r="BL172" s="18" t="s">
        <v>152</v>
      </c>
      <c r="BM172" s="224" t="s">
        <v>297</v>
      </c>
    </row>
    <row r="173" spans="1:51" s="13" customFormat="1" ht="12">
      <c r="A173" s="13"/>
      <c r="B173" s="235"/>
      <c r="C173" s="236"/>
      <c r="D173" s="226" t="s">
        <v>197</v>
      </c>
      <c r="E173" s="237" t="s">
        <v>19</v>
      </c>
      <c r="F173" s="238" t="s">
        <v>202</v>
      </c>
      <c r="G173" s="236"/>
      <c r="H173" s="239">
        <v>670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197</v>
      </c>
      <c r="AU173" s="245" t="s">
        <v>78</v>
      </c>
      <c r="AV173" s="13" t="s">
        <v>78</v>
      </c>
      <c r="AW173" s="13" t="s">
        <v>31</v>
      </c>
      <c r="AX173" s="13" t="s">
        <v>69</v>
      </c>
      <c r="AY173" s="245" t="s">
        <v>133</v>
      </c>
    </row>
    <row r="174" spans="1:51" s="13" customFormat="1" ht="12">
      <c r="A174" s="13"/>
      <c r="B174" s="235"/>
      <c r="C174" s="236"/>
      <c r="D174" s="226" t="s">
        <v>197</v>
      </c>
      <c r="E174" s="237" t="s">
        <v>19</v>
      </c>
      <c r="F174" s="238" t="s">
        <v>203</v>
      </c>
      <c r="G174" s="236"/>
      <c r="H174" s="239">
        <v>330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197</v>
      </c>
      <c r="AU174" s="245" t="s">
        <v>78</v>
      </c>
      <c r="AV174" s="13" t="s">
        <v>78</v>
      </c>
      <c r="AW174" s="13" t="s">
        <v>31</v>
      </c>
      <c r="AX174" s="13" t="s">
        <v>69</v>
      </c>
      <c r="AY174" s="245" t="s">
        <v>133</v>
      </c>
    </row>
    <row r="175" spans="1:51" s="13" customFormat="1" ht="12">
      <c r="A175" s="13"/>
      <c r="B175" s="235"/>
      <c r="C175" s="236"/>
      <c r="D175" s="226" t="s">
        <v>197</v>
      </c>
      <c r="E175" s="237" t="s">
        <v>19</v>
      </c>
      <c r="F175" s="238" t="s">
        <v>204</v>
      </c>
      <c r="G175" s="236"/>
      <c r="H175" s="239">
        <v>55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197</v>
      </c>
      <c r="AU175" s="245" t="s">
        <v>78</v>
      </c>
      <c r="AV175" s="13" t="s">
        <v>78</v>
      </c>
      <c r="AW175" s="13" t="s">
        <v>31</v>
      </c>
      <c r="AX175" s="13" t="s">
        <v>69</v>
      </c>
      <c r="AY175" s="245" t="s">
        <v>133</v>
      </c>
    </row>
    <row r="176" spans="1:51" s="13" customFormat="1" ht="12">
      <c r="A176" s="13"/>
      <c r="B176" s="235"/>
      <c r="C176" s="236"/>
      <c r="D176" s="226" t="s">
        <v>197</v>
      </c>
      <c r="E176" s="237" t="s">
        <v>19</v>
      </c>
      <c r="F176" s="238" t="s">
        <v>298</v>
      </c>
      <c r="G176" s="236"/>
      <c r="H176" s="239">
        <v>52.8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197</v>
      </c>
      <c r="AU176" s="245" t="s">
        <v>78</v>
      </c>
      <c r="AV176" s="13" t="s">
        <v>78</v>
      </c>
      <c r="AW176" s="13" t="s">
        <v>31</v>
      </c>
      <c r="AX176" s="13" t="s">
        <v>69</v>
      </c>
      <c r="AY176" s="245" t="s">
        <v>133</v>
      </c>
    </row>
    <row r="177" spans="1:51" s="14" customFormat="1" ht="12">
      <c r="A177" s="14"/>
      <c r="B177" s="246"/>
      <c r="C177" s="247"/>
      <c r="D177" s="226" t="s">
        <v>197</v>
      </c>
      <c r="E177" s="248" t="s">
        <v>19</v>
      </c>
      <c r="F177" s="249" t="s">
        <v>199</v>
      </c>
      <c r="G177" s="247"/>
      <c r="H177" s="250">
        <v>1107.8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197</v>
      </c>
      <c r="AU177" s="256" t="s">
        <v>78</v>
      </c>
      <c r="AV177" s="14" t="s">
        <v>152</v>
      </c>
      <c r="AW177" s="14" t="s">
        <v>31</v>
      </c>
      <c r="AX177" s="14" t="s">
        <v>76</v>
      </c>
      <c r="AY177" s="256" t="s">
        <v>133</v>
      </c>
    </row>
    <row r="178" spans="1:63" s="12" customFormat="1" ht="22.8" customHeight="1">
      <c r="A178" s="12"/>
      <c r="B178" s="197"/>
      <c r="C178" s="198"/>
      <c r="D178" s="199" t="s">
        <v>68</v>
      </c>
      <c r="E178" s="211" t="s">
        <v>152</v>
      </c>
      <c r="F178" s="211" t="s">
        <v>299</v>
      </c>
      <c r="G178" s="198"/>
      <c r="H178" s="198"/>
      <c r="I178" s="201"/>
      <c r="J178" s="212">
        <f>BK178</f>
        <v>0</v>
      </c>
      <c r="K178" s="198"/>
      <c r="L178" s="203"/>
      <c r="M178" s="204"/>
      <c r="N178" s="205"/>
      <c r="O178" s="205"/>
      <c r="P178" s="206">
        <f>SUM(P179:P188)</f>
        <v>0</v>
      </c>
      <c r="Q178" s="205"/>
      <c r="R178" s="206">
        <f>SUM(R179:R188)</f>
        <v>8.771200200000001</v>
      </c>
      <c r="S178" s="205"/>
      <c r="T178" s="207">
        <f>SUM(T179:T188)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8" t="s">
        <v>76</v>
      </c>
      <c r="AT178" s="209" t="s">
        <v>68</v>
      </c>
      <c r="AU178" s="209" t="s">
        <v>76</v>
      </c>
      <c r="AY178" s="208" t="s">
        <v>133</v>
      </c>
      <c r="BK178" s="210">
        <f>SUM(BK179:BK188)</f>
        <v>0</v>
      </c>
    </row>
    <row r="179" spans="1:65" s="2" customFormat="1" ht="33" customHeight="1">
      <c r="A179" s="39"/>
      <c r="B179" s="40"/>
      <c r="C179" s="213" t="s">
        <v>252</v>
      </c>
      <c r="D179" s="213" t="s">
        <v>136</v>
      </c>
      <c r="E179" s="214" t="s">
        <v>300</v>
      </c>
      <c r="F179" s="215" t="s">
        <v>301</v>
      </c>
      <c r="G179" s="216" t="s">
        <v>225</v>
      </c>
      <c r="H179" s="217">
        <v>1.86</v>
      </c>
      <c r="I179" s="218"/>
      <c r="J179" s="219">
        <f>ROUND(I179*H179,2)</f>
        <v>0</v>
      </c>
      <c r="K179" s="215" t="s">
        <v>196</v>
      </c>
      <c r="L179" s="45"/>
      <c r="M179" s="220" t="s">
        <v>19</v>
      </c>
      <c r="N179" s="221" t="s">
        <v>40</v>
      </c>
      <c r="O179" s="85"/>
      <c r="P179" s="222">
        <f>O179*H179</f>
        <v>0</v>
      </c>
      <c r="Q179" s="222">
        <v>1.89077</v>
      </c>
      <c r="R179" s="222">
        <f>Q179*H179</f>
        <v>3.5168322000000005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152</v>
      </c>
      <c r="AT179" s="224" t="s">
        <v>136</v>
      </c>
      <c r="AU179" s="224" t="s">
        <v>78</v>
      </c>
      <c r="AY179" s="18" t="s">
        <v>133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76</v>
      </c>
      <c r="BK179" s="225">
        <f>ROUND(I179*H179,2)</f>
        <v>0</v>
      </c>
      <c r="BL179" s="18" t="s">
        <v>152</v>
      </c>
      <c r="BM179" s="224" t="s">
        <v>302</v>
      </c>
    </row>
    <row r="180" spans="1:51" s="13" customFormat="1" ht="12">
      <c r="A180" s="13"/>
      <c r="B180" s="235"/>
      <c r="C180" s="236"/>
      <c r="D180" s="226" t="s">
        <v>197</v>
      </c>
      <c r="E180" s="237" t="s">
        <v>19</v>
      </c>
      <c r="F180" s="238" t="s">
        <v>303</v>
      </c>
      <c r="G180" s="236"/>
      <c r="H180" s="239">
        <v>1.44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197</v>
      </c>
      <c r="AU180" s="245" t="s">
        <v>78</v>
      </c>
      <c r="AV180" s="13" t="s">
        <v>78</v>
      </c>
      <c r="AW180" s="13" t="s">
        <v>31</v>
      </c>
      <c r="AX180" s="13" t="s">
        <v>69</v>
      </c>
      <c r="AY180" s="245" t="s">
        <v>133</v>
      </c>
    </row>
    <row r="181" spans="1:51" s="13" customFormat="1" ht="12">
      <c r="A181" s="13"/>
      <c r="B181" s="235"/>
      <c r="C181" s="236"/>
      <c r="D181" s="226" t="s">
        <v>197</v>
      </c>
      <c r="E181" s="237" t="s">
        <v>19</v>
      </c>
      <c r="F181" s="238" t="s">
        <v>304</v>
      </c>
      <c r="G181" s="236"/>
      <c r="H181" s="239">
        <v>0.42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197</v>
      </c>
      <c r="AU181" s="245" t="s">
        <v>78</v>
      </c>
      <c r="AV181" s="13" t="s">
        <v>78</v>
      </c>
      <c r="AW181" s="13" t="s">
        <v>31</v>
      </c>
      <c r="AX181" s="13" t="s">
        <v>69</v>
      </c>
      <c r="AY181" s="245" t="s">
        <v>133</v>
      </c>
    </row>
    <row r="182" spans="1:51" s="14" customFormat="1" ht="12">
      <c r="A182" s="14"/>
      <c r="B182" s="246"/>
      <c r="C182" s="247"/>
      <c r="D182" s="226" t="s">
        <v>197</v>
      </c>
      <c r="E182" s="248" t="s">
        <v>19</v>
      </c>
      <c r="F182" s="249" t="s">
        <v>199</v>
      </c>
      <c r="G182" s="247"/>
      <c r="H182" s="250">
        <v>1.8599999999999999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197</v>
      </c>
      <c r="AU182" s="256" t="s">
        <v>78</v>
      </c>
      <c r="AV182" s="14" t="s">
        <v>152</v>
      </c>
      <c r="AW182" s="14" t="s">
        <v>31</v>
      </c>
      <c r="AX182" s="14" t="s">
        <v>76</v>
      </c>
      <c r="AY182" s="256" t="s">
        <v>133</v>
      </c>
    </row>
    <row r="183" spans="1:65" s="2" customFormat="1" ht="12">
      <c r="A183" s="39"/>
      <c r="B183" s="40"/>
      <c r="C183" s="213" t="s">
        <v>305</v>
      </c>
      <c r="D183" s="213" t="s">
        <v>136</v>
      </c>
      <c r="E183" s="214" t="s">
        <v>306</v>
      </c>
      <c r="F183" s="215" t="s">
        <v>307</v>
      </c>
      <c r="G183" s="216" t="s">
        <v>225</v>
      </c>
      <c r="H183" s="217">
        <v>1.2</v>
      </c>
      <c r="I183" s="218"/>
      <c r="J183" s="219">
        <f>ROUND(I183*H183,2)</f>
        <v>0</v>
      </c>
      <c r="K183" s="215" t="s">
        <v>196</v>
      </c>
      <c r="L183" s="45"/>
      <c r="M183" s="220" t="s">
        <v>19</v>
      </c>
      <c r="N183" s="221" t="s">
        <v>40</v>
      </c>
      <c r="O183" s="85"/>
      <c r="P183" s="222">
        <f>O183*H183</f>
        <v>0</v>
      </c>
      <c r="Q183" s="222">
        <v>2.234</v>
      </c>
      <c r="R183" s="222">
        <f>Q183*H183</f>
        <v>2.6808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152</v>
      </c>
      <c r="AT183" s="224" t="s">
        <v>136</v>
      </c>
      <c r="AU183" s="224" t="s">
        <v>78</v>
      </c>
      <c r="AY183" s="18" t="s">
        <v>133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76</v>
      </c>
      <c r="BK183" s="225">
        <f>ROUND(I183*H183,2)</f>
        <v>0</v>
      </c>
      <c r="BL183" s="18" t="s">
        <v>152</v>
      </c>
      <c r="BM183" s="224" t="s">
        <v>308</v>
      </c>
    </row>
    <row r="184" spans="1:51" s="13" customFormat="1" ht="12">
      <c r="A184" s="13"/>
      <c r="B184" s="235"/>
      <c r="C184" s="236"/>
      <c r="D184" s="226" t="s">
        <v>197</v>
      </c>
      <c r="E184" s="237" t="s">
        <v>19</v>
      </c>
      <c r="F184" s="238" t="s">
        <v>309</v>
      </c>
      <c r="G184" s="236"/>
      <c r="H184" s="239">
        <v>1.2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197</v>
      </c>
      <c r="AU184" s="245" t="s">
        <v>78</v>
      </c>
      <c r="AV184" s="13" t="s">
        <v>78</v>
      </c>
      <c r="AW184" s="13" t="s">
        <v>31</v>
      </c>
      <c r="AX184" s="13" t="s">
        <v>69</v>
      </c>
      <c r="AY184" s="245" t="s">
        <v>133</v>
      </c>
    </row>
    <row r="185" spans="1:51" s="14" customFormat="1" ht="12">
      <c r="A185" s="14"/>
      <c r="B185" s="246"/>
      <c r="C185" s="247"/>
      <c r="D185" s="226" t="s">
        <v>197</v>
      </c>
      <c r="E185" s="248" t="s">
        <v>19</v>
      </c>
      <c r="F185" s="249" t="s">
        <v>199</v>
      </c>
      <c r="G185" s="247"/>
      <c r="H185" s="250">
        <v>1.2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197</v>
      </c>
      <c r="AU185" s="256" t="s">
        <v>78</v>
      </c>
      <c r="AV185" s="14" t="s">
        <v>152</v>
      </c>
      <c r="AW185" s="14" t="s">
        <v>31</v>
      </c>
      <c r="AX185" s="14" t="s">
        <v>76</v>
      </c>
      <c r="AY185" s="256" t="s">
        <v>133</v>
      </c>
    </row>
    <row r="186" spans="1:65" s="2" customFormat="1" ht="12">
      <c r="A186" s="39"/>
      <c r="B186" s="40"/>
      <c r="C186" s="213" t="s">
        <v>257</v>
      </c>
      <c r="D186" s="213" t="s">
        <v>136</v>
      </c>
      <c r="E186" s="214" t="s">
        <v>310</v>
      </c>
      <c r="F186" s="215" t="s">
        <v>311</v>
      </c>
      <c r="G186" s="216" t="s">
        <v>225</v>
      </c>
      <c r="H186" s="217">
        <v>1.152</v>
      </c>
      <c r="I186" s="218"/>
      <c r="J186" s="219">
        <f>ROUND(I186*H186,2)</f>
        <v>0</v>
      </c>
      <c r="K186" s="215" t="s">
        <v>196</v>
      </c>
      <c r="L186" s="45"/>
      <c r="M186" s="220" t="s">
        <v>19</v>
      </c>
      <c r="N186" s="221" t="s">
        <v>40</v>
      </c>
      <c r="O186" s="85"/>
      <c r="P186" s="222">
        <f>O186*H186</f>
        <v>0</v>
      </c>
      <c r="Q186" s="222">
        <v>2.234</v>
      </c>
      <c r="R186" s="222">
        <f>Q186*H186</f>
        <v>2.573568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152</v>
      </c>
      <c r="AT186" s="224" t="s">
        <v>136</v>
      </c>
      <c r="AU186" s="224" t="s">
        <v>78</v>
      </c>
      <c r="AY186" s="18" t="s">
        <v>133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76</v>
      </c>
      <c r="BK186" s="225">
        <f>ROUND(I186*H186,2)</f>
        <v>0</v>
      </c>
      <c r="BL186" s="18" t="s">
        <v>152</v>
      </c>
      <c r="BM186" s="224" t="s">
        <v>312</v>
      </c>
    </row>
    <row r="187" spans="1:51" s="13" customFormat="1" ht="12">
      <c r="A187" s="13"/>
      <c r="B187" s="235"/>
      <c r="C187" s="236"/>
      <c r="D187" s="226" t="s">
        <v>197</v>
      </c>
      <c r="E187" s="237" t="s">
        <v>19</v>
      </c>
      <c r="F187" s="238" t="s">
        <v>313</v>
      </c>
      <c r="G187" s="236"/>
      <c r="H187" s="239">
        <v>1.152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197</v>
      </c>
      <c r="AU187" s="245" t="s">
        <v>78</v>
      </c>
      <c r="AV187" s="13" t="s">
        <v>78</v>
      </c>
      <c r="AW187" s="13" t="s">
        <v>31</v>
      </c>
      <c r="AX187" s="13" t="s">
        <v>69</v>
      </c>
      <c r="AY187" s="245" t="s">
        <v>133</v>
      </c>
    </row>
    <row r="188" spans="1:51" s="14" customFormat="1" ht="12">
      <c r="A188" s="14"/>
      <c r="B188" s="246"/>
      <c r="C188" s="247"/>
      <c r="D188" s="226" t="s">
        <v>197</v>
      </c>
      <c r="E188" s="248" t="s">
        <v>19</v>
      </c>
      <c r="F188" s="249" t="s">
        <v>199</v>
      </c>
      <c r="G188" s="247"/>
      <c r="H188" s="250">
        <v>1.152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197</v>
      </c>
      <c r="AU188" s="256" t="s">
        <v>78</v>
      </c>
      <c r="AV188" s="14" t="s">
        <v>152</v>
      </c>
      <c r="AW188" s="14" t="s">
        <v>31</v>
      </c>
      <c r="AX188" s="14" t="s">
        <v>76</v>
      </c>
      <c r="AY188" s="256" t="s">
        <v>133</v>
      </c>
    </row>
    <row r="189" spans="1:63" s="12" customFormat="1" ht="22.8" customHeight="1">
      <c r="A189" s="12"/>
      <c r="B189" s="197"/>
      <c r="C189" s="198"/>
      <c r="D189" s="199" t="s">
        <v>68</v>
      </c>
      <c r="E189" s="211" t="s">
        <v>132</v>
      </c>
      <c r="F189" s="211" t="s">
        <v>314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SUM(P190:P216)</f>
        <v>0</v>
      </c>
      <c r="Q189" s="205"/>
      <c r="R189" s="206">
        <f>SUM(R190:R216)</f>
        <v>632.66685</v>
      </c>
      <c r="S189" s="205"/>
      <c r="T189" s="207">
        <f>SUM(T190:T216)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8" t="s">
        <v>76</v>
      </c>
      <c r="AT189" s="209" t="s">
        <v>68</v>
      </c>
      <c r="AU189" s="209" t="s">
        <v>76</v>
      </c>
      <c r="AY189" s="208" t="s">
        <v>133</v>
      </c>
      <c r="BK189" s="210">
        <f>SUM(BK190:BK216)</f>
        <v>0</v>
      </c>
    </row>
    <row r="190" spans="1:65" s="2" customFormat="1" ht="12">
      <c r="A190" s="39"/>
      <c r="B190" s="40"/>
      <c r="C190" s="213" t="s">
        <v>315</v>
      </c>
      <c r="D190" s="213" t="s">
        <v>136</v>
      </c>
      <c r="E190" s="214" t="s">
        <v>316</v>
      </c>
      <c r="F190" s="215" t="s">
        <v>317</v>
      </c>
      <c r="G190" s="216" t="s">
        <v>195</v>
      </c>
      <c r="H190" s="217">
        <v>330</v>
      </c>
      <c r="I190" s="218"/>
      <c r="J190" s="219">
        <f>ROUND(I190*H190,2)</f>
        <v>0</v>
      </c>
      <c r="K190" s="215" t="s">
        <v>196</v>
      </c>
      <c r="L190" s="45"/>
      <c r="M190" s="220" t="s">
        <v>19</v>
      </c>
      <c r="N190" s="221" t="s">
        <v>40</v>
      </c>
      <c r="O190" s="85"/>
      <c r="P190" s="222">
        <f>O190*H190</f>
        <v>0</v>
      </c>
      <c r="Q190" s="222">
        <v>0.106</v>
      </c>
      <c r="R190" s="222">
        <f>Q190*H190</f>
        <v>34.98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152</v>
      </c>
      <c r="AT190" s="224" t="s">
        <v>136</v>
      </c>
      <c r="AU190" s="224" t="s">
        <v>78</v>
      </c>
      <c r="AY190" s="18" t="s">
        <v>133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76</v>
      </c>
      <c r="BK190" s="225">
        <f>ROUND(I190*H190,2)</f>
        <v>0</v>
      </c>
      <c r="BL190" s="18" t="s">
        <v>152</v>
      </c>
      <c r="BM190" s="224" t="s">
        <v>318</v>
      </c>
    </row>
    <row r="191" spans="1:51" s="13" customFormat="1" ht="12">
      <c r="A191" s="13"/>
      <c r="B191" s="235"/>
      <c r="C191" s="236"/>
      <c r="D191" s="226" t="s">
        <v>197</v>
      </c>
      <c r="E191" s="237" t="s">
        <v>19</v>
      </c>
      <c r="F191" s="238" t="s">
        <v>203</v>
      </c>
      <c r="G191" s="236"/>
      <c r="H191" s="239">
        <v>330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197</v>
      </c>
      <c r="AU191" s="245" t="s">
        <v>78</v>
      </c>
      <c r="AV191" s="13" t="s">
        <v>78</v>
      </c>
      <c r="AW191" s="13" t="s">
        <v>31</v>
      </c>
      <c r="AX191" s="13" t="s">
        <v>69</v>
      </c>
      <c r="AY191" s="245" t="s">
        <v>133</v>
      </c>
    </row>
    <row r="192" spans="1:51" s="14" customFormat="1" ht="12">
      <c r="A192" s="14"/>
      <c r="B192" s="246"/>
      <c r="C192" s="247"/>
      <c r="D192" s="226" t="s">
        <v>197</v>
      </c>
      <c r="E192" s="248" t="s">
        <v>19</v>
      </c>
      <c r="F192" s="249" t="s">
        <v>199</v>
      </c>
      <c r="G192" s="247"/>
      <c r="H192" s="250">
        <v>330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197</v>
      </c>
      <c r="AU192" s="256" t="s">
        <v>78</v>
      </c>
      <c r="AV192" s="14" t="s">
        <v>152</v>
      </c>
      <c r="AW192" s="14" t="s">
        <v>31</v>
      </c>
      <c r="AX192" s="14" t="s">
        <v>76</v>
      </c>
      <c r="AY192" s="256" t="s">
        <v>133</v>
      </c>
    </row>
    <row r="193" spans="1:65" s="2" customFormat="1" ht="12">
      <c r="A193" s="39"/>
      <c r="B193" s="40"/>
      <c r="C193" s="213" t="s">
        <v>261</v>
      </c>
      <c r="D193" s="213" t="s">
        <v>136</v>
      </c>
      <c r="E193" s="214" t="s">
        <v>319</v>
      </c>
      <c r="F193" s="215" t="s">
        <v>320</v>
      </c>
      <c r="G193" s="216" t="s">
        <v>195</v>
      </c>
      <c r="H193" s="217">
        <v>1055</v>
      </c>
      <c r="I193" s="218"/>
      <c r="J193" s="219">
        <f>ROUND(I193*H193,2)</f>
        <v>0</v>
      </c>
      <c r="K193" s="215" t="s">
        <v>196</v>
      </c>
      <c r="L193" s="45"/>
      <c r="M193" s="220" t="s">
        <v>19</v>
      </c>
      <c r="N193" s="221" t="s">
        <v>40</v>
      </c>
      <c r="O193" s="85"/>
      <c r="P193" s="222">
        <f>O193*H193</f>
        <v>0</v>
      </c>
      <c r="Q193" s="222">
        <v>0.345</v>
      </c>
      <c r="R193" s="222">
        <f>Q193*H193</f>
        <v>363.97499999999997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152</v>
      </c>
      <c r="AT193" s="224" t="s">
        <v>136</v>
      </c>
      <c r="AU193" s="224" t="s">
        <v>78</v>
      </c>
      <c r="AY193" s="18" t="s">
        <v>133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76</v>
      </c>
      <c r="BK193" s="225">
        <f>ROUND(I193*H193,2)</f>
        <v>0</v>
      </c>
      <c r="BL193" s="18" t="s">
        <v>152</v>
      </c>
      <c r="BM193" s="224" t="s">
        <v>321</v>
      </c>
    </row>
    <row r="194" spans="1:51" s="13" customFormat="1" ht="12">
      <c r="A194" s="13"/>
      <c r="B194" s="235"/>
      <c r="C194" s="236"/>
      <c r="D194" s="226" t="s">
        <v>197</v>
      </c>
      <c r="E194" s="237" t="s">
        <v>19</v>
      </c>
      <c r="F194" s="238" t="s">
        <v>202</v>
      </c>
      <c r="G194" s="236"/>
      <c r="H194" s="239">
        <v>670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197</v>
      </c>
      <c r="AU194" s="245" t="s">
        <v>78</v>
      </c>
      <c r="AV194" s="13" t="s">
        <v>78</v>
      </c>
      <c r="AW194" s="13" t="s">
        <v>31</v>
      </c>
      <c r="AX194" s="13" t="s">
        <v>69</v>
      </c>
      <c r="AY194" s="245" t="s">
        <v>133</v>
      </c>
    </row>
    <row r="195" spans="1:51" s="13" customFormat="1" ht="12">
      <c r="A195" s="13"/>
      <c r="B195" s="235"/>
      <c r="C195" s="236"/>
      <c r="D195" s="226" t="s">
        <v>197</v>
      </c>
      <c r="E195" s="237" t="s">
        <v>19</v>
      </c>
      <c r="F195" s="238" t="s">
        <v>203</v>
      </c>
      <c r="G195" s="236"/>
      <c r="H195" s="239">
        <v>330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197</v>
      </c>
      <c r="AU195" s="245" t="s">
        <v>78</v>
      </c>
      <c r="AV195" s="13" t="s">
        <v>78</v>
      </c>
      <c r="AW195" s="13" t="s">
        <v>31</v>
      </c>
      <c r="AX195" s="13" t="s">
        <v>69</v>
      </c>
      <c r="AY195" s="245" t="s">
        <v>133</v>
      </c>
    </row>
    <row r="196" spans="1:51" s="13" customFormat="1" ht="12">
      <c r="A196" s="13"/>
      <c r="B196" s="235"/>
      <c r="C196" s="236"/>
      <c r="D196" s="226" t="s">
        <v>197</v>
      </c>
      <c r="E196" s="237" t="s">
        <v>19</v>
      </c>
      <c r="F196" s="238" t="s">
        <v>204</v>
      </c>
      <c r="G196" s="236"/>
      <c r="H196" s="239">
        <v>55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197</v>
      </c>
      <c r="AU196" s="245" t="s">
        <v>78</v>
      </c>
      <c r="AV196" s="13" t="s">
        <v>78</v>
      </c>
      <c r="AW196" s="13" t="s">
        <v>31</v>
      </c>
      <c r="AX196" s="13" t="s">
        <v>69</v>
      </c>
      <c r="AY196" s="245" t="s">
        <v>133</v>
      </c>
    </row>
    <row r="197" spans="1:51" s="14" customFormat="1" ht="12">
      <c r="A197" s="14"/>
      <c r="B197" s="246"/>
      <c r="C197" s="247"/>
      <c r="D197" s="226" t="s">
        <v>197</v>
      </c>
      <c r="E197" s="248" t="s">
        <v>19</v>
      </c>
      <c r="F197" s="249" t="s">
        <v>199</v>
      </c>
      <c r="G197" s="247"/>
      <c r="H197" s="250">
        <v>1055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197</v>
      </c>
      <c r="AU197" s="256" t="s">
        <v>78</v>
      </c>
      <c r="AV197" s="14" t="s">
        <v>152</v>
      </c>
      <c r="AW197" s="14" t="s">
        <v>31</v>
      </c>
      <c r="AX197" s="14" t="s">
        <v>76</v>
      </c>
      <c r="AY197" s="256" t="s">
        <v>133</v>
      </c>
    </row>
    <row r="198" spans="1:65" s="2" customFormat="1" ht="12">
      <c r="A198" s="39"/>
      <c r="B198" s="40"/>
      <c r="C198" s="213" t="s">
        <v>322</v>
      </c>
      <c r="D198" s="213" t="s">
        <v>136</v>
      </c>
      <c r="E198" s="214" t="s">
        <v>323</v>
      </c>
      <c r="F198" s="215" t="s">
        <v>324</v>
      </c>
      <c r="G198" s="216" t="s">
        <v>195</v>
      </c>
      <c r="H198" s="217">
        <v>725</v>
      </c>
      <c r="I198" s="218"/>
      <c r="J198" s="219">
        <f>ROUND(I198*H198,2)</f>
        <v>0</v>
      </c>
      <c r="K198" s="215" t="s">
        <v>196</v>
      </c>
      <c r="L198" s="45"/>
      <c r="M198" s="220" t="s">
        <v>19</v>
      </c>
      <c r="N198" s="221" t="s">
        <v>40</v>
      </c>
      <c r="O198" s="85"/>
      <c r="P198" s="222">
        <f>O198*H198</f>
        <v>0</v>
      </c>
      <c r="Q198" s="222">
        <v>0.13188</v>
      </c>
      <c r="R198" s="222">
        <f>Q198*H198</f>
        <v>95.613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152</v>
      </c>
      <c r="AT198" s="224" t="s">
        <v>136</v>
      </c>
      <c r="AU198" s="224" t="s">
        <v>78</v>
      </c>
      <c r="AY198" s="18" t="s">
        <v>133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76</v>
      </c>
      <c r="BK198" s="225">
        <f>ROUND(I198*H198,2)</f>
        <v>0</v>
      </c>
      <c r="BL198" s="18" t="s">
        <v>152</v>
      </c>
      <c r="BM198" s="224" t="s">
        <v>325</v>
      </c>
    </row>
    <row r="199" spans="1:51" s="13" customFormat="1" ht="12">
      <c r="A199" s="13"/>
      <c r="B199" s="235"/>
      <c r="C199" s="236"/>
      <c r="D199" s="226" t="s">
        <v>197</v>
      </c>
      <c r="E199" s="237" t="s">
        <v>19</v>
      </c>
      <c r="F199" s="238" t="s">
        <v>202</v>
      </c>
      <c r="G199" s="236"/>
      <c r="H199" s="239">
        <v>670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197</v>
      </c>
      <c r="AU199" s="245" t="s">
        <v>78</v>
      </c>
      <c r="AV199" s="13" t="s">
        <v>78</v>
      </c>
      <c r="AW199" s="13" t="s">
        <v>31</v>
      </c>
      <c r="AX199" s="13" t="s">
        <v>69</v>
      </c>
      <c r="AY199" s="245" t="s">
        <v>133</v>
      </c>
    </row>
    <row r="200" spans="1:51" s="13" customFormat="1" ht="12">
      <c r="A200" s="13"/>
      <c r="B200" s="235"/>
      <c r="C200" s="236"/>
      <c r="D200" s="226" t="s">
        <v>197</v>
      </c>
      <c r="E200" s="237" t="s">
        <v>19</v>
      </c>
      <c r="F200" s="238" t="s">
        <v>204</v>
      </c>
      <c r="G200" s="236"/>
      <c r="H200" s="239">
        <v>55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197</v>
      </c>
      <c r="AU200" s="245" t="s">
        <v>78</v>
      </c>
      <c r="AV200" s="13" t="s">
        <v>78</v>
      </c>
      <c r="AW200" s="13" t="s">
        <v>31</v>
      </c>
      <c r="AX200" s="13" t="s">
        <v>69</v>
      </c>
      <c r="AY200" s="245" t="s">
        <v>133</v>
      </c>
    </row>
    <row r="201" spans="1:51" s="14" customFormat="1" ht="12">
      <c r="A201" s="14"/>
      <c r="B201" s="246"/>
      <c r="C201" s="247"/>
      <c r="D201" s="226" t="s">
        <v>197</v>
      </c>
      <c r="E201" s="248" t="s">
        <v>19</v>
      </c>
      <c r="F201" s="249" t="s">
        <v>199</v>
      </c>
      <c r="G201" s="247"/>
      <c r="H201" s="250">
        <v>725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197</v>
      </c>
      <c r="AU201" s="256" t="s">
        <v>78</v>
      </c>
      <c r="AV201" s="14" t="s">
        <v>152</v>
      </c>
      <c r="AW201" s="14" t="s">
        <v>31</v>
      </c>
      <c r="AX201" s="14" t="s">
        <v>76</v>
      </c>
      <c r="AY201" s="256" t="s">
        <v>133</v>
      </c>
    </row>
    <row r="202" spans="1:65" s="2" customFormat="1" ht="12">
      <c r="A202" s="39"/>
      <c r="B202" s="40"/>
      <c r="C202" s="213" t="s">
        <v>264</v>
      </c>
      <c r="D202" s="213" t="s">
        <v>136</v>
      </c>
      <c r="E202" s="214" t="s">
        <v>326</v>
      </c>
      <c r="F202" s="215" t="s">
        <v>327</v>
      </c>
      <c r="G202" s="216" t="s">
        <v>195</v>
      </c>
      <c r="H202" s="217">
        <v>725</v>
      </c>
      <c r="I202" s="218"/>
      <c r="J202" s="219">
        <f>ROUND(I202*H202,2)</f>
        <v>0</v>
      </c>
      <c r="K202" s="215" t="s">
        <v>196</v>
      </c>
      <c r="L202" s="45"/>
      <c r="M202" s="220" t="s">
        <v>19</v>
      </c>
      <c r="N202" s="221" t="s">
        <v>40</v>
      </c>
      <c r="O202" s="85"/>
      <c r="P202" s="222">
        <f>O202*H202</f>
        <v>0</v>
      </c>
      <c r="Q202" s="222">
        <v>0.00031</v>
      </c>
      <c r="R202" s="222">
        <f>Q202*H202</f>
        <v>0.22475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152</v>
      </c>
      <c r="AT202" s="224" t="s">
        <v>136</v>
      </c>
      <c r="AU202" s="224" t="s">
        <v>78</v>
      </c>
      <c r="AY202" s="18" t="s">
        <v>133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76</v>
      </c>
      <c r="BK202" s="225">
        <f>ROUND(I202*H202,2)</f>
        <v>0</v>
      </c>
      <c r="BL202" s="18" t="s">
        <v>152</v>
      </c>
      <c r="BM202" s="224" t="s">
        <v>328</v>
      </c>
    </row>
    <row r="203" spans="1:51" s="13" customFormat="1" ht="12">
      <c r="A203" s="13"/>
      <c r="B203" s="235"/>
      <c r="C203" s="236"/>
      <c r="D203" s="226" t="s">
        <v>197</v>
      </c>
      <c r="E203" s="237" t="s">
        <v>19</v>
      </c>
      <c r="F203" s="238" t="s">
        <v>202</v>
      </c>
      <c r="G203" s="236"/>
      <c r="H203" s="239">
        <v>670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197</v>
      </c>
      <c r="AU203" s="245" t="s">
        <v>78</v>
      </c>
      <c r="AV203" s="13" t="s">
        <v>78</v>
      </c>
      <c r="AW203" s="13" t="s">
        <v>31</v>
      </c>
      <c r="AX203" s="13" t="s">
        <v>69</v>
      </c>
      <c r="AY203" s="245" t="s">
        <v>133</v>
      </c>
    </row>
    <row r="204" spans="1:51" s="13" customFormat="1" ht="12">
      <c r="A204" s="13"/>
      <c r="B204" s="235"/>
      <c r="C204" s="236"/>
      <c r="D204" s="226" t="s">
        <v>197</v>
      </c>
      <c r="E204" s="237" t="s">
        <v>19</v>
      </c>
      <c r="F204" s="238" t="s">
        <v>204</v>
      </c>
      <c r="G204" s="236"/>
      <c r="H204" s="239">
        <v>55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197</v>
      </c>
      <c r="AU204" s="245" t="s">
        <v>78</v>
      </c>
      <c r="AV204" s="13" t="s">
        <v>78</v>
      </c>
      <c r="AW204" s="13" t="s">
        <v>31</v>
      </c>
      <c r="AX204" s="13" t="s">
        <v>69</v>
      </c>
      <c r="AY204" s="245" t="s">
        <v>133</v>
      </c>
    </row>
    <row r="205" spans="1:51" s="14" customFormat="1" ht="12">
      <c r="A205" s="14"/>
      <c r="B205" s="246"/>
      <c r="C205" s="247"/>
      <c r="D205" s="226" t="s">
        <v>197</v>
      </c>
      <c r="E205" s="248" t="s">
        <v>19</v>
      </c>
      <c r="F205" s="249" t="s">
        <v>199</v>
      </c>
      <c r="G205" s="247"/>
      <c r="H205" s="250">
        <v>725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197</v>
      </c>
      <c r="AU205" s="256" t="s">
        <v>78</v>
      </c>
      <c r="AV205" s="14" t="s">
        <v>152</v>
      </c>
      <c r="AW205" s="14" t="s">
        <v>31</v>
      </c>
      <c r="AX205" s="14" t="s">
        <v>76</v>
      </c>
      <c r="AY205" s="256" t="s">
        <v>133</v>
      </c>
    </row>
    <row r="206" spans="1:65" s="2" customFormat="1" ht="44.25" customHeight="1">
      <c r="A206" s="39"/>
      <c r="B206" s="40"/>
      <c r="C206" s="213" t="s">
        <v>329</v>
      </c>
      <c r="D206" s="213" t="s">
        <v>136</v>
      </c>
      <c r="E206" s="214" t="s">
        <v>330</v>
      </c>
      <c r="F206" s="215" t="s">
        <v>331</v>
      </c>
      <c r="G206" s="216" t="s">
        <v>195</v>
      </c>
      <c r="H206" s="217">
        <v>385</v>
      </c>
      <c r="I206" s="218"/>
      <c r="J206" s="219">
        <f>ROUND(I206*H206,2)</f>
        <v>0</v>
      </c>
      <c r="K206" s="215" t="s">
        <v>196</v>
      </c>
      <c r="L206" s="45"/>
      <c r="M206" s="220" t="s">
        <v>19</v>
      </c>
      <c r="N206" s="221" t="s">
        <v>40</v>
      </c>
      <c r="O206" s="85"/>
      <c r="P206" s="222">
        <f>O206*H206</f>
        <v>0</v>
      </c>
      <c r="Q206" s="222">
        <v>0.12966</v>
      </c>
      <c r="R206" s="222">
        <f>Q206*H206</f>
        <v>49.9191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152</v>
      </c>
      <c r="AT206" s="224" t="s">
        <v>136</v>
      </c>
      <c r="AU206" s="224" t="s">
        <v>78</v>
      </c>
      <c r="AY206" s="18" t="s">
        <v>133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76</v>
      </c>
      <c r="BK206" s="225">
        <f>ROUND(I206*H206,2)</f>
        <v>0</v>
      </c>
      <c r="BL206" s="18" t="s">
        <v>152</v>
      </c>
      <c r="BM206" s="224" t="s">
        <v>332</v>
      </c>
    </row>
    <row r="207" spans="1:51" s="13" customFormat="1" ht="12">
      <c r="A207" s="13"/>
      <c r="B207" s="235"/>
      <c r="C207" s="236"/>
      <c r="D207" s="226" t="s">
        <v>197</v>
      </c>
      <c r="E207" s="237" t="s">
        <v>19</v>
      </c>
      <c r="F207" s="238" t="s">
        <v>203</v>
      </c>
      <c r="G207" s="236"/>
      <c r="H207" s="239">
        <v>330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197</v>
      </c>
      <c r="AU207" s="245" t="s">
        <v>78</v>
      </c>
      <c r="AV207" s="13" t="s">
        <v>78</v>
      </c>
      <c r="AW207" s="13" t="s">
        <v>31</v>
      </c>
      <c r="AX207" s="13" t="s">
        <v>69</v>
      </c>
      <c r="AY207" s="245" t="s">
        <v>133</v>
      </c>
    </row>
    <row r="208" spans="1:51" s="13" customFormat="1" ht="12">
      <c r="A208" s="13"/>
      <c r="B208" s="235"/>
      <c r="C208" s="236"/>
      <c r="D208" s="226" t="s">
        <v>197</v>
      </c>
      <c r="E208" s="237" t="s">
        <v>19</v>
      </c>
      <c r="F208" s="238" t="s">
        <v>204</v>
      </c>
      <c r="G208" s="236"/>
      <c r="H208" s="239">
        <v>55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197</v>
      </c>
      <c r="AU208" s="245" t="s">
        <v>78</v>
      </c>
      <c r="AV208" s="13" t="s">
        <v>78</v>
      </c>
      <c r="AW208" s="13" t="s">
        <v>31</v>
      </c>
      <c r="AX208" s="13" t="s">
        <v>69</v>
      </c>
      <c r="AY208" s="245" t="s">
        <v>133</v>
      </c>
    </row>
    <row r="209" spans="1:51" s="14" customFormat="1" ht="12">
      <c r="A209" s="14"/>
      <c r="B209" s="246"/>
      <c r="C209" s="247"/>
      <c r="D209" s="226" t="s">
        <v>197</v>
      </c>
      <c r="E209" s="248" t="s">
        <v>19</v>
      </c>
      <c r="F209" s="249" t="s">
        <v>199</v>
      </c>
      <c r="G209" s="247"/>
      <c r="H209" s="250">
        <v>385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197</v>
      </c>
      <c r="AU209" s="256" t="s">
        <v>78</v>
      </c>
      <c r="AV209" s="14" t="s">
        <v>152</v>
      </c>
      <c r="AW209" s="14" t="s">
        <v>31</v>
      </c>
      <c r="AX209" s="14" t="s">
        <v>76</v>
      </c>
      <c r="AY209" s="256" t="s">
        <v>133</v>
      </c>
    </row>
    <row r="210" spans="1:65" s="2" customFormat="1" ht="44.25" customHeight="1">
      <c r="A210" s="39"/>
      <c r="B210" s="40"/>
      <c r="C210" s="213" t="s">
        <v>269</v>
      </c>
      <c r="D210" s="213" t="s">
        <v>136</v>
      </c>
      <c r="E210" s="214" t="s">
        <v>333</v>
      </c>
      <c r="F210" s="215" t="s">
        <v>334</v>
      </c>
      <c r="G210" s="216" t="s">
        <v>195</v>
      </c>
      <c r="H210" s="217">
        <v>670</v>
      </c>
      <c r="I210" s="218"/>
      <c r="J210" s="219">
        <f>ROUND(I210*H210,2)</f>
        <v>0</v>
      </c>
      <c r="K210" s="215" t="s">
        <v>196</v>
      </c>
      <c r="L210" s="45"/>
      <c r="M210" s="220" t="s">
        <v>19</v>
      </c>
      <c r="N210" s="221" t="s">
        <v>40</v>
      </c>
      <c r="O210" s="85"/>
      <c r="P210" s="222">
        <f>O210*H210</f>
        <v>0</v>
      </c>
      <c r="Q210" s="222">
        <v>0.12966</v>
      </c>
      <c r="R210" s="222">
        <f>Q210*H210</f>
        <v>86.87219999999999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152</v>
      </c>
      <c r="AT210" s="224" t="s">
        <v>136</v>
      </c>
      <c r="AU210" s="224" t="s">
        <v>78</v>
      </c>
      <c r="AY210" s="18" t="s">
        <v>133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76</v>
      </c>
      <c r="BK210" s="225">
        <f>ROUND(I210*H210,2)</f>
        <v>0</v>
      </c>
      <c r="BL210" s="18" t="s">
        <v>152</v>
      </c>
      <c r="BM210" s="224" t="s">
        <v>335</v>
      </c>
    </row>
    <row r="211" spans="1:51" s="13" customFormat="1" ht="12">
      <c r="A211" s="13"/>
      <c r="B211" s="235"/>
      <c r="C211" s="236"/>
      <c r="D211" s="226" t="s">
        <v>197</v>
      </c>
      <c r="E211" s="237" t="s">
        <v>19</v>
      </c>
      <c r="F211" s="238" t="s">
        <v>202</v>
      </c>
      <c r="G211" s="236"/>
      <c r="H211" s="239">
        <v>670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197</v>
      </c>
      <c r="AU211" s="245" t="s">
        <v>78</v>
      </c>
      <c r="AV211" s="13" t="s">
        <v>78</v>
      </c>
      <c r="AW211" s="13" t="s">
        <v>31</v>
      </c>
      <c r="AX211" s="13" t="s">
        <v>69</v>
      </c>
      <c r="AY211" s="245" t="s">
        <v>133</v>
      </c>
    </row>
    <row r="212" spans="1:51" s="14" customFormat="1" ht="12">
      <c r="A212" s="14"/>
      <c r="B212" s="246"/>
      <c r="C212" s="247"/>
      <c r="D212" s="226" t="s">
        <v>197</v>
      </c>
      <c r="E212" s="248" t="s">
        <v>19</v>
      </c>
      <c r="F212" s="249" t="s">
        <v>199</v>
      </c>
      <c r="G212" s="247"/>
      <c r="H212" s="250">
        <v>670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197</v>
      </c>
      <c r="AU212" s="256" t="s">
        <v>78</v>
      </c>
      <c r="AV212" s="14" t="s">
        <v>152</v>
      </c>
      <c r="AW212" s="14" t="s">
        <v>31</v>
      </c>
      <c r="AX212" s="14" t="s">
        <v>76</v>
      </c>
      <c r="AY212" s="256" t="s">
        <v>133</v>
      </c>
    </row>
    <row r="213" spans="1:65" s="2" customFormat="1" ht="78" customHeight="1">
      <c r="A213" s="39"/>
      <c r="B213" s="40"/>
      <c r="C213" s="213" t="s">
        <v>336</v>
      </c>
      <c r="D213" s="213" t="s">
        <v>136</v>
      </c>
      <c r="E213" s="214" t="s">
        <v>337</v>
      </c>
      <c r="F213" s="215" t="s">
        <v>338</v>
      </c>
      <c r="G213" s="216" t="s">
        <v>195</v>
      </c>
      <c r="H213" s="217">
        <v>5</v>
      </c>
      <c r="I213" s="218"/>
      <c r="J213" s="219">
        <f>ROUND(I213*H213,2)</f>
        <v>0</v>
      </c>
      <c r="K213" s="215" t="s">
        <v>196</v>
      </c>
      <c r="L213" s="45"/>
      <c r="M213" s="220" t="s">
        <v>19</v>
      </c>
      <c r="N213" s="221" t="s">
        <v>40</v>
      </c>
      <c r="O213" s="85"/>
      <c r="P213" s="222">
        <f>O213*H213</f>
        <v>0</v>
      </c>
      <c r="Q213" s="222">
        <v>0.08425</v>
      </c>
      <c r="R213" s="222">
        <f>Q213*H213</f>
        <v>0.42125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152</v>
      </c>
      <c r="AT213" s="224" t="s">
        <v>136</v>
      </c>
      <c r="AU213" s="224" t="s">
        <v>78</v>
      </c>
      <c r="AY213" s="18" t="s">
        <v>133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76</v>
      </c>
      <c r="BK213" s="225">
        <f>ROUND(I213*H213,2)</f>
        <v>0</v>
      </c>
      <c r="BL213" s="18" t="s">
        <v>152</v>
      </c>
      <c r="BM213" s="224" t="s">
        <v>339</v>
      </c>
    </row>
    <row r="214" spans="1:65" s="2" customFormat="1" ht="12">
      <c r="A214" s="39"/>
      <c r="B214" s="40"/>
      <c r="C214" s="267" t="s">
        <v>272</v>
      </c>
      <c r="D214" s="267" t="s">
        <v>290</v>
      </c>
      <c r="E214" s="268" t="s">
        <v>340</v>
      </c>
      <c r="F214" s="269" t="s">
        <v>341</v>
      </c>
      <c r="G214" s="270" t="s">
        <v>195</v>
      </c>
      <c r="H214" s="271">
        <v>5.05</v>
      </c>
      <c r="I214" s="272"/>
      <c r="J214" s="273">
        <f>ROUND(I214*H214,2)</f>
        <v>0</v>
      </c>
      <c r="K214" s="269" t="s">
        <v>196</v>
      </c>
      <c r="L214" s="274"/>
      <c r="M214" s="275" t="s">
        <v>19</v>
      </c>
      <c r="N214" s="276" t="s">
        <v>40</v>
      </c>
      <c r="O214" s="85"/>
      <c r="P214" s="222">
        <f>O214*H214</f>
        <v>0</v>
      </c>
      <c r="Q214" s="222">
        <v>0.131</v>
      </c>
      <c r="R214" s="222">
        <f>Q214*H214</f>
        <v>0.66155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176</v>
      </c>
      <c r="AT214" s="224" t="s">
        <v>290</v>
      </c>
      <c r="AU214" s="224" t="s">
        <v>78</v>
      </c>
      <c r="AY214" s="18" t="s">
        <v>133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76</v>
      </c>
      <c r="BK214" s="225">
        <f>ROUND(I214*H214,2)</f>
        <v>0</v>
      </c>
      <c r="BL214" s="18" t="s">
        <v>152</v>
      </c>
      <c r="BM214" s="224" t="s">
        <v>342</v>
      </c>
    </row>
    <row r="215" spans="1:51" s="13" customFormat="1" ht="12">
      <c r="A215" s="13"/>
      <c r="B215" s="235"/>
      <c r="C215" s="236"/>
      <c r="D215" s="226" t="s">
        <v>197</v>
      </c>
      <c r="E215" s="237" t="s">
        <v>19</v>
      </c>
      <c r="F215" s="238" t="s">
        <v>343</v>
      </c>
      <c r="G215" s="236"/>
      <c r="H215" s="239">
        <v>5.05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197</v>
      </c>
      <c r="AU215" s="245" t="s">
        <v>78</v>
      </c>
      <c r="AV215" s="13" t="s">
        <v>78</v>
      </c>
      <c r="AW215" s="13" t="s">
        <v>31</v>
      </c>
      <c r="AX215" s="13" t="s">
        <v>69</v>
      </c>
      <c r="AY215" s="245" t="s">
        <v>133</v>
      </c>
    </row>
    <row r="216" spans="1:51" s="14" customFormat="1" ht="12">
      <c r="A216" s="14"/>
      <c r="B216" s="246"/>
      <c r="C216" s="247"/>
      <c r="D216" s="226" t="s">
        <v>197</v>
      </c>
      <c r="E216" s="248" t="s">
        <v>19</v>
      </c>
      <c r="F216" s="249" t="s">
        <v>199</v>
      </c>
      <c r="G216" s="247"/>
      <c r="H216" s="250">
        <v>5.05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197</v>
      </c>
      <c r="AU216" s="256" t="s">
        <v>78</v>
      </c>
      <c r="AV216" s="14" t="s">
        <v>152</v>
      </c>
      <c r="AW216" s="14" t="s">
        <v>31</v>
      </c>
      <c r="AX216" s="14" t="s">
        <v>76</v>
      </c>
      <c r="AY216" s="256" t="s">
        <v>133</v>
      </c>
    </row>
    <row r="217" spans="1:63" s="12" customFormat="1" ht="22.8" customHeight="1">
      <c r="A217" s="12"/>
      <c r="B217" s="197"/>
      <c r="C217" s="198"/>
      <c r="D217" s="199" t="s">
        <v>68</v>
      </c>
      <c r="E217" s="211" t="s">
        <v>176</v>
      </c>
      <c r="F217" s="211" t="s">
        <v>344</v>
      </c>
      <c r="G217" s="198"/>
      <c r="H217" s="198"/>
      <c r="I217" s="201"/>
      <c r="J217" s="212">
        <f>BK217</f>
        <v>0</v>
      </c>
      <c r="K217" s="198"/>
      <c r="L217" s="203"/>
      <c r="M217" s="204"/>
      <c r="N217" s="205"/>
      <c r="O217" s="205"/>
      <c r="P217" s="206">
        <f>SUM(P218:P267)</f>
        <v>0</v>
      </c>
      <c r="Q217" s="205"/>
      <c r="R217" s="206">
        <f>SUM(R218:R267)</f>
        <v>17.816605</v>
      </c>
      <c r="S217" s="205"/>
      <c r="T217" s="207">
        <f>SUM(T218:T267)</f>
        <v>3.7563199999999997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8" t="s">
        <v>76</v>
      </c>
      <c r="AT217" s="209" t="s">
        <v>68</v>
      </c>
      <c r="AU217" s="209" t="s">
        <v>76</v>
      </c>
      <c r="AY217" s="208" t="s">
        <v>133</v>
      </c>
      <c r="BK217" s="210">
        <f>SUM(BK218:BK267)</f>
        <v>0</v>
      </c>
    </row>
    <row r="218" spans="1:65" s="2" customFormat="1" ht="12">
      <c r="A218" s="39"/>
      <c r="B218" s="40"/>
      <c r="C218" s="213" t="s">
        <v>345</v>
      </c>
      <c r="D218" s="213" t="s">
        <v>136</v>
      </c>
      <c r="E218" s="214" t="s">
        <v>346</v>
      </c>
      <c r="F218" s="215" t="s">
        <v>347</v>
      </c>
      <c r="G218" s="216" t="s">
        <v>348</v>
      </c>
      <c r="H218" s="217">
        <v>2</v>
      </c>
      <c r="I218" s="218"/>
      <c r="J218" s="219">
        <f>ROUND(I218*H218,2)</f>
        <v>0</v>
      </c>
      <c r="K218" s="215" t="s">
        <v>196</v>
      </c>
      <c r="L218" s="45"/>
      <c r="M218" s="220" t="s">
        <v>19</v>
      </c>
      <c r="N218" s="221" t="s">
        <v>40</v>
      </c>
      <c r="O218" s="85"/>
      <c r="P218" s="222">
        <f>O218*H218</f>
        <v>0</v>
      </c>
      <c r="Q218" s="222">
        <v>1.62103</v>
      </c>
      <c r="R218" s="222">
        <f>Q218*H218</f>
        <v>3.24206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152</v>
      </c>
      <c r="AT218" s="224" t="s">
        <v>136</v>
      </c>
      <c r="AU218" s="224" t="s">
        <v>78</v>
      </c>
      <c r="AY218" s="18" t="s">
        <v>133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76</v>
      </c>
      <c r="BK218" s="225">
        <f>ROUND(I218*H218,2)</f>
        <v>0</v>
      </c>
      <c r="BL218" s="18" t="s">
        <v>152</v>
      </c>
      <c r="BM218" s="224" t="s">
        <v>349</v>
      </c>
    </row>
    <row r="219" spans="1:51" s="13" customFormat="1" ht="12">
      <c r="A219" s="13"/>
      <c r="B219" s="235"/>
      <c r="C219" s="236"/>
      <c r="D219" s="226" t="s">
        <v>197</v>
      </c>
      <c r="E219" s="237" t="s">
        <v>19</v>
      </c>
      <c r="F219" s="238" t="s">
        <v>350</v>
      </c>
      <c r="G219" s="236"/>
      <c r="H219" s="239">
        <v>2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197</v>
      </c>
      <c r="AU219" s="245" t="s">
        <v>78</v>
      </c>
      <c r="AV219" s="13" t="s">
        <v>78</v>
      </c>
      <c r="AW219" s="13" t="s">
        <v>31</v>
      </c>
      <c r="AX219" s="13" t="s">
        <v>69</v>
      </c>
      <c r="AY219" s="245" t="s">
        <v>133</v>
      </c>
    </row>
    <row r="220" spans="1:51" s="14" customFormat="1" ht="12">
      <c r="A220" s="14"/>
      <c r="B220" s="246"/>
      <c r="C220" s="247"/>
      <c r="D220" s="226" t="s">
        <v>197</v>
      </c>
      <c r="E220" s="248" t="s">
        <v>19</v>
      </c>
      <c r="F220" s="249" t="s">
        <v>199</v>
      </c>
      <c r="G220" s="247"/>
      <c r="H220" s="250">
        <v>2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6" t="s">
        <v>197</v>
      </c>
      <c r="AU220" s="256" t="s">
        <v>78</v>
      </c>
      <c r="AV220" s="14" t="s">
        <v>152</v>
      </c>
      <c r="AW220" s="14" t="s">
        <v>31</v>
      </c>
      <c r="AX220" s="14" t="s">
        <v>76</v>
      </c>
      <c r="AY220" s="256" t="s">
        <v>133</v>
      </c>
    </row>
    <row r="221" spans="1:65" s="2" customFormat="1" ht="44.25" customHeight="1">
      <c r="A221" s="39"/>
      <c r="B221" s="40"/>
      <c r="C221" s="267" t="s">
        <v>277</v>
      </c>
      <c r="D221" s="267" t="s">
        <v>290</v>
      </c>
      <c r="E221" s="268" t="s">
        <v>351</v>
      </c>
      <c r="F221" s="269" t="s">
        <v>352</v>
      </c>
      <c r="G221" s="270" t="s">
        <v>348</v>
      </c>
      <c r="H221" s="271">
        <v>2</v>
      </c>
      <c r="I221" s="272"/>
      <c r="J221" s="273">
        <f>ROUND(I221*H221,2)</f>
        <v>0</v>
      </c>
      <c r="K221" s="269" t="s">
        <v>19</v>
      </c>
      <c r="L221" s="274"/>
      <c r="M221" s="275" t="s">
        <v>19</v>
      </c>
      <c r="N221" s="276" t="s">
        <v>40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176</v>
      </c>
      <c r="AT221" s="224" t="s">
        <v>290</v>
      </c>
      <c r="AU221" s="224" t="s">
        <v>78</v>
      </c>
      <c r="AY221" s="18" t="s">
        <v>133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76</v>
      </c>
      <c r="BK221" s="225">
        <f>ROUND(I221*H221,2)</f>
        <v>0</v>
      </c>
      <c r="BL221" s="18" t="s">
        <v>152</v>
      </c>
      <c r="BM221" s="224" t="s">
        <v>353</v>
      </c>
    </row>
    <row r="222" spans="1:65" s="2" customFormat="1" ht="44.25" customHeight="1">
      <c r="A222" s="39"/>
      <c r="B222" s="40"/>
      <c r="C222" s="213" t="s">
        <v>354</v>
      </c>
      <c r="D222" s="213" t="s">
        <v>136</v>
      </c>
      <c r="E222" s="214" t="s">
        <v>355</v>
      </c>
      <c r="F222" s="215" t="s">
        <v>356</v>
      </c>
      <c r="G222" s="216" t="s">
        <v>215</v>
      </c>
      <c r="H222" s="217">
        <v>15.5</v>
      </c>
      <c r="I222" s="218"/>
      <c r="J222" s="219">
        <f>ROUND(I222*H222,2)</f>
        <v>0</v>
      </c>
      <c r="K222" s="215" t="s">
        <v>196</v>
      </c>
      <c r="L222" s="45"/>
      <c r="M222" s="220" t="s">
        <v>19</v>
      </c>
      <c r="N222" s="221" t="s">
        <v>40</v>
      </c>
      <c r="O222" s="85"/>
      <c r="P222" s="222">
        <f>O222*H222</f>
        <v>0</v>
      </c>
      <c r="Q222" s="222">
        <v>0.00276</v>
      </c>
      <c r="R222" s="222">
        <f>Q222*H222</f>
        <v>0.04278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152</v>
      </c>
      <c r="AT222" s="224" t="s">
        <v>136</v>
      </c>
      <c r="AU222" s="224" t="s">
        <v>78</v>
      </c>
      <c r="AY222" s="18" t="s">
        <v>133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76</v>
      </c>
      <c r="BK222" s="225">
        <f>ROUND(I222*H222,2)</f>
        <v>0</v>
      </c>
      <c r="BL222" s="18" t="s">
        <v>152</v>
      </c>
      <c r="BM222" s="224" t="s">
        <v>357</v>
      </c>
    </row>
    <row r="223" spans="1:51" s="13" customFormat="1" ht="12">
      <c r="A223" s="13"/>
      <c r="B223" s="235"/>
      <c r="C223" s="236"/>
      <c r="D223" s="226" t="s">
        <v>197</v>
      </c>
      <c r="E223" s="237" t="s">
        <v>19</v>
      </c>
      <c r="F223" s="238" t="s">
        <v>358</v>
      </c>
      <c r="G223" s="236"/>
      <c r="H223" s="239">
        <v>12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197</v>
      </c>
      <c r="AU223" s="245" t="s">
        <v>78</v>
      </c>
      <c r="AV223" s="13" t="s">
        <v>78</v>
      </c>
      <c r="AW223" s="13" t="s">
        <v>31</v>
      </c>
      <c r="AX223" s="13" t="s">
        <v>69</v>
      </c>
      <c r="AY223" s="245" t="s">
        <v>133</v>
      </c>
    </row>
    <row r="224" spans="1:51" s="13" customFormat="1" ht="12">
      <c r="A224" s="13"/>
      <c r="B224" s="235"/>
      <c r="C224" s="236"/>
      <c r="D224" s="226" t="s">
        <v>197</v>
      </c>
      <c r="E224" s="237" t="s">
        <v>19</v>
      </c>
      <c r="F224" s="238" t="s">
        <v>359</v>
      </c>
      <c r="G224" s="236"/>
      <c r="H224" s="239">
        <v>3.5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197</v>
      </c>
      <c r="AU224" s="245" t="s">
        <v>78</v>
      </c>
      <c r="AV224" s="13" t="s">
        <v>78</v>
      </c>
      <c r="AW224" s="13" t="s">
        <v>31</v>
      </c>
      <c r="AX224" s="13" t="s">
        <v>69</v>
      </c>
      <c r="AY224" s="245" t="s">
        <v>133</v>
      </c>
    </row>
    <row r="225" spans="1:51" s="14" customFormat="1" ht="12">
      <c r="A225" s="14"/>
      <c r="B225" s="246"/>
      <c r="C225" s="247"/>
      <c r="D225" s="226" t="s">
        <v>197</v>
      </c>
      <c r="E225" s="248" t="s">
        <v>19</v>
      </c>
      <c r="F225" s="249" t="s">
        <v>199</v>
      </c>
      <c r="G225" s="247"/>
      <c r="H225" s="250">
        <v>15.5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197</v>
      </c>
      <c r="AU225" s="256" t="s">
        <v>78</v>
      </c>
      <c r="AV225" s="14" t="s">
        <v>152</v>
      </c>
      <c r="AW225" s="14" t="s">
        <v>31</v>
      </c>
      <c r="AX225" s="14" t="s">
        <v>76</v>
      </c>
      <c r="AY225" s="256" t="s">
        <v>133</v>
      </c>
    </row>
    <row r="226" spans="1:65" s="2" customFormat="1" ht="12">
      <c r="A226" s="39"/>
      <c r="B226" s="40"/>
      <c r="C226" s="213" t="s">
        <v>281</v>
      </c>
      <c r="D226" s="213" t="s">
        <v>136</v>
      </c>
      <c r="E226" s="214" t="s">
        <v>360</v>
      </c>
      <c r="F226" s="215" t="s">
        <v>361</v>
      </c>
      <c r="G226" s="216" t="s">
        <v>348</v>
      </c>
      <c r="H226" s="217">
        <v>7</v>
      </c>
      <c r="I226" s="218"/>
      <c r="J226" s="219">
        <f>ROUND(I226*H226,2)</f>
        <v>0</v>
      </c>
      <c r="K226" s="215" t="s">
        <v>196</v>
      </c>
      <c r="L226" s="45"/>
      <c r="M226" s="220" t="s">
        <v>19</v>
      </c>
      <c r="N226" s="221" t="s">
        <v>40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152</v>
      </c>
      <c r="AT226" s="224" t="s">
        <v>136</v>
      </c>
      <c r="AU226" s="224" t="s">
        <v>78</v>
      </c>
      <c r="AY226" s="18" t="s">
        <v>133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76</v>
      </c>
      <c r="BK226" s="225">
        <f>ROUND(I226*H226,2)</f>
        <v>0</v>
      </c>
      <c r="BL226" s="18" t="s">
        <v>152</v>
      </c>
      <c r="BM226" s="224" t="s">
        <v>362</v>
      </c>
    </row>
    <row r="227" spans="1:51" s="13" customFormat="1" ht="12">
      <c r="A227" s="13"/>
      <c r="B227" s="235"/>
      <c r="C227" s="236"/>
      <c r="D227" s="226" t="s">
        <v>197</v>
      </c>
      <c r="E227" s="237" t="s">
        <v>19</v>
      </c>
      <c r="F227" s="238" t="s">
        <v>363</v>
      </c>
      <c r="G227" s="236"/>
      <c r="H227" s="239">
        <v>5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197</v>
      </c>
      <c r="AU227" s="245" t="s">
        <v>78</v>
      </c>
      <c r="AV227" s="13" t="s">
        <v>78</v>
      </c>
      <c r="AW227" s="13" t="s">
        <v>31</v>
      </c>
      <c r="AX227" s="13" t="s">
        <v>69</v>
      </c>
      <c r="AY227" s="245" t="s">
        <v>133</v>
      </c>
    </row>
    <row r="228" spans="1:51" s="13" customFormat="1" ht="12">
      <c r="A228" s="13"/>
      <c r="B228" s="235"/>
      <c r="C228" s="236"/>
      <c r="D228" s="226" t="s">
        <v>197</v>
      </c>
      <c r="E228" s="237" t="s">
        <v>19</v>
      </c>
      <c r="F228" s="238" t="s">
        <v>350</v>
      </c>
      <c r="G228" s="236"/>
      <c r="H228" s="239">
        <v>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197</v>
      </c>
      <c r="AU228" s="245" t="s">
        <v>78</v>
      </c>
      <c r="AV228" s="13" t="s">
        <v>78</v>
      </c>
      <c r="AW228" s="13" t="s">
        <v>31</v>
      </c>
      <c r="AX228" s="13" t="s">
        <v>69</v>
      </c>
      <c r="AY228" s="245" t="s">
        <v>133</v>
      </c>
    </row>
    <row r="229" spans="1:51" s="14" customFormat="1" ht="12">
      <c r="A229" s="14"/>
      <c r="B229" s="246"/>
      <c r="C229" s="247"/>
      <c r="D229" s="226" t="s">
        <v>197</v>
      </c>
      <c r="E229" s="248" t="s">
        <v>19</v>
      </c>
      <c r="F229" s="249" t="s">
        <v>199</v>
      </c>
      <c r="G229" s="247"/>
      <c r="H229" s="250">
        <v>7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6" t="s">
        <v>197</v>
      </c>
      <c r="AU229" s="256" t="s">
        <v>78</v>
      </c>
      <c r="AV229" s="14" t="s">
        <v>152</v>
      </c>
      <c r="AW229" s="14" t="s">
        <v>31</v>
      </c>
      <c r="AX229" s="14" t="s">
        <v>76</v>
      </c>
      <c r="AY229" s="256" t="s">
        <v>133</v>
      </c>
    </row>
    <row r="230" spans="1:65" s="2" customFormat="1" ht="16.5" customHeight="1">
      <c r="A230" s="39"/>
      <c r="B230" s="40"/>
      <c r="C230" s="267" t="s">
        <v>364</v>
      </c>
      <c r="D230" s="267" t="s">
        <v>290</v>
      </c>
      <c r="E230" s="268" t="s">
        <v>365</v>
      </c>
      <c r="F230" s="269" t="s">
        <v>366</v>
      </c>
      <c r="G230" s="270" t="s">
        <v>348</v>
      </c>
      <c r="H230" s="271">
        <v>7</v>
      </c>
      <c r="I230" s="272"/>
      <c r="J230" s="273">
        <f>ROUND(I230*H230,2)</f>
        <v>0</v>
      </c>
      <c r="K230" s="269" t="s">
        <v>196</v>
      </c>
      <c r="L230" s="274"/>
      <c r="M230" s="275" t="s">
        <v>19</v>
      </c>
      <c r="N230" s="276" t="s">
        <v>40</v>
      </c>
      <c r="O230" s="85"/>
      <c r="P230" s="222">
        <f>O230*H230</f>
        <v>0</v>
      </c>
      <c r="Q230" s="222">
        <v>0.00076</v>
      </c>
      <c r="R230" s="222">
        <f>Q230*H230</f>
        <v>0.00532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176</v>
      </c>
      <c r="AT230" s="224" t="s">
        <v>290</v>
      </c>
      <c r="AU230" s="224" t="s">
        <v>78</v>
      </c>
      <c r="AY230" s="18" t="s">
        <v>133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76</v>
      </c>
      <c r="BK230" s="225">
        <f>ROUND(I230*H230,2)</f>
        <v>0</v>
      </c>
      <c r="BL230" s="18" t="s">
        <v>152</v>
      </c>
      <c r="BM230" s="224" t="s">
        <v>367</v>
      </c>
    </row>
    <row r="231" spans="1:65" s="2" customFormat="1" ht="33" customHeight="1">
      <c r="A231" s="39"/>
      <c r="B231" s="40"/>
      <c r="C231" s="213" t="s">
        <v>287</v>
      </c>
      <c r="D231" s="213" t="s">
        <v>136</v>
      </c>
      <c r="E231" s="214" t="s">
        <v>368</v>
      </c>
      <c r="F231" s="215" t="s">
        <v>369</v>
      </c>
      <c r="G231" s="216" t="s">
        <v>225</v>
      </c>
      <c r="H231" s="217">
        <v>1.696</v>
      </c>
      <c r="I231" s="218"/>
      <c r="J231" s="219">
        <f>ROUND(I231*H231,2)</f>
        <v>0</v>
      </c>
      <c r="K231" s="215" t="s">
        <v>196</v>
      </c>
      <c r="L231" s="45"/>
      <c r="M231" s="220" t="s">
        <v>19</v>
      </c>
      <c r="N231" s="221" t="s">
        <v>40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1.92</v>
      </c>
      <c r="T231" s="223">
        <f>S231*H231</f>
        <v>3.2563199999999997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152</v>
      </c>
      <c r="AT231" s="224" t="s">
        <v>136</v>
      </c>
      <c r="AU231" s="224" t="s">
        <v>78</v>
      </c>
      <c r="AY231" s="18" t="s">
        <v>133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76</v>
      </c>
      <c r="BK231" s="225">
        <f>ROUND(I231*H231,2)</f>
        <v>0</v>
      </c>
      <c r="BL231" s="18" t="s">
        <v>152</v>
      </c>
      <c r="BM231" s="224" t="s">
        <v>370</v>
      </c>
    </row>
    <row r="232" spans="1:51" s="13" customFormat="1" ht="12">
      <c r="A232" s="13"/>
      <c r="B232" s="235"/>
      <c r="C232" s="236"/>
      <c r="D232" s="226" t="s">
        <v>197</v>
      </c>
      <c r="E232" s="237" t="s">
        <v>19</v>
      </c>
      <c r="F232" s="238" t="s">
        <v>371</v>
      </c>
      <c r="G232" s="236"/>
      <c r="H232" s="239">
        <v>1.696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197</v>
      </c>
      <c r="AU232" s="245" t="s">
        <v>78</v>
      </c>
      <c r="AV232" s="13" t="s">
        <v>78</v>
      </c>
      <c r="AW232" s="13" t="s">
        <v>31</v>
      </c>
      <c r="AX232" s="13" t="s">
        <v>69</v>
      </c>
      <c r="AY232" s="245" t="s">
        <v>133</v>
      </c>
    </row>
    <row r="233" spans="1:51" s="14" customFormat="1" ht="12">
      <c r="A233" s="14"/>
      <c r="B233" s="246"/>
      <c r="C233" s="247"/>
      <c r="D233" s="226" t="s">
        <v>197</v>
      </c>
      <c r="E233" s="248" t="s">
        <v>19</v>
      </c>
      <c r="F233" s="249" t="s">
        <v>199</v>
      </c>
      <c r="G233" s="247"/>
      <c r="H233" s="250">
        <v>1.696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197</v>
      </c>
      <c r="AU233" s="256" t="s">
        <v>78</v>
      </c>
      <c r="AV233" s="14" t="s">
        <v>152</v>
      </c>
      <c r="AW233" s="14" t="s">
        <v>31</v>
      </c>
      <c r="AX233" s="14" t="s">
        <v>76</v>
      </c>
      <c r="AY233" s="256" t="s">
        <v>133</v>
      </c>
    </row>
    <row r="234" spans="1:65" s="2" customFormat="1" ht="12">
      <c r="A234" s="39"/>
      <c r="B234" s="40"/>
      <c r="C234" s="213" t="s">
        <v>372</v>
      </c>
      <c r="D234" s="213" t="s">
        <v>136</v>
      </c>
      <c r="E234" s="214" t="s">
        <v>373</v>
      </c>
      <c r="F234" s="215" t="s">
        <v>374</v>
      </c>
      <c r="G234" s="216" t="s">
        <v>348</v>
      </c>
      <c r="H234" s="217">
        <v>7</v>
      </c>
      <c r="I234" s="218"/>
      <c r="J234" s="219">
        <f>ROUND(I234*H234,2)</f>
        <v>0</v>
      </c>
      <c r="K234" s="215" t="s">
        <v>196</v>
      </c>
      <c r="L234" s="45"/>
      <c r="M234" s="220" t="s">
        <v>19</v>
      </c>
      <c r="N234" s="221" t="s">
        <v>40</v>
      </c>
      <c r="O234" s="85"/>
      <c r="P234" s="222">
        <f>O234*H234</f>
        <v>0</v>
      </c>
      <c r="Q234" s="222">
        <v>0.3409</v>
      </c>
      <c r="R234" s="222">
        <f>Q234*H234</f>
        <v>2.3863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152</v>
      </c>
      <c r="AT234" s="224" t="s">
        <v>136</v>
      </c>
      <c r="AU234" s="224" t="s">
        <v>78</v>
      </c>
      <c r="AY234" s="18" t="s">
        <v>133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76</v>
      </c>
      <c r="BK234" s="225">
        <f>ROUND(I234*H234,2)</f>
        <v>0</v>
      </c>
      <c r="BL234" s="18" t="s">
        <v>152</v>
      </c>
      <c r="BM234" s="224" t="s">
        <v>375</v>
      </c>
    </row>
    <row r="235" spans="1:51" s="13" customFormat="1" ht="12">
      <c r="A235" s="13"/>
      <c r="B235" s="235"/>
      <c r="C235" s="236"/>
      <c r="D235" s="226" t="s">
        <v>197</v>
      </c>
      <c r="E235" s="237" t="s">
        <v>19</v>
      </c>
      <c r="F235" s="238" t="s">
        <v>363</v>
      </c>
      <c r="G235" s="236"/>
      <c r="H235" s="239">
        <v>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197</v>
      </c>
      <c r="AU235" s="245" t="s">
        <v>78</v>
      </c>
      <c r="AV235" s="13" t="s">
        <v>78</v>
      </c>
      <c r="AW235" s="13" t="s">
        <v>31</v>
      </c>
      <c r="AX235" s="13" t="s">
        <v>69</v>
      </c>
      <c r="AY235" s="245" t="s">
        <v>133</v>
      </c>
    </row>
    <row r="236" spans="1:51" s="13" customFormat="1" ht="12">
      <c r="A236" s="13"/>
      <c r="B236" s="235"/>
      <c r="C236" s="236"/>
      <c r="D236" s="226" t="s">
        <v>197</v>
      </c>
      <c r="E236" s="237" t="s">
        <v>19</v>
      </c>
      <c r="F236" s="238" t="s">
        <v>350</v>
      </c>
      <c r="G236" s="236"/>
      <c r="H236" s="239">
        <v>2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197</v>
      </c>
      <c r="AU236" s="245" t="s">
        <v>78</v>
      </c>
      <c r="AV236" s="13" t="s">
        <v>78</v>
      </c>
      <c r="AW236" s="13" t="s">
        <v>31</v>
      </c>
      <c r="AX236" s="13" t="s">
        <v>69</v>
      </c>
      <c r="AY236" s="245" t="s">
        <v>133</v>
      </c>
    </row>
    <row r="237" spans="1:51" s="14" customFormat="1" ht="12">
      <c r="A237" s="14"/>
      <c r="B237" s="246"/>
      <c r="C237" s="247"/>
      <c r="D237" s="226" t="s">
        <v>197</v>
      </c>
      <c r="E237" s="248" t="s">
        <v>19</v>
      </c>
      <c r="F237" s="249" t="s">
        <v>199</v>
      </c>
      <c r="G237" s="247"/>
      <c r="H237" s="250">
        <v>7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197</v>
      </c>
      <c r="AU237" s="256" t="s">
        <v>78</v>
      </c>
      <c r="AV237" s="14" t="s">
        <v>152</v>
      </c>
      <c r="AW237" s="14" t="s">
        <v>31</v>
      </c>
      <c r="AX237" s="14" t="s">
        <v>76</v>
      </c>
      <c r="AY237" s="256" t="s">
        <v>133</v>
      </c>
    </row>
    <row r="238" spans="1:65" s="2" customFormat="1" ht="12">
      <c r="A238" s="39"/>
      <c r="B238" s="40"/>
      <c r="C238" s="267" t="s">
        <v>293</v>
      </c>
      <c r="D238" s="267" t="s">
        <v>290</v>
      </c>
      <c r="E238" s="268" t="s">
        <v>376</v>
      </c>
      <c r="F238" s="269" t="s">
        <v>377</v>
      </c>
      <c r="G238" s="270" t="s">
        <v>348</v>
      </c>
      <c r="H238" s="271">
        <v>7.07</v>
      </c>
      <c r="I238" s="272"/>
      <c r="J238" s="273">
        <f>ROUND(I238*H238,2)</f>
        <v>0</v>
      </c>
      <c r="K238" s="269" t="s">
        <v>19</v>
      </c>
      <c r="L238" s="274"/>
      <c r="M238" s="275" t="s">
        <v>19</v>
      </c>
      <c r="N238" s="276" t="s">
        <v>40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176</v>
      </c>
      <c r="AT238" s="224" t="s">
        <v>290</v>
      </c>
      <c r="AU238" s="224" t="s">
        <v>78</v>
      </c>
      <c r="AY238" s="18" t="s">
        <v>133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76</v>
      </c>
      <c r="BK238" s="225">
        <f>ROUND(I238*H238,2)</f>
        <v>0</v>
      </c>
      <c r="BL238" s="18" t="s">
        <v>152</v>
      </c>
      <c r="BM238" s="224" t="s">
        <v>378</v>
      </c>
    </row>
    <row r="239" spans="1:51" s="13" customFormat="1" ht="12">
      <c r="A239" s="13"/>
      <c r="B239" s="235"/>
      <c r="C239" s="236"/>
      <c r="D239" s="226" t="s">
        <v>197</v>
      </c>
      <c r="E239" s="237" t="s">
        <v>19</v>
      </c>
      <c r="F239" s="238" t="s">
        <v>379</v>
      </c>
      <c r="G239" s="236"/>
      <c r="H239" s="239">
        <v>7.07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197</v>
      </c>
      <c r="AU239" s="245" t="s">
        <v>78</v>
      </c>
      <c r="AV239" s="13" t="s">
        <v>78</v>
      </c>
      <c r="AW239" s="13" t="s">
        <v>31</v>
      </c>
      <c r="AX239" s="13" t="s">
        <v>69</v>
      </c>
      <c r="AY239" s="245" t="s">
        <v>133</v>
      </c>
    </row>
    <row r="240" spans="1:51" s="14" customFormat="1" ht="12">
      <c r="A240" s="14"/>
      <c r="B240" s="246"/>
      <c r="C240" s="247"/>
      <c r="D240" s="226" t="s">
        <v>197</v>
      </c>
      <c r="E240" s="248" t="s">
        <v>19</v>
      </c>
      <c r="F240" s="249" t="s">
        <v>199</v>
      </c>
      <c r="G240" s="247"/>
      <c r="H240" s="250">
        <v>7.07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197</v>
      </c>
      <c r="AU240" s="256" t="s">
        <v>78</v>
      </c>
      <c r="AV240" s="14" t="s">
        <v>152</v>
      </c>
      <c r="AW240" s="14" t="s">
        <v>31</v>
      </c>
      <c r="AX240" s="14" t="s">
        <v>76</v>
      </c>
      <c r="AY240" s="256" t="s">
        <v>133</v>
      </c>
    </row>
    <row r="241" spans="1:65" s="2" customFormat="1" ht="12">
      <c r="A241" s="39"/>
      <c r="B241" s="40"/>
      <c r="C241" s="267" t="s">
        <v>380</v>
      </c>
      <c r="D241" s="267" t="s">
        <v>290</v>
      </c>
      <c r="E241" s="268" t="s">
        <v>381</v>
      </c>
      <c r="F241" s="269" t="s">
        <v>382</v>
      </c>
      <c r="G241" s="270" t="s">
        <v>348</v>
      </c>
      <c r="H241" s="271">
        <v>7.07</v>
      </c>
      <c r="I241" s="272"/>
      <c r="J241" s="273">
        <f>ROUND(I241*H241,2)</f>
        <v>0</v>
      </c>
      <c r="K241" s="269" t="s">
        <v>19</v>
      </c>
      <c r="L241" s="274"/>
      <c r="M241" s="275" t="s">
        <v>19</v>
      </c>
      <c r="N241" s="276" t="s">
        <v>40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176</v>
      </c>
      <c r="AT241" s="224" t="s">
        <v>290</v>
      </c>
      <c r="AU241" s="224" t="s">
        <v>78</v>
      </c>
      <c r="AY241" s="18" t="s">
        <v>133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76</v>
      </c>
      <c r="BK241" s="225">
        <f>ROUND(I241*H241,2)</f>
        <v>0</v>
      </c>
      <c r="BL241" s="18" t="s">
        <v>152</v>
      </c>
      <c r="BM241" s="224" t="s">
        <v>383</v>
      </c>
    </row>
    <row r="242" spans="1:51" s="13" customFormat="1" ht="12">
      <c r="A242" s="13"/>
      <c r="B242" s="235"/>
      <c r="C242" s="236"/>
      <c r="D242" s="226" t="s">
        <v>197</v>
      </c>
      <c r="E242" s="237" t="s">
        <v>19</v>
      </c>
      <c r="F242" s="238" t="s">
        <v>379</v>
      </c>
      <c r="G242" s="236"/>
      <c r="H242" s="239">
        <v>7.07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197</v>
      </c>
      <c r="AU242" s="245" t="s">
        <v>78</v>
      </c>
      <c r="AV242" s="13" t="s">
        <v>78</v>
      </c>
      <c r="AW242" s="13" t="s">
        <v>31</v>
      </c>
      <c r="AX242" s="13" t="s">
        <v>69</v>
      </c>
      <c r="AY242" s="245" t="s">
        <v>133</v>
      </c>
    </row>
    <row r="243" spans="1:51" s="14" customFormat="1" ht="12">
      <c r="A243" s="14"/>
      <c r="B243" s="246"/>
      <c r="C243" s="247"/>
      <c r="D243" s="226" t="s">
        <v>197</v>
      </c>
      <c r="E243" s="248" t="s">
        <v>19</v>
      </c>
      <c r="F243" s="249" t="s">
        <v>199</v>
      </c>
      <c r="G243" s="247"/>
      <c r="H243" s="250">
        <v>7.07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6" t="s">
        <v>197</v>
      </c>
      <c r="AU243" s="256" t="s">
        <v>78</v>
      </c>
      <c r="AV243" s="14" t="s">
        <v>152</v>
      </c>
      <c r="AW243" s="14" t="s">
        <v>31</v>
      </c>
      <c r="AX243" s="14" t="s">
        <v>76</v>
      </c>
      <c r="AY243" s="256" t="s">
        <v>133</v>
      </c>
    </row>
    <row r="244" spans="1:65" s="2" customFormat="1" ht="12">
      <c r="A244" s="39"/>
      <c r="B244" s="40"/>
      <c r="C244" s="267" t="s">
        <v>297</v>
      </c>
      <c r="D244" s="267" t="s">
        <v>290</v>
      </c>
      <c r="E244" s="268" t="s">
        <v>384</v>
      </c>
      <c r="F244" s="269" t="s">
        <v>385</v>
      </c>
      <c r="G244" s="270" t="s">
        <v>348</v>
      </c>
      <c r="H244" s="271">
        <v>7.07</v>
      </c>
      <c r="I244" s="272"/>
      <c r="J244" s="273">
        <f>ROUND(I244*H244,2)</f>
        <v>0</v>
      </c>
      <c r="K244" s="269" t="s">
        <v>19</v>
      </c>
      <c r="L244" s="274"/>
      <c r="M244" s="275" t="s">
        <v>19</v>
      </c>
      <c r="N244" s="276" t="s">
        <v>40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176</v>
      </c>
      <c r="AT244" s="224" t="s">
        <v>290</v>
      </c>
      <c r="AU244" s="224" t="s">
        <v>78</v>
      </c>
      <c r="AY244" s="18" t="s">
        <v>133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76</v>
      </c>
      <c r="BK244" s="225">
        <f>ROUND(I244*H244,2)</f>
        <v>0</v>
      </c>
      <c r="BL244" s="18" t="s">
        <v>152</v>
      </c>
      <c r="BM244" s="224" t="s">
        <v>386</v>
      </c>
    </row>
    <row r="245" spans="1:51" s="13" customFormat="1" ht="12">
      <c r="A245" s="13"/>
      <c r="B245" s="235"/>
      <c r="C245" s="236"/>
      <c r="D245" s="226" t="s">
        <v>197</v>
      </c>
      <c r="E245" s="237" t="s">
        <v>19</v>
      </c>
      <c r="F245" s="238" t="s">
        <v>379</v>
      </c>
      <c r="G245" s="236"/>
      <c r="H245" s="239">
        <v>7.07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197</v>
      </c>
      <c r="AU245" s="245" t="s">
        <v>78</v>
      </c>
      <c r="AV245" s="13" t="s">
        <v>78</v>
      </c>
      <c r="AW245" s="13" t="s">
        <v>31</v>
      </c>
      <c r="AX245" s="13" t="s">
        <v>69</v>
      </c>
      <c r="AY245" s="245" t="s">
        <v>133</v>
      </c>
    </row>
    <row r="246" spans="1:51" s="14" customFormat="1" ht="12">
      <c r="A246" s="14"/>
      <c r="B246" s="246"/>
      <c r="C246" s="247"/>
      <c r="D246" s="226" t="s">
        <v>197</v>
      </c>
      <c r="E246" s="248" t="s">
        <v>19</v>
      </c>
      <c r="F246" s="249" t="s">
        <v>199</v>
      </c>
      <c r="G246" s="247"/>
      <c r="H246" s="250">
        <v>7.07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6" t="s">
        <v>197</v>
      </c>
      <c r="AU246" s="256" t="s">
        <v>78</v>
      </c>
      <c r="AV246" s="14" t="s">
        <v>152</v>
      </c>
      <c r="AW246" s="14" t="s">
        <v>31</v>
      </c>
      <c r="AX246" s="14" t="s">
        <v>76</v>
      </c>
      <c r="AY246" s="256" t="s">
        <v>133</v>
      </c>
    </row>
    <row r="247" spans="1:65" s="2" customFormat="1" ht="33" customHeight="1">
      <c r="A247" s="39"/>
      <c r="B247" s="40"/>
      <c r="C247" s="267" t="s">
        <v>387</v>
      </c>
      <c r="D247" s="267" t="s">
        <v>290</v>
      </c>
      <c r="E247" s="268" t="s">
        <v>388</v>
      </c>
      <c r="F247" s="269" t="s">
        <v>389</v>
      </c>
      <c r="G247" s="270" t="s">
        <v>348</v>
      </c>
      <c r="H247" s="271">
        <v>7.07</v>
      </c>
      <c r="I247" s="272"/>
      <c r="J247" s="273">
        <f>ROUND(I247*H247,2)</f>
        <v>0</v>
      </c>
      <c r="K247" s="269" t="s">
        <v>19</v>
      </c>
      <c r="L247" s="274"/>
      <c r="M247" s="275" t="s">
        <v>19</v>
      </c>
      <c r="N247" s="276" t="s">
        <v>40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176</v>
      </c>
      <c r="AT247" s="224" t="s">
        <v>290</v>
      </c>
      <c r="AU247" s="224" t="s">
        <v>78</v>
      </c>
      <c r="AY247" s="18" t="s">
        <v>133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76</v>
      </c>
      <c r="BK247" s="225">
        <f>ROUND(I247*H247,2)</f>
        <v>0</v>
      </c>
      <c r="BL247" s="18" t="s">
        <v>152</v>
      </c>
      <c r="BM247" s="224" t="s">
        <v>390</v>
      </c>
    </row>
    <row r="248" spans="1:51" s="13" customFormat="1" ht="12">
      <c r="A248" s="13"/>
      <c r="B248" s="235"/>
      <c r="C248" s="236"/>
      <c r="D248" s="226" t="s">
        <v>197</v>
      </c>
      <c r="E248" s="237" t="s">
        <v>19</v>
      </c>
      <c r="F248" s="238" t="s">
        <v>379</v>
      </c>
      <c r="G248" s="236"/>
      <c r="H248" s="239">
        <v>7.07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197</v>
      </c>
      <c r="AU248" s="245" t="s">
        <v>78</v>
      </c>
      <c r="AV248" s="13" t="s">
        <v>78</v>
      </c>
      <c r="AW248" s="13" t="s">
        <v>31</v>
      </c>
      <c r="AX248" s="13" t="s">
        <v>69</v>
      </c>
      <c r="AY248" s="245" t="s">
        <v>133</v>
      </c>
    </row>
    <row r="249" spans="1:51" s="14" customFormat="1" ht="12">
      <c r="A249" s="14"/>
      <c r="B249" s="246"/>
      <c r="C249" s="247"/>
      <c r="D249" s="226" t="s">
        <v>197</v>
      </c>
      <c r="E249" s="248" t="s">
        <v>19</v>
      </c>
      <c r="F249" s="249" t="s">
        <v>199</v>
      </c>
      <c r="G249" s="247"/>
      <c r="H249" s="250">
        <v>7.07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197</v>
      </c>
      <c r="AU249" s="256" t="s">
        <v>78</v>
      </c>
      <c r="AV249" s="14" t="s">
        <v>152</v>
      </c>
      <c r="AW249" s="14" t="s">
        <v>31</v>
      </c>
      <c r="AX249" s="14" t="s">
        <v>76</v>
      </c>
      <c r="AY249" s="256" t="s">
        <v>133</v>
      </c>
    </row>
    <row r="250" spans="1:65" s="2" customFormat="1" ht="12">
      <c r="A250" s="39"/>
      <c r="B250" s="40"/>
      <c r="C250" s="267" t="s">
        <v>302</v>
      </c>
      <c r="D250" s="267" t="s">
        <v>290</v>
      </c>
      <c r="E250" s="268" t="s">
        <v>391</v>
      </c>
      <c r="F250" s="269" t="s">
        <v>392</v>
      </c>
      <c r="G250" s="270" t="s">
        <v>348</v>
      </c>
      <c r="H250" s="271">
        <v>7.07</v>
      </c>
      <c r="I250" s="272"/>
      <c r="J250" s="273">
        <f>ROUND(I250*H250,2)</f>
        <v>0</v>
      </c>
      <c r="K250" s="269" t="s">
        <v>19</v>
      </c>
      <c r="L250" s="274"/>
      <c r="M250" s="275" t="s">
        <v>19</v>
      </c>
      <c r="N250" s="276" t="s">
        <v>40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176</v>
      </c>
      <c r="AT250" s="224" t="s">
        <v>290</v>
      </c>
      <c r="AU250" s="224" t="s">
        <v>78</v>
      </c>
      <c r="AY250" s="18" t="s">
        <v>133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76</v>
      </c>
      <c r="BK250" s="225">
        <f>ROUND(I250*H250,2)</f>
        <v>0</v>
      </c>
      <c r="BL250" s="18" t="s">
        <v>152</v>
      </c>
      <c r="BM250" s="224" t="s">
        <v>393</v>
      </c>
    </row>
    <row r="251" spans="1:51" s="13" customFormat="1" ht="12">
      <c r="A251" s="13"/>
      <c r="B251" s="235"/>
      <c r="C251" s="236"/>
      <c r="D251" s="226" t="s">
        <v>197</v>
      </c>
      <c r="E251" s="237" t="s">
        <v>19</v>
      </c>
      <c r="F251" s="238" t="s">
        <v>379</v>
      </c>
      <c r="G251" s="236"/>
      <c r="H251" s="239">
        <v>7.07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197</v>
      </c>
      <c r="AU251" s="245" t="s">
        <v>78</v>
      </c>
      <c r="AV251" s="13" t="s">
        <v>78</v>
      </c>
      <c r="AW251" s="13" t="s">
        <v>31</v>
      </c>
      <c r="AX251" s="13" t="s">
        <v>69</v>
      </c>
      <c r="AY251" s="245" t="s">
        <v>133</v>
      </c>
    </row>
    <row r="252" spans="1:51" s="14" customFormat="1" ht="12">
      <c r="A252" s="14"/>
      <c r="B252" s="246"/>
      <c r="C252" s="247"/>
      <c r="D252" s="226" t="s">
        <v>197</v>
      </c>
      <c r="E252" s="248" t="s">
        <v>19</v>
      </c>
      <c r="F252" s="249" t="s">
        <v>199</v>
      </c>
      <c r="G252" s="247"/>
      <c r="H252" s="250">
        <v>7.07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6" t="s">
        <v>197</v>
      </c>
      <c r="AU252" s="256" t="s">
        <v>78</v>
      </c>
      <c r="AV252" s="14" t="s">
        <v>152</v>
      </c>
      <c r="AW252" s="14" t="s">
        <v>31</v>
      </c>
      <c r="AX252" s="14" t="s">
        <v>76</v>
      </c>
      <c r="AY252" s="256" t="s">
        <v>133</v>
      </c>
    </row>
    <row r="253" spans="1:65" s="2" customFormat="1" ht="12">
      <c r="A253" s="39"/>
      <c r="B253" s="40"/>
      <c r="C253" s="213" t="s">
        <v>394</v>
      </c>
      <c r="D253" s="213" t="s">
        <v>136</v>
      </c>
      <c r="E253" s="214" t="s">
        <v>395</v>
      </c>
      <c r="F253" s="215" t="s">
        <v>396</v>
      </c>
      <c r="G253" s="216" t="s">
        <v>348</v>
      </c>
      <c r="H253" s="217">
        <v>5</v>
      </c>
      <c r="I253" s="218"/>
      <c r="J253" s="219">
        <f>ROUND(I253*H253,2)</f>
        <v>0</v>
      </c>
      <c r="K253" s="215" t="s">
        <v>196</v>
      </c>
      <c r="L253" s="45"/>
      <c r="M253" s="220" t="s">
        <v>19</v>
      </c>
      <c r="N253" s="221" t="s">
        <v>40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0.1</v>
      </c>
      <c r="T253" s="223">
        <f>S253*H253</f>
        <v>0.5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152</v>
      </c>
      <c r="AT253" s="224" t="s">
        <v>136</v>
      </c>
      <c r="AU253" s="224" t="s">
        <v>78</v>
      </c>
      <c r="AY253" s="18" t="s">
        <v>133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76</v>
      </c>
      <c r="BK253" s="225">
        <f>ROUND(I253*H253,2)</f>
        <v>0</v>
      </c>
      <c r="BL253" s="18" t="s">
        <v>152</v>
      </c>
      <c r="BM253" s="224" t="s">
        <v>397</v>
      </c>
    </row>
    <row r="254" spans="1:51" s="13" customFormat="1" ht="12">
      <c r="A254" s="13"/>
      <c r="B254" s="235"/>
      <c r="C254" s="236"/>
      <c r="D254" s="226" t="s">
        <v>197</v>
      </c>
      <c r="E254" s="237" t="s">
        <v>19</v>
      </c>
      <c r="F254" s="238" t="s">
        <v>363</v>
      </c>
      <c r="G254" s="236"/>
      <c r="H254" s="239">
        <v>5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197</v>
      </c>
      <c r="AU254" s="245" t="s">
        <v>78</v>
      </c>
      <c r="AV254" s="13" t="s">
        <v>78</v>
      </c>
      <c r="AW254" s="13" t="s">
        <v>31</v>
      </c>
      <c r="AX254" s="13" t="s">
        <v>69</v>
      </c>
      <c r="AY254" s="245" t="s">
        <v>133</v>
      </c>
    </row>
    <row r="255" spans="1:51" s="14" customFormat="1" ht="12">
      <c r="A255" s="14"/>
      <c r="B255" s="246"/>
      <c r="C255" s="247"/>
      <c r="D255" s="226" t="s">
        <v>197</v>
      </c>
      <c r="E255" s="248" t="s">
        <v>19</v>
      </c>
      <c r="F255" s="249" t="s">
        <v>199</v>
      </c>
      <c r="G255" s="247"/>
      <c r="H255" s="250">
        <v>5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6" t="s">
        <v>197</v>
      </c>
      <c r="AU255" s="256" t="s">
        <v>78</v>
      </c>
      <c r="AV255" s="14" t="s">
        <v>152</v>
      </c>
      <c r="AW255" s="14" t="s">
        <v>31</v>
      </c>
      <c r="AX255" s="14" t="s">
        <v>76</v>
      </c>
      <c r="AY255" s="256" t="s">
        <v>133</v>
      </c>
    </row>
    <row r="256" spans="1:65" s="2" customFormat="1" ht="12">
      <c r="A256" s="39"/>
      <c r="B256" s="40"/>
      <c r="C256" s="213" t="s">
        <v>308</v>
      </c>
      <c r="D256" s="213" t="s">
        <v>136</v>
      </c>
      <c r="E256" s="214" t="s">
        <v>398</v>
      </c>
      <c r="F256" s="215" t="s">
        <v>399</v>
      </c>
      <c r="G256" s="216" t="s">
        <v>348</v>
      </c>
      <c r="H256" s="217">
        <v>7</v>
      </c>
      <c r="I256" s="218"/>
      <c r="J256" s="219">
        <f>ROUND(I256*H256,2)</f>
        <v>0</v>
      </c>
      <c r="K256" s="215" t="s">
        <v>196</v>
      </c>
      <c r="L256" s="45"/>
      <c r="M256" s="220" t="s">
        <v>19</v>
      </c>
      <c r="N256" s="221" t="s">
        <v>40</v>
      </c>
      <c r="O256" s="85"/>
      <c r="P256" s="222">
        <f>O256*H256</f>
        <v>0</v>
      </c>
      <c r="Q256" s="222">
        <v>0.21734</v>
      </c>
      <c r="R256" s="222">
        <f>Q256*H256</f>
        <v>1.52138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152</v>
      </c>
      <c r="AT256" s="224" t="s">
        <v>136</v>
      </c>
      <c r="AU256" s="224" t="s">
        <v>78</v>
      </c>
      <c r="AY256" s="18" t="s">
        <v>133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76</v>
      </c>
      <c r="BK256" s="225">
        <f>ROUND(I256*H256,2)</f>
        <v>0</v>
      </c>
      <c r="BL256" s="18" t="s">
        <v>152</v>
      </c>
      <c r="BM256" s="224" t="s">
        <v>400</v>
      </c>
    </row>
    <row r="257" spans="1:65" s="2" customFormat="1" ht="16.5" customHeight="1">
      <c r="A257" s="39"/>
      <c r="B257" s="40"/>
      <c r="C257" s="267" t="s">
        <v>401</v>
      </c>
      <c r="D257" s="267" t="s">
        <v>290</v>
      </c>
      <c r="E257" s="268" t="s">
        <v>402</v>
      </c>
      <c r="F257" s="269" t="s">
        <v>403</v>
      </c>
      <c r="G257" s="270" t="s">
        <v>348</v>
      </c>
      <c r="H257" s="271">
        <v>7</v>
      </c>
      <c r="I257" s="272"/>
      <c r="J257" s="273">
        <f>ROUND(I257*H257,2)</f>
        <v>0</v>
      </c>
      <c r="K257" s="269" t="s">
        <v>196</v>
      </c>
      <c r="L257" s="274"/>
      <c r="M257" s="275" t="s">
        <v>19</v>
      </c>
      <c r="N257" s="276" t="s">
        <v>40</v>
      </c>
      <c r="O257" s="85"/>
      <c r="P257" s="222">
        <f>O257*H257</f>
        <v>0</v>
      </c>
      <c r="Q257" s="222">
        <v>0.0506</v>
      </c>
      <c r="R257" s="222">
        <f>Q257*H257</f>
        <v>0.3542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176</v>
      </c>
      <c r="AT257" s="224" t="s">
        <v>290</v>
      </c>
      <c r="AU257" s="224" t="s">
        <v>78</v>
      </c>
      <c r="AY257" s="18" t="s">
        <v>133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76</v>
      </c>
      <c r="BK257" s="225">
        <f>ROUND(I257*H257,2)</f>
        <v>0</v>
      </c>
      <c r="BL257" s="18" t="s">
        <v>152</v>
      </c>
      <c r="BM257" s="224" t="s">
        <v>404</v>
      </c>
    </row>
    <row r="258" spans="1:65" s="2" customFormat="1" ht="16.5" customHeight="1">
      <c r="A258" s="39"/>
      <c r="B258" s="40"/>
      <c r="C258" s="267" t="s">
        <v>312</v>
      </c>
      <c r="D258" s="267" t="s">
        <v>290</v>
      </c>
      <c r="E258" s="268" t="s">
        <v>405</v>
      </c>
      <c r="F258" s="269" t="s">
        <v>406</v>
      </c>
      <c r="G258" s="270" t="s">
        <v>348</v>
      </c>
      <c r="H258" s="271">
        <v>7</v>
      </c>
      <c r="I258" s="272"/>
      <c r="J258" s="273">
        <f>ROUND(I258*H258,2)</f>
        <v>0</v>
      </c>
      <c r="K258" s="269" t="s">
        <v>196</v>
      </c>
      <c r="L258" s="274"/>
      <c r="M258" s="275" t="s">
        <v>19</v>
      </c>
      <c r="N258" s="276" t="s">
        <v>40</v>
      </c>
      <c r="O258" s="85"/>
      <c r="P258" s="222">
        <f>O258*H258</f>
        <v>0</v>
      </c>
      <c r="Q258" s="222">
        <v>0.00135</v>
      </c>
      <c r="R258" s="222">
        <f>Q258*H258</f>
        <v>0.00945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176</v>
      </c>
      <c r="AT258" s="224" t="s">
        <v>290</v>
      </c>
      <c r="AU258" s="224" t="s">
        <v>78</v>
      </c>
      <c r="AY258" s="18" t="s">
        <v>133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76</v>
      </c>
      <c r="BK258" s="225">
        <f>ROUND(I258*H258,2)</f>
        <v>0</v>
      </c>
      <c r="BL258" s="18" t="s">
        <v>152</v>
      </c>
      <c r="BM258" s="224" t="s">
        <v>407</v>
      </c>
    </row>
    <row r="259" spans="1:65" s="2" customFormat="1" ht="12">
      <c r="A259" s="39"/>
      <c r="B259" s="40"/>
      <c r="C259" s="213" t="s">
        <v>408</v>
      </c>
      <c r="D259" s="213" t="s">
        <v>136</v>
      </c>
      <c r="E259" s="214" t="s">
        <v>409</v>
      </c>
      <c r="F259" s="215" t="s">
        <v>410</v>
      </c>
      <c r="G259" s="216" t="s">
        <v>348</v>
      </c>
      <c r="H259" s="217">
        <v>3</v>
      </c>
      <c r="I259" s="218"/>
      <c r="J259" s="219">
        <f>ROUND(I259*H259,2)</f>
        <v>0</v>
      </c>
      <c r="K259" s="215" t="s">
        <v>196</v>
      </c>
      <c r="L259" s="45"/>
      <c r="M259" s="220" t="s">
        <v>19</v>
      </c>
      <c r="N259" s="221" t="s">
        <v>40</v>
      </c>
      <c r="O259" s="85"/>
      <c r="P259" s="222">
        <f>O259*H259</f>
        <v>0</v>
      </c>
      <c r="Q259" s="222">
        <v>0.32974</v>
      </c>
      <c r="R259" s="222">
        <f>Q259*H259</f>
        <v>0.98922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152</v>
      </c>
      <c r="AT259" s="224" t="s">
        <v>136</v>
      </c>
      <c r="AU259" s="224" t="s">
        <v>78</v>
      </c>
      <c r="AY259" s="18" t="s">
        <v>133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76</v>
      </c>
      <c r="BK259" s="225">
        <f>ROUND(I259*H259,2)</f>
        <v>0</v>
      </c>
      <c r="BL259" s="18" t="s">
        <v>152</v>
      </c>
      <c r="BM259" s="224" t="s">
        <v>411</v>
      </c>
    </row>
    <row r="260" spans="1:65" s="2" customFormat="1" ht="12">
      <c r="A260" s="39"/>
      <c r="B260" s="40"/>
      <c r="C260" s="213" t="s">
        <v>318</v>
      </c>
      <c r="D260" s="213" t="s">
        <v>136</v>
      </c>
      <c r="E260" s="214" t="s">
        <v>412</v>
      </c>
      <c r="F260" s="215" t="s">
        <v>413</v>
      </c>
      <c r="G260" s="216" t="s">
        <v>348</v>
      </c>
      <c r="H260" s="217">
        <v>35</v>
      </c>
      <c r="I260" s="218"/>
      <c r="J260" s="219">
        <f>ROUND(I260*H260,2)</f>
        <v>0</v>
      </c>
      <c r="K260" s="215" t="s">
        <v>196</v>
      </c>
      <c r="L260" s="45"/>
      <c r="M260" s="220" t="s">
        <v>19</v>
      </c>
      <c r="N260" s="221" t="s">
        <v>40</v>
      </c>
      <c r="O260" s="85"/>
      <c r="P260" s="222">
        <f>O260*H260</f>
        <v>0</v>
      </c>
      <c r="Q260" s="222">
        <v>0.2647</v>
      </c>
      <c r="R260" s="222">
        <f>Q260*H260</f>
        <v>9.2645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152</v>
      </c>
      <c r="AT260" s="224" t="s">
        <v>136</v>
      </c>
      <c r="AU260" s="224" t="s">
        <v>78</v>
      </c>
      <c r="AY260" s="18" t="s">
        <v>133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76</v>
      </c>
      <c r="BK260" s="225">
        <f>ROUND(I260*H260,2)</f>
        <v>0</v>
      </c>
      <c r="BL260" s="18" t="s">
        <v>152</v>
      </c>
      <c r="BM260" s="224" t="s">
        <v>414</v>
      </c>
    </row>
    <row r="261" spans="1:51" s="13" customFormat="1" ht="12">
      <c r="A261" s="13"/>
      <c r="B261" s="235"/>
      <c r="C261" s="236"/>
      <c r="D261" s="226" t="s">
        <v>197</v>
      </c>
      <c r="E261" s="237" t="s">
        <v>19</v>
      </c>
      <c r="F261" s="238" t="s">
        <v>415</v>
      </c>
      <c r="G261" s="236"/>
      <c r="H261" s="239">
        <v>15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197</v>
      </c>
      <c r="AU261" s="245" t="s">
        <v>78</v>
      </c>
      <c r="AV261" s="13" t="s">
        <v>78</v>
      </c>
      <c r="AW261" s="13" t="s">
        <v>31</v>
      </c>
      <c r="AX261" s="13" t="s">
        <v>69</v>
      </c>
      <c r="AY261" s="245" t="s">
        <v>133</v>
      </c>
    </row>
    <row r="262" spans="1:51" s="13" customFormat="1" ht="12">
      <c r="A262" s="13"/>
      <c r="B262" s="235"/>
      <c r="C262" s="236"/>
      <c r="D262" s="226" t="s">
        <v>197</v>
      </c>
      <c r="E262" s="237" t="s">
        <v>19</v>
      </c>
      <c r="F262" s="238" t="s">
        <v>416</v>
      </c>
      <c r="G262" s="236"/>
      <c r="H262" s="239">
        <v>20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197</v>
      </c>
      <c r="AU262" s="245" t="s">
        <v>78</v>
      </c>
      <c r="AV262" s="13" t="s">
        <v>78</v>
      </c>
      <c r="AW262" s="13" t="s">
        <v>31</v>
      </c>
      <c r="AX262" s="13" t="s">
        <v>69</v>
      </c>
      <c r="AY262" s="245" t="s">
        <v>133</v>
      </c>
    </row>
    <row r="263" spans="1:51" s="14" customFormat="1" ht="12">
      <c r="A263" s="14"/>
      <c r="B263" s="246"/>
      <c r="C263" s="247"/>
      <c r="D263" s="226" t="s">
        <v>197</v>
      </c>
      <c r="E263" s="248" t="s">
        <v>19</v>
      </c>
      <c r="F263" s="249" t="s">
        <v>199</v>
      </c>
      <c r="G263" s="247"/>
      <c r="H263" s="250">
        <v>35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197</v>
      </c>
      <c r="AU263" s="256" t="s">
        <v>78</v>
      </c>
      <c r="AV263" s="14" t="s">
        <v>152</v>
      </c>
      <c r="AW263" s="14" t="s">
        <v>31</v>
      </c>
      <c r="AX263" s="14" t="s">
        <v>76</v>
      </c>
      <c r="AY263" s="256" t="s">
        <v>133</v>
      </c>
    </row>
    <row r="264" spans="1:65" s="2" customFormat="1" ht="21.75" customHeight="1">
      <c r="A264" s="39"/>
      <c r="B264" s="40"/>
      <c r="C264" s="213" t="s">
        <v>417</v>
      </c>
      <c r="D264" s="213" t="s">
        <v>136</v>
      </c>
      <c r="E264" s="214" t="s">
        <v>418</v>
      </c>
      <c r="F264" s="215" t="s">
        <v>419</v>
      </c>
      <c r="G264" s="216" t="s">
        <v>215</v>
      </c>
      <c r="H264" s="217">
        <v>15.5</v>
      </c>
      <c r="I264" s="218"/>
      <c r="J264" s="219">
        <f>ROUND(I264*H264,2)</f>
        <v>0</v>
      </c>
      <c r="K264" s="215" t="s">
        <v>196</v>
      </c>
      <c r="L264" s="45"/>
      <c r="M264" s="220" t="s">
        <v>19</v>
      </c>
      <c r="N264" s="221" t="s">
        <v>40</v>
      </c>
      <c r="O264" s="85"/>
      <c r="P264" s="222">
        <f>O264*H264</f>
        <v>0</v>
      </c>
      <c r="Q264" s="222">
        <v>9E-05</v>
      </c>
      <c r="R264" s="222">
        <f>Q264*H264</f>
        <v>0.0013950000000000002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152</v>
      </c>
      <c r="AT264" s="224" t="s">
        <v>136</v>
      </c>
      <c r="AU264" s="224" t="s">
        <v>78</v>
      </c>
      <c r="AY264" s="18" t="s">
        <v>133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76</v>
      </c>
      <c r="BK264" s="225">
        <f>ROUND(I264*H264,2)</f>
        <v>0</v>
      </c>
      <c r="BL264" s="18" t="s">
        <v>152</v>
      </c>
      <c r="BM264" s="224" t="s">
        <v>420</v>
      </c>
    </row>
    <row r="265" spans="1:51" s="13" customFormat="1" ht="12">
      <c r="A265" s="13"/>
      <c r="B265" s="235"/>
      <c r="C265" s="236"/>
      <c r="D265" s="226" t="s">
        <v>197</v>
      </c>
      <c r="E265" s="237" t="s">
        <v>19</v>
      </c>
      <c r="F265" s="238" t="s">
        <v>358</v>
      </c>
      <c r="G265" s="236"/>
      <c r="H265" s="239">
        <v>12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197</v>
      </c>
      <c r="AU265" s="245" t="s">
        <v>78</v>
      </c>
      <c r="AV265" s="13" t="s">
        <v>78</v>
      </c>
      <c r="AW265" s="13" t="s">
        <v>31</v>
      </c>
      <c r="AX265" s="13" t="s">
        <v>69</v>
      </c>
      <c r="AY265" s="245" t="s">
        <v>133</v>
      </c>
    </row>
    <row r="266" spans="1:51" s="13" customFormat="1" ht="12">
      <c r="A266" s="13"/>
      <c r="B266" s="235"/>
      <c r="C266" s="236"/>
      <c r="D266" s="226" t="s">
        <v>197</v>
      </c>
      <c r="E266" s="237" t="s">
        <v>19</v>
      </c>
      <c r="F266" s="238" t="s">
        <v>359</v>
      </c>
      <c r="G266" s="236"/>
      <c r="H266" s="239">
        <v>3.5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197</v>
      </c>
      <c r="AU266" s="245" t="s">
        <v>78</v>
      </c>
      <c r="AV266" s="13" t="s">
        <v>78</v>
      </c>
      <c r="AW266" s="13" t="s">
        <v>31</v>
      </c>
      <c r="AX266" s="13" t="s">
        <v>69</v>
      </c>
      <c r="AY266" s="245" t="s">
        <v>133</v>
      </c>
    </row>
    <row r="267" spans="1:51" s="14" customFormat="1" ht="12">
      <c r="A267" s="14"/>
      <c r="B267" s="246"/>
      <c r="C267" s="247"/>
      <c r="D267" s="226" t="s">
        <v>197</v>
      </c>
      <c r="E267" s="248" t="s">
        <v>19</v>
      </c>
      <c r="F267" s="249" t="s">
        <v>199</v>
      </c>
      <c r="G267" s="247"/>
      <c r="H267" s="250">
        <v>15.5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197</v>
      </c>
      <c r="AU267" s="256" t="s">
        <v>78</v>
      </c>
      <c r="AV267" s="14" t="s">
        <v>152</v>
      </c>
      <c r="AW267" s="14" t="s">
        <v>31</v>
      </c>
      <c r="AX267" s="14" t="s">
        <v>76</v>
      </c>
      <c r="AY267" s="256" t="s">
        <v>133</v>
      </c>
    </row>
    <row r="268" spans="1:63" s="12" customFormat="1" ht="22.8" customHeight="1">
      <c r="A268" s="12"/>
      <c r="B268" s="197"/>
      <c r="C268" s="198"/>
      <c r="D268" s="199" t="s">
        <v>68</v>
      </c>
      <c r="E268" s="211" t="s">
        <v>237</v>
      </c>
      <c r="F268" s="211" t="s">
        <v>421</v>
      </c>
      <c r="G268" s="198"/>
      <c r="H268" s="198"/>
      <c r="I268" s="201"/>
      <c r="J268" s="212">
        <f>BK268</f>
        <v>0</v>
      </c>
      <c r="K268" s="198"/>
      <c r="L268" s="203"/>
      <c r="M268" s="204"/>
      <c r="N268" s="205"/>
      <c r="O268" s="205"/>
      <c r="P268" s="206">
        <f>SUM(P269:P309)</f>
        <v>0</v>
      </c>
      <c r="Q268" s="205"/>
      <c r="R268" s="206">
        <f>SUM(R269:R309)</f>
        <v>90.2731873</v>
      </c>
      <c r="S268" s="205"/>
      <c r="T268" s="207">
        <f>SUM(T269:T309)</f>
        <v>0.17200000000000001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8" t="s">
        <v>76</v>
      </c>
      <c r="AT268" s="209" t="s">
        <v>68</v>
      </c>
      <c r="AU268" s="209" t="s">
        <v>76</v>
      </c>
      <c r="AY268" s="208" t="s">
        <v>133</v>
      </c>
      <c r="BK268" s="210">
        <f>SUM(BK269:BK309)</f>
        <v>0</v>
      </c>
    </row>
    <row r="269" spans="1:65" s="2" customFormat="1" ht="12">
      <c r="A269" s="39"/>
      <c r="B269" s="40"/>
      <c r="C269" s="213" t="s">
        <v>321</v>
      </c>
      <c r="D269" s="213" t="s">
        <v>136</v>
      </c>
      <c r="E269" s="214" t="s">
        <v>422</v>
      </c>
      <c r="F269" s="215" t="s">
        <v>423</v>
      </c>
      <c r="G269" s="216" t="s">
        <v>348</v>
      </c>
      <c r="H269" s="217">
        <v>2</v>
      </c>
      <c r="I269" s="218"/>
      <c r="J269" s="219">
        <f>ROUND(I269*H269,2)</f>
        <v>0</v>
      </c>
      <c r="K269" s="215" t="s">
        <v>196</v>
      </c>
      <c r="L269" s="45"/>
      <c r="M269" s="220" t="s">
        <v>19</v>
      </c>
      <c r="N269" s="221" t="s">
        <v>40</v>
      </c>
      <c r="O269" s="85"/>
      <c r="P269" s="222">
        <f>O269*H269</f>
        <v>0</v>
      </c>
      <c r="Q269" s="222">
        <v>0.0007</v>
      </c>
      <c r="R269" s="222">
        <f>Q269*H269</f>
        <v>0.0014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152</v>
      </c>
      <c r="AT269" s="224" t="s">
        <v>136</v>
      </c>
      <c r="AU269" s="224" t="s">
        <v>78</v>
      </c>
      <c r="AY269" s="18" t="s">
        <v>133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76</v>
      </c>
      <c r="BK269" s="225">
        <f>ROUND(I269*H269,2)</f>
        <v>0</v>
      </c>
      <c r="BL269" s="18" t="s">
        <v>152</v>
      </c>
      <c r="BM269" s="224" t="s">
        <v>424</v>
      </c>
    </row>
    <row r="270" spans="1:65" s="2" customFormat="1" ht="12">
      <c r="A270" s="39"/>
      <c r="B270" s="40"/>
      <c r="C270" s="213" t="s">
        <v>425</v>
      </c>
      <c r="D270" s="213" t="s">
        <v>136</v>
      </c>
      <c r="E270" s="214" t="s">
        <v>426</v>
      </c>
      <c r="F270" s="215" t="s">
        <v>427</v>
      </c>
      <c r="G270" s="216" t="s">
        <v>348</v>
      </c>
      <c r="H270" s="217">
        <v>2</v>
      </c>
      <c r="I270" s="218"/>
      <c r="J270" s="219">
        <f>ROUND(I270*H270,2)</f>
        <v>0</v>
      </c>
      <c r="K270" s="215" t="s">
        <v>196</v>
      </c>
      <c r="L270" s="45"/>
      <c r="M270" s="220" t="s">
        <v>19</v>
      </c>
      <c r="N270" s="221" t="s">
        <v>40</v>
      </c>
      <c r="O270" s="85"/>
      <c r="P270" s="222">
        <f>O270*H270</f>
        <v>0</v>
      </c>
      <c r="Q270" s="222">
        <v>0.11241</v>
      </c>
      <c r="R270" s="222">
        <f>Q270*H270</f>
        <v>0.22482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152</v>
      </c>
      <c r="AT270" s="224" t="s">
        <v>136</v>
      </c>
      <c r="AU270" s="224" t="s">
        <v>78</v>
      </c>
      <c r="AY270" s="18" t="s">
        <v>133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76</v>
      </c>
      <c r="BK270" s="225">
        <f>ROUND(I270*H270,2)</f>
        <v>0</v>
      </c>
      <c r="BL270" s="18" t="s">
        <v>152</v>
      </c>
      <c r="BM270" s="224" t="s">
        <v>428</v>
      </c>
    </row>
    <row r="271" spans="1:65" s="2" customFormat="1" ht="55.5" customHeight="1">
      <c r="A271" s="39"/>
      <c r="B271" s="40"/>
      <c r="C271" s="213" t="s">
        <v>325</v>
      </c>
      <c r="D271" s="213" t="s">
        <v>136</v>
      </c>
      <c r="E271" s="214" t="s">
        <v>429</v>
      </c>
      <c r="F271" s="215" t="s">
        <v>430</v>
      </c>
      <c r="G271" s="216" t="s">
        <v>215</v>
      </c>
      <c r="H271" s="217">
        <v>400</v>
      </c>
      <c r="I271" s="218"/>
      <c r="J271" s="219">
        <f>ROUND(I271*H271,2)</f>
        <v>0</v>
      </c>
      <c r="K271" s="215" t="s">
        <v>196</v>
      </c>
      <c r="L271" s="45"/>
      <c r="M271" s="220" t="s">
        <v>19</v>
      </c>
      <c r="N271" s="221" t="s">
        <v>40</v>
      </c>
      <c r="O271" s="85"/>
      <c r="P271" s="222">
        <f>O271*H271</f>
        <v>0</v>
      </c>
      <c r="Q271" s="222">
        <v>0.0719</v>
      </c>
      <c r="R271" s="222">
        <f>Q271*H271</f>
        <v>28.76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152</v>
      </c>
      <c r="AT271" s="224" t="s">
        <v>136</v>
      </c>
      <c r="AU271" s="224" t="s">
        <v>78</v>
      </c>
      <c r="AY271" s="18" t="s">
        <v>133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76</v>
      </c>
      <c r="BK271" s="225">
        <f>ROUND(I271*H271,2)</f>
        <v>0</v>
      </c>
      <c r="BL271" s="18" t="s">
        <v>152</v>
      </c>
      <c r="BM271" s="224" t="s">
        <v>431</v>
      </c>
    </row>
    <row r="272" spans="1:51" s="13" customFormat="1" ht="12">
      <c r="A272" s="13"/>
      <c r="B272" s="235"/>
      <c r="C272" s="236"/>
      <c r="D272" s="226" t="s">
        <v>197</v>
      </c>
      <c r="E272" s="237" t="s">
        <v>19</v>
      </c>
      <c r="F272" s="238" t="s">
        <v>432</v>
      </c>
      <c r="G272" s="236"/>
      <c r="H272" s="239">
        <v>400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197</v>
      </c>
      <c r="AU272" s="245" t="s">
        <v>78</v>
      </c>
      <c r="AV272" s="13" t="s">
        <v>78</v>
      </c>
      <c r="AW272" s="13" t="s">
        <v>31</v>
      </c>
      <c r="AX272" s="13" t="s">
        <v>69</v>
      </c>
      <c r="AY272" s="245" t="s">
        <v>133</v>
      </c>
    </row>
    <row r="273" spans="1:51" s="14" customFormat="1" ht="12">
      <c r="A273" s="14"/>
      <c r="B273" s="246"/>
      <c r="C273" s="247"/>
      <c r="D273" s="226" t="s">
        <v>197</v>
      </c>
      <c r="E273" s="248" t="s">
        <v>19</v>
      </c>
      <c r="F273" s="249" t="s">
        <v>199</v>
      </c>
      <c r="G273" s="247"/>
      <c r="H273" s="250">
        <v>400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197</v>
      </c>
      <c r="AU273" s="256" t="s">
        <v>78</v>
      </c>
      <c r="AV273" s="14" t="s">
        <v>152</v>
      </c>
      <c r="AW273" s="14" t="s">
        <v>31</v>
      </c>
      <c r="AX273" s="14" t="s">
        <v>76</v>
      </c>
      <c r="AY273" s="256" t="s">
        <v>133</v>
      </c>
    </row>
    <row r="274" spans="1:65" s="2" customFormat="1" ht="16.5" customHeight="1">
      <c r="A274" s="39"/>
      <c r="B274" s="40"/>
      <c r="C274" s="267" t="s">
        <v>433</v>
      </c>
      <c r="D274" s="267" t="s">
        <v>290</v>
      </c>
      <c r="E274" s="268" t="s">
        <v>434</v>
      </c>
      <c r="F274" s="269" t="s">
        <v>435</v>
      </c>
      <c r="G274" s="270" t="s">
        <v>195</v>
      </c>
      <c r="H274" s="271">
        <v>33.6</v>
      </c>
      <c r="I274" s="272"/>
      <c r="J274" s="273">
        <f>ROUND(I274*H274,2)</f>
        <v>0</v>
      </c>
      <c r="K274" s="269" t="s">
        <v>196</v>
      </c>
      <c r="L274" s="274"/>
      <c r="M274" s="275" t="s">
        <v>19</v>
      </c>
      <c r="N274" s="276" t="s">
        <v>40</v>
      </c>
      <c r="O274" s="85"/>
      <c r="P274" s="222">
        <f>O274*H274</f>
        <v>0</v>
      </c>
      <c r="Q274" s="222">
        <v>0.222</v>
      </c>
      <c r="R274" s="222">
        <f>Q274*H274</f>
        <v>7.4592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176</v>
      </c>
      <c r="AT274" s="224" t="s">
        <v>290</v>
      </c>
      <c r="AU274" s="224" t="s">
        <v>78</v>
      </c>
      <c r="AY274" s="18" t="s">
        <v>133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76</v>
      </c>
      <c r="BK274" s="225">
        <f>ROUND(I274*H274,2)</f>
        <v>0</v>
      </c>
      <c r="BL274" s="18" t="s">
        <v>152</v>
      </c>
      <c r="BM274" s="224" t="s">
        <v>436</v>
      </c>
    </row>
    <row r="275" spans="1:51" s="13" customFormat="1" ht="12">
      <c r="A275" s="13"/>
      <c r="B275" s="235"/>
      <c r="C275" s="236"/>
      <c r="D275" s="226" t="s">
        <v>197</v>
      </c>
      <c r="E275" s="237" t="s">
        <v>19</v>
      </c>
      <c r="F275" s="238" t="s">
        <v>437</v>
      </c>
      <c r="G275" s="236"/>
      <c r="H275" s="239">
        <v>33.6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197</v>
      </c>
      <c r="AU275" s="245" t="s">
        <v>78</v>
      </c>
      <c r="AV275" s="13" t="s">
        <v>78</v>
      </c>
      <c r="AW275" s="13" t="s">
        <v>31</v>
      </c>
      <c r="AX275" s="13" t="s">
        <v>69</v>
      </c>
      <c r="AY275" s="245" t="s">
        <v>133</v>
      </c>
    </row>
    <row r="276" spans="1:51" s="14" customFormat="1" ht="12">
      <c r="A276" s="14"/>
      <c r="B276" s="246"/>
      <c r="C276" s="247"/>
      <c r="D276" s="226" t="s">
        <v>197</v>
      </c>
      <c r="E276" s="248" t="s">
        <v>19</v>
      </c>
      <c r="F276" s="249" t="s">
        <v>199</v>
      </c>
      <c r="G276" s="247"/>
      <c r="H276" s="250">
        <v>33.6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6" t="s">
        <v>197</v>
      </c>
      <c r="AU276" s="256" t="s">
        <v>78</v>
      </c>
      <c r="AV276" s="14" t="s">
        <v>152</v>
      </c>
      <c r="AW276" s="14" t="s">
        <v>31</v>
      </c>
      <c r="AX276" s="14" t="s">
        <v>76</v>
      </c>
      <c r="AY276" s="256" t="s">
        <v>133</v>
      </c>
    </row>
    <row r="277" spans="1:65" s="2" customFormat="1" ht="12">
      <c r="A277" s="39"/>
      <c r="B277" s="40"/>
      <c r="C277" s="213" t="s">
        <v>328</v>
      </c>
      <c r="D277" s="213" t="s">
        <v>136</v>
      </c>
      <c r="E277" s="214" t="s">
        <v>438</v>
      </c>
      <c r="F277" s="215" t="s">
        <v>439</v>
      </c>
      <c r="G277" s="216" t="s">
        <v>215</v>
      </c>
      <c r="H277" s="217">
        <v>208</v>
      </c>
      <c r="I277" s="218"/>
      <c r="J277" s="219">
        <f>ROUND(I277*H277,2)</f>
        <v>0</v>
      </c>
      <c r="K277" s="215" t="s">
        <v>196</v>
      </c>
      <c r="L277" s="45"/>
      <c r="M277" s="220" t="s">
        <v>19</v>
      </c>
      <c r="N277" s="221" t="s">
        <v>40</v>
      </c>
      <c r="O277" s="85"/>
      <c r="P277" s="222">
        <f>O277*H277</f>
        <v>0</v>
      </c>
      <c r="Q277" s="222">
        <v>0.16849</v>
      </c>
      <c r="R277" s="222">
        <f>Q277*H277</f>
        <v>35.04592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152</v>
      </c>
      <c r="AT277" s="224" t="s">
        <v>136</v>
      </c>
      <c r="AU277" s="224" t="s">
        <v>78</v>
      </c>
      <c r="AY277" s="18" t="s">
        <v>133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76</v>
      </c>
      <c r="BK277" s="225">
        <f>ROUND(I277*H277,2)</f>
        <v>0</v>
      </c>
      <c r="BL277" s="18" t="s">
        <v>152</v>
      </c>
      <c r="BM277" s="224" t="s">
        <v>440</v>
      </c>
    </row>
    <row r="278" spans="1:51" s="13" customFormat="1" ht="12">
      <c r="A278" s="13"/>
      <c r="B278" s="235"/>
      <c r="C278" s="236"/>
      <c r="D278" s="226" t="s">
        <v>197</v>
      </c>
      <c r="E278" s="237" t="s">
        <v>19</v>
      </c>
      <c r="F278" s="238" t="s">
        <v>441</v>
      </c>
      <c r="G278" s="236"/>
      <c r="H278" s="239">
        <v>208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197</v>
      </c>
      <c r="AU278" s="245" t="s">
        <v>78</v>
      </c>
      <c r="AV278" s="13" t="s">
        <v>78</v>
      </c>
      <c r="AW278" s="13" t="s">
        <v>31</v>
      </c>
      <c r="AX278" s="13" t="s">
        <v>69</v>
      </c>
      <c r="AY278" s="245" t="s">
        <v>133</v>
      </c>
    </row>
    <row r="279" spans="1:51" s="14" customFormat="1" ht="12">
      <c r="A279" s="14"/>
      <c r="B279" s="246"/>
      <c r="C279" s="247"/>
      <c r="D279" s="226" t="s">
        <v>197</v>
      </c>
      <c r="E279" s="248" t="s">
        <v>19</v>
      </c>
      <c r="F279" s="249" t="s">
        <v>199</v>
      </c>
      <c r="G279" s="247"/>
      <c r="H279" s="250">
        <v>208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197</v>
      </c>
      <c r="AU279" s="256" t="s">
        <v>78</v>
      </c>
      <c r="AV279" s="14" t="s">
        <v>152</v>
      </c>
      <c r="AW279" s="14" t="s">
        <v>31</v>
      </c>
      <c r="AX279" s="14" t="s">
        <v>76</v>
      </c>
      <c r="AY279" s="256" t="s">
        <v>133</v>
      </c>
    </row>
    <row r="280" spans="1:65" s="2" customFormat="1" ht="12">
      <c r="A280" s="39"/>
      <c r="B280" s="40"/>
      <c r="C280" s="267" t="s">
        <v>442</v>
      </c>
      <c r="D280" s="267" t="s">
        <v>290</v>
      </c>
      <c r="E280" s="268" t="s">
        <v>443</v>
      </c>
      <c r="F280" s="269" t="s">
        <v>444</v>
      </c>
      <c r="G280" s="270" t="s">
        <v>215</v>
      </c>
      <c r="H280" s="271">
        <v>2.424</v>
      </c>
      <c r="I280" s="272"/>
      <c r="J280" s="273">
        <f>ROUND(I280*H280,2)</f>
        <v>0</v>
      </c>
      <c r="K280" s="269" t="s">
        <v>19</v>
      </c>
      <c r="L280" s="274"/>
      <c r="M280" s="275" t="s">
        <v>19</v>
      </c>
      <c r="N280" s="276" t="s">
        <v>40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176</v>
      </c>
      <c r="AT280" s="224" t="s">
        <v>290</v>
      </c>
      <c r="AU280" s="224" t="s">
        <v>78</v>
      </c>
      <c r="AY280" s="18" t="s">
        <v>133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76</v>
      </c>
      <c r="BK280" s="225">
        <f>ROUND(I280*H280,2)</f>
        <v>0</v>
      </c>
      <c r="BL280" s="18" t="s">
        <v>152</v>
      </c>
      <c r="BM280" s="224" t="s">
        <v>445</v>
      </c>
    </row>
    <row r="281" spans="1:51" s="13" customFormat="1" ht="12">
      <c r="A281" s="13"/>
      <c r="B281" s="235"/>
      <c r="C281" s="236"/>
      <c r="D281" s="226" t="s">
        <v>197</v>
      </c>
      <c r="E281" s="237" t="s">
        <v>19</v>
      </c>
      <c r="F281" s="238" t="s">
        <v>446</v>
      </c>
      <c r="G281" s="236"/>
      <c r="H281" s="239">
        <v>2.424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197</v>
      </c>
      <c r="AU281" s="245" t="s">
        <v>78</v>
      </c>
      <c r="AV281" s="13" t="s">
        <v>78</v>
      </c>
      <c r="AW281" s="13" t="s">
        <v>31</v>
      </c>
      <c r="AX281" s="13" t="s">
        <v>69</v>
      </c>
      <c r="AY281" s="245" t="s">
        <v>133</v>
      </c>
    </row>
    <row r="282" spans="1:51" s="14" customFormat="1" ht="12">
      <c r="A282" s="14"/>
      <c r="B282" s="246"/>
      <c r="C282" s="247"/>
      <c r="D282" s="226" t="s">
        <v>197</v>
      </c>
      <c r="E282" s="248" t="s">
        <v>19</v>
      </c>
      <c r="F282" s="249" t="s">
        <v>199</v>
      </c>
      <c r="G282" s="247"/>
      <c r="H282" s="250">
        <v>2.424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197</v>
      </c>
      <c r="AU282" s="256" t="s">
        <v>78</v>
      </c>
      <c r="AV282" s="14" t="s">
        <v>152</v>
      </c>
      <c r="AW282" s="14" t="s">
        <v>31</v>
      </c>
      <c r="AX282" s="14" t="s">
        <v>76</v>
      </c>
      <c r="AY282" s="256" t="s">
        <v>133</v>
      </c>
    </row>
    <row r="283" spans="1:65" s="2" customFormat="1" ht="12">
      <c r="A283" s="39"/>
      <c r="B283" s="40"/>
      <c r="C283" s="267" t="s">
        <v>332</v>
      </c>
      <c r="D283" s="267" t="s">
        <v>290</v>
      </c>
      <c r="E283" s="268" t="s">
        <v>447</v>
      </c>
      <c r="F283" s="269" t="s">
        <v>448</v>
      </c>
      <c r="G283" s="270" t="s">
        <v>215</v>
      </c>
      <c r="H283" s="271">
        <v>60.6</v>
      </c>
      <c r="I283" s="272"/>
      <c r="J283" s="273">
        <f>ROUND(I283*H283,2)</f>
        <v>0</v>
      </c>
      <c r="K283" s="269" t="s">
        <v>19</v>
      </c>
      <c r="L283" s="274"/>
      <c r="M283" s="275" t="s">
        <v>19</v>
      </c>
      <c r="N283" s="276" t="s">
        <v>40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176</v>
      </c>
      <c r="AT283" s="224" t="s">
        <v>290</v>
      </c>
      <c r="AU283" s="224" t="s">
        <v>78</v>
      </c>
      <c r="AY283" s="18" t="s">
        <v>133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76</v>
      </c>
      <c r="BK283" s="225">
        <f>ROUND(I283*H283,2)</f>
        <v>0</v>
      </c>
      <c r="BL283" s="18" t="s">
        <v>152</v>
      </c>
      <c r="BM283" s="224" t="s">
        <v>449</v>
      </c>
    </row>
    <row r="284" spans="1:51" s="13" customFormat="1" ht="12">
      <c r="A284" s="13"/>
      <c r="B284" s="235"/>
      <c r="C284" s="236"/>
      <c r="D284" s="226" t="s">
        <v>197</v>
      </c>
      <c r="E284" s="237" t="s">
        <v>19</v>
      </c>
      <c r="F284" s="238" t="s">
        <v>450</v>
      </c>
      <c r="G284" s="236"/>
      <c r="H284" s="239">
        <v>60.6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197</v>
      </c>
      <c r="AU284" s="245" t="s">
        <v>78</v>
      </c>
      <c r="AV284" s="13" t="s">
        <v>78</v>
      </c>
      <c r="AW284" s="13" t="s">
        <v>31</v>
      </c>
      <c r="AX284" s="13" t="s">
        <v>69</v>
      </c>
      <c r="AY284" s="245" t="s">
        <v>133</v>
      </c>
    </row>
    <row r="285" spans="1:51" s="14" customFormat="1" ht="12">
      <c r="A285" s="14"/>
      <c r="B285" s="246"/>
      <c r="C285" s="247"/>
      <c r="D285" s="226" t="s">
        <v>197</v>
      </c>
      <c r="E285" s="248" t="s">
        <v>19</v>
      </c>
      <c r="F285" s="249" t="s">
        <v>199</v>
      </c>
      <c r="G285" s="247"/>
      <c r="H285" s="250">
        <v>60.6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197</v>
      </c>
      <c r="AU285" s="256" t="s">
        <v>78</v>
      </c>
      <c r="AV285" s="14" t="s">
        <v>152</v>
      </c>
      <c r="AW285" s="14" t="s">
        <v>31</v>
      </c>
      <c r="AX285" s="14" t="s">
        <v>76</v>
      </c>
      <c r="AY285" s="256" t="s">
        <v>133</v>
      </c>
    </row>
    <row r="286" spans="1:65" s="2" customFormat="1" ht="44.25" customHeight="1">
      <c r="A286" s="39"/>
      <c r="B286" s="40"/>
      <c r="C286" s="213" t="s">
        <v>451</v>
      </c>
      <c r="D286" s="213" t="s">
        <v>136</v>
      </c>
      <c r="E286" s="214" t="s">
        <v>452</v>
      </c>
      <c r="F286" s="215" t="s">
        <v>453</v>
      </c>
      <c r="G286" s="216" t="s">
        <v>215</v>
      </c>
      <c r="H286" s="217">
        <v>16</v>
      </c>
      <c r="I286" s="218"/>
      <c r="J286" s="219">
        <f>ROUND(I286*H286,2)</f>
        <v>0</v>
      </c>
      <c r="K286" s="215" t="s">
        <v>196</v>
      </c>
      <c r="L286" s="45"/>
      <c r="M286" s="220" t="s">
        <v>19</v>
      </c>
      <c r="N286" s="221" t="s">
        <v>40</v>
      </c>
      <c r="O286" s="85"/>
      <c r="P286" s="222">
        <f>O286*H286</f>
        <v>0</v>
      </c>
      <c r="Q286" s="222">
        <v>0.11163</v>
      </c>
      <c r="R286" s="222">
        <f>Q286*H286</f>
        <v>1.78608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152</v>
      </c>
      <c r="AT286" s="224" t="s">
        <v>136</v>
      </c>
      <c r="AU286" s="224" t="s">
        <v>78</v>
      </c>
      <c r="AY286" s="18" t="s">
        <v>133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76</v>
      </c>
      <c r="BK286" s="225">
        <f>ROUND(I286*H286,2)</f>
        <v>0</v>
      </c>
      <c r="BL286" s="18" t="s">
        <v>152</v>
      </c>
      <c r="BM286" s="224" t="s">
        <v>454</v>
      </c>
    </row>
    <row r="287" spans="1:51" s="13" customFormat="1" ht="12">
      <c r="A287" s="13"/>
      <c r="B287" s="235"/>
      <c r="C287" s="236"/>
      <c r="D287" s="226" t="s">
        <v>197</v>
      </c>
      <c r="E287" s="237" t="s">
        <v>19</v>
      </c>
      <c r="F287" s="238" t="s">
        <v>455</v>
      </c>
      <c r="G287" s="236"/>
      <c r="H287" s="239">
        <v>16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197</v>
      </c>
      <c r="AU287" s="245" t="s">
        <v>78</v>
      </c>
      <c r="AV287" s="13" t="s">
        <v>78</v>
      </c>
      <c r="AW287" s="13" t="s">
        <v>31</v>
      </c>
      <c r="AX287" s="13" t="s">
        <v>69</v>
      </c>
      <c r="AY287" s="245" t="s">
        <v>133</v>
      </c>
    </row>
    <row r="288" spans="1:51" s="14" customFormat="1" ht="12">
      <c r="A288" s="14"/>
      <c r="B288" s="246"/>
      <c r="C288" s="247"/>
      <c r="D288" s="226" t="s">
        <v>197</v>
      </c>
      <c r="E288" s="248" t="s">
        <v>19</v>
      </c>
      <c r="F288" s="249" t="s">
        <v>199</v>
      </c>
      <c r="G288" s="247"/>
      <c r="H288" s="250">
        <v>16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197</v>
      </c>
      <c r="AU288" s="256" t="s">
        <v>78</v>
      </c>
      <c r="AV288" s="14" t="s">
        <v>152</v>
      </c>
      <c r="AW288" s="14" t="s">
        <v>31</v>
      </c>
      <c r="AX288" s="14" t="s">
        <v>76</v>
      </c>
      <c r="AY288" s="256" t="s">
        <v>133</v>
      </c>
    </row>
    <row r="289" spans="1:65" s="2" customFormat="1" ht="12">
      <c r="A289" s="39"/>
      <c r="B289" s="40"/>
      <c r="C289" s="267" t="s">
        <v>335</v>
      </c>
      <c r="D289" s="267" t="s">
        <v>290</v>
      </c>
      <c r="E289" s="268" t="s">
        <v>456</v>
      </c>
      <c r="F289" s="269" t="s">
        <v>457</v>
      </c>
      <c r="G289" s="270" t="s">
        <v>215</v>
      </c>
      <c r="H289" s="271">
        <v>16.16</v>
      </c>
      <c r="I289" s="272"/>
      <c r="J289" s="273">
        <f>ROUND(I289*H289,2)</f>
        <v>0</v>
      </c>
      <c r="K289" s="269" t="s">
        <v>19</v>
      </c>
      <c r="L289" s="274"/>
      <c r="M289" s="275" t="s">
        <v>19</v>
      </c>
      <c r="N289" s="276" t="s">
        <v>40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176</v>
      </c>
      <c r="AT289" s="224" t="s">
        <v>290</v>
      </c>
      <c r="AU289" s="224" t="s">
        <v>78</v>
      </c>
      <c r="AY289" s="18" t="s">
        <v>133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76</v>
      </c>
      <c r="BK289" s="225">
        <f>ROUND(I289*H289,2)</f>
        <v>0</v>
      </c>
      <c r="BL289" s="18" t="s">
        <v>152</v>
      </c>
      <c r="BM289" s="224" t="s">
        <v>458</v>
      </c>
    </row>
    <row r="290" spans="1:51" s="13" customFormat="1" ht="12">
      <c r="A290" s="13"/>
      <c r="B290" s="235"/>
      <c r="C290" s="236"/>
      <c r="D290" s="226" t="s">
        <v>197</v>
      </c>
      <c r="E290" s="237" t="s">
        <v>19</v>
      </c>
      <c r="F290" s="238" t="s">
        <v>459</v>
      </c>
      <c r="G290" s="236"/>
      <c r="H290" s="239">
        <v>16.16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197</v>
      </c>
      <c r="AU290" s="245" t="s">
        <v>78</v>
      </c>
      <c r="AV290" s="13" t="s">
        <v>78</v>
      </c>
      <c r="AW290" s="13" t="s">
        <v>31</v>
      </c>
      <c r="AX290" s="13" t="s">
        <v>69</v>
      </c>
      <c r="AY290" s="245" t="s">
        <v>133</v>
      </c>
    </row>
    <row r="291" spans="1:51" s="14" customFormat="1" ht="12">
      <c r="A291" s="14"/>
      <c r="B291" s="246"/>
      <c r="C291" s="247"/>
      <c r="D291" s="226" t="s">
        <v>197</v>
      </c>
      <c r="E291" s="248" t="s">
        <v>19</v>
      </c>
      <c r="F291" s="249" t="s">
        <v>199</v>
      </c>
      <c r="G291" s="247"/>
      <c r="H291" s="250">
        <v>16.16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197</v>
      </c>
      <c r="AU291" s="256" t="s">
        <v>78</v>
      </c>
      <c r="AV291" s="14" t="s">
        <v>152</v>
      </c>
      <c r="AW291" s="14" t="s">
        <v>31</v>
      </c>
      <c r="AX291" s="14" t="s">
        <v>76</v>
      </c>
      <c r="AY291" s="256" t="s">
        <v>133</v>
      </c>
    </row>
    <row r="292" spans="1:65" s="2" customFormat="1" ht="12">
      <c r="A292" s="39"/>
      <c r="B292" s="40"/>
      <c r="C292" s="213" t="s">
        <v>460</v>
      </c>
      <c r="D292" s="213" t="s">
        <v>136</v>
      </c>
      <c r="E292" s="214" t="s">
        <v>461</v>
      </c>
      <c r="F292" s="215" t="s">
        <v>462</v>
      </c>
      <c r="G292" s="216" t="s">
        <v>225</v>
      </c>
      <c r="H292" s="217">
        <v>7.52</v>
      </c>
      <c r="I292" s="218"/>
      <c r="J292" s="219">
        <f>ROUND(I292*H292,2)</f>
        <v>0</v>
      </c>
      <c r="K292" s="215" t="s">
        <v>196</v>
      </c>
      <c r="L292" s="45"/>
      <c r="M292" s="220" t="s">
        <v>19</v>
      </c>
      <c r="N292" s="221" t="s">
        <v>40</v>
      </c>
      <c r="O292" s="85"/>
      <c r="P292" s="222">
        <f>O292*H292</f>
        <v>0</v>
      </c>
      <c r="Q292" s="222">
        <v>2.25634</v>
      </c>
      <c r="R292" s="222">
        <f>Q292*H292</f>
        <v>16.967676799999996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152</v>
      </c>
      <c r="AT292" s="224" t="s">
        <v>136</v>
      </c>
      <c r="AU292" s="224" t="s">
        <v>78</v>
      </c>
      <c r="AY292" s="18" t="s">
        <v>133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76</v>
      </c>
      <c r="BK292" s="225">
        <f>ROUND(I292*H292,2)</f>
        <v>0</v>
      </c>
      <c r="BL292" s="18" t="s">
        <v>152</v>
      </c>
      <c r="BM292" s="224" t="s">
        <v>463</v>
      </c>
    </row>
    <row r="293" spans="1:51" s="13" customFormat="1" ht="12">
      <c r="A293" s="13"/>
      <c r="B293" s="235"/>
      <c r="C293" s="236"/>
      <c r="D293" s="226" t="s">
        <v>197</v>
      </c>
      <c r="E293" s="237" t="s">
        <v>19</v>
      </c>
      <c r="F293" s="238" t="s">
        <v>464</v>
      </c>
      <c r="G293" s="236"/>
      <c r="H293" s="239">
        <v>7.52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197</v>
      </c>
      <c r="AU293" s="245" t="s">
        <v>78</v>
      </c>
      <c r="AV293" s="13" t="s">
        <v>78</v>
      </c>
      <c r="AW293" s="13" t="s">
        <v>31</v>
      </c>
      <c r="AX293" s="13" t="s">
        <v>69</v>
      </c>
      <c r="AY293" s="245" t="s">
        <v>133</v>
      </c>
    </row>
    <row r="294" spans="1:51" s="14" customFormat="1" ht="12">
      <c r="A294" s="14"/>
      <c r="B294" s="246"/>
      <c r="C294" s="247"/>
      <c r="D294" s="226" t="s">
        <v>197</v>
      </c>
      <c r="E294" s="248" t="s">
        <v>19</v>
      </c>
      <c r="F294" s="249" t="s">
        <v>199</v>
      </c>
      <c r="G294" s="247"/>
      <c r="H294" s="250">
        <v>7.52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197</v>
      </c>
      <c r="AU294" s="256" t="s">
        <v>78</v>
      </c>
      <c r="AV294" s="14" t="s">
        <v>152</v>
      </c>
      <c r="AW294" s="14" t="s">
        <v>31</v>
      </c>
      <c r="AX294" s="14" t="s">
        <v>76</v>
      </c>
      <c r="AY294" s="256" t="s">
        <v>133</v>
      </c>
    </row>
    <row r="295" spans="1:65" s="2" customFormat="1" ht="12">
      <c r="A295" s="39"/>
      <c r="B295" s="40"/>
      <c r="C295" s="213" t="s">
        <v>339</v>
      </c>
      <c r="D295" s="213" t="s">
        <v>136</v>
      </c>
      <c r="E295" s="214" t="s">
        <v>465</v>
      </c>
      <c r="F295" s="215" t="s">
        <v>466</v>
      </c>
      <c r="G295" s="216" t="s">
        <v>215</v>
      </c>
      <c r="H295" s="217">
        <v>46.05</v>
      </c>
      <c r="I295" s="218"/>
      <c r="J295" s="219">
        <f>ROUND(I295*H295,2)</f>
        <v>0</v>
      </c>
      <c r="K295" s="215" t="s">
        <v>196</v>
      </c>
      <c r="L295" s="45"/>
      <c r="M295" s="220" t="s">
        <v>19</v>
      </c>
      <c r="N295" s="221" t="s">
        <v>40</v>
      </c>
      <c r="O295" s="85"/>
      <c r="P295" s="222">
        <f>O295*H295</f>
        <v>0</v>
      </c>
      <c r="Q295" s="222">
        <v>0.00061</v>
      </c>
      <c r="R295" s="222">
        <f>Q295*H295</f>
        <v>0.028090499999999997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152</v>
      </c>
      <c r="AT295" s="224" t="s">
        <v>136</v>
      </c>
      <c r="AU295" s="224" t="s">
        <v>78</v>
      </c>
      <c r="AY295" s="18" t="s">
        <v>133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76</v>
      </c>
      <c r="BK295" s="225">
        <f>ROUND(I295*H295,2)</f>
        <v>0</v>
      </c>
      <c r="BL295" s="18" t="s">
        <v>152</v>
      </c>
      <c r="BM295" s="224" t="s">
        <v>467</v>
      </c>
    </row>
    <row r="296" spans="1:51" s="13" customFormat="1" ht="12">
      <c r="A296" s="13"/>
      <c r="B296" s="235"/>
      <c r="C296" s="236"/>
      <c r="D296" s="226" t="s">
        <v>197</v>
      </c>
      <c r="E296" s="237" t="s">
        <v>19</v>
      </c>
      <c r="F296" s="238" t="s">
        <v>468</v>
      </c>
      <c r="G296" s="236"/>
      <c r="H296" s="239">
        <v>36.5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197</v>
      </c>
      <c r="AU296" s="245" t="s">
        <v>78</v>
      </c>
      <c r="AV296" s="13" t="s">
        <v>78</v>
      </c>
      <c r="AW296" s="13" t="s">
        <v>31</v>
      </c>
      <c r="AX296" s="13" t="s">
        <v>69</v>
      </c>
      <c r="AY296" s="245" t="s">
        <v>133</v>
      </c>
    </row>
    <row r="297" spans="1:51" s="13" customFormat="1" ht="12">
      <c r="A297" s="13"/>
      <c r="B297" s="235"/>
      <c r="C297" s="236"/>
      <c r="D297" s="226" t="s">
        <v>197</v>
      </c>
      <c r="E297" s="237" t="s">
        <v>19</v>
      </c>
      <c r="F297" s="238" t="s">
        <v>469</v>
      </c>
      <c r="G297" s="236"/>
      <c r="H297" s="239">
        <v>9.55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197</v>
      </c>
      <c r="AU297" s="245" t="s">
        <v>78</v>
      </c>
      <c r="AV297" s="13" t="s">
        <v>78</v>
      </c>
      <c r="AW297" s="13" t="s">
        <v>31</v>
      </c>
      <c r="AX297" s="13" t="s">
        <v>69</v>
      </c>
      <c r="AY297" s="245" t="s">
        <v>133</v>
      </c>
    </row>
    <row r="298" spans="1:51" s="14" customFormat="1" ht="12">
      <c r="A298" s="14"/>
      <c r="B298" s="246"/>
      <c r="C298" s="247"/>
      <c r="D298" s="226" t="s">
        <v>197</v>
      </c>
      <c r="E298" s="248" t="s">
        <v>19</v>
      </c>
      <c r="F298" s="249" t="s">
        <v>199</v>
      </c>
      <c r="G298" s="247"/>
      <c r="H298" s="250">
        <v>46.05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197</v>
      </c>
      <c r="AU298" s="256" t="s">
        <v>78</v>
      </c>
      <c r="AV298" s="14" t="s">
        <v>152</v>
      </c>
      <c r="AW298" s="14" t="s">
        <v>31</v>
      </c>
      <c r="AX298" s="14" t="s">
        <v>76</v>
      </c>
      <c r="AY298" s="256" t="s">
        <v>133</v>
      </c>
    </row>
    <row r="299" spans="1:65" s="2" customFormat="1" ht="55.5" customHeight="1">
      <c r="A299" s="39"/>
      <c r="B299" s="40"/>
      <c r="C299" s="213" t="s">
        <v>470</v>
      </c>
      <c r="D299" s="213" t="s">
        <v>136</v>
      </c>
      <c r="E299" s="214" t="s">
        <v>471</v>
      </c>
      <c r="F299" s="215" t="s">
        <v>472</v>
      </c>
      <c r="G299" s="216" t="s">
        <v>348</v>
      </c>
      <c r="H299" s="217">
        <v>2</v>
      </c>
      <c r="I299" s="218"/>
      <c r="J299" s="219">
        <f>ROUND(I299*H299,2)</f>
        <v>0</v>
      </c>
      <c r="K299" s="215" t="s">
        <v>196</v>
      </c>
      <c r="L299" s="45"/>
      <c r="M299" s="220" t="s">
        <v>19</v>
      </c>
      <c r="N299" s="221" t="s">
        <v>40</v>
      </c>
      <c r="O299" s="85"/>
      <c r="P299" s="222">
        <f>O299*H299</f>
        <v>0</v>
      </c>
      <c r="Q299" s="222">
        <v>0</v>
      </c>
      <c r="R299" s="222">
        <f>Q299*H299</f>
        <v>0</v>
      </c>
      <c r="S299" s="222">
        <v>0.082</v>
      </c>
      <c r="T299" s="223">
        <f>S299*H299</f>
        <v>0.164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152</v>
      </c>
      <c r="AT299" s="224" t="s">
        <v>136</v>
      </c>
      <c r="AU299" s="224" t="s">
        <v>78</v>
      </c>
      <c r="AY299" s="18" t="s">
        <v>133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76</v>
      </c>
      <c r="BK299" s="225">
        <f>ROUND(I299*H299,2)</f>
        <v>0</v>
      </c>
      <c r="BL299" s="18" t="s">
        <v>152</v>
      </c>
      <c r="BM299" s="224" t="s">
        <v>473</v>
      </c>
    </row>
    <row r="300" spans="1:65" s="2" customFormat="1" ht="55.5" customHeight="1">
      <c r="A300" s="39"/>
      <c r="B300" s="40"/>
      <c r="C300" s="213" t="s">
        <v>342</v>
      </c>
      <c r="D300" s="213" t="s">
        <v>136</v>
      </c>
      <c r="E300" s="214" t="s">
        <v>474</v>
      </c>
      <c r="F300" s="215" t="s">
        <v>475</v>
      </c>
      <c r="G300" s="216" t="s">
        <v>348</v>
      </c>
      <c r="H300" s="217">
        <v>2</v>
      </c>
      <c r="I300" s="218"/>
      <c r="J300" s="219">
        <f>ROUND(I300*H300,2)</f>
        <v>0</v>
      </c>
      <c r="K300" s="215" t="s">
        <v>196</v>
      </c>
      <c r="L300" s="45"/>
      <c r="M300" s="220" t="s">
        <v>19</v>
      </c>
      <c r="N300" s="221" t="s">
        <v>40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0.004</v>
      </c>
      <c r="T300" s="223">
        <f>S300*H300</f>
        <v>0.008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152</v>
      </c>
      <c r="AT300" s="224" t="s">
        <v>136</v>
      </c>
      <c r="AU300" s="224" t="s">
        <v>78</v>
      </c>
      <c r="AY300" s="18" t="s">
        <v>133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76</v>
      </c>
      <c r="BK300" s="225">
        <f>ROUND(I300*H300,2)</f>
        <v>0</v>
      </c>
      <c r="BL300" s="18" t="s">
        <v>152</v>
      </c>
      <c r="BM300" s="224" t="s">
        <v>476</v>
      </c>
    </row>
    <row r="301" spans="1:65" s="2" customFormat="1" ht="66.75" customHeight="1">
      <c r="A301" s="39"/>
      <c r="B301" s="40"/>
      <c r="C301" s="213" t="s">
        <v>477</v>
      </c>
      <c r="D301" s="213" t="s">
        <v>136</v>
      </c>
      <c r="E301" s="214" t="s">
        <v>478</v>
      </c>
      <c r="F301" s="215" t="s">
        <v>479</v>
      </c>
      <c r="G301" s="216" t="s">
        <v>215</v>
      </c>
      <c r="H301" s="217">
        <v>208</v>
      </c>
      <c r="I301" s="218"/>
      <c r="J301" s="219">
        <f>ROUND(I301*H301,2)</f>
        <v>0</v>
      </c>
      <c r="K301" s="215" t="s">
        <v>196</v>
      </c>
      <c r="L301" s="45"/>
      <c r="M301" s="220" t="s">
        <v>19</v>
      </c>
      <c r="N301" s="221" t="s">
        <v>40</v>
      </c>
      <c r="O301" s="85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152</v>
      </c>
      <c r="AT301" s="224" t="s">
        <v>136</v>
      </c>
      <c r="AU301" s="224" t="s">
        <v>78</v>
      </c>
      <c r="AY301" s="18" t="s">
        <v>133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76</v>
      </c>
      <c r="BK301" s="225">
        <f>ROUND(I301*H301,2)</f>
        <v>0</v>
      </c>
      <c r="BL301" s="18" t="s">
        <v>152</v>
      </c>
      <c r="BM301" s="224" t="s">
        <v>480</v>
      </c>
    </row>
    <row r="302" spans="1:51" s="13" customFormat="1" ht="12">
      <c r="A302" s="13"/>
      <c r="B302" s="235"/>
      <c r="C302" s="236"/>
      <c r="D302" s="226" t="s">
        <v>197</v>
      </c>
      <c r="E302" s="237" t="s">
        <v>19</v>
      </c>
      <c r="F302" s="238" t="s">
        <v>217</v>
      </c>
      <c r="G302" s="236"/>
      <c r="H302" s="239">
        <v>165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197</v>
      </c>
      <c r="AU302" s="245" t="s">
        <v>78</v>
      </c>
      <c r="AV302" s="13" t="s">
        <v>78</v>
      </c>
      <c r="AW302" s="13" t="s">
        <v>31</v>
      </c>
      <c r="AX302" s="13" t="s">
        <v>69</v>
      </c>
      <c r="AY302" s="245" t="s">
        <v>133</v>
      </c>
    </row>
    <row r="303" spans="1:51" s="13" customFormat="1" ht="12">
      <c r="A303" s="13"/>
      <c r="B303" s="235"/>
      <c r="C303" s="236"/>
      <c r="D303" s="226" t="s">
        <v>197</v>
      </c>
      <c r="E303" s="237" t="s">
        <v>19</v>
      </c>
      <c r="F303" s="238" t="s">
        <v>218</v>
      </c>
      <c r="G303" s="236"/>
      <c r="H303" s="239">
        <v>15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197</v>
      </c>
      <c r="AU303" s="245" t="s">
        <v>78</v>
      </c>
      <c r="AV303" s="13" t="s">
        <v>78</v>
      </c>
      <c r="AW303" s="13" t="s">
        <v>31</v>
      </c>
      <c r="AX303" s="13" t="s">
        <v>69</v>
      </c>
      <c r="AY303" s="245" t="s">
        <v>133</v>
      </c>
    </row>
    <row r="304" spans="1:51" s="13" customFormat="1" ht="12">
      <c r="A304" s="13"/>
      <c r="B304" s="235"/>
      <c r="C304" s="236"/>
      <c r="D304" s="226" t="s">
        <v>197</v>
      </c>
      <c r="E304" s="237" t="s">
        <v>19</v>
      </c>
      <c r="F304" s="238" t="s">
        <v>219</v>
      </c>
      <c r="G304" s="236"/>
      <c r="H304" s="239">
        <v>20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197</v>
      </c>
      <c r="AU304" s="245" t="s">
        <v>78</v>
      </c>
      <c r="AV304" s="13" t="s">
        <v>78</v>
      </c>
      <c r="AW304" s="13" t="s">
        <v>31</v>
      </c>
      <c r="AX304" s="13" t="s">
        <v>69</v>
      </c>
      <c r="AY304" s="245" t="s">
        <v>133</v>
      </c>
    </row>
    <row r="305" spans="1:51" s="13" customFormat="1" ht="12">
      <c r="A305" s="13"/>
      <c r="B305" s="235"/>
      <c r="C305" s="236"/>
      <c r="D305" s="226" t="s">
        <v>197</v>
      </c>
      <c r="E305" s="237" t="s">
        <v>19</v>
      </c>
      <c r="F305" s="238" t="s">
        <v>220</v>
      </c>
      <c r="G305" s="236"/>
      <c r="H305" s="239">
        <v>3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197</v>
      </c>
      <c r="AU305" s="245" t="s">
        <v>78</v>
      </c>
      <c r="AV305" s="13" t="s">
        <v>78</v>
      </c>
      <c r="AW305" s="13" t="s">
        <v>31</v>
      </c>
      <c r="AX305" s="13" t="s">
        <v>69</v>
      </c>
      <c r="AY305" s="245" t="s">
        <v>133</v>
      </c>
    </row>
    <row r="306" spans="1:51" s="13" customFormat="1" ht="12">
      <c r="A306" s="13"/>
      <c r="B306" s="235"/>
      <c r="C306" s="236"/>
      <c r="D306" s="226" t="s">
        <v>197</v>
      </c>
      <c r="E306" s="237" t="s">
        <v>19</v>
      </c>
      <c r="F306" s="238" t="s">
        <v>221</v>
      </c>
      <c r="G306" s="236"/>
      <c r="H306" s="239">
        <v>2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197</v>
      </c>
      <c r="AU306" s="245" t="s">
        <v>78</v>
      </c>
      <c r="AV306" s="13" t="s">
        <v>78</v>
      </c>
      <c r="AW306" s="13" t="s">
        <v>31</v>
      </c>
      <c r="AX306" s="13" t="s">
        <v>69</v>
      </c>
      <c r="AY306" s="245" t="s">
        <v>133</v>
      </c>
    </row>
    <row r="307" spans="1:51" s="13" customFormat="1" ht="12">
      <c r="A307" s="13"/>
      <c r="B307" s="235"/>
      <c r="C307" s="236"/>
      <c r="D307" s="226" t="s">
        <v>197</v>
      </c>
      <c r="E307" s="237" t="s">
        <v>19</v>
      </c>
      <c r="F307" s="238" t="s">
        <v>222</v>
      </c>
      <c r="G307" s="236"/>
      <c r="H307" s="239">
        <v>3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197</v>
      </c>
      <c r="AU307" s="245" t="s">
        <v>78</v>
      </c>
      <c r="AV307" s="13" t="s">
        <v>78</v>
      </c>
      <c r="AW307" s="13" t="s">
        <v>31</v>
      </c>
      <c r="AX307" s="13" t="s">
        <v>69</v>
      </c>
      <c r="AY307" s="245" t="s">
        <v>133</v>
      </c>
    </row>
    <row r="308" spans="1:51" s="14" customFormat="1" ht="12">
      <c r="A308" s="14"/>
      <c r="B308" s="246"/>
      <c r="C308" s="247"/>
      <c r="D308" s="226" t="s">
        <v>197</v>
      </c>
      <c r="E308" s="248" t="s">
        <v>19</v>
      </c>
      <c r="F308" s="249" t="s">
        <v>199</v>
      </c>
      <c r="G308" s="247"/>
      <c r="H308" s="250">
        <v>208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197</v>
      </c>
      <c r="AU308" s="256" t="s">
        <v>78</v>
      </c>
      <c r="AV308" s="14" t="s">
        <v>152</v>
      </c>
      <c r="AW308" s="14" t="s">
        <v>31</v>
      </c>
      <c r="AX308" s="14" t="s">
        <v>76</v>
      </c>
      <c r="AY308" s="256" t="s">
        <v>133</v>
      </c>
    </row>
    <row r="309" spans="1:65" s="2" customFormat="1" ht="12">
      <c r="A309" s="39"/>
      <c r="B309" s="40"/>
      <c r="C309" s="213" t="s">
        <v>349</v>
      </c>
      <c r="D309" s="213" t="s">
        <v>136</v>
      </c>
      <c r="E309" s="214" t="s">
        <v>481</v>
      </c>
      <c r="F309" s="215" t="s">
        <v>482</v>
      </c>
      <c r="G309" s="216" t="s">
        <v>215</v>
      </c>
      <c r="H309" s="217">
        <v>208</v>
      </c>
      <c r="I309" s="218"/>
      <c r="J309" s="219">
        <f>ROUND(I309*H309,2)</f>
        <v>0</v>
      </c>
      <c r="K309" s="215" t="s">
        <v>19</v>
      </c>
      <c r="L309" s="45"/>
      <c r="M309" s="220" t="s">
        <v>19</v>
      </c>
      <c r="N309" s="221" t="s">
        <v>40</v>
      </c>
      <c r="O309" s="85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152</v>
      </c>
      <c r="AT309" s="224" t="s">
        <v>136</v>
      </c>
      <c r="AU309" s="224" t="s">
        <v>78</v>
      </c>
      <c r="AY309" s="18" t="s">
        <v>133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76</v>
      </c>
      <c r="BK309" s="225">
        <f>ROUND(I309*H309,2)</f>
        <v>0</v>
      </c>
      <c r="BL309" s="18" t="s">
        <v>152</v>
      </c>
      <c r="BM309" s="224" t="s">
        <v>483</v>
      </c>
    </row>
    <row r="310" spans="1:63" s="12" customFormat="1" ht="22.8" customHeight="1">
      <c r="A310" s="12"/>
      <c r="B310" s="197"/>
      <c r="C310" s="198"/>
      <c r="D310" s="199" t="s">
        <v>68</v>
      </c>
      <c r="E310" s="211" t="s">
        <v>484</v>
      </c>
      <c r="F310" s="211" t="s">
        <v>485</v>
      </c>
      <c r="G310" s="198"/>
      <c r="H310" s="198"/>
      <c r="I310" s="201"/>
      <c r="J310" s="212">
        <f>BK310</f>
        <v>0</v>
      </c>
      <c r="K310" s="198"/>
      <c r="L310" s="203"/>
      <c r="M310" s="204"/>
      <c r="N310" s="205"/>
      <c r="O310" s="205"/>
      <c r="P310" s="206">
        <f>SUM(P311:P322)</f>
        <v>0</v>
      </c>
      <c r="Q310" s="205"/>
      <c r="R310" s="206">
        <f>SUM(R311:R322)</f>
        <v>0</v>
      </c>
      <c r="S310" s="205"/>
      <c r="T310" s="207">
        <f>SUM(T311:T322)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8" t="s">
        <v>76</v>
      </c>
      <c r="AT310" s="209" t="s">
        <v>68</v>
      </c>
      <c r="AU310" s="209" t="s">
        <v>76</v>
      </c>
      <c r="AY310" s="208" t="s">
        <v>133</v>
      </c>
      <c r="BK310" s="210">
        <f>SUM(BK311:BK322)</f>
        <v>0</v>
      </c>
    </row>
    <row r="311" spans="1:65" s="2" customFormat="1" ht="12">
      <c r="A311" s="39"/>
      <c r="B311" s="40"/>
      <c r="C311" s="213" t="s">
        <v>486</v>
      </c>
      <c r="D311" s="213" t="s">
        <v>136</v>
      </c>
      <c r="E311" s="214" t="s">
        <v>487</v>
      </c>
      <c r="F311" s="215" t="s">
        <v>488</v>
      </c>
      <c r="G311" s="216" t="s">
        <v>276</v>
      </c>
      <c r="H311" s="217">
        <v>466.271</v>
      </c>
      <c r="I311" s="218"/>
      <c r="J311" s="219">
        <f>ROUND(I311*H311,2)</f>
        <v>0</v>
      </c>
      <c r="K311" s="215" t="s">
        <v>196</v>
      </c>
      <c r="L311" s="45"/>
      <c r="M311" s="220" t="s">
        <v>19</v>
      </c>
      <c r="N311" s="221" t="s">
        <v>40</v>
      </c>
      <c r="O311" s="85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152</v>
      </c>
      <c r="AT311" s="224" t="s">
        <v>136</v>
      </c>
      <c r="AU311" s="224" t="s">
        <v>78</v>
      </c>
      <c r="AY311" s="18" t="s">
        <v>133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76</v>
      </c>
      <c r="BK311" s="225">
        <f>ROUND(I311*H311,2)</f>
        <v>0</v>
      </c>
      <c r="BL311" s="18" t="s">
        <v>152</v>
      </c>
      <c r="BM311" s="224" t="s">
        <v>489</v>
      </c>
    </row>
    <row r="312" spans="1:65" s="2" customFormat="1" ht="12">
      <c r="A312" s="39"/>
      <c r="B312" s="40"/>
      <c r="C312" s="213" t="s">
        <v>353</v>
      </c>
      <c r="D312" s="213" t="s">
        <v>136</v>
      </c>
      <c r="E312" s="214" t="s">
        <v>490</v>
      </c>
      <c r="F312" s="215" t="s">
        <v>491</v>
      </c>
      <c r="G312" s="216" t="s">
        <v>276</v>
      </c>
      <c r="H312" s="217">
        <v>4196.439</v>
      </c>
      <c r="I312" s="218"/>
      <c r="J312" s="219">
        <f>ROUND(I312*H312,2)</f>
        <v>0</v>
      </c>
      <c r="K312" s="215" t="s">
        <v>196</v>
      </c>
      <c r="L312" s="45"/>
      <c r="M312" s="220" t="s">
        <v>19</v>
      </c>
      <c r="N312" s="221" t="s">
        <v>40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152</v>
      </c>
      <c r="AT312" s="224" t="s">
        <v>136</v>
      </c>
      <c r="AU312" s="224" t="s">
        <v>78</v>
      </c>
      <c r="AY312" s="18" t="s">
        <v>133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76</v>
      </c>
      <c r="BK312" s="225">
        <f>ROUND(I312*H312,2)</f>
        <v>0</v>
      </c>
      <c r="BL312" s="18" t="s">
        <v>152</v>
      </c>
      <c r="BM312" s="224" t="s">
        <v>492</v>
      </c>
    </row>
    <row r="313" spans="1:51" s="13" customFormat="1" ht="12">
      <c r="A313" s="13"/>
      <c r="B313" s="235"/>
      <c r="C313" s="236"/>
      <c r="D313" s="226" t="s">
        <v>197</v>
      </c>
      <c r="E313" s="237" t="s">
        <v>19</v>
      </c>
      <c r="F313" s="238" t="s">
        <v>493</v>
      </c>
      <c r="G313" s="236"/>
      <c r="H313" s="239">
        <v>4196.439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197</v>
      </c>
      <c r="AU313" s="245" t="s">
        <v>78</v>
      </c>
      <c r="AV313" s="13" t="s">
        <v>78</v>
      </c>
      <c r="AW313" s="13" t="s">
        <v>31</v>
      </c>
      <c r="AX313" s="13" t="s">
        <v>69</v>
      </c>
      <c r="AY313" s="245" t="s">
        <v>133</v>
      </c>
    </row>
    <row r="314" spans="1:51" s="14" customFormat="1" ht="12">
      <c r="A314" s="14"/>
      <c r="B314" s="246"/>
      <c r="C314" s="247"/>
      <c r="D314" s="226" t="s">
        <v>197</v>
      </c>
      <c r="E314" s="248" t="s">
        <v>19</v>
      </c>
      <c r="F314" s="249" t="s">
        <v>199</v>
      </c>
      <c r="G314" s="247"/>
      <c r="H314" s="250">
        <v>4196.439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197</v>
      </c>
      <c r="AU314" s="256" t="s">
        <v>78</v>
      </c>
      <c r="AV314" s="14" t="s">
        <v>152</v>
      </c>
      <c r="AW314" s="14" t="s">
        <v>31</v>
      </c>
      <c r="AX314" s="14" t="s">
        <v>76</v>
      </c>
      <c r="AY314" s="256" t="s">
        <v>133</v>
      </c>
    </row>
    <row r="315" spans="1:65" s="2" customFormat="1" ht="33" customHeight="1">
      <c r="A315" s="39"/>
      <c r="B315" s="40"/>
      <c r="C315" s="213" t="s">
        <v>494</v>
      </c>
      <c r="D315" s="213" t="s">
        <v>136</v>
      </c>
      <c r="E315" s="214" t="s">
        <v>495</v>
      </c>
      <c r="F315" s="215" t="s">
        <v>496</v>
      </c>
      <c r="G315" s="216" t="s">
        <v>276</v>
      </c>
      <c r="H315" s="217">
        <v>8.06</v>
      </c>
      <c r="I315" s="218"/>
      <c r="J315" s="219">
        <f>ROUND(I315*H315,2)</f>
        <v>0</v>
      </c>
      <c r="K315" s="215" t="s">
        <v>19</v>
      </c>
      <c r="L315" s="45"/>
      <c r="M315" s="220" t="s">
        <v>19</v>
      </c>
      <c r="N315" s="221" t="s">
        <v>40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152</v>
      </c>
      <c r="AT315" s="224" t="s">
        <v>136</v>
      </c>
      <c r="AU315" s="224" t="s">
        <v>78</v>
      </c>
      <c r="AY315" s="18" t="s">
        <v>133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76</v>
      </c>
      <c r="BK315" s="225">
        <f>ROUND(I315*H315,2)</f>
        <v>0</v>
      </c>
      <c r="BL315" s="18" t="s">
        <v>152</v>
      </c>
      <c r="BM315" s="224" t="s">
        <v>497</v>
      </c>
    </row>
    <row r="316" spans="1:51" s="13" customFormat="1" ht="12">
      <c r="A316" s="13"/>
      <c r="B316" s="235"/>
      <c r="C316" s="236"/>
      <c r="D316" s="226" t="s">
        <v>197</v>
      </c>
      <c r="E316" s="237" t="s">
        <v>19</v>
      </c>
      <c r="F316" s="238" t="s">
        <v>498</v>
      </c>
      <c r="G316" s="236"/>
      <c r="H316" s="239">
        <v>8.06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197</v>
      </c>
      <c r="AU316" s="245" t="s">
        <v>78</v>
      </c>
      <c r="AV316" s="13" t="s">
        <v>78</v>
      </c>
      <c r="AW316" s="13" t="s">
        <v>31</v>
      </c>
      <c r="AX316" s="13" t="s">
        <v>69</v>
      </c>
      <c r="AY316" s="245" t="s">
        <v>133</v>
      </c>
    </row>
    <row r="317" spans="1:51" s="14" customFormat="1" ht="12">
      <c r="A317" s="14"/>
      <c r="B317" s="246"/>
      <c r="C317" s="247"/>
      <c r="D317" s="226" t="s">
        <v>197</v>
      </c>
      <c r="E317" s="248" t="s">
        <v>19</v>
      </c>
      <c r="F317" s="249" t="s">
        <v>199</v>
      </c>
      <c r="G317" s="247"/>
      <c r="H317" s="250">
        <v>8.06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6" t="s">
        <v>197</v>
      </c>
      <c r="AU317" s="256" t="s">
        <v>78</v>
      </c>
      <c r="AV317" s="14" t="s">
        <v>152</v>
      </c>
      <c r="AW317" s="14" t="s">
        <v>31</v>
      </c>
      <c r="AX317" s="14" t="s">
        <v>76</v>
      </c>
      <c r="AY317" s="256" t="s">
        <v>133</v>
      </c>
    </row>
    <row r="318" spans="1:65" s="2" customFormat="1" ht="33" customHeight="1">
      <c r="A318" s="39"/>
      <c r="B318" s="40"/>
      <c r="C318" s="213" t="s">
        <v>357</v>
      </c>
      <c r="D318" s="213" t="s">
        <v>136</v>
      </c>
      <c r="E318" s="214" t="s">
        <v>499</v>
      </c>
      <c r="F318" s="215" t="s">
        <v>500</v>
      </c>
      <c r="G318" s="216" t="s">
        <v>276</v>
      </c>
      <c r="H318" s="217">
        <v>161.464</v>
      </c>
      <c r="I318" s="218"/>
      <c r="J318" s="219">
        <f>ROUND(I318*H318,2)</f>
        <v>0</v>
      </c>
      <c r="K318" s="215" t="s">
        <v>19</v>
      </c>
      <c r="L318" s="45"/>
      <c r="M318" s="220" t="s">
        <v>19</v>
      </c>
      <c r="N318" s="221" t="s">
        <v>40</v>
      </c>
      <c r="O318" s="85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152</v>
      </c>
      <c r="AT318" s="224" t="s">
        <v>136</v>
      </c>
      <c r="AU318" s="224" t="s">
        <v>78</v>
      </c>
      <c r="AY318" s="18" t="s">
        <v>133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76</v>
      </c>
      <c r="BK318" s="225">
        <f>ROUND(I318*H318,2)</f>
        <v>0</v>
      </c>
      <c r="BL318" s="18" t="s">
        <v>152</v>
      </c>
      <c r="BM318" s="224" t="s">
        <v>501</v>
      </c>
    </row>
    <row r="319" spans="1:47" s="2" customFormat="1" ht="12">
      <c r="A319" s="39"/>
      <c r="B319" s="40"/>
      <c r="C319" s="41"/>
      <c r="D319" s="226" t="s">
        <v>143</v>
      </c>
      <c r="E319" s="41"/>
      <c r="F319" s="227" t="s">
        <v>502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143</v>
      </c>
      <c r="AU319" s="18" t="s">
        <v>78</v>
      </c>
    </row>
    <row r="320" spans="1:51" s="13" customFormat="1" ht="12">
      <c r="A320" s="13"/>
      <c r="B320" s="235"/>
      <c r="C320" s="236"/>
      <c r="D320" s="226" t="s">
        <v>197</v>
      </c>
      <c r="E320" s="237" t="s">
        <v>19</v>
      </c>
      <c r="F320" s="238" t="s">
        <v>503</v>
      </c>
      <c r="G320" s="236"/>
      <c r="H320" s="239">
        <v>161.464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197</v>
      </c>
      <c r="AU320" s="245" t="s">
        <v>78</v>
      </c>
      <c r="AV320" s="13" t="s">
        <v>78</v>
      </c>
      <c r="AW320" s="13" t="s">
        <v>31</v>
      </c>
      <c r="AX320" s="13" t="s">
        <v>69</v>
      </c>
      <c r="AY320" s="245" t="s">
        <v>133</v>
      </c>
    </row>
    <row r="321" spans="1:51" s="14" customFormat="1" ht="12">
      <c r="A321" s="14"/>
      <c r="B321" s="246"/>
      <c r="C321" s="247"/>
      <c r="D321" s="226" t="s">
        <v>197</v>
      </c>
      <c r="E321" s="248" t="s">
        <v>19</v>
      </c>
      <c r="F321" s="249" t="s">
        <v>199</v>
      </c>
      <c r="G321" s="247"/>
      <c r="H321" s="250">
        <v>161.464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6" t="s">
        <v>197</v>
      </c>
      <c r="AU321" s="256" t="s">
        <v>78</v>
      </c>
      <c r="AV321" s="14" t="s">
        <v>152</v>
      </c>
      <c r="AW321" s="14" t="s">
        <v>31</v>
      </c>
      <c r="AX321" s="14" t="s">
        <v>76</v>
      </c>
      <c r="AY321" s="256" t="s">
        <v>133</v>
      </c>
    </row>
    <row r="322" spans="1:65" s="2" customFormat="1" ht="12">
      <c r="A322" s="39"/>
      <c r="B322" s="40"/>
      <c r="C322" s="213" t="s">
        <v>504</v>
      </c>
      <c r="D322" s="213" t="s">
        <v>136</v>
      </c>
      <c r="E322" s="214" t="s">
        <v>505</v>
      </c>
      <c r="F322" s="215" t="s">
        <v>506</v>
      </c>
      <c r="G322" s="216" t="s">
        <v>276</v>
      </c>
      <c r="H322" s="217">
        <v>59.386</v>
      </c>
      <c r="I322" s="218"/>
      <c r="J322" s="219">
        <f>ROUND(I322*H322,2)</f>
        <v>0</v>
      </c>
      <c r="K322" s="215" t="s">
        <v>19</v>
      </c>
      <c r="L322" s="45"/>
      <c r="M322" s="220" t="s">
        <v>19</v>
      </c>
      <c r="N322" s="221" t="s">
        <v>40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152</v>
      </c>
      <c r="AT322" s="224" t="s">
        <v>136</v>
      </c>
      <c r="AU322" s="224" t="s">
        <v>78</v>
      </c>
      <c r="AY322" s="18" t="s">
        <v>133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76</v>
      </c>
      <c r="BK322" s="225">
        <f>ROUND(I322*H322,2)</f>
        <v>0</v>
      </c>
      <c r="BL322" s="18" t="s">
        <v>152</v>
      </c>
      <c r="BM322" s="224" t="s">
        <v>507</v>
      </c>
    </row>
    <row r="323" spans="1:63" s="12" customFormat="1" ht="22.8" customHeight="1">
      <c r="A323" s="12"/>
      <c r="B323" s="197"/>
      <c r="C323" s="198"/>
      <c r="D323" s="199" t="s">
        <v>68</v>
      </c>
      <c r="E323" s="211" t="s">
        <v>508</v>
      </c>
      <c r="F323" s="211" t="s">
        <v>509</v>
      </c>
      <c r="G323" s="198"/>
      <c r="H323" s="198"/>
      <c r="I323" s="201"/>
      <c r="J323" s="212">
        <f>BK323</f>
        <v>0</v>
      </c>
      <c r="K323" s="198"/>
      <c r="L323" s="203"/>
      <c r="M323" s="204"/>
      <c r="N323" s="205"/>
      <c r="O323" s="205"/>
      <c r="P323" s="206">
        <f>P324</f>
        <v>0</v>
      </c>
      <c r="Q323" s="205"/>
      <c r="R323" s="206">
        <f>R324</f>
        <v>0</v>
      </c>
      <c r="S323" s="205"/>
      <c r="T323" s="207">
        <f>T324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8" t="s">
        <v>76</v>
      </c>
      <c r="AT323" s="209" t="s">
        <v>68</v>
      </c>
      <c r="AU323" s="209" t="s">
        <v>76</v>
      </c>
      <c r="AY323" s="208" t="s">
        <v>133</v>
      </c>
      <c r="BK323" s="210">
        <f>BK324</f>
        <v>0</v>
      </c>
    </row>
    <row r="324" spans="1:65" s="2" customFormat="1" ht="44.25" customHeight="1">
      <c r="A324" s="39"/>
      <c r="B324" s="40"/>
      <c r="C324" s="213" t="s">
        <v>362</v>
      </c>
      <c r="D324" s="213" t="s">
        <v>136</v>
      </c>
      <c r="E324" s="214" t="s">
        <v>510</v>
      </c>
      <c r="F324" s="215" t="s">
        <v>511</v>
      </c>
      <c r="G324" s="216" t="s">
        <v>276</v>
      </c>
      <c r="H324" s="217">
        <v>127.908</v>
      </c>
      <c r="I324" s="218"/>
      <c r="J324" s="219">
        <f>ROUND(I324*H324,2)</f>
        <v>0</v>
      </c>
      <c r="K324" s="215" t="s">
        <v>196</v>
      </c>
      <c r="L324" s="45"/>
      <c r="M324" s="277" t="s">
        <v>19</v>
      </c>
      <c r="N324" s="278" t="s">
        <v>40</v>
      </c>
      <c r="O324" s="233"/>
      <c r="P324" s="279">
        <f>O324*H324</f>
        <v>0</v>
      </c>
      <c r="Q324" s="279">
        <v>0</v>
      </c>
      <c r="R324" s="279">
        <f>Q324*H324</f>
        <v>0</v>
      </c>
      <c r="S324" s="279">
        <v>0</v>
      </c>
      <c r="T324" s="28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152</v>
      </c>
      <c r="AT324" s="224" t="s">
        <v>136</v>
      </c>
      <c r="AU324" s="224" t="s">
        <v>78</v>
      </c>
      <c r="AY324" s="18" t="s">
        <v>133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76</v>
      </c>
      <c r="BK324" s="225">
        <f>ROUND(I324*H324,2)</f>
        <v>0</v>
      </c>
      <c r="BL324" s="18" t="s">
        <v>152</v>
      </c>
      <c r="BM324" s="224" t="s">
        <v>512</v>
      </c>
    </row>
    <row r="325" spans="1:31" s="2" customFormat="1" ht="6.95" customHeight="1">
      <c r="A325" s="39"/>
      <c r="B325" s="60"/>
      <c r="C325" s="61"/>
      <c r="D325" s="61"/>
      <c r="E325" s="61"/>
      <c r="F325" s="61"/>
      <c r="G325" s="61"/>
      <c r="H325" s="61"/>
      <c r="I325" s="61"/>
      <c r="J325" s="61"/>
      <c r="K325" s="61"/>
      <c r="L325" s="45"/>
      <c r="M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</sheetData>
  <sheetProtection password="CC35" sheet="1" objects="1" scenarios="1" formatColumns="0" formatRows="0" autoFilter="0"/>
  <autoFilter ref="C92:K3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 xml:space="preserve">Oprava povrchu komunikací, rekonstrukce  vodovodu v Klatovech 2021, 3.část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107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513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514</v>
      </c>
      <c r="G14" s="39"/>
      <c r="H14" s="39"/>
      <c r="I14" s="143" t="s">
        <v>23</v>
      </c>
      <c r="J14" s="147" t="str">
        <f>'Rekapitulace stavby'!AN8</f>
        <v>13. 5. 2021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515</v>
      </c>
      <c r="F17" s="39"/>
      <c r="G17" s="39"/>
      <c r="H17" s="39"/>
      <c r="I17" s="143" t="s">
        <v>27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516</v>
      </c>
      <c r="F26" s="39"/>
      <c r="G26" s="39"/>
      <c r="H26" s="39"/>
      <c r="I26" s="143" t="s">
        <v>27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8"/>
      <c r="B29" s="149"/>
      <c r="C29" s="148"/>
      <c r="D29" s="148"/>
      <c r="E29" s="150" t="s">
        <v>34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ROUND((SUM(BE93:BE163)),2)</f>
        <v>0</v>
      </c>
      <c r="G35" s="39"/>
      <c r="H35" s="39"/>
      <c r="I35" s="158">
        <v>0.21</v>
      </c>
      <c r="J35" s="157">
        <f>ROUND(((SUM(BE93:BE163))*I35),2)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ROUND((SUM(BF93:BF163)),2)</f>
        <v>0</v>
      </c>
      <c r="G36" s="39"/>
      <c r="H36" s="39"/>
      <c r="I36" s="158">
        <v>0.15</v>
      </c>
      <c r="J36" s="157">
        <f>ROUND(((SUM(BF93:BF163))*I36),2)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ROUND((SUM(BG93:BG163)),2)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ROUND((SUM(BH93:BH163)),2)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ROUND((SUM(BI93:BI163)),2)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 xml:space="preserve">Oprava povrchu komunikací, rekonstrukce  vodovodu v Klatovech 2021, 3.část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102 - Národních mučedníků-chodník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Klatovy</v>
      </c>
      <c r="G56" s="41"/>
      <c r="H56" s="41"/>
      <c r="I56" s="33" t="s">
        <v>23</v>
      </c>
      <c r="J56" s="73" t="str">
        <f>IF(J14="","",J14)</f>
        <v>13. 5. 2021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Klatovy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>Kohout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182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183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185</v>
      </c>
      <c r="E66" s="183"/>
      <c r="F66" s="183"/>
      <c r="G66" s="183"/>
      <c r="H66" s="183"/>
      <c r="I66" s="183"/>
      <c r="J66" s="184">
        <f>J114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187</v>
      </c>
      <c r="E67" s="183"/>
      <c r="F67" s="183"/>
      <c r="G67" s="183"/>
      <c r="H67" s="183"/>
      <c r="I67" s="183"/>
      <c r="J67" s="184">
        <f>J134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188</v>
      </c>
      <c r="E68" s="183"/>
      <c r="F68" s="183"/>
      <c r="G68" s="183"/>
      <c r="H68" s="183"/>
      <c r="I68" s="183"/>
      <c r="J68" s="184">
        <f>J151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189</v>
      </c>
      <c r="E69" s="183"/>
      <c r="F69" s="183"/>
      <c r="G69" s="183"/>
      <c r="H69" s="183"/>
      <c r="I69" s="183"/>
      <c r="J69" s="184">
        <f>J158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517</v>
      </c>
      <c r="E70" s="178"/>
      <c r="F70" s="178"/>
      <c r="G70" s="178"/>
      <c r="H70" s="178"/>
      <c r="I70" s="178"/>
      <c r="J70" s="179">
        <f>J160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518</v>
      </c>
      <c r="E71" s="183"/>
      <c r="F71" s="183"/>
      <c r="G71" s="183"/>
      <c r="H71" s="183"/>
      <c r="I71" s="183"/>
      <c r="J71" s="184">
        <f>J161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119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6.25" customHeight="1">
      <c r="A81" s="39"/>
      <c r="B81" s="40"/>
      <c r="C81" s="41"/>
      <c r="D81" s="41"/>
      <c r="E81" s="170" t="str">
        <f>E7</f>
        <v xml:space="preserve">Oprava povrchu komunikací, rekonstrukce  vodovodu v Klatovech 2021, 3.část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106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107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108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SO 102 - Národních mučedníků-chodník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F14</f>
        <v>Klatovy</v>
      </c>
      <c r="G87" s="41"/>
      <c r="H87" s="41"/>
      <c r="I87" s="33" t="s">
        <v>23</v>
      </c>
      <c r="J87" s="73" t="str">
        <f>IF(J14="","",J14)</f>
        <v>13. 5. 2021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>Město Klatovy</v>
      </c>
      <c r="G89" s="41"/>
      <c r="H89" s="41"/>
      <c r="I89" s="33" t="s">
        <v>30</v>
      </c>
      <c r="J89" s="37" t="str">
        <f>E23</f>
        <v xml:space="preserve"> 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28</v>
      </c>
      <c r="D90" s="41"/>
      <c r="E90" s="41"/>
      <c r="F90" s="28" t="str">
        <f>IF(E20="","",E20)</f>
        <v>Vyplň údaj</v>
      </c>
      <c r="G90" s="41"/>
      <c r="H90" s="41"/>
      <c r="I90" s="33" t="s">
        <v>32</v>
      </c>
      <c r="J90" s="37" t="str">
        <f>E26</f>
        <v>Kohout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6"/>
      <c r="B92" s="187"/>
      <c r="C92" s="188" t="s">
        <v>120</v>
      </c>
      <c r="D92" s="189" t="s">
        <v>54</v>
      </c>
      <c r="E92" s="189" t="s">
        <v>50</v>
      </c>
      <c r="F92" s="189" t="s">
        <v>51</v>
      </c>
      <c r="G92" s="189" t="s">
        <v>121</v>
      </c>
      <c r="H92" s="189" t="s">
        <v>122</v>
      </c>
      <c r="I92" s="189" t="s">
        <v>123</v>
      </c>
      <c r="J92" s="189" t="s">
        <v>112</v>
      </c>
      <c r="K92" s="190" t="s">
        <v>124</v>
      </c>
      <c r="L92" s="191"/>
      <c r="M92" s="93" t="s">
        <v>19</v>
      </c>
      <c r="N92" s="94" t="s">
        <v>39</v>
      </c>
      <c r="O92" s="94" t="s">
        <v>125</v>
      </c>
      <c r="P92" s="94" t="s">
        <v>126</v>
      </c>
      <c r="Q92" s="94" t="s">
        <v>127</v>
      </c>
      <c r="R92" s="94" t="s">
        <v>128</v>
      </c>
      <c r="S92" s="94" t="s">
        <v>129</v>
      </c>
      <c r="T92" s="95" t="s">
        <v>130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63" s="2" customFormat="1" ht="22.8" customHeight="1">
      <c r="A93" s="39"/>
      <c r="B93" s="40"/>
      <c r="C93" s="100" t="s">
        <v>131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P94+P160</f>
        <v>0</v>
      </c>
      <c r="Q93" s="97"/>
      <c r="R93" s="194">
        <f>R94+R160</f>
        <v>58.976543760000006</v>
      </c>
      <c r="S93" s="97"/>
      <c r="T93" s="195">
        <f>T94+T160</f>
        <v>162.961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68</v>
      </c>
      <c r="AU93" s="18" t="s">
        <v>113</v>
      </c>
      <c r="BK93" s="196">
        <f>BK94+BK160</f>
        <v>0</v>
      </c>
    </row>
    <row r="94" spans="1:63" s="12" customFormat="1" ht="25.9" customHeight="1">
      <c r="A94" s="12"/>
      <c r="B94" s="197"/>
      <c r="C94" s="198"/>
      <c r="D94" s="199" t="s">
        <v>68</v>
      </c>
      <c r="E94" s="200" t="s">
        <v>190</v>
      </c>
      <c r="F94" s="200" t="s">
        <v>191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P95+P114+P134+P151+P158</f>
        <v>0</v>
      </c>
      <c r="Q94" s="205"/>
      <c r="R94" s="206">
        <f>R95+R114+R134+R151+R158</f>
        <v>58.97596600000001</v>
      </c>
      <c r="S94" s="205"/>
      <c r="T94" s="207">
        <f>T95+T114+T134+T151+T158</f>
        <v>162.961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76</v>
      </c>
      <c r="AT94" s="209" t="s">
        <v>68</v>
      </c>
      <c r="AU94" s="209" t="s">
        <v>69</v>
      </c>
      <c r="AY94" s="208" t="s">
        <v>133</v>
      </c>
      <c r="BK94" s="210">
        <f>BK95+BK114+BK134+BK151+BK158</f>
        <v>0</v>
      </c>
    </row>
    <row r="95" spans="1:63" s="12" customFormat="1" ht="22.8" customHeight="1">
      <c r="A95" s="12"/>
      <c r="B95" s="197"/>
      <c r="C95" s="198"/>
      <c r="D95" s="199" t="s">
        <v>68</v>
      </c>
      <c r="E95" s="211" t="s">
        <v>76</v>
      </c>
      <c r="F95" s="211" t="s">
        <v>192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SUM(P96:P113)</f>
        <v>0</v>
      </c>
      <c r="Q95" s="205"/>
      <c r="R95" s="206">
        <f>SUM(R96:R113)</f>
        <v>0.01854</v>
      </c>
      <c r="S95" s="205"/>
      <c r="T95" s="207">
        <f>SUM(T96:T113)</f>
        <v>162.715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76</v>
      </c>
      <c r="AT95" s="209" t="s">
        <v>68</v>
      </c>
      <c r="AU95" s="209" t="s">
        <v>76</v>
      </c>
      <c r="AY95" s="208" t="s">
        <v>133</v>
      </c>
      <c r="BK95" s="210">
        <f>SUM(BK96:BK113)</f>
        <v>0</v>
      </c>
    </row>
    <row r="96" spans="1:65" s="2" customFormat="1" ht="55.5" customHeight="1">
      <c r="A96" s="39"/>
      <c r="B96" s="40"/>
      <c r="C96" s="213" t="s">
        <v>76</v>
      </c>
      <c r="D96" s="213" t="s">
        <v>136</v>
      </c>
      <c r="E96" s="214" t="s">
        <v>208</v>
      </c>
      <c r="F96" s="215" t="s">
        <v>209</v>
      </c>
      <c r="G96" s="216" t="s">
        <v>195</v>
      </c>
      <c r="H96" s="217">
        <v>298</v>
      </c>
      <c r="I96" s="218"/>
      <c r="J96" s="219">
        <f>ROUND(I96*H96,2)</f>
        <v>0</v>
      </c>
      <c r="K96" s="215" t="s">
        <v>196</v>
      </c>
      <c r="L96" s="45"/>
      <c r="M96" s="220" t="s">
        <v>19</v>
      </c>
      <c r="N96" s="221" t="s">
        <v>40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0.22</v>
      </c>
      <c r="T96" s="223">
        <f>S96*H96</f>
        <v>65.56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152</v>
      </c>
      <c r="AT96" s="224" t="s">
        <v>136</v>
      </c>
      <c r="AU96" s="224" t="s">
        <v>78</v>
      </c>
      <c r="AY96" s="18" t="s">
        <v>133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76</v>
      </c>
      <c r="BK96" s="225">
        <f>ROUND(I96*H96,2)</f>
        <v>0</v>
      </c>
      <c r="BL96" s="18" t="s">
        <v>152</v>
      </c>
      <c r="BM96" s="224" t="s">
        <v>519</v>
      </c>
    </row>
    <row r="97" spans="1:51" s="13" customFormat="1" ht="12">
      <c r="A97" s="13"/>
      <c r="B97" s="235"/>
      <c r="C97" s="236"/>
      <c r="D97" s="226" t="s">
        <v>197</v>
      </c>
      <c r="E97" s="237" t="s">
        <v>19</v>
      </c>
      <c r="F97" s="238" t="s">
        <v>520</v>
      </c>
      <c r="G97" s="236"/>
      <c r="H97" s="239">
        <v>298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197</v>
      </c>
      <c r="AU97" s="245" t="s">
        <v>78</v>
      </c>
      <c r="AV97" s="13" t="s">
        <v>78</v>
      </c>
      <c r="AW97" s="13" t="s">
        <v>31</v>
      </c>
      <c r="AX97" s="13" t="s">
        <v>76</v>
      </c>
      <c r="AY97" s="245" t="s">
        <v>133</v>
      </c>
    </row>
    <row r="98" spans="1:65" s="2" customFormat="1" ht="44.25" customHeight="1">
      <c r="A98" s="39"/>
      <c r="B98" s="40"/>
      <c r="C98" s="213" t="s">
        <v>78</v>
      </c>
      <c r="D98" s="213" t="s">
        <v>136</v>
      </c>
      <c r="E98" s="214" t="s">
        <v>521</v>
      </c>
      <c r="F98" s="215" t="s">
        <v>522</v>
      </c>
      <c r="G98" s="216" t="s">
        <v>195</v>
      </c>
      <c r="H98" s="217">
        <v>229.5</v>
      </c>
      <c r="I98" s="218"/>
      <c r="J98" s="219">
        <f>ROUND(I98*H98,2)</f>
        <v>0</v>
      </c>
      <c r="K98" s="215" t="s">
        <v>196</v>
      </c>
      <c r="L98" s="45"/>
      <c r="M98" s="220" t="s">
        <v>19</v>
      </c>
      <c r="N98" s="221" t="s">
        <v>40</v>
      </c>
      <c r="O98" s="85"/>
      <c r="P98" s="222">
        <f>O98*H98</f>
        <v>0</v>
      </c>
      <c r="Q98" s="222">
        <v>8E-05</v>
      </c>
      <c r="R98" s="222">
        <f>Q98*H98</f>
        <v>0.01836</v>
      </c>
      <c r="S98" s="222">
        <v>0.23</v>
      </c>
      <c r="T98" s="223">
        <f>S98*H98</f>
        <v>52.785000000000004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152</v>
      </c>
      <c r="AT98" s="224" t="s">
        <v>136</v>
      </c>
      <c r="AU98" s="224" t="s">
        <v>78</v>
      </c>
      <c r="AY98" s="18" t="s">
        <v>133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76</v>
      </c>
      <c r="BK98" s="225">
        <f>ROUND(I98*H98,2)</f>
        <v>0</v>
      </c>
      <c r="BL98" s="18" t="s">
        <v>152</v>
      </c>
      <c r="BM98" s="224" t="s">
        <v>523</v>
      </c>
    </row>
    <row r="99" spans="1:51" s="13" customFormat="1" ht="12">
      <c r="A99" s="13"/>
      <c r="B99" s="235"/>
      <c r="C99" s="236"/>
      <c r="D99" s="226" t="s">
        <v>197</v>
      </c>
      <c r="E99" s="237" t="s">
        <v>19</v>
      </c>
      <c r="F99" s="238" t="s">
        <v>524</v>
      </c>
      <c r="G99" s="236"/>
      <c r="H99" s="239">
        <v>229.5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197</v>
      </c>
      <c r="AU99" s="245" t="s">
        <v>78</v>
      </c>
      <c r="AV99" s="13" t="s">
        <v>78</v>
      </c>
      <c r="AW99" s="13" t="s">
        <v>31</v>
      </c>
      <c r="AX99" s="13" t="s">
        <v>76</v>
      </c>
      <c r="AY99" s="245" t="s">
        <v>133</v>
      </c>
    </row>
    <row r="100" spans="1:65" s="2" customFormat="1" ht="44.25" customHeight="1">
      <c r="A100" s="39"/>
      <c r="B100" s="40"/>
      <c r="C100" s="213" t="s">
        <v>152</v>
      </c>
      <c r="D100" s="213" t="s">
        <v>136</v>
      </c>
      <c r="E100" s="214" t="s">
        <v>213</v>
      </c>
      <c r="F100" s="215" t="s">
        <v>214</v>
      </c>
      <c r="G100" s="216" t="s">
        <v>215</v>
      </c>
      <c r="H100" s="217">
        <v>153</v>
      </c>
      <c r="I100" s="218"/>
      <c r="J100" s="219">
        <f>ROUND(I100*H100,2)</f>
        <v>0</v>
      </c>
      <c r="K100" s="215" t="s">
        <v>196</v>
      </c>
      <c r="L100" s="45"/>
      <c r="M100" s="220" t="s">
        <v>19</v>
      </c>
      <c r="N100" s="221" t="s">
        <v>40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0.29</v>
      </c>
      <c r="T100" s="223">
        <f>S100*H100</f>
        <v>44.37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152</v>
      </c>
      <c r="AT100" s="224" t="s">
        <v>136</v>
      </c>
      <c r="AU100" s="224" t="s">
        <v>78</v>
      </c>
      <c r="AY100" s="18" t="s">
        <v>133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76</v>
      </c>
      <c r="BK100" s="225">
        <f>ROUND(I100*H100,2)</f>
        <v>0</v>
      </c>
      <c r="BL100" s="18" t="s">
        <v>152</v>
      </c>
      <c r="BM100" s="224" t="s">
        <v>525</v>
      </c>
    </row>
    <row r="101" spans="1:65" s="2" customFormat="1" ht="33" customHeight="1">
      <c r="A101" s="39"/>
      <c r="B101" s="40"/>
      <c r="C101" s="213" t="s">
        <v>145</v>
      </c>
      <c r="D101" s="213" t="s">
        <v>136</v>
      </c>
      <c r="E101" s="214" t="s">
        <v>526</v>
      </c>
      <c r="F101" s="215" t="s">
        <v>527</v>
      </c>
      <c r="G101" s="216" t="s">
        <v>225</v>
      </c>
      <c r="H101" s="217">
        <v>66.52</v>
      </c>
      <c r="I101" s="218"/>
      <c r="J101" s="219">
        <f>ROUND(I101*H101,2)</f>
        <v>0</v>
      </c>
      <c r="K101" s="215" t="s">
        <v>196</v>
      </c>
      <c r="L101" s="45"/>
      <c r="M101" s="220" t="s">
        <v>19</v>
      </c>
      <c r="N101" s="221" t="s">
        <v>40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152</v>
      </c>
      <c r="AT101" s="224" t="s">
        <v>136</v>
      </c>
      <c r="AU101" s="224" t="s">
        <v>78</v>
      </c>
      <c r="AY101" s="18" t="s">
        <v>133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76</v>
      </c>
      <c r="BK101" s="225">
        <f>ROUND(I101*H101,2)</f>
        <v>0</v>
      </c>
      <c r="BL101" s="18" t="s">
        <v>152</v>
      </c>
      <c r="BM101" s="224" t="s">
        <v>528</v>
      </c>
    </row>
    <row r="102" spans="1:51" s="13" customFormat="1" ht="12">
      <c r="A102" s="13"/>
      <c r="B102" s="235"/>
      <c r="C102" s="236"/>
      <c r="D102" s="226" t="s">
        <v>197</v>
      </c>
      <c r="E102" s="237" t="s">
        <v>19</v>
      </c>
      <c r="F102" s="238" t="s">
        <v>529</v>
      </c>
      <c r="G102" s="236"/>
      <c r="H102" s="239">
        <v>66.52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197</v>
      </c>
      <c r="AU102" s="245" t="s">
        <v>78</v>
      </c>
      <c r="AV102" s="13" t="s">
        <v>78</v>
      </c>
      <c r="AW102" s="13" t="s">
        <v>31</v>
      </c>
      <c r="AX102" s="13" t="s">
        <v>76</v>
      </c>
      <c r="AY102" s="245" t="s">
        <v>133</v>
      </c>
    </row>
    <row r="103" spans="1:65" s="2" customFormat="1" ht="44.25" customHeight="1">
      <c r="A103" s="39"/>
      <c r="B103" s="40"/>
      <c r="C103" s="213" t="s">
        <v>163</v>
      </c>
      <c r="D103" s="213" t="s">
        <v>136</v>
      </c>
      <c r="E103" s="214" t="s">
        <v>530</v>
      </c>
      <c r="F103" s="215" t="s">
        <v>531</v>
      </c>
      <c r="G103" s="216" t="s">
        <v>225</v>
      </c>
      <c r="H103" s="217">
        <v>11.475</v>
      </c>
      <c r="I103" s="218"/>
      <c r="J103" s="219">
        <f>ROUND(I103*H103,2)</f>
        <v>0</v>
      </c>
      <c r="K103" s="215" t="s">
        <v>196</v>
      </c>
      <c r="L103" s="45"/>
      <c r="M103" s="220" t="s">
        <v>19</v>
      </c>
      <c r="N103" s="221" t="s">
        <v>40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152</v>
      </c>
      <c r="AT103" s="224" t="s">
        <v>136</v>
      </c>
      <c r="AU103" s="224" t="s">
        <v>78</v>
      </c>
      <c r="AY103" s="18" t="s">
        <v>133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76</v>
      </c>
      <c r="BK103" s="225">
        <f>ROUND(I103*H103,2)</f>
        <v>0</v>
      </c>
      <c r="BL103" s="18" t="s">
        <v>152</v>
      </c>
      <c r="BM103" s="224" t="s">
        <v>532</v>
      </c>
    </row>
    <row r="104" spans="1:51" s="13" customFormat="1" ht="12">
      <c r="A104" s="13"/>
      <c r="B104" s="235"/>
      <c r="C104" s="236"/>
      <c r="D104" s="226" t="s">
        <v>197</v>
      </c>
      <c r="E104" s="237" t="s">
        <v>19</v>
      </c>
      <c r="F104" s="238" t="s">
        <v>533</v>
      </c>
      <c r="G104" s="236"/>
      <c r="H104" s="239">
        <v>11.475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197</v>
      </c>
      <c r="AU104" s="245" t="s">
        <v>78</v>
      </c>
      <c r="AV104" s="13" t="s">
        <v>78</v>
      </c>
      <c r="AW104" s="13" t="s">
        <v>31</v>
      </c>
      <c r="AX104" s="13" t="s">
        <v>76</v>
      </c>
      <c r="AY104" s="245" t="s">
        <v>133</v>
      </c>
    </row>
    <row r="105" spans="1:65" s="2" customFormat="1" ht="12">
      <c r="A105" s="39"/>
      <c r="B105" s="40"/>
      <c r="C105" s="213" t="s">
        <v>169</v>
      </c>
      <c r="D105" s="213" t="s">
        <v>136</v>
      </c>
      <c r="E105" s="214" t="s">
        <v>534</v>
      </c>
      <c r="F105" s="215" t="s">
        <v>535</v>
      </c>
      <c r="G105" s="216" t="s">
        <v>225</v>
      </c>
      <c r="H105" s="217">
        <v>77.995</v>
      </c>
      <c r="I105" s="218"/>
      <c r="J105" s="219">
        <f>ROUND(I105*H105,2)</f>
        <v>0</v>
      </c>
      <c r="K105" s="215" t="s">
        <v>196</v>
      </c>
      <c r="L105" s="45"/>
      <c r="M105" s="220" t="s">
        <v>19</v>
      </c>
      <c r="N105" s="221" t="s">
        <v>40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152</v>
      </c>
      <c r="AT105" s="224" t="s">
        <v>136</v>
      </c>
      <c r="AU105" s="224" t="s">
        <v>78</v>
      </c>
      <c r="AY105" s="18" t="s">
        <v>133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76</v>
      </c>
      <c r="BK105" s="225">
        <f>ROUND(I105*H105,2)</f>
        <v>0</v>
      </c>
      <c r="BL105" s="18" t="s">
        <v>152</v>
      </c>
      <c r="BM105" s="224" t="s">
        <v>536</v>
      </c>
    </row>
    <row r="106" spans="1:51" s="13" customFormat="1" ht="12">
      <c r="A106" s="13"/>
      <c r="B106" s="235"/>
      <c r="C106" s="236"/>
      <c r="D106" s="226" t="s">
        <v>197</v>
      </c>
      <c r="E106" s="237" t="s">
        <v>19</v>
      </c>
      <c r="F106" s="238" t="s">
        <v>537</v>
      </c>
      <c r="G106" s="236"/>
      <c r="H106" s="239">
        <v>77.995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197</v>
      </c>
      <c r="AU106" s="245" t="s">
        <v>78</v>
      </c>
      <c r="AV106" s="13" t="s">
        <v>78</v>
      </c>
      <c r="AW106" s="13" t="s">
        <v>31</v>
      </c>
      <c r="AX106" s="13" t="s">
        <v>76</v>
      </c>
      <c r="AY106" s="245" t="s">
        <v>133</v>
      </c>
    </row>
    <row r="107" spans="1:65" s="2" customFormat="1" ht="44.25" customHeight="1">
      <c r="A107" s="39"/>
      <c r="B107" s="40"/>
      <c r="C107" s="213" t="s">
        <v>176</v>
      </c>
      <c r="D107" s="213" t="s">
        <v>136</v>
      </c>
      <c r="E107" s="214" t="s">
        <v>538</v>
      </c>
      <c r="F107" s="215" t="s">
        <v>539</v>
      </c>
      <c r="G107" s="216" t="s">
        <v>276</v>
      </c>
      <c r="H107" s="217">
        <v>140.391</v>
      </c>
      <c r="I107" s="218"/>
      <c r="J107" s="219">
        <f>ROUND(I107*H107,2)</f>
        <v>0</v>
      </c>
      <c r="K107" s="215" t="s">
        <v>196</v>
      </c>
      <c r="L107" s="45"/>
      <c r="M107" s="220" t="s">
        <v>19</v>
      </c>
      <c r="N107" s="221" t="s">
        <v>40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152</v>
      </c>
      <c r="AT107" s="224" t="s">
        <v>136</v>
      </c>
      <c r="AU107" s="224" t="s">
        <v>78</v>
      </c>
      <c r="AY107" s="18" t="s">
        <v>133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76</v>
      </c>
      <c r="BK107" s="225">
        <f>ROUND(I107*H107,2)</f>
        <v>0</v>
      </c>
      <c r="BL107" s="18" t="s">
        <v>152</v>
      </c>
      <c r="BM107" s="224" t="s">
        <v>540</v>
      </c>
    </row>
    <row r="108" spans="1:51" s="13" customFormat="1" ht="12">
      <c r="A108" s="13"/>
      <c r="B108" s="235"/>
      <c r="C108" s="236"/>
      <c r="D108" s="226" t="s">
        <v>197</v>
      </c>
      <c r="E108" s="237" t="s">
        <v>19</v>
      </c>
      <c r="F108" s="238" t="s">
        <v>541</v>
      </c>
      <c r="G108" s="236"/>
      <c r="H108" s="239">
        <v>140.391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197</v>
      </c>
      <c r="AU108" s="245" t="s">
        <v>78</v>
      </c>
      <c r="AV108" s="13" t="s">
        <v>78</v>
      </c>
      <c r="AW108" s="13" t="s">
        <v>31</v>
      </c>
      <c r="AX108" s="13" t="s">
        <v>76</v>
      </c>
      <c r="AY108" s="245" t="s">
        <v>133</v>
      </c>
    </row>
    <row r="109" spans="1:65" s="2" customFormat="1" ht="21.75" customHeight="1">
      <c r="A109" s="39"/>
      <c r="B109" s="40"/>
      <c r="C109" s="213" t="s">
        <v>216</v>
      </c>
      <c r="D109" s="213" t="s">
        <v>136</v>
      </c>
      <c r="E109" s="214" t="s">
        <v>542</v>
      </c>
      <c r="F109" s="215" t="s">
        <v>543</v>
      </c>
      <c r="G109" s="216" t="s">
        <v>195</v>
      </c>
      <c r="H109" s="217">
        <v>6</v>
      </c>
      <c r="I109" s="218"/>
      <c r="J109" s="219">
        <f>ROUND(I109*H109,2)</f>
        <v>0</v>
      </c>
      <c r="K109" s="215" t="s">
        <v>196</v>
      </c>
      <c r="L109" s="45"/>
      <c r="M109" s="220" t="s">
        <v>19</v>
      </c>
      <c r="N109" s="221" t="s">
        <v>40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152</v>
      </c>
      <c r="AT109" s="224" t="s">
        <v>136</v>
      </c>
      <c r="AU109" s="224" t="s">
        <v>78</v>
      </c>
      <c r="AY109" s="18" t="s">
        <v>133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76</v>
      </c>
      <c r="BK109" s="225">
        <f>ROUND(I109*H109,2)</f>
        <v>0</v>
      </c>
      <c r="BL109" s="18" t="s">
        <v>152</v>
      </c>
      <c r="BM109" s="224" t="s">
        <v>544</v>
      </c>
    </row>
    <row r="110" spans="1:65" s="2" customFormat="1" ht="16.5" customHeight="1">
      <c r="A110" s="39"/>
      <c r="B110" s="40"/>
      <c r="C110" s="267" t="s">
        <v>258</v>
      </c>
      <c r="D110" s="267" t="s">
        <v>290</v>
      </c>
      <c r="E110" s="268" t="s">
        <v>545</v>
      </c>
      <c r="F110" s="269" t="s">
        <v>546</v>
      </c>
      <c r="G110" s="270" t="s">
        <v>547</v>
      </c>
      <c r="H110" s="271">
        <v>0.18</v>
      </c>
      <c r="I110" s="272"/>
      <c r="J110" s="273">
        <f>ROUND(I110*H110,2)</f>
        <v>0</v>
      </c>
      <c r="K110" s="269" t="s">
        <v>196</v>
      </c>
      <c r="L110" s="274"/>
      <c r="M110" s="275" t="s">
        <v>19</v>
      </c>
      <c r="N110" s="276" t="s">
        <v>40</v>
      </c>
      <c r="O110" s="85"/>
      <c r="P110" s="222">
        <f>O110*H110</f>
        <v>0</v>
      </c>
      <c r="Q110" s="222">
        <v>0.001</v>
      </c>
      <c r="R110" s="222">
        <f>Q110*H110</f>
        <v>0.00017999999999999998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176</v>
      </c>
      <c r="AT110" s="224" t="s">
        <v>290</v>
      </c>
      <c r="AU110" s="224" t="s">
        <v>78</v>
      </c>
      <c r="AY110" s="18" t="s">
        <v>133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76</v>
      </c>
      <c r="BK110" s="225">
        <f>ROUND(I110*H110,2)</f>
        <v>0</v>
      </c>
      <c r="BL110" s="18" t="s">
        <v>152</v>
      </c>
      <c r="BM110" s="224" t="s">
        <v>548</v>
      </c>
    </row>
    <row r="111" spans="1:51" s="13" customFormat="1" ht="12">
      <c r="A111" s="13"/>
      <c r="B111" s="235"/>
      <c r="C111" s="236"/>
      <c r="D111" s="226" t="s">
        <v>197</v>
      </c>
      <c r="E111" s="236"/>
      <c r="F111" s="238" t="s">
        <v>549</v>
      </c>
      <c r="G111" s="236"/>
      <c r="H111" s="239">
        <v>0.18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197</v>
      </c>
      <c r="AU111" s="245" t="s">
        <v>78</v>
      </c>
      <c r="AV111" s="13" t="s">
        <v>78</v>
      </c>
      <c r="AW111" s="13" t="s">
        <v>4</v>
      </c>
      <c r="AX111" s="13" t="s">
        <v>76</v>
      </c>
      <c r="AY111" s="245" t="s">
        <v>133</v>
      </c>
    </row>
    <row r="112" spans="1:65" s="2" customFormat="1" ht="33" customHeight="1">
      <c r="A112" s="39"/>
      <c r="B112" s="40"/>
      <c r="C112" s="213" t="s">
        <v>237</v>
      </c>
      <c r="D112" s="213" t="s">
        <v>136</v>
      </c>
      <c r="E112" s="214" t="s">
        <v>550</v>
      </c>
      <c r="F112" s="215" t="s">
        <v>551</v>
      </c>
      <c r="G112" s="216" t="s">
        <v>195</v>
      </c>
      <c r="H112" s="217">
        <v>527.5</v>
      </c>
      <c r="I112" s="218"/>
      <c r="J112" s="219">
        <f>ROUND(I112*H112,2)</f>
        <v>0</v>
      </c>
      <c r="K112" s="215" t="s">
        <v>196</v>
      </c>
      <c r="L112" s="45"/>
      <c r="M112" s="220" t="s">
        <v>19</v>
      </c>
      <c r="N112" s="221" t="s">
        <v>40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152</v>
      </c>
      <c r="AT112" s="224" t="s">
        <v>136</v>
      </c>
      <c r="AU112" s="224" t="s">
        <v>78</v>
      </c>
      <c r="AY112" s="18" t="s">
        <v>133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76</v>
      </c>
      <c r="BK112" s="225">
        <f>ROUND(I112*H112,2)</f>
        <v>0</v>
      </c>
      <c r="BL112" s="18" t="s">
        <v>152</v>
      </c>
      <c r="BM112" s="224" t="s">
        <v>552</v>
      </c>
    </row>
    <row r="113" spans="1:51" s="13" customFormat="1" ht="12">
      <c r="A113" s="13"/>
      <c r="B113" s="235"/>
      <c r="C113" s="236"/>
      <c r="D113" s="226" t="s">
        <v>197</v>
      </c>
      <c r="E113" s="237" t="s">
        <v>19</v>
      </c>
      <c r="F113" s="238" t="s">
        <v>553</v>
      </c>
      <c r="G113" s="236"/>
      <c r="H113" s="239">
        <v>527.5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197</v>
      </c>
      <c r="AU113" s="245" t="s">
        <v>78</v>
      </c>
      <c r="AV113" s="13" t="s">
        <v>78</v>
      </c>
      <c r="AW113" s="13" t="s">
        <v>31</v>
      </c>
      <c r="AX113" s="13" t="s">
        <v>76</v>
      </c>
      <c r="AY113" s="245" t="s">
        <v>133</v>
      </c>
    </row>
    <row r="114" spans="1:63" s="12" customFormat="1" ht="22.8" customHeight="1">
      <c r="A114" s="12"/>
      <c r="B114" s="197"/>
      <c r="C114" s="198"/>
      <c r="D114" s="199" t="s">
        <v>68</v>
      </c>
      <c r="E114" s="211" t="s">
        <v>132</v>
      </c>
      <c r="F114" s="211" t="s">
        <v>314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SUM(P115:P133)</f>
        <v>0</v>
      </c>
      <c r="Q114" s="205"/>
      <c r="R114" s="206">
        <f>SUM(R115:R133)</f>
        <v>15.445310000000001</v>
      </c>
      <c r="S114" s="205"/>
      <c r="T114" s="207">
        <f>SUM(T115:T133)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76</v>
      </c>
      <c r="AT114" s="209" t="s">
        <v>68</v>
      </c>
      <c r="AU114" s="209" t="s">
        <v>76</v>
      </c>
      <c r="AY114" s="208" t="s">
        <v>133</v>
      </c>
      <c r="BK114" s="210">
        <f>SUM(BK115:BK133)</f>
        <v>0</v>
      </c>
    </row>
    <row r="115" spans="1:65" s="2" customFormat="1" ht="12">
      <c r="A115" s="39"/>
      <c r="B115" s="40"/>
      <c r="C115" s="213" t="s">
        <v>212</v>
      </c>
      <c r="D115" s="213" t="s">
        <v>136</v>
      </c>
      <c r="E115" s="214" t="s">
        <v>319</v>
      </c>
      <c r="F115" s="215" t="s">
        <v>320</v>
      </c>
      <c r="G115" s="216" t="s">
        <v>195</v>
      </c>
      <c r="H115" s="217">
        <v>566.1</v>
      </c>
      <c r="I115" s="218"/>
      <c r="J115" s="219">
        <f>ROUND(I115*H115,2)</f>
        <v>0</v>
      </c>
      <c r="K115" s="215" t="s">
        <v>196</v>
      </c>
      <c r="L115" s="45"/>
      <c r="M115" s="220" t="s">
        <v>19</v>
      </c>
      <c r="N115" s="221" t="s">
        <v>40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152</v>
      </c>
      <c r="AT115" s="224" t="s">
        <v>136</v>
      </c>
      <c r="AU115" s="224" t="s">
        <v>78</v>
      </c>
      <c r="AY115" s="18" t="s">
        <v>133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76</v>
      </c>
      <c r="BK115" s="225">
        <f>ROUND(I115*H115,2)</f>
        <v>0</v>
      </c>
      <c r="BL115" s="18" t="s">
        <v>152</v>
      </c>
      <c r="BM115" s="224" t="s">
        <v>554</v>
      </c>
    </row>
    <row r="116" spans="1:51" s="13" customFormat="1" ht="12">
      <c r="A116" s="13"/>
      <c r="B116" s="235"/>
      <c r="C116" s="236"/>
      <c r="D116" s="226" t="s">
        <v>197</v>
      </c>
      <c r="E116" s="237" t="s">
        <v>19</v>
      </c>
      <c r="F116" s="238" t="s">
        <v>555</v>
      </c>
      <c r="G116" s="236"/>
      <c r="H116" s="239">
        <v>566.1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197</v>
      </c>
      <c r="AU116" s="245" t="s">
        <v>78</v>
      </c>
      <c r="AV116" s="13" t="s">
        <v>78</v>
      </c>
      <c r="AW116" s="13" t="s">
        <v>31</v>
      </c>
      <c r="AX116" s="13" t="s">
        <v>76</v>
      </c>
      <c r="AY116" s="245" t="s">
        <v>133</v>
      </c>
    </row>
    <row r="117" spans="1:65" s="2" customFormat="1" ht="44.25" customHeight="1">
      <c r="A117" s="39"/>
      <c r="B117" s="40"/>
      <c r="C117" s="213" t="s">
        <v>249</v>
      </c>
      <c r="D117" s="213" t="s">
        <v>136</v>
      </c>
      <c r="E117" s="214" t="s">
        <v>330</v>
      </c>
      <c r="F117" s="215" t="s">
        <v>331</v>
      </c>
      <c r="G117" s="216" t="s">
        <v>195</v>
      </c>
      <c r="H117" s="217">
        <v>306</v>
      </c>
      <c r="I117" s="218"/>
      <c r="J117" s="219">
        <f>ROUND(I117*H117,2)</f>
        <v>0</v>
      </c>
      <c r="K117" s="215" t="s">
        <v>196</v>
      </c>
      <c r="L117" s="45"/>
      <c r="M117" s="220" t="s">
        <v>19</v>
      </c>
      <c r="N117" s="221" t="s">
        <v>40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152</v>
      </c>
      <c r="AT117" s="224" t="s">
        <v>136</v>
      </c>
      <c r="AU117" s="224" t="s">
        <v>78</v>
      </c>
      <c r="AY117" s="18" t="s">
        <v>133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76</v>
      </c>
      <c r="BK117" s="225">
        <f>ROUND(I117*H117,2)</f>
        <v>0</v>
      </c>
      <c r="BL117" s="18" t="s">
        <v>152</v>
      </c>
      <c r="BM117" s="224" t="s">
        <v>556</v>
      </c>
    </row>
    <row r="118" spans="1:51" s="13" customFormat="1" ht="12">
      <c r="A118" s="13"/>
      <c r="B118" s="235"/>
      <c r="C118" s="236"/>
      <c r="D118" s="226" t="s">
        <v>197</v>
      </c>
      <c r="E118" s="237" t="s">
        <v>19</v>
      </c>
      <c r="F118" s="238" t="s">
        <v>557</v>
      </c>
      <c r="G118" s="236"/>
      <c r="H118" s="239">
        <v>306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197</v>
      </c>
      <c r="AU118" s="245" t="s">
        <v>78</v>
      </c>
      <c r="AV118" s="13" t="s">
        <v>78</v>
      </c>
      <c r="AW118" s="13" t="s">
        <v>31</v>
      </c>
      <c r="AX118" s="13" t="s">
        <v>76</v>
      </c>
      <c r="AY118" s="245" t="s">
        <v>133</v>
      </c>
    </row>
    <row r="119" spans="1:65" s="2" customFormat="1" ht="44.25" customHeight="1">
      <c r="A119" s="39"/>
      <c r="B119" s="40"/>
      <c r="C119" s="213" t="s">
        <v>226</v>
      </c>
      <c r="D119" s="213" t="s">
        <v>136</v>
      </c>
      <c r="E119" s="214" t="s">
        <v>558</v>
      </c>
      <c r="F119" s="215" t="s">
        <v>559</v>
      </c>
      <c r="G119" s="216" t="s">
        <v>195</v>
      </c>
      <c r="H119" s="217">
        <v>229.5</v>
      </c>
      <c r="I119" s="218"/>
      <c r="J119" s="219">
        <f>ROUND(I119*H119,2)</f>
        <v>0</v>
      </c>
      <c r="K119" s="215" t="s">
        <v>196</v>
      </c>
      <c r="L119" s="45"/>
      <c r="M119" s="220" t="s">
        <v>19</v>
      </c>
      <c r="N119" s="221" t="s">
        <v>40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152</v>
      </c>
      <c r="AT119" s="224" t="s">
        <v>136</v>
      </c>
      <c r="AU119" s="224" t="s">
        <v>78</v>
      </c>
      <c r="AY119" s="18" t="s">
        <v>133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76</v>
      </c>
      <c r="BK119" s="225">
        <f>ROUND(I119*H119,2)</f>
        <v>0</v>
      </c>
      <c r="BL119" s="18" t="s">
        <v>152</v>
      </c>
      <c r="BM119" s="224" t="s">
        <v>560</v>
      </c>
    </row>
    <row r="120" spans="1:51" s="13" customFormat="1" ht="12">
      <c r="A120" s="13"/>
      <c r="B120" s="235"/>
      <c r="C120" s="236"/>
      <c r="D120" s="226" t="s">
        <v>197</v>
      </c>
      <c r="E120" s="237" t="s">
        <v>19</v>
      </c>
      <c r="F120" s="238" t="s">
        <v>561</v>
      </c>
      <c r="G120" s="236"/>
      <c r="H120" s="239">
        <v>229.5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197</v>
      </c>
      <c r="AU120" s="245" t="s">
        <v>78</v>
      </c>
      <c r="AV120" s="13" t="s">
        <v>78</v>
      </c>
      <c r="AW120" s="13" t="s">
        <v>31</v>
      </c>
      <c r="AX120" s="13" t="s">
        <v>76</v>
      </c>
      <c r="AY120" s="245" t="s">
        <v>133</v>
      </c>
    </row>
    <row r="121" spans="1:65" s="2" customFormat="1" ht="44.25" customHeight="1">
      <c r="A121" s="39"/>
      <c r="B121" s="40"/>
      <c r="C121" s="213" t="s">
        <v>8</v>
      </c>
      <c r="D121" s="213" t="s">
        <v>136</v>
      </c>
      <c r="E121" s="214" t="s">
        <v>562</v>
      </c>
      <c r="F121" s="215" t="s">
        <v>563</v>
      </c>
      <c r="G121" s="216" t="s">
        <v>195</v>
      </c>
      <c r="H121" s="217">
        <v>229.5</v>
      </c>
      <c r="I121" s="218"/>
      <c r="J121" s="219">
        <f>ROUND(I121*H121,2)</f>
        <v>0</v>
      </c>
      <c r="K121" s="215" t="s">
        <v>196</v>
      </c>
      <c r="L121" s="45"/>
      <c r="M121" s="220" t="s">
        <v>19</v>
      </c>
      <c r="N121" s="221" t="s">
        <v>40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152</v>
      </c>
      <c r="AT121" s="224" t="s">
        <v>136</v>
      </c>
      <c r="AU121" s="224" t="s">
        <v>78</v>
      </c>
      <c r="AY121" s="18" t="s">
        <v>133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76</v>
      </c>
      <c r="BK121" s="225">
        <f>ROUND(I121*H121,2)</f>
        <v>0</v>
      </c>
      <c r="BL121" s="18" t="s">
        <v>152</v>
      </c>
      <c r="BM121" s="224" t="s">
        <v>564</v>
      </c>
    </row>
    <row r="122" spans="1:65" s="2" customFormat="1" ht="55.5" customHeight="1">
      <c r="A122" s="39"/>
      <c r="B122" s="40"/>
      <c r="C122" s="213" t="s">
        <v>261</v>
      </c>
      <c r="D122" s="213" t="s">
        <v>136</v>
      </c>
      <c r="E122" s="214" t="s">
        <v>565</v>
      </c>
      <c r="F122" s="215" t="s">
        <v>566</v>
      </c>
      <c r="G122" s="216" t="s">
        <v>195</v>
      </c>
      <c r="H122" s="217">
        <v>13.4</v>
      </c>
      <c r="I122" s="218"/>
      <c r="J122" s="219">
        <f>ROUND(I122*H122,2)</f>
        <v>0</v>
      </c>
      <c r="K122" s="215" t="s">
        <v>196</v>
      </c>
      <c r="L122" s="45"/>
      <c r="M122" s="220" t="s">
        <v>19</v>
      </c>
      <c r="N122" s="221" t="s">
        <v>40</v>
      </c>
      <c r="O122" s="85"/>
      <c r="P122" s="222">
        <f>O122*H122</f>
        <v>0</v>
      </c>
      <c r="Q122" s="222">
        <v>0.1837</v>
      </c>
      <c r="R122" s="222">
        <f>Q122*H122</f>
        <v>2.46158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152</v>
      </c>
      <c r="AT122" s="224" t="s">
        <v>136</v>
      </c>
      <c r="AU122" s="224" t="s">
        <v>78</v>
      </c>
      <c r="AY122" s="18" t="s">
        <v>133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76</v>
      </c>
      <c r="BK122" s="225">
        <f>ROUND(I122*H122,2)</f>
        <v>0</v>
      </c>
      <c r="BL122" s="18" t="s">
        <v>152</v>
      </c>
      <c r="BM122" s="224" t="s">
        <v>567</v>
      </c>
    </row>
    <row r="123" spans="1:51" s="13" customFormat="1" ht="12">
      <c r="A123" s="13"/>
      <c r="B123" s="235"/>
      <c r="C123" s="236"/>
      <c r="D123" s="226" t="s">
        <v>197</v>
      </c>
      <c r="E123" s="237" t="s">
        <v>19</v>
      </c>
      <c r="F123" s="238" t="s">
        <v>568</v>
      </c>
      <c r="G123" s="236"/>
      <c r="H123" s="239">
        <v>13.4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197</v>
      </c>
      <c r="AU123" s="245" t="s">
        <v>78</v>
      </c>
      <c r="AV123" s="13" t="s">
        <v>78</v>
      </c>
      <c r="AW123" s="13" t="s">
        <v>31</v>
      </c>
      <c r="AX123" s="13" t="s">
        <v>76</v>
      </c>
      <c r="AY123" s="245" t="s">
        <v>133</v>
      </c>
    </row>
    <row r="124" spans="1:65" s="2" customFormat="1" ht="16.5" customHeight="1">
      <c r="A124" s="39"/>
      <c r="B124" s="40"/>
      <c r="C124" s="267" t="s">
        <v>322</v>
      </c>
      <c r="D124" s="267" t="s">
        <v>290</v>
      </c>
      <c r="E124" s="268" t="s">
        <v>569</v>
      </c>
      <c r="F124" s="269" t="s">
        <v>570</v>
      </c>
      <c r="G124" s="270" t="s">
        <v>195</v>
      </c>
      <c r="H124" s="271">
        <v>13.668</v>
      </c>
      <c r="I124" s="272"/>
      <c r="J124" s="273">
        <f>ROUND(I124*H124,2)</f>
        <v>0</v>
      </c>
      <c r="K124" s="269" t="s">
        <v>196</v>
      </c>
      <c r="L124" s="274"/>
      <c r="M124" s="275" t="s">
        <v>19</v>
      </c>
      <c r="N124" s="276" t="s">
        <v>40</v>
      </c>
      <c r="O124" s="85"/>
      <c r="P124" s="222">
        <f>O124*H124</f>
        <v>0</v>
      </c>
      <c r="Q124" s="222">
        <v>0.111</v>
      </c>
      <c r="R124" s="222">
        <f>Q124*H124</f>
        <v>1.517148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176</v>
      </c>
      <c r="AT124" s="224" t="s">
        <v>290</v>
      </c>
      <c r="AU124" s="224" t="s">
        <v>78</v>
      </c>
      <c r="AY124" s="18" t="s">
        <v>133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76</v>
      </c>
      <c r="BK124" s="225">
        <f>ROUND(I124*H124,2)</f>
        <v>0</v>
      </c>
      <c r="BL124" s="18" t="s">
        <v>152</v>
      </c>
      <c r="BM124" s="224" t="s">
        <v>571</v>
      </c>
    </row>
    <row r="125" spans="1:51" s="13" customFormat="1" ht="12">
      <c r="A125" s="13"/>
      <c r="B125" s="235"/>
      <c r="C125" s="236"/>
      <c r="D125" s="226" t="s">
        <v>197</v>
      </c>
      <c r="E125" s="236"/>
      <c r="F125" s="238" t="s">
        <v>572</v>
      </c>
      <c r="G125" s="236"/>
      <c r="H125" s="239">
        <v>13.668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197</v>
      </c>
      <c r="AU125" s="245" t="s">
        <v>78</v>
      </c>
      <c r="AV125" s="13" t="s">
        <v>78</v>
      </c>
      <c r="AW125" s="13" t="s">
        <v>4</v>
      </c>
      <c r="AX125" s="13" t="s">
        <v>76</v>
      </c>
      <c r="AY125" s="245" t="s">
        <v>133</v>
      </c>
    </row>
    <row r="126" spans="1:65" s="2" customFormat="1" ht="78" customHeight="1">
      <c r="A126" s="39"/>
      <c r="B126" s="40"/>
      <c r="C126" s="213" t="s">
        <v>7</v>
      </c>
      <c r="D126" s="213" t="s">
        <v>136</v>
      </c>
      <c r="E126" s="214" t="s">
        <v>337</v>
      </c>
      <c r="F126" s="215" t="s">
        <v>338</v>
      </c>
      <c r="G126" s="216" t="s">
        <v>195</v>
      </c>
      <c r="H126" s="217">
        <v>43.2</v>
      </c>
      <c r="I126" s="218"/>
      <c r="J126" s="219">
        <f>ROUND(I126*H126,2)</f>
        <v>0</v>
      </c>
      <c r="K126" s="215" t="s">
        <v>196</v>
      </c>
      <c r="L126" s="45"/>
      <c r="M126" s="220" t="s">
        <v>19</v>
      </c>
      <c r="N126" s="221" t="s">
        <v>40</v>
      </c>
      <c r="O126" s="85"/>
      <c r="P126" s="222">
        <f>O126*H126</f>
        <v>0</v>
      </c>
      <c r="Q126" s="222">
        <v>0.08425</v>
      </c>
      <c r="R126" s="222">
        <f>Q126*H126</f>
        <v>3.6396000000000006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152</v>
      </c>
      <c r="AT126" s="224" t="s">
        <v>136</v>
      </c>
      <c r="AU126" s="224" t="s">
        <v>78</v>
      </c>
      <c r="AY126" s="18" t="s">
        <v>133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76</v>
      </c>
      <c r="BK126" s="225">
        <f>ROUND(I126*H126,2)</f>
        <v>0</v>
      </c>
      <c r="BL126" s="18" t="s">
        <v>152</v>
      </c>
      <c r="BM126" s="224" t="s">
        <v>573</v>
      </c>
    </row>
    <row r="127" spans="1:51" s="13" customFormat="1" ht="12">
      <c r="A127" s="13"/>
      <c r="B127" s="235"/>
      <c r="C127" s="236"/>
      <c r="D127" s="226" t="s">
        <v>197</v>
      </c>
      <c r="E127" s="237" t="s">
        <v>19</v>
      </c>
      <c r="F127" s="238" t="s">
        <v>574</v>
      </c>
      <c r="G127" s="236"/>
      <c r="H127" s="239">
        <v>43.2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197</v>
      </c>
      <c r="AU127" s="245" t="s">
        <v>78</v>
      </c>
      <c r="AV127" s="13" t="s">
        <v>78</v>
      </c>
      <c r="AW127" s="13" t="s">
        <v>31</v>
      </c>
      <c r="AX127" s="13" t="s">
        <v>76</v>
      </c>
      <c r="AY127" s="245" t="s">
        <v>133</v>
      </c>
    </row>
    <row r="128" spans="1:65" s="2" customFormat="1" ht="16.5" customHeight="1">
      <c r="A128" s="39"/>
      <c r="B128" s="40"/>
      <c r="C128" s="267" t="s">
        <v>252</v>
      </c>
      <c r="D128" s="267" t="s">
        <v>290</v>
      </c>
      <c r="E128" s="268" t="s">
        <v>575</v>
      </c>
      <c r="F128" s="269" t="s">
        <v>576</v>
      </c>
      <c r="G128" s="270" t="s">
        <v>195</v>
      </c>
      <c r="H128" s="271">
        <v>12.882</v>
      </c>
      <c r="I128" s="272"/>
      <c r="J128" s="273">
        <f>ROUND(I128*H128,2)</f>
        <v>0</v>
      </c>
      <c r="K128" s="269" t="s">
        <v>19</v>
      </c>
      <c r="L128" s="274"/>
      <c r="M128" s="275" t="s">
        <v>19</v>
      </c>
      <c r="N128" s="276" t="s">
        <v>40</v>
      </c>
      <c r="O128" s="85"/>
      <c r="P128" s="222">
        <f>O128*H128</f>
        <v>0</v>
      </c>
      <c r="Q128" s="222">
        <v>0.131</v>
      </c>
      <c r="R128" s="222">
        <f>Q128*H128</f>
        <v>1.687542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176</v>
      </c>
      <c r="AT128" s="224" t="s">
        <v>290</v>
      </c>
      <c r="AU128" s="224" t="s">
        <v>78</v>
      </c>
      <c r="AY128" s="18" t="s">
        <v>133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76</v>
      </c>
      <c r="BK128" s="225">
        <f>ROUND(I128*H128,2)</f>
        <v>0</v>
      </c>
      <c r="BL128" s="18" t="s">
        <v>152</v>
      </c>
      <c r="BM128" s="224" t="s">
        <v>577</v>
      </c>
    </row>
    <row r="129" spans="1:51" s="13" customFormat="1" ht="12">
      <c r="A129" s="13"/>
      <c r="B129" s="235"/>
      <c r="C129" s="236"/>
      <c r="D129" s="226" t="s">
        <v>197</v>
      </c>
      <c r="E129" s="236"/>
      <c r="F129" s="238" t="s">
        <v>578</v>
      </c>
      <c r="G129" s="236"/>
      <c r="H129" s="239">
        <v>12.882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197</v>
      </c>
      <c r="AU129" s="245" t="s">
        <v>78</v>
      </c>
      <c r="AV129" s="13" t="s">
        <v>78</v>
      </c>
      <c r="AW129" s="13" t="s">
        <v>4</v>
      </c>
      <c r="AX129" s="13" t="s">
        <v>76</v>
      </c>
      <c r="AY129" s="245" t="s">
        <v>133</v>
      </c>
    </row>
    <row r="130" spans="1:65" s="2" customFormat="1" ht="16.5" customHeight="1">
      <c r="A130" s="39"/>
      <c r="B130" s="40"/>
      <c r="C130" s="267" t="s">
        <v>305</v>
      </c>
      <c r="D130" s="267" t="s">
        <v>290</v>
      </c>
      <c r="E130" s="268" t="s">
        <v>579</v>
      </c>
      <c r="F130" s="269" t="s">
        <v>580</v>
      </c>
      <c r="G130" s="270" t="s">
        <v>195</v>
      </c>
      <c r="H130" s="271">
        <v>32.885</v>
      </c>
      <c r="I130" s="272"/>
      <c r="J130" s="273">
        <f>ROUND(I130*H130,2)</f>
        <v>0</v>
      </c>
      <c r="K130" s="269" t="s">
        <v>19</v>
      </c>
      <c r="L130" s="274"/>
      <c r="M130" s="275" t="s">
        <v>19</v>
      </c>
      <c r="N130" s="276" t="s">
        <v>40</v>
      </c>
      <c r="O130" s="85"/>
      <c r="P130" s="222">
        <f>O130*H130</f>
        <v>0</v>
      </c>
      <c r="Q130" s="222">
        <v>0.176</v>
      </c>
      <c r="R130" s="222">
        <f>Q130*H130</f>
        <v>5.78776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176</v>
      </c>
      <c r="AT130" s="224" t="s">
        <v>290</v>
      </c>
      <c r="AU130" s="224" t="s">
        <v>78</v>
      </c>
      <c r="AY130" s="18" t="s">
        <v>133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76</v>
      </c>
      <c r="BK130" s="225">
        <f>ROUND(I130*H130,2)</f>
        <v>0</v>
      </c>
      <c r="BL130" s="18" t="s">
        <v>152</v>
      </c>
      <c r="BM130" s="224" t="s">
        <v>581</v>
      </c>
    </row>
    <row r="131" spans="1:51" s="13" customFormat="1" ht="12">
      <c r="A131" s="13"/>
      <c r="B131" s="235"/>
      <c r="C131" s="236"/>
      <c r="D131" s="226" t="s">
        <v>197</v>
      </c>
      <c r="E131" s="236"/>
      <c r="F131" s="238" t="s">
        <v>582</v>
      </c>
      <c r="G131" s="236"/>
      <c r="H131" s="239">
        <v>32.885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197</v>
      </c>
      <c r="AU131" s="245" t="s">
        <v>78</v>
      </c>
      <c r="AV131" s="13" t="s">
        <v>78</v>
      </c>
      <c r="AW131" s="13" t="s">
        <v>4</v>
      </c>
      <c r="AX131" s="13" t="s">
        <v>76</v>
      </c>
      <c r="AY131" s="245" t="s">
        <v>133</v>
      </c>
    </row>
    <row r="132" spans="1:65" s="2" customFormat="1" ht="12">
      <c r="A132" s="39"/>
      <c r="B132" s="40"/>
      <c r="C132" s="213" t="s">
        <v>230</v>
      </c>
      <c r="D132" s="213" t="s">
        <v>136</v>
      </c>
      <c r="E132" s="214" t="s">
        <v>583</v>
      </c>
      <c r="F132" s="215" t="s">
        <v>584</v>
      </c>
      <c r="G132" s="216" t="s">
        <v>215</v>
      </c>
      <c r="H132" s="217">
        <v>157</v>
      </c>
      <c r="I132" s="218"/>
      <c r="J132" s="219">
        <f>ROUND(I132*H132,2)</f>
        <v>0</v>
      </c>
      <c r="K132" s="215" t="s">
        <v>196</v>
      </c>
      <c r="L132" s="45"/>
      <c r="M132" s="220" t="s">
        <v>19</v>
      </c>
      <c r="N132" s="221" t="s">
        <v>40</v>
      </c>
      <c r="O132" s="85"/>
      <c r="P132" s="222">
        <f>O132*H132</f>
        <v>0</v>
      </c>
      <c r="Q132" s="222">
        <v>0.00224</v>
      </c>
      <c r="R132" s="222">
        <f>Q132*H132</f>
        <v>0.35168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152</v>
      </c>
      <c r="AT132" s="224" t="s">
        <v>136</v>
      </c>
      <c r="AU132" s="224" t="s">
        <v>78</v>
      </c>
      <c r="AY132" s="18" t="s">
        <v>133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76</v>
      </c>
      <c r="BK132" s="225">
        <f>ROUND(I132*H132,2)</f>
        <v>0</v>
      </c>
      <c r="BL132" s="18" t="s">
        <v>152</v>
      </c>
      <c r="BM132" s="224" t="s">
        <v>585</v>
      </c>
    </row>
    <row r="133" spans="1:51" s="13" customFormat="1" ht="12">
      <c r="A133" s="13"/>
      <c r="B133" s="235"/>
      <c r="C133" s="236"/>
      <c r="D133" s="226" t="s">
        <v>197</v>
      </c>
      <c r="E133" s="237" t="s">
        <v>19</v>
      </c>
      <c r="F133" s="238" t="s">
        <v>586</v>
      </c>
      <c r="G133" s="236"/>
      <c r="H133" s="239">
        <v>157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197</v>
      </c>
      <c r="AU133" s="245" t="s">
        <v>78</v>
      </c>
      <c r="AV133" s="13" t="s">
        <v>78</v>
      </c>
      <c r="AW133" s="13" t="s">
        <v>31</v>
      </c>
      <c r="AX133" s="13" t="s">
        <v>76</v>
      </c>
      <c r="AY133" s="245" t="s">
        <v>133</v>
      </c>
    </row>
    <row r="134" spans="1:63" s="12" customFormat="1" ht="22.8" customHeight="1">
      <c r="A134" s="12"/>
      <c r="B134" s="197"/>
      <c r="C134" s="198"/>
      <c r="D134" s="199" t="s">
        <v>68</v>
      </c>
      <c r="E134" s="211" t="s">
        <v>237</v>
      </c>
      <c r="F134" s="211" t="s">
        <v>421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SUM(P135:P150)</f>
        <v>0</v>
      </c>
      <c r="Q134" s="205"/>
      <c r="R134" s="206">
        <f>SUM(R135:R150)</f>
        <v>43.512116000000006</v>
      </c>
      <c r="S134" s="205"/>
      <c r="T134" s="207">
        <f>SUM(T135:T150)</f>
        <v>0.246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76</v>
      </c>
      <c r="AT134" s="209" t="s">
        <v>68</v>
      </c>
      <c r="AU134" s="209" t="s">
        <v>76</v>
      </c>
      <c r="AY134" s="208" t="s">
        <v>133</v>
      </c>
      <c r="BK134" s="210">
        <f>SUM(BK135:BK150)</f>
        <v>0</v>
      </c>
    </row>
    <row r="135" spans="1:65" s="2" customFormat="1" ht="12">
      <c r="A135" s="39"/>
      <c r="B135" s="40"/>
      <c r="C135" s="213" t="s">
        <v>264</v>
      </c>
      <c r="D135" s="213" t="s">
        <v>136</v>
      </c>
      <c r="E135" s="214" t="s">
        <v>426</v>
      </c>
      <c r="F135" s="215" t="s">
        <v>427</v>
      </c>
      <c r="G135" s="216" t="s">
        <v>348</v>
      </c>
      <c r="H135" s="217">
        <v>3</v>
      </c>
      <c r="I135" s="218"/>
      <c r="J135" s="219">
        <f>ROUND(I135*H135,2)</f>
        <v>0</v>
      </c>
      <c r="K135" s="215" t="s">
        <v>196</v>
      </c>
      <c r="L135" s="45"/>
      <c r="M135" s="220" t="s">
        <v>19</v>
      </c>
      <c r="N135" s="221" t="s">
        <v>40</v>
      </c>
      <c r="O135" s="85"/>
      <c r="P135" s="222">
        <f>O135*H135</f>
        <v>0</v>
      </c>
      <c r="Q135" s="222">
        <v>0.11241</v>
      </c>
      <c r="R135" s="222">
        <f>Q135*H135</f>
        <v>0.33723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152</v>
      </c>
      <c r="AT135" s="224" t="s">
        <v>136</v>
      </c>
      <c r="AU135" s="224" t="s">
        <v>78</v>
      </c>
      <c r="AY135" s="18" t="s">
        <v>133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76</v>
      </c>
      <c r="BK135" s="225">
        <f>ROUND(I135*H135,2)</f>
        <v>0</v>
      </c>
      <c r="BL135" s="18" t="s">
        <v>152</v>
      </c>
      <c r="BM135" s="224" t="s">
        <v>587</v>
      </c>
    </row>
    <row r="136" spans="1:65" s="2" customFormat="1" ht="21.75" customHeight="1">
      <c r="A136" s="39"/>
      <c r="B136" s="40"/>
      <c r="C136" s="267" t="s">
        <v>329</v>
      </c>
      <c r="D136" s="267" t="s">
        <v>290</v>
      </c>
      <c r="E136" s="268" t="s">
        <v>588</v>
      </c>
      <c r="F136" s="269" t="s">
        <v>589</v>
      </c>
      <c r="G136" s="270" t="s">
        <v>348</v>
      </c>
      <c r="H136" s="271">
        <v>3</v>
      </c>
      <c r="I136" s="272"/>
      <c r="J136" s="273">
        <f>ROUND(I136*H136,2)</f>
        <v>0</v>
      </c>
      <c r="K136" s="269" t="s">
        <v>196</v>
      </c>
      <c r="L136" s="274"/>
      <c r="M136" s="275" t="s">
        <v>19</v>
      </c>
      <c r="N136" s="276" t="s">
        <v>40</v>
      </c>
      <c r="O136" s="85"/>
      <c r="P136" s="222">
        <f>O136*H136</f>
        <v>0</v>
      </c>
      <c r="Q136" s="222">
        <v>0.0061</v>
      </c>
      <c r="R136" s="222">
        <f>Q136*H136</f>
        <v>0.0183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176</v>
      </c>
      <c r="AT136" s="224" t="s">
        <v>290</v>
      </c>
      <c r="AU136" s="224" t="s">
        <v>78</v>
      </c>
      <c r="AY136" s="18" t="s">
        <v>133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76</v>
      </c>
      <c r="BK136" s="225">
        <f>ROUND(I136*H136,2)</f>
        <v>0</v>
      </c>
      <c r="BL136" s="18" t="s">
        <v>152</v>
      </c>
      <c r="BM136" s="224" t="s">
        <v>590</v>
      </c>
    </row>
    <row r="137" spans="1:65" s="2" customFormat="1" ht="16.5" customHeight="1">
      <c r="A137" s="39"/>
      <c r="B137" s="40"/>
      <c r="C137" s="267" t="s">
        <v>269</v>
      </c>
      <c r="D137" s="267" t="s">
        <v>290</v>
      </c>
      <c r="E137" s="268" t="s">
        <v>591</v>
      </c>
      <c r="F137" s="269" t="s">
        <v>592</v>
      </c>
      <c r="G137" s="270" t="s">
        <v>348</v>
      </c>
      <c r="H137" s="271">
        <v>3</v>
      </c>
      <c r="I137" s="272"/>
      <c r="J137" s="273">
        <f>ROUND(I137*H137,2)</f>
        <v>0</v>
      </c>
      <c r="K137" s="269" t="s">
        <v>196</v>
      </c>
      <c r="L137" s="274"/>
      <c r="M137" s="275" t="s">
        <v>19</v>
      </c>
      <c r="N137" s="276" t="s">
        <v>40</v>
      </c>
      <c r="O137" s="85"/>
      <c r="P137" s="222">
        <f>O137*H137</f>
        <v>0</v>
      </c>
      <c r="Q137" s="222">
        <v>0.0001</v>
      </c>
      <c r="R137" s="222">
        <f>Q137*H137</f>
        <v>0.00030000000000000003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176</v>
      </c>
      <c r="AT137" s="224" t="s">
        <v>290</v>
      </c>
      <c r="AU137" s="224" t="s">
        <v>78</v>
      </c>
      <c r="AY137" s="18" t="s">
        <v>133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76</v>
      </c>
      <c r="BK137" s="225">
        <f>ROUND(I137*H137,2)</f>
        <v>0</v>
      </c>
      <c r="BL137" s="18" t="s">
        <v>152</v>
      </c>
      <c r="BM137" s="224" t="s">
        <v>593</v>
      </c>
    </row>
    <row r="138" spans="1:65" s="2" customFormat="1" ht="16.5" customHeight="1">
      <c r="A138" s="39"/>
      <c r="B138" s="40"/>
      <c r="C138" s="267" t="s">
        <v>336</v>
      </c>
      <c r="D138" s="267" t="s">
        <v>290</v>
      </c>
      <c r="E138" s="268" t="s">
        <v>594</v>
      </c>
      <c r="F138" s="269" t="s">
        <v>595</v>
      </c>
      <c r="G138" s="270" t="s">
        <v>348</v>
      </c>
      <c r="H138" s="271">
        <v>3</v>
      </c>
      <c r="I138" s="272"/>
      <c r="J138" s="273">
        <f>ROUND(I138*H138,2)</f>
        <v>0</v>
      </c>
      <c r="K138" s="269" t="s">
        <v>196</v>
      </c>
      <c r="L138" s="274"/>
      <c r="M138" s="275" t="s">
        <v>19</v>
      </c>
      <c r="N138" s="276" t="s">
        <v>40</v>
      </c>
      <c r="O138" s="85"/>
      <c r="P138" s="222">
        <f>O138*H138</f>
        <v>0</v>
      </c>
      <c r="Q138" s="222">
        <v>0.0033</v>
      </c>
      <c r="R138" s="222">
        <f>Q138*H138</f>
        <v>0.009899999999999999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176</v>
      </c>
      <c r="AT138" s="224" t="s">
        <v>290</v>
      </c>
      <c r="AU138" s="224" t="s">
        <v>78</v>
      </c>
      <c r="AY138" s="18" t="s">
        <v>133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76</v>
      </c>
      <c r="BK138" s="225">
        <f>ROUND(I138*H138,2)</f>
        <v>0</v>
      </c>
      <c r="BL138" s="18" t="s">
        <v>152</v>
      </c>
      <c r="BM138" s="224" t="s">
        <v>596</v>
      </c>
    </row>
    <row r="139" spans="1:65" s="2" customFormat="1" ht="33" customHeight="1">
      <c r="A139" s="39"/>
      <c r="B139" s="40"/>
      <c r="C139" s="213" t="s">
        <v>272</v>
      </c>
      <c r="D139" s="213" t="s">
        <v>136</v>
      </c>
      <c r="E139" s="214" t="s">
        <v>597</v>
      </c>
      <c r="F139" s="215" t="s">
        <v>598</v>
      </c>
      <c r="G139" s="216" t="s">
        <v>215</v>
      </c>
      <c r="H139" s="217">
        <v>48</v>
      </c>
      <c r="I139" s="218"/>
      <c r="J139" s="219">
        <f>ROUND(I139*H139,2)</f>
        <v>0</v>
      </c>
      <c r="K139" s="215" t="s">
        <v>196</v>
      </c>
      <c r="L139" s="45"/>
      <c r="M139" s="220" t="s">
        <v>19</v>
      </c>
      <c r="N139" s="221" t="s">
        <v>40</v>
      </c>
      <c r="O139" s="85"/>
      <c r="P139" s="222">
        <f>O139*H139</f>
        <v>0</v>
      </c>
      <c r="Q139" s="222">
        <v>0.00033</v>
      </c>
      <c r="R139" s="222">
        <f>Q139*H139</f>
        <v>0.01584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152</v>
      </c>
      <c r="AT139" s="224" t="s">
        <v>136</v>
      </c>
      <c r="AU139" s="224" t="s">
        <v>78</v>
      </c>
      <c r="AY139" s="18" t="s">
        <v>133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76</v>
      </c>
      <c r="BK139" s="225">
        <f>ROUND(I139*H139,2)</f>
        <v>0</v>
      </c>
      <c r="BL139" s="18" t="s">
        <v>152</v>
      </c>
      <c r="BM139" s="224" t="s">
        <v>599</v>
      </c>
    </row>
    <row r="140" spans="1:51" s="13" customFormat="1" ht="12">
      <c r="A140" s="13"/>
      <c r="B140" s="235"/>
      <c r="C140" s="236"/>
      <c r="D140" s="226" t="s">
        <v>197</v>
      </c>
      <c r="E140" s="237" t="s">
        <v>19</v>
      </c>
      <c r="F140" s="238" t="s">
        <v>600</v>
      </c>
      <c r="G140" s="236"/>
      <c r="H140" s="239">
        <v>48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197</v>
      </c>
      <c r="AU140" s="245" t="s">
        <v>78</v>
      </c>
      <c r="AV140" s="13" t="s">
        <v>78</v>
      </c>
      <c r="AW140" s="13" t="s">
        <v>31</v>
      </c>
      <c r="AX140" s="13" t="s">
        <v>76</v>
      </c>
      <c r="AY140" s="245" t="s">
        <v>133</v>
      </c>
    </row>
    <row r="141" spans="1:65" s="2" customFormat="1" ht="12">
      <c r="A141" s="39"/>
      <c r="B141" s="40"/>
      <c r="C141" s="213" t="s">
        <v>345</v>
      </c>
      <c r="D141" s="213" t="s">
        <v>136</v>
      </c>
      <c r="E141" s="214" t="s">
        <v>601</v>
      </c>
      <c r="F141" s="215" t="s">
        <v>602</v>
      </c>
      <c r="G141" s="216" t="s">
        <v>195</v>
      </c>
      <c r="H141" s="217">
        <v>31.6</v>
      </c>
      <c r="I141" s="218"/>
      <c r="J141" s="219">
        <f>ROUND(I141*H141,2)</f>
        <v>0</v>
      </c>
      <c r="K141" s="215" t="s">
        <v>196</v>
      </c>
      <c r="L141" s="45"/>
      <c r="M141" s="220" t="s">
        <v>19</v>
      </c>
      <c r="N141" s="221" t="s">
        <v>40</v>
      </c>
      <c r="O141" s="85"/>
      <c r="P141" s="222">
        <f>O141*H141</f>
        <v>0</v>
      </c>
      <c r="Q141" s="222">
        <v>0.0026</v>
      </c>
      <c r="R141" s="222">
        <f>Q141*H141</f>
        <v>0.08216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152</v>
      </c>
      <c r="AT141" s="224" t="s">
        <v>136</v>
      </c>
      <c r="AU141" s="224" t="s">
        <v>78</v>
      </c>
      <c r="AY141" s="18" t="s">
        <v>133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76</v>
      </c>
      <c r="BK141" s="225">
        <f>ROUND(I141*H141,2)</f>
        <v>0</v>
      </c>
      <c r="BL141" s="18" t="s">
        <v>152</v>
      </c>
      <c r="BM141" s="224" t="s">
        <v>603</v>
      </c>
    </row>
    <row r="142" spans="1:51" s="13" customFormat="1" ht="12">
      <c r="A142" s="13"/>
      <c r="B142" s="235"/>
      <c r="C142" s="236"/>
      <c r="D142" s="226" t="s">
        <v>197</v>
      </c>
      <c r="E142" s="237" t="s">
        <v>19</v>
      </c>
      <c r="F142" s="238" t="s">
        <v>604</v>
      </c>
      <c r="G142" s="236"/>
      <c r="H142" s="239">
        <v>31.6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197</v>
      </c>
      <c r="AU142" s="245" t="s">
        <v>78</v>
      </c>
      <c r="AV142" s="13" t="s">
        <v>78</v>
      </c>
      <c r="AW142" s="13" t="s">
        <v>31</v>
      </c>
      <c r="AX142" s="13" t="s">
        <v>76</v>
      </c>
      <c r="AY142" s="245" t="s">
        <v>133</v>
      </c>
    </row>
    <row r="143" spans="1:65" s="2" customFormat="1" ht="12">
      <c r="A143" s="39"/>
      <c r="B143" s="40"/>
      <c r="C143" s="213" t="s">
        <v>240</v>
      </c>
      <c r="D143" s="213" t="s">
        <v>136</v>
      </c>
      <c r="E143" s="214" t="s">
        <v>605</v>
      </c>
      <c r="F143" s="215" t="s">
        <v>606</v>
      </c>
      <c r="G143" s="216" t="s">
        <v>215</v>
      </c>
      <c r="H143" s="217">
        <v>153</v>
      </c>
      <c r="I143" s="218"/>
      <c r="J143" s="219">
        <f>ROUND(I143*H143,2)</f>
        <v>0</v>
      </c>
      <c r="K143" s="215" t="s">
        <v>196</v>
      </c>
      <c r="L143" s="45"/>
      <c r="M143" s="220" t="s">
        <v>19</v>
      </c>
      <c r="N143" s="221" t="s">
        <v>40</v>
      </c>
      <c r="O143" s="85"/>
      <c r="P143" s="222">
        <f>O143*H143</f>
        <v>0</v>
      </c>
      <c r="Q143" s="222">
        <v>0.10988</v>
      </c>
      <c r="R143" s="222">
        <f>Q143*H143</f>
        <v>16.81164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152</v>
      </c>
      <c r="AT143" s="224" t="s">
        <v>136</v>
      </c>
      <c r="AU143" s="224" t="s">
        <v>78</v>
      </c>
      <c r="AY143" s="18" t="s">
        <v>133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76</v>
      </c>
      <c r="BK143" s="225">
        <f>ROUND(I143*H143,2)</f>
        <v>0</v>
      </c>
      <c r="BL143" s="18" t="s">
        <v>152</v>
      </c>
      <c r="BM143" s="224" t="s">
        <v>607</v>
      </c>
    </row>
    <row r="144" spans="1:65" s="2" customFormat="1" ht="16.5" customHeight="1">
      <c r="A144" s="39"/>
      <c r="B144" s="40"/>
      <c r="C144" s="267" t="s">
        <v>284</v>
      </c>
      <c r="D144" s="267" t="s">
        <v>290</v>
      </c>
      <c r="E144" s="268" t="s">
        <v>579</v>
      </c>
      <c r="F144" s="269" t="s">
        <v>580</v>
      </c>
      <c r="G144" s="270" t="s">
        <v>195</v>
      </c>
      <c r="H144" s="271">
        <v>2.601</v>
      </c>
      <c r="I144" s="272"/>
      <c r="J144" s="273">
        <f>ROUND(I144*H144,2)</f>
        <v>0</v>
      </c>
      <c r="K144" s="269" t="s">
        <v>19</v>
      </c>
      <c r="L144" s="274"/>
      <c r="M144" s="275" t="s">
        <v>19</v>
      </c>
      <c r="N144" s="276" t="s">
        <v>40</v>
      </c>
      <c r="O144" s="85"/>
      <c r="P144" s="222">
        <f>O144*H144</f>
        <v>0</v>
      </c>
      <c r="Q144" s="222">
        <v>0.176</v>
      </c>
      <c r="R144" s="222">
        <f>Q144*H144</f>
        <v>0.45777599999999996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176</v>
      </c>
      <c r="AT144" s="224" t="s">
        <v>290</v>
      </c>
      <c r="AU144" s="224" t="s">
        <v>78</v>
      </c>
      <c r="AY144" s="18" t="s">
        <v>133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76</v>
      </c>
      <c r="BK144" s="225">
        <f>ROUND(I144*H144,2)</f>
        <v>0</v>
      </c>
      <c r="BL144" s="18" t="s">
        <v>152</v>
      </c>
      <c r="BM144" s="224" t="s">
        <v>608</v>
      </c>
    </row>
    <row r="145" spans="1:51" s="13" customFormat="1" ht="12">
      <c r="A145" s="13"/>
      <c r="B145" s="235"/>
      <c r="C145" s="236"/>
      <c r="D145" s="226" t="s">
        <v>197</v>
      </c>
      <c r="E145" s="237" t="s">
        <v>19</v>
      </c>
      <c r="F145" s="238" t="s">
        <v>609</v>
      </c>
      <c r="G145" s="236"/>
      <c r="H145" s="239">
        <v>15.3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197</v>
      </c>
      <c r="AU145" s="245" t="s">
        <v>78</v>
      </c>
      <c r="AV145" s="13" t="s">
        <v>78</v>
      </c>
      <c r="AW145" s="13" t="s">
        <v>31</v>
      </c>
      <c r="AX145" s="13" t="s">
        <v>76</v>
      </c>
      <c r="AY145" s="245" t="s">
        <v>133</v>
      </c>
    </row>
    <row r="146" spans="1:51" s="13" customFormat="1" ht="12">
      <c r="A146" s="13"/>
      <c r="B146" s="235"/>
      <c r="C146" s="236"/>
      <c r="D146" s="226" t="s">
        <v>197</v>
      </c>
      <c r="E146" s="236"/>
      <c r="F146" s="238" t="s">
        <v>610</v>
      </c>
      <c r="G146" s="236"/>
      <c r="H146" s="239">
        <v>2.601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197</v>
      </c>
      <c r="AU146" s="245" t="s">
        <v>78</v>
      </c>
      <c r="AV146" s="13" t="s">
        <v>78</v>
      </c>
      <c r="AW146" s="13" t="s">
        <v>4</v>
      </c>
      <c r="AX146" s="13" t="s">
        <v>76</v>
      </c>
      <c r="AY146" s="245" t="s">
        <v>133</v>
      </c>
    </row>
    <row r="147" spans="1:65" s="2" customFormat="1" ht="12">
      <c r="A147" s="39"/>
      <c r="B147" s="40"/>
      <c r="C147" s="213" t="s">
        <v>273</v>
      </c>
      <c r="D147" s="213" t="s">
        <v>136</v>
      </c>
      <c r="E147" s="214" t="s">
        <v>438</v>
      </c>
      <c r="F147" s="215" t="s">
        <v>439</v>
      </c>
      <c r="G147" s="216" t="s">
        <v>215</v>
      </c>
      <c r="H147" s="217">
        <v>153</v>
      </c>
      <c r="I147" s="218"/>
      <c r="J147" s="219">
        <f>ROUND(I147*H147,2)</f>
        <v>0</v>
      </c>
      <c r="K147" s="215" t="s">
        <v>196</v>
      </c>
      <c r="L147" s="45"/>
      <c r="M147" s="220" t="s">
        <v>19</v>
      </c>
      <c r="N147" s="221" t="s">
        <v>40</v>
      </c>
      <c r="O147" s="85"/>
      <c r="P147" s="222">
        <f>O147*H147</f>
        <v>0</v>
      </c>
      <c r="Q147" s="222">
        <v>0.16849</v>
      </c>
      <c r="R147" s="222">
        <f>Q147*H147</f>
        <v>25.77897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152</v>
      </c>
      <c r="AT147" s="224" t="s">
        <v>136</v>
      </c>
      <c r="AU147" s="224" t="s">
        <v>78</v>
      </c>
      <c r="AY147" s="18" t="s">
        <v>133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76</v>
      </c>
      <c r="BK147" s="225">
        <f>ROUND(I147*H147,2)</f>
        <v>0</v>
      </c>
      <c r="BL147" s="18" t="s">
        <v>152</v>
      </c>
      <c r="BM147" s="224" t="s">
        <v>611</v>
      </c>
    </row>
    <row r="148" spans="1:65" s="2" customFormat="1" ht="12">
      <c r="A148" s="39"/>
      <c r="B148" s="40"/>
      <c r="C148" s="213" t="s">
        <v>246</v>
      </c>
      <c r="D148" s="213" t="s">
        <v>136</v>
      </c>
      <c r="E148" s="214" t="s">
        <v>612</v>
      </c>
      <c r="F148" s="215" t="s">
        <v>613</v>
      </c>
      <c r="G148" s="216" t="s">
        <v>215</v>
      </c>
      <c r="H148" s="217">
        <v>157</v>
      </c>
      <c r="I148" s="218"/>
      <c r="J148" s="219">
        <f>ROUND(I148*H148,2)</f>
        <v>0</v>
      </c>
      <c r="K148" s="215" t="s">
        <v>196</v>
      </c>
      <c r="L148" s="45"/>
      <c r="M148" s="220" t="s">
        <v>19</v>
      </c>
      <c r="N148" s="221" t="s">
        <v>40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152</v>
      </c>
      <c r="AT148" s="224" t="s">
        <v>136</v>
      </c>
      <c r="AU148" s="224" t="s">
        <v>78</v>
      </c>
      <c r="AY148" s="18" t="s">
        <v>133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76</v>
      </c>
      <c r="BK148" s="225">
        <f>ROUND(I148*H148,2)</f>
        <v>0</v>
      </c>
      <c r="BL148" s="18" t="s">
        <v>152</v>
      </c>
      <c r="BM148" s="224" t="s">
        <v>614</v>
      </c>
    </row>
    <row r="149" spans="1:65" s="2" customFormat="1" ht="55.5" customHeight="1">
      <c r="A149" s="39"/>
      <c r="B149" s="40"/>
      <c r="C149" s="213" t="s">
        <v>354</v>
      </c>
      <c r="D149" s="213" t="s">
        <v>136</v>
      </c>
      <c r="E149" s="214" t="s">
        <v>471</v>
      </c>
      <c r="F149" s="215" t="s">
        <v>472</v>
      </c>
      <c r="G149" s="216" t="s">
        <v>348</v>
      </c>
      <c r="H149" s="217">
        <v>3</v>
      </c>
      <c r="I149" s="218"/>
      <c r="J149" s="219">
        <f>ROUND(I149*H149,2)</f>
        <v>0</v>
      </c>
      <c r="K149" s="215" t="s">
        <v>196</v>
      </c>
      <c r="L149" s="45"/>
      <c r="M149" s="220" t="s">
        <v>19</v>
      </c>
      <c r="N149" s="221" t="s">
        <v>40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0.082</v>
      </c>
      <c r="T149" s="223">
        <f>S149*H149</f>
        <v>0.246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152</v>
      </c>
      <c r="AT149" s="224" t="s">
        <v>136</v>
      </c>
      <c r="AU149" s="224" t="s">
        <v>78</v>
      </c>
      <c r="AY149" s="18" t="s">
        <v>133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76</v>
      </c>
      <c r="BK149" s="225">
        <f>ROUND(I149*H149,2)</f>
        <v>0</v>
      </c>
      <c r="BL149" s="18" t="s">
        <v>152</v>
      </c>
      <c r="BM149" s="224" t="s">
        <v>615</v>
      </c>
    </row>
    <row r="150" spans="1:65" s="2" customFormat="1" ht="66.75" customHeight="1">
      <c r="A150" s="39"/>
      <c r="B150" s="40"/>
      <c r="C150" s="213" t="s">
        <v>132</v>
      </c>
      <c r="D150" s="213" t="s">
        <v>136</v>
      </c>
      <c r="E150" s="214" t="s">
        <v>478</v>
      </c>
      <c r="F150" s="215" t="s">
        <v>479</v>
      </c>
      <c r="G150" s="216" t="s">
        <v>215</v>
      </c>
      <c r="H150" s="217">
        <v>153</v>
      </c>
      <c r="I150" s="218"/>
      <c r="J150" s="219">
        <f>ROUND(I150*H150,2)</f>
        <v>0</v>
      </c>
      <c r="K150" s="215" t="s">
        <v>196</v>
      </c>
      <c r="L150" s="45"/>
      <c r="M150" s="220" t="s">
        <v>19</v>
      </c>
      <c r="N150" s="221" t="s">
        <v>40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152</v>
      </c>
      <c r="AT150" s="224" t="s">
        <v>136</v>
      </c>
      <c r="AU150" s="224" t="s">
        <v>78</v>
      </c>
      <c r="AY150" s="18" t="s">
        <v>133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76</v>
      </c>
      <c r="BK150" s="225">
        <f>ROUND(I150*H150,2)</f>
        <v>0</v>
      </c>
      <c r="BL150" s="18" t="s">
        <v>152</v>
      </c>
      <c r="BM150" s="224" t="s">
        <v>616</v>
      </c>
    </row>
    <row r="151" spans="1:63" s="12" customFormat="1" ht="22.8" customHeight="1">
      <c r="A151" s="12"/>
      <c r="B151" s="197"/>
      <c r="C151" s="198"/>
      <c r="D151" s="199" t="s">
        <v>68</v>
      </c>
      <c r="E151" s="211" t="s">
        <v>484</v>
      </c>
      <c r="F151" s="211" t="s">
        <v>485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f>SUM(P152:P157)</f>
        <v>0</v>
      </c>
      <c r="Q151" s="205"/>
      <c r="R151" s="206">
        <f>SUM(R152:R157)</f>
        <v>0</v>
      </c>
      <c r="S151" s="205"/>
      <c r="T151" s="207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8" t="s">
        <v>76</v>
      </c>
      <c r="AT151" s="209" t="s">
        <v>68</v>
      </c>
      <c r="AU151" s="209" t="s">
        <v>76</v>
      </c>
      <c r="AY151" s="208" t="s">
        <v>133</v>
      </c>
      <c r="BK151" s="210">
        <f>SUM(BK152:BK157)</f>
        <v>0</v>
      </c>
    </row>
    <row r="152" spans="1:65" s="2" customFormat="1" ht="12">
      <c r="A152" s="39"/>
      <c r="B152" s="40"/>
      <c r="C152" s="213" t="s">
        <v>281</v>
      </c>
      <c r="D152" s="213" t="s">
        <v>136</v>
      </c>
      <c r="E152" s="214" t="s">
        <v>487</v>
      </c>
      <c r="F152" s="215" t="s">
        <v>488</v>
      </c>
      <c r="G152" s="216" t="s">
        <v>276</v>
      </c>
      <c r="H152" s="217">
        <v>97.4</v>
      </c>
      <c r="I152" s="218"/>
      <c r="J152" s="219">
        <f>ROUND(I152*H152,2)</f>
        <v>0</v>
      </c>
      <c r="K152" s="215" t="s">
        <v>196</v>
      </c>
      <c r="L152" s="45"/>
      <c r="M152" s="220" t="s">
        <v>19</v>
      </c>
      <c r="N152" s="221" t="s">
        <v>40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152</v>
      </c>
      <c r="AT152" s="224" t="s">
        <v>136</v>
      </c>
      <c r="AU152" s="224" t="s">
        <v>78</v>
      </c>
      <c r="AY152" s="18" t="s">
        <v>133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76</v>
      </c>
      <c r="BK152" s="225">
        <f>ROUND(I152*H152,2)</f>
        <v>0</v>
      </c>
      <c r="BL152" s="18" t="s">
        <v>152</v>
      </c>
      <c r="BM152" s="224" t="s">
        <v>617</v>
      </c>
    </row>
    <row r="153" spans="1:65" s="2" customFormat="1" ht="12">
      <c r="A153" s="39"/>
      <c r="B153" s="40"/>
      <c r="C153" s="213" t="s">
        <v>364</v>
      </c>
      <c r="D153" s="213" t="s">
        <v>136</v>
      </c>
      <c r="E153" s="214" t="s">
        <v>490</v>
      </c>
      <c r="F153" s="215" t="s">
        <v>491</v>
      </c>
      <c r="G153" s="216" t="s">
        <v>276</v>
      </c>
      <c r="H153" s="217">
        <v>194.8</v>
      </c>
      <c r="I153" s="218"/>
      <c r="J153" s="219">
        <f>ROUND(I153*H153,2)</f>
        <v>0</v>
      </c>
      <c r="K153" s="215" t="s">
        <v>196</v>
      </c>
      <c r="L153" s="45"/>
      <c r="M153" s="220" t="s">
        <v>19</v>
      </c>
      <c r="N153" s="221" t="s">
        <v>40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152</v>
      </c>
      <c r="AT153" s="224" t="s">
        <v>136</v>
      </c>
      <c r="AU153" s="224" t="s">
        <v>78</v>
      </c>
      <c r="AY153" s="18" t="s">
        <v>133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76</v>
      </c>
      <c r="BK153" s="225">
        <f>ROUND(I153*H153,2)</f>
        <v>0</v>
      </c>
      <c r="BL153" s="18" t="s">
        <v>152</v>
      </c>
      <c r="BM153" s="224" t="s">
        <v>618</v>
      </c>
    </row>
    <row r="154" spans="1:65" s="2" customFormat="1" ht="12">
      <c r="A154" s="39"/>
      <c r="B154" s="40"/>
      <c r="C154" s="213" t="s">
        <v>287</v>
      </c>
      <c r="D154" s="213" t="s">
        <v>136</v>
      </c>
      <c r="E154" s="214" t="s">
        <v>619</v>
      </c>
      <c r="F154" s="215" t="s">
        <v>620</v>
      </c>
      <c r="G154" s="216" t="s">
        <v>276</v>
      </c>
      <c r="H154" s="217">
        <v>65.56</v>
      </c>
      <c r="I154" s="218"/>
      <c r="J154" s="219">
        <f>ROUND(I154*H154,2)</f>
        <v>0</v>
      </c>
      <c r="K154" s="215" t="s">
        <v>196</v>
      </c>
      <c r="L154" s="45"/>
      <c r="M154" s="220" t="s">
        <v>19</v>
      </c>
      <c r="N154" s="221" t="s">
        <v>40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152</v>
      </c>
      <c r="AT154" s="224" t="s">
        <v>136</v>
      </c>
      <c r="AU154" s="224" t="s">
        <v>78</v>
      </c>
      <c r="AY154" s="18" t="s">
        <v>133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76</v>
      </c>
      <c r="BK154" s="225">
        <f>ROUND(I154*H154,2)</f>
        <v>0</v>
      </c>
      <c r="BL154" s="18" t="s">
        <v>152</v>
      </c>
      <c r="BM154" s="224" t="s">
        <v>621</v>
      </c>
    </row>
    <row r="155" spans="1:65" s="2" customFormat="1" ht="12">
      <c r="A155" s="39"/>
      <c r="B155" s="40"/>
      <c r="C155" s="213" t="s">
        <v>372</v>
      </c>
      <c r="D155" s="213" t="s">
        <v>136</v>
      </c>
      <c r="E155" s="214" t="s">
        <v>622</v>
      </c>
      <c r="F155" s="215" t="s">
        <v>491</v>
      </c>
      <c r="G155" s="216" t="s">
        <v>276</v>
      </c>
      <c r="H155" s="217">
        <v>131.12</v>
      </c>
      <c r="I155" s="218"/>
      <c r="J155" s="219">
        <f>ROUND(I155*H155,2)</f>
        <v>0</v>
      </c>
      <c r="K155" s="215" t="s">
        <v>196</v>
      </c>
      <c r="L155" s="45"/>
      <c r="M155" s="220" t="s">
        <v>19</v>
      </c>
      <c r="N155" s="221" t="s">
        <v>40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152</v>
      </c>
      <c r="AT155" s="224" t="s">
        <v>136</v>
      </c>
      <c r="AU155" s="224" t="s">
        <v>78</v>
      </c>
      <c r="AY155" s="18" t="s">
        <v>133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76</v>
      </c>
      <c r="BK155" s="225">
        <f>ROUND(I155*H155,2)</f>
        <v>0</v>
      </c>
      <c r="BL155" s="18" t="s">
        <v>152</v>
      </c>
      <c r="BM155" s="224" t="s">
        <v>623</v>
      </c>
    </row>
    <row r="156" spans="1:65" s="2" customFormat="1" ht="44.25" customHeight="1">
      <c r="A156" s="39"/>
      <c r="B156" s="40"/>
      <c r="C156" s="213" t="s">
        <v>293</v>
      </c>
      <c r="D156" s="213" t="s">
        <v>136</v>
      </c>
      <c r="E156" s="214" t="s">
        <v>624</v>
      </c>
      <c r="F156" s="215" t="s">
        <v>625</v>
      </c>
      <c r="G156" s="216" t="s">
        <v>276</v>
      </c>
      <c r="H156" s="217">
        <v>65.56</v>
      </c>
      <c r="I156" s="218"/>
      <c r="J156" s="219">
        <f>ROUND(I156*H156,2)</f>
        <v>0</v>
      </c>
      <c r="K156" s="215" t="s">
        <v>196</v>
      </c>
      <c r="L156" s="45"/>
      <c r="M156" s="220" t="s">
        <v>19</v>
      </c>
      <c r="N156" s="221" t="s">
        <v>40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152</v>
      </c>
      <c r="AT156" s="224" t="s">
        <v>136</v>
      </c>
      <c r="AU156" s="224" t="s">
        <v>78</v>
      </c>
      <c r="AY156" s="18" t="s">
        <v>133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76</v>
      </c>
      <c r="BK156" s="225">
        <f>ROUND(I156*H156,2)</f>
        <v>0</v>
      </c>
      <c r="BL156" s="18" t="s">
        <v>152</v>
      </c>
      <c r="BM156" s="224" t="s">
        <v>626</v>
      </c>
    </row>
    <row r="157" spans="1:47" s="2" customFormat="1" ht="12">
      <c r="A157" s="39"/>
      <c r="B157" s="40"/>
      <c r="C157" s="41"/>
      <c r="D157" s="226" t="s">
        <v>143</v>
      </c>
      <c r="E157" s="41"/>
      <c r="F157" s="227" t="s">
        <v>627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143</v>
      </c>
      <c r="AU157" s="18" t="s">
        <v>78</v>
      </c>
    </row>
    <row r="158" spans="1:63" s="12" customFormat="1" ht="22.8" customHeight="1">
      <c r="A158" s="12"/>
      <c r="B158" s="197"/>
      <c r="C158" s="198"/>
      <c r="D158" s="199" t="s">
        <v>68</v>
      </c>
      <c r="E158" s="211" t="s">
        <v>508</v>
      </c>
      <c r="F158" s="211" t="s">
        <v>509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P159</f>
        <v>0</v>
      </c>
      <c r="Q158" s="205"/>
      <c r="R158" s="206">
        <f>R159</f>
        <v>0</v>
      </c>
      <c r="S158" s="205"/>
      <c r="T158" s="207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76</v>
      </c>
      <c r="AT158" s="209" t="s">
        <v>68</v>
      </c>
      <c r="AU158" s="209" t="s">
        <v>76</v>
      </c>
      <c r="AY158" s="208" t="s">
        <v>133</v>
      </c>
      <c r="BK158" s="210">
        <f>BK159</f>
        <v>0</v>
      </c>
    </row>
    <row r="159" spans="1:65" s="2" customFormat="1" ht="44.25" customHeight="1">
      <c r="A159" s="39"/>
      <c r="B159" s="40"/>
      <c r="C159" s="213" t="s">
        <v>380</v>
      </c>
      <c r="D159" s="213" t="s">
        <v>136</v>
      </c>
      <c r="E159" s="214" t="s">
        <v>510</v>
      </c>
      <c r="F159" s="215" t="s">
        <v>511</v>
      </c>
      <c r="G159" s="216" t="s">
        <v>276</v>
      </c>
      <c r="H159" s="217">
        <v>58.976</v>
      </c>
      <c r="I159" s="218"/>
      <c r="J159" s="219">
        <f>ROUND(I159*H159,2)</f>
        <v>0</v>
      </c>
      <c r="K159" s="215" t="s">
        <v>196</v>
      </c>
      <c r="L159" s="45"/>
      <c r="M159" s="220" t="s">
        <v>19</v>
      </c>
      <c r="N159" s="221" t="s">
        <v>40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152</v>
      </c>
      <c r="AT159" s="224" t="s">
        <v>136</v>
      </c>
      <c r="AU159" s="224" t="s">
        <v>78</v>
      </c>
      <c r="AY159" s="18" t="s">
        <v>133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76</v>
      </c>
      <c r="BK159" s="225">
        <f>ROUND(I159*H159,2)</f>
        <v>0</v>
      </c>
      <c r="BL159" s="18" t="s">
        <v>152</v>
      </c>
      <c r="BM159" s="224" t="s">
        <v>628</v>
      </c>
    </row>
    <row r="160" spans="1:63" s="12" customFormat="1" ht="25.9" customHeight="1">
      <c r="A160" s="12"/>
      <c r="B160" s="197"/>
      <c r="C160" s="198"/>
      <c r="D160" s="199" t="s">
        <v>68</v>
      </c>
      <c r="E160" s="200" t="s">
        <v>629</v>
      </c>
      <c r="F160" s="200" t="s">
        <v>630</v>
      </c>
      <c r="G160" s="198"/>
      <c r="H160" s="198"/>
      <c r="I160" s="201"/>
      <c r="J160" s="202">
        <f>BK160</f>
        <v>0</v>
      </c>
      <c r="K160" s="198"/>
      <c r="L160" s="203"/>
      <c r="M160" s="204"/>
      <c r="N160" s="205"/>
      <c r="O160" s="205"/>
      <c r="P160" s="206">
        <f>P161</f>
        <v>0</v>
      </c>
      <c r="Q160" s="205"/>
      <c r="R160" s="206">
        <f>R161</f>
        <v>0.00057776</v>
      </c>
      <c r="S160" s="205"/>
      <c r="T160" s="207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78</v>
      </c>
      <c r="AT160" s="209" t="s">
        <v>68</v>
      </c>
      <c r="AU160" s="209" t="s">
        <v>69</v>
      </c>
      <c r="AY160" s="208" t="s">
        <v>133</v>
      </c>
      <c r="BK160" s="210">
        <f>BK161</f>
        <v>0</v>
      </c>
    </row>
    <row r="161" spans="1:63" s="12" customFormat="1" ht="22.8" customHeight="1">
      <c r="A161" s="12"/>
      <c r="B161" s="197"/>
      <c r="C161" s="198"/>
      <c r="D161" s="199" t="s">
        <v>68</v>
      </c>
      <c r="E161" s="211" t="s">
        <v>631</v>
      </c>
      <c r="F161" s="211" t="s">
        <v>632</v>
      </c>
      <c r="G161" s="198"/>
      <c r="H161" s="198"/>
      <c r="I161" s="201"/>
      <c r="J161" s="212">
        <f>BK161</f>
        <v>0</v>
      </c>
      <c r="K161" s="198"/>
      <c r="L161" s="203"/>
      <c r="M161" s="204"/>
      <c r="N161" s="205"/>
      <c r="O161" s="205"/>
      <c r="P161" s="206">
        <f>SUM(P162:P163)</f>
        <v>0</v>
      </c>
      <c r="Q161" s="205"/>
      <c r="R161" s="206">
        <f>SUM(R162:R163)</f>
        <v>0.00057776</v>
      </c>
      <c r="S161" s="205"/>
      <c r="T161" s="207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78</v>
      </c>
      <c r="AT161" s="209" t="s">
        <v>68</v>
      </c>
      <c r="AU161" s="209" t="s">
        <v>76</v>
      </c>
      <c r="AY161" s="208" t="s">
        <v>133</v>
      </c>
      <c r="BK161" s="210">
        <f>SUM(BK162:BK163)</f>
        <v>0</v>
      </c>
    </row>
    <row r="162" spans="1:65" s="2" customFormat="1" ht="12">
      <c r="A162" s="39"/>
      <c r="B162" s="40"/>
      <c r="C162" s="213" t="s">
        <v>277</v>
      </c>
      <c r="D162" s="213" t="s">
        <v>136</v>
      </c>
      <c r="E162" s="214" t="s">
        <v>633</v>
      </c>
      <c r="F162" s="215" t="s">
        <v>634</v>
      </c>
      <c r="G162" s="216" t="s">
        <v>195</v>
      </c>
      <c r="H162" s="217">
        <v>2.512</v>
      </c>
      <c r="I162" s="218"/>
      <c r="J162" s="219">
        <f>ROUND(I162*H162,2)</f>
        <v>0</v>
      </c>
      <c r="K162" s="215" t="s">
        <v>196</v>
      </c>
      <c r="L162" s="45"/>
      <c r="M162" s="220" t="s">
        <v>19</v>
      </c>
      <c r="N162" s="221" t="s">
        <v>40</v>
      </c>
      <c r="O162" s="85"/>
      <c r="P162" s="222">
        <f>O162*H162</f>
        <v>0</v>
      </c>
      <c r="Q162" s="222">
        <v>0.00023</v>
      </c>
      <c r="R162" s="222">
        <f>Q162*H162</f>
        <v>0.00057776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230</v>
      </c>
      <c r="AT162" s="224" t="s">
        <v>136</v>
      </c>
      <c r="AU162" s="224" t="s">
        <v>78</v>
      </c>
      <c r="AY162" s="18" t="s">
        <v>133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76</v>
      </c>
      <c r="BK162" s="225">
        <f>ROUND(I162*H162,2)</f>
        <v>0</v>
      </c>
      <c r="BL162" s="18" t="s">
        <v>230</v>
      </c>
      <c r="BM162" s="224" t="s">
        <v>635</v>
      </c>
    </row>
    <row r="163" spans="1:51" s="13" customFormat="1" ht="12">
      <c r="A163" s="13"/>
      <c r="B163" s="235"/>
      <c r="C163" s="236"/>
      <c r="D163" s="226" t="s">
        <v>197</v>
      </c>
      <c r="E163" s="237" t="s">
        <v>19</v>
      </c>
      <c r="F163" s="238" t="s">
        <v>636</v>
      </c>
      <c r="G163" s="236"/>
      <c r="H163" s="239">
        <v>2.512</v>
      </c>
      <c r="I163" s="240"/>
      <c r="J163" s="236"/>
      <c r="K163" s="236"/>
      <c r="L163" s="241"/>
      <c r="M163" s="281"/>
      <c r="N163" s="282"/>
      <c r="O163" s="282"/>
      <c r="P163" s="282"/>
      <c r="Q163" s="282"/>
      <c r="R163" s="282"/>
      <c r="S163" s="282"/>
      <c r="T163" s="28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197</v>
      </c>
      <c r="AU163" s="245" t="s">
        <v>78</v>
      </c>
      <c r="AV163" s="13" t="s">
        <v>78</v>
      </c>
      <c r="AW163" s="13" t="s">
        <v>31</v>
      </c>
      <c r="AX163" s="13" t="s">
        <v>76</v>
      </c>
      <c r="AY163" s="245" t="s">
        <v>133</v>
      </c>
    </row>
    <row r="164" spans="1:31" s="2" customFormat="1" ht="6.95" customHeight="1">
      <c r="A164" s="39"/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45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92:K16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 xml:space="preserve">Oprava povrchu komunikací, rekonstrukce  vodovodu v Klatovech 2021, 3.část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107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637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13. 5. 2021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ROUND(J100,2)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ROUND((SUM(BE100:BE186)),2)</f>
        <v>0</v>
      </c>
      <c r="G35" s="39"/>
      <c r="H35" s="39"/>
      <c r="I35" s="158">
        <v>0.21</v>
      </c>
      <c r="J35" s="157">
        <f>ROUND(((SUM(BE100:BE186))*I35),2)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ROUND((SUM(BF100:BF186)),2)</f>
        <v>0</v>
      </c>
      <c r="G36" s="39"/>
      <c r="H36" s="39"/>
      <c r="I36" s="158">
        <v>0.15</v>
      </c>
      <c r="J36" s="157">
        <f>ROUND(((SUM(BF100:BF186))*I36),2)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ROUND((SUM(BG100:BG186)),2)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ROUND((SUM(BH100:BH186)),2)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ROUND((SUM(BI100:BI186)),2)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 xml:space="preserve">Oprava povrchu komunikací, rekonstrukce  vodovodu v Klatovech 2021, 3.část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401 - Maškova veřejné osvětlení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13. 5. 2021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J100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638</v>
      </c>
      <c r="E64" s="178"/>
      <c r="F64" s="178"/>
      <c r="G64" s="178"/>
      <c r="H64" s="178"/>
      <c r="I64" s="178"/>
      <c r="J64" s="179">
        <f>J101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639</v>
      </c>
      <c r="E65" s="178"/>
      <c r="F65" s="178"/>
      <c r="G65" s="178"/>
      <c r="H65" s="178"/>
      <c r="I65" s="178"/>
      <c r="J65" s="179">
        <f>J109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5"/>
      <c r="C66" s="176"/>
      <c r="D66" s="177" t="s">
        <v>640</v>
      </c>
      <c r="E66" s="178"/>
      <c r="F66" s="178"/>
      <c r="G66" s="178"/>
      <c r="H66" s="178"/>
      <c r="I66" s="178"/>
      <c r="J66" s="179">
        <f>J111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5"/>
      <c r="C67" s="176"/>
      <c r="D67" s="177" t="s">
        <v>641</v>
      </c>
      <c r="E67" s="178"/>
      <c r="F67" s="178"/>
      <c r="G67" s="178"/>
      <c r="H67" s="178"/>
      <c r="I67" s="178"/>
      <c r="J67" s="179">
        <f>J115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642</v>
      </c>
      <c r="E68" s="178"/>
      <c r="F68" s="178"/>
      <c r="G68" s="178"/>
      <c r="H68" s="178"/>
      <c r="I68" s="178"/>
      <c r="J68" s="179">
        <f>J119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643</v>
      </c>
      <c r="E69" s="178"/>
      <c r="F69" s="178"/>
      <c r="G69" s="178"/>
      <c r="H69" s="178"/>
      <c r="I69" s="178"/>
      <c r="J69" s="179">
        <f>J121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644</v>
      </c>
      <c r="E70" s="178"/>
      <c r="F70" s="178"/>
      <c r="G70" s="178"/>
      <c r="H70" s="178"/>
      <c r="I70" s="178"/>
      <c r="J70" s="179">
        <f>J124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645</v>
      </c>
      <c r="E71" s="178"/>
      <c r="F71" s="178"/>
      <c r="G71" s="178"/>
      <c r="H71" s="178"/>
      <c r="I71" s="178"/>
      <c r="J71" s="179">
        <f>J152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646</v>
      </c>
      <c r="E72" s="178"/>
      <c r="F72" s="178"/>
      <c r="G72" s="178"/>
      <c r="H72" s="178"/>
      <c r="I72" s="178"/>
      <c r="J72" s="179">
        <f>J155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647</v>
      </c>
      <c r="E73" s="178"/>
      <c r="F73" s="178"/>
      <c r="G73" s="178"/>
      <c r="H73" s="178"/>
      <c r="I73" s="178"/>
      <c r="J73" s="179">
        <f>J170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5"/>
      <c r="C74" s="176"/>
      <c r="D74" s="177" t="s">
        <v>648</v>
      </c>
      <c r="E74" s="178"/>
      <c r="F74" s="178"/>
      <c r="G74" s="178"/>
      <c r="H74" s="178"/>
      <c r="I74" s="178"/>
      <c r="J74" s="179">
        <f>J174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5"/>
      <c r="C75" s="176"/>
      <c r="D75" s="177" t="s">
        <v>649</v>
      </c>
      <c r="E75" s="178"/>
      <c r="F75" s="178"/>
      <c r="G75" s="178"/>
      <c r="H75" s="178"/>
      <c r="I75" s="178"/>
      <c r="J75" s="179">
        <f>J177</f>
        <v>0</v>
      </c>
      <c r="K75" s="176"/>
      <c r="L75" s="18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5"/>
      <c r="C76" s="176"/>
      <c r="D76" s="177" t="s">
        <v>650</v>
      </c>
      <c r="E76" s="178"/>
      <c r="F76" s="178"/>
      <c r="G76" s="178"/>
      <c r="H76" s="178"/>
      <c r="I76" s="178"/>
      <c r="J76" s="179">
        <f>J179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5"/>
      <c r="C77" s="176"/>
      <c r="D77" s="177" t="s">
        <v>651</v>
      </c>
      <c r="E77" s="178"/>
      <c r="F77" s="178"/>
      <c r="G77" s="178"/>
      <c r="H77" s="178"/>
      <c r="I77" s="178"/>
      <c r="J77" s="179">
        <f>J183</f>
        <v>0</v>
      </c>
      <c r="K77" s="176"/>
      <c r="L77" s="180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9" customFormat="1" ht="24.95" customHeight="1">
      <c r="A78" s="9"/>
      <c r="B78" s="175"/>
      <c r="C78" s="176"/>
      <c r="D78" s="177" t="s">
        <v>652</v>
      </c>
      <c r="E78" s="178"/>
      <c r="F78" s="178"/>
      <c r="G78" s="178"/>
      <c r="H78" s="178"/>
      <c r="I78" s="178"/>
      <c r="J78" s="179">
        <f>J184</f>
        <v>0</v>
      </c>
      <c r="K78" s="176"/>
      <c r="L78" s="180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119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6.25" customHeight="1">
      <c r="A88" s="39"/>
      <c r="B88" s="40"/>
      <c r="C88" s="41"/>
      <c r="D88" s="41"/>
      <c r="E88" s="170" t="str">
        <f>E7</f>
        <v xml:space="preserve">Oprava povrchu komunikací, rekonstrukce  vodovodu v Klatovech 2021, 3.část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106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9"/>
      <c r="B90" s="40"/>
      <c r="C90" s="41"/>
      <c r="D90" s="41"/>
      <c r="E90" s="170" t="s">
        <v>107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108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E11</f>
        <v>SO 401 - Maškova veřejné osvětlení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21</v>
      </c>
      <c r="D94" s="41"/>
      <c r="E94" s="41"/>
      <c r="F94" s="28" t="str">
        <f>F14</f>
        <v xml:space="preserve"> </v>
      </c>
      <c r="G94" s="41"/>
      <c r="H94" s="41"/>
      <c r="I94" s="33" t="s">
        <v>23</v>
      </c>
      <c r="J94" s="73" t="str">
        <f>IF(J14="","",J14)</f>
        <v>13. 5. 2021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25</v>
      </c>
      <c r="D96" s="41"/>
      <c r="E96" s="41"/>
      <c r="F96" s="28" t="str">
        <f>E17</f>
        <v xml:space="preserve"> </v>
      </c>
      <c r="G96" s="41"/>
      <c r="H96" s="41"/>
      <c r="I96" s="33" t="s">
        <v>30</v>
      </c>
      <c r="J96" s="37" t="str">
        <f>E23</f>
        <v xml:space="preserve"> 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28</v>
      </c>
      <c r="D97" s="41"/>
      <c r="E97" s="41"/>
      <c r="F97" s="28" t="str">
        <f>IF(E20="","",E20)</f>
        <v>Vyplň údaj</v>
      </c>
      <c r="G97" s="41"/>
      <c r="H97" s="41"/>
      <c r="I97" s="33" t="s">
        <v>32</v>
      </c>
      <c r="J97" s="37" t="str">
        <f>E26</f>
        <v xml:space="preserve"> 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86"/>
      <c r="B99" s="187"/>
      <c r="C99" s="188" t="s">
        <v>120</v>
      </c>
      <c r="D99" s="189" t="s">
        <v>54</v>
      </c>
      <c r="E99" s="189" t="s">
        <v>50</v>
      </c>
      <c r="F99" s="189" t="s">
        <v>51</v>
      </c>
      <c r="G99" s="189" t="s">
        <v>121</v>
      </c>
      <c r="H99" s="189" t="s">
        <v>122</v>
      </c>
      <c r="I99" s="189" t="s">
        <v>123</v>
      </c>
      <c r="J99" s="189" t="s">
        <v>112</v>
      </c>
      <c r="K99" s="190" t="s">
        <v>124</v>
      </c>
      <c r="L99" s="191"/>
      <c r="M99" s="93" t="s">
        <v>19</v>
      </c>
      <c r="N99" s="94" t="s">
        <v>39</v>
      </c>
      <c r="O99" s="94" t="s">
        <v>125</v>
      </c>
      <c r="P99" s="94" t="s">
        <v>126</v>
      </c>
      <c r="Q99" s="94" t="s">
        <v>127</v>
      </c>
      <c r="R99" s="94" t="s">
        <v>128</v>
      </c>
      <c r="S99" s="94" t="s">
        <v>129</v>
      </c>
      <c r="T99" s="95" t="s">
        <v>130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63" s="2" customFormat="1" ht="22.8" customHeight="1">
      <c r="A100" s="39"/>
      <c r="B100" s="40"/>
      <c r="C100" s="100" t="s">
        <v>131</v>
      </c>
      <c r="D100" s="41"/>
      <c r="E100" s="41"/>
      <c r="F100" s="41"/>
      <c r="G100" s="41"/>
      <c r="H100" s="41"/>
      <c r="I100" s="41"/>
      <c r="J100" s="192">
        <f>BK100</f>
        <v>0</v>
      </c>
      <c r="K100" s="41"/>
      <c r="L100" s="45"/>
      <c r="M100" s="96"/>
      <c r="N100" s="193"/>
      <c r="O100" s="97"/>
      <c r="P100" s="194">
        <f>P101+P109+P111+P115+P119+P121+P124+P152+P155+P170+P174+P177+P179+P183+P184</f>
        <v>0</v>
      </c>
      <c r="Q100" s="97"/>
      <c r="R100" s="194">
        <f>R101+R109+R111+R115+R119+R121+R124+R152+R155+R170+R174+R177+R179+R183+R184</f>
        <v>0</v>
      </c>
      <c r="S100" s="97"/>
      <c r="T100" s="195">
        <f>T101+T109+T111+T115+T119+T121+T124+T152+T155+T170+T174+T177+T179+T183+T184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68</v>
      </c>
      <c r="AU100" s="18" t="s">
        <v>113</v>
      </c>
      <c r="BK100" s="196">
        <f>BK101+BK109+BK111+BK115+BK119+BK121+BK124+BK152+BK155+BK170+BK174+BK177+BK179+BK183+BK184</f>
        <v>0</v>
      </c>
    </row>
    <row r="101" spans="1:63" s="12" customFormat="1" ht="25.9" customHeight="1">
      <c r="A101" s="12"/>
      <c r="B101" s="197"/>
      <c r="C101" s="198"/>
      <c r="D101" s="199" t="s">
        <v>68</v>
      </c>
      <c r="E101" s="200" t="s">
        <v>249</v>
      </c>
      <c r="F101" s="200" t="s">
        <v>653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SUM(P102:P108)</f>
        <v>0</v>
      </c>
      <c r="Q101" s="205"/>
      <c r="R101" s="206">
        <f>SUM(R102:R108)</f>
        <v>0</v>
      </c>
      <c r="S101" s="205"/>
      <c r="T101" s="207">
        <f>SUM(T102:T108)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76</v>
      </c>
      <c r="AT101" s="209" t="s">
        <v>68</v>
      </c>
      <c r="AU101" s="209" t="s">
        <v>69</v>
      </c>
      <c r="AY101" s="208" t="s">
        <v>133</v>
      </c>
      <c r="BK101" s="210">
        <f>SUM(BK102:BK108)</f>
        <v>0</v>
      </c>
    </row>
    <row r="102" spans="1:65" s="2" customFormat="1" ht="16.5" customHeight="1">
      <c r="A102" s="39"/>
      <c r="B102" s="40"/>
      <c r="C102" s="213" t="s">
        <v>76</v>
      </c>
      <c r="D102" s="213" t="s">
        <v>136</v>
      </c>
      <c r="E102" s="214" t="s">
        <v>654</v>
      </c>
      <c r="F102" s="215" t="s">
        <v>655</v>
      </c>
      <c r="G102" s="216" t="s">
        <v>195</v>
      </c>
      <c r="H102" s="217">
        <v>3.5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40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152</v>
      </c>
      <c r="AT102" s="224" t="s">
        <v>136</v>
      </c>
      <c r="AU102" s="224" t="s">
        <v>76</v>
      </c>
      <c r="AY102" s="18" t="s">
        <v>133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76</v>
      </c>
      <c r="BK102" s="225">
        <f>ROUND(I102*H102,2)</f>
        <v>0</v>
      </c>
      <c r="BL102" s="18" t="s">
        <v>152</v>
      </c>
      <c r="BM102" s="224" t="s">
        <v>78</v>
      </c>
    </row>
    <row r="103" spans="1:65" s="2" customFormat="1" ht="21.75" customHeight="1">
      <c r="A103" s="39"/>
      <c r="B103" s="40"/>
      <c r="C103" s="213" t="s">
        <v>78</v>
      </c>
      <c r="D103" s="213" t="s">
        <v>136</v>
      </c>
      <c r="E103" s="214" t="s">
        <v>656</v>
      </c>
      <c r="F103" s="215" t="s">
        <v>657</v>
      </c>
      <c r="G103" s="216" t="s">
        <v>215</v>
      </c>
      <c r="H103" s="217">
        <v>20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40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152</v>
      </c>
      <c r="AT103" s="224" t="s">
        <v>136</v>
      </c>
      <c r="AU103" s="224" t="s">
        <v>76</v>
      </c>
      <c r="AY103" s="18" t="s">
        <v>133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76</v>
      </c>
      <c r="BK103" s="225">
        <f>ROUND(I103*H103,2)</f>
        <v>0</v>
      </c>
      <c r="BL103" s="18" t="s">
        <v>152</v>
      </c>
      <c r="BM103" s="224" t="s">
        <v>152</v>
      </c>
    </row>
    <row r="104" spans="1:65" s="2" customFormat="1" ht="21.75" customHeight="1">
      <c r="A104" s="39"/>
      <c r="B104" s="40"/>
      <c r="C104" s="213" t="s">
        <v>145</v>
      </c>
      <c r="D104" s="213" t="s">
        <v>136</v>
      </c>
      <c r="E104" s="214" t="s">
        <v>658</v>
      </c>
      <c r="F104" s="215" t="s">
        <v>659</v>
      </c>
      <c r="G104" s="216" t="s">
        <v>195</v>
      </c>
      <c r="H104" s="217">
        <v>12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40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152</v>
      </c>
      <c r="AT104" s="224" t="s">
        <v>136</v>
      </c>
      <c r="AU104" s="224" t="s">
        <v>76</v>
      </c>
      <c r="AY104" s="18" t="s">
        <v>133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76</v>
      </c>
      <c r="BK104" s="225">
        <f>ROUND(I104*H104,2)</f>
        <v>0</v>
      </c>
      <c r="BL104" s="18" t="s">
        <v>152</v>
      </c>
      <c r="BM104" s="224" t="s">
        <v>163</v>
      </c>
    </row>
    <row r="105" spans="1:65" s="2" customFormat="1" ht="21.75" customHeight="1">
      <c r="A105" s="39"/>
      <c r="B105" s="40"/>
      <c r="C105" s="213" t="s">
        <v>152</v>
      </c>
      <c r="D105" s="213" t="s">
        <v>136</v>
      </c>
      <c r="E105" s="214" t="s">
        <v>660</v>
      </c>
      <c r="F105" s="215" t="s">
        <v>661</v>
      </c>
      <c r="G105" s="216" t="s">
        <v>195</v>
      </c>
      <c r="H105" s="217">
        <v>7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40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152</v>
      </c>
      <c r="AT105" s="224" t="s">
        <v>136</v>
      </c>
      <c r="AU105" s="224" t="s">
        <v>76</v>
      </c>
      <c r="AY105" s="18" t="s">
        <v>133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76</v>
      </c>
      <c r="BK105" s="225">
        <f>ROUND(I105*H105,2)</f>
        <v>0</v>
      </c>
      <c r="BL105" s="18" t="s">
        <v>152</v>
      </c>
      <c r="BM105" s="224" t="s">
        <v>176</v>
      </c>
    </row>
    <row r="106" spans="1:65" s="2" customFormat="1" ht="21.75" customHeight="1">
      <c r="A106" s="39"/>
      <c r="B106" s="40"/>
      <c r="C106" s="213" t="s">
        <v>132</v>
      </c>
      <c r="D106" s="213" t="s">
        <v>136</v>
      </c>
      <c r="E106" s="214" t="s">
        <v>662</v>
      </c>
      <c r="F106" s="215" t="s">
        <v>663</v>
      </c>
      <c r="G106" s="216" t="s">
        <v>195</v>
      </c>
      <c r="H106" s="217">
        <v>7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40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152</v>
      </c>
      <c r="AT106" s="224" t="s">
        <v>136</v>
      </c>
      <c r="AU106" s="224" t="s">
        <v>76</v>
      </c>
      <c r="AY106" s="18" t="s">
        <v>133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76</v>
      </c>
      <c r="BK106" s="225">
        <f>ROUND(I106*H106,2)</f>
        <v>0</v>
      </c>
      <c r="BL106" s="18" t="s">
        <v>152</v>
      </c>
      <c r="BM106" s="224" t="s">
        <v>212</v>
      </c>
    </row>
    <row r="107" spans="1:65" s="2" customFormat="1" ht="21.75" customHeight="1">
      <c r="A107" s="39"/>
      <c r="B107" s="40"/>
      <c r="C107" s="213" t="s">
        <v>163</v>
      </c>
      <c r="D107" s="213" t="s">
        <v>136</v>
      </c>
      <c r="E107" s="214" t="s">
        <v>664</v>
      </c>
      <c r="F107" s="215" t="s">
        <v>665</v>
      </c>
      <c r="G107" s="216" t="s">
        <v>195</v>
      </c>
      <c r="H107" s="217">
        <v>22.5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40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152</v>
      </c>
      <c r="AT107" s="224" t="s">
        <v>136</v>
      </c>
      <c r="AU107" s="224" t="s">
        <v>76</v>
      </c>
      <c r="AY107" s="18" t="s">
        <v>133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76</v>
      </c>
      <c r="BK107" s="225">
        <f>ROUND(I107*H107,2)</f>
        <v>0</v>
      </c>
      <c r="BL107" s="18" t="s">
        <v>152</v>
      </c>
      <c r="BM107" s="224" t="s">
        <v>216</v>
      </c>
    </row>
    <row r="108" spans="1:65" s="2" customFormat="1" ht="16.5" customHeight="1">
      <c r="A108" s="39"/>
      <c r="B108" s="40"/>
      <c r="C108" s="213" t="s">
        <v>169</v>
      </c>
      <c r="D108" s="213" t="s">
        <v>136</v>
      </c>
      <c r="E108" s="214" t="s">
        <v>666</v>
      </c>
      <c r="F108" s="215" t="s">
        <v>667</v>
      </c>
      <c r="G108" s="216" t="s">
        <v>215</v>
      </c>
      <c r="H108" s="217">
        <v>5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40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152</v>
      </c>
      <c r="AT108" s="224" t="s">
        <v>136</v>
      </c>
      <c r="AU108" s="224" t="s">
        <v>76</v>
      </c>
      <c r="AY108" s="18" t="s">
        <v>133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76</v>
      </c>
      <c r="BK108" s="225">
        <f>ROUND(I108*H108,2)</f>
        <v>0</v>
      </c>
      <c r="BL108" s="18" t="s">
        <v>152</v>
      </c>
      <c r="BM108" s="224" t="s">
        <v>226</v>
      </c>
    </row>
    <row r="109" spans="1:63" s="12" customFormat="1" ht="25.9" customHeight="1">
      <c r="A109" s="12"/>
      <c r="B109" s="197"/>
      <c r="C109" s="198"/>
      <c r="D109" s="199" t="s">
        <v>68</v>
      </c>
      <c r="E109" s="200" t="s">
        <v>336</v>
      </c>
      <c r="F109" s="200" t="s">
        <v>668</v>
      </c>
      <c r="G109" s="198"/>
      <c r="H109" s="198"/>
      <c r="I109" s="201"/>
      <c r="J109" s="202">
        <f>BK109</f>
        <v>0</v>
      </c>
      <c r="K109" s="198"/>
      <c r="L109" s="203"/>
      <c r="M109" s="204"/>
      <c r="N109" s="205"/>
      <c r="O109" s="205"/>
      <c r="P109" s="206">
        <f>P110</f>
        <v>0</v>
      </c>
      <c r="Q109" s="205"/>
      <c r="R109" s="206">
        <f>R110</f>
        <v>0</v>
      </c>
      <c r="S109" s="205"/>
      <c r="T109" s="207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8" t="s">
        <v>76</v>
      </c>
      <c r="AT109" s="209" t="s">
        <v>68</v>
      </c>
      <c r="AU109" s="209" t="s">
        <v>69</v>
      </c>
      <c r="AY109" s="208" t="s">
        <v>133</v>
      </c>
      <c r="BK109" s="210">
        <f>BK110</f>
        <v>0</v>
      </c>
    </row>
    <row r="110" spans="1:65" s="2" customFormat="1" ht="16.5" customHeight="1">
      <c r="A110" s="39"/>
      <c r="B110" s="40"/>
      <c r="C110" s="213" t="s">
        <v>176</v>
      </c>
      <c r="D110" s="213" t="s">
        <v>136</v>
      </c>
      <c r="E110" s="214" t="s">
        <v>669</v>
      </c>
      <c r="F110" s="215" t="s">
        <v>670</v>
      </c>
      <c r="G110" s="216" t="s">
        <v>215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40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152</v>
      </c>
      <c r="AT110" s="224" t="s">
        <v>136</v>
      </c>
      <c r="AU110" s="224" t="s">
        <v>76</v>
      </c>
      <c r="AY110" s="18" t="s">
        <v>133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76</v>
      </c>
      <c r="BK110" s="225">
        <f>ROUND(I110*H110,2)</f>
        <v>0</v>
      </c>
      <c r="BL110" s="18" t="s">
        <v>152</v>
      </c>
      <c r="BM110" s="224" t="s">
        <v>230</v>
      </c>
    </row>
    <row r="111" spans="1:63" s="12" customFormat="1" ht="25.9" customHeight="1">
      <c r="A111" s="12"/>
      <c r="B111" s="197"/>
      <c r="C111" s="198"/>
      <c r="D111" s="199" t="s">
        <v>68</v>
      </c>
      <c r="E111" s="200" t="s">
        <v>328</v>
      </c>
      <c r="F111" s="200" t="s">
        <v>671</v>
      </c>
      <c r="G111" s="198"/>
      <c r="H111" s="198"/>
      <c r="I111" s="201"/>
      <c r="J111" s="202">
        <f>BK111</f>
        <v>0</v>
      </c>
      <c r="K111" s="198"/>
      <c r="L111" s="203"/>
      <c r="M111" s="204"/>
      <c r="N111" s="205"/>
      <c r="O111" s="205"/>
      <c r="P111" s="206">
        <f>SUM(P112:P114)</f>
        <v>0</v>
      </c>
      <c r="Q111" s="205"/>
      <c r="R111" s="206">
        <f>SUM(R112:R114)</f>
        <v>0</v>
      </c>
      <c r="S111" s="205"/>
      <c r="T111" s="207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76</v>
      </c>
      <c r="AT111" s="209" t="s">
        <v>68</v>
      </c>
      <c r="AU111" s="209" t="s">
        <v>69</v>
      </c>
      <c r="AY111" s="208" t="s">
        <v>133</v>
      </c>
      <c r="BK111" s="210">
        <f>SUM(BK112:BK114)</f>
        <v>0</v>
      </c>
    </row>
    <row r="112" spans="1:65" s="2" customFormat="1" ht="16.5" customHeight="1">
      <c r="A112" s="39"/>
      <c r="B112" s="40"/>
      <c r="C112" s="213" t="s">
        <v>237</v>
      </c>
      <c r="D112" s="213" t="s">
        <v>136</v>
      </c>
      <c r="E112" s="214" t="s">
        <v>672</v>
      </c>
      <c r="F112" s="215" t="s">
        <v>673</v>
      </c>
      <c r="G112" s="216" t="s">
        <v>195</v>
      </c>
      <c r="H112" s="217">
        <v>3.5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40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152</v>
      </c>
      <c r="AT112" s="224" t="s">
        <v>136</v>
      </c>
      <c r="AU112" s="224" t="s">
        <v>76</v>
      </c>
      <c r="AY112" s="18" t="s">
        <v>133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76</v>
      </c>
      <c r="BK112" s="225">
        <f>ROUND(I112*H112,2)</f>
        <v>0</v>
      </c>
      <c r="BL112" s="18" t="s">
        <v>152</v>
      </c>
      <c r="BM112" s="224" t="s">
        <v>240</v>
      </c>
    </row>
    <row r="113" spans="1:65" s="2" customFormat="1" ht="21.75" customHeight="1">
      <c r="A113" s="39"/>
      <c r="B113" s="40"/>
      <c r="C113" s="213" t="s">
        <v>212</v>
      </c>
      <c r="D113" s="213" t="s">
        <v>136</v>
      </c>
      <c r="E113" s="214" t="s">
        <v>674</v>
      </c>
      <c r="F113" s="215" t="s">
        <v>675</v>
      </c>
      <c r="G113" s="216" t="s">
        <v>195</v>
      </c>
      <c r="H113" s="217">
        <v>7</v>
      </c>
      <c r="I113" s="218"/>
      <c r="J113" s="219">
        <f>ROUND(I113*H113,2)</f>
        <v>0</v>
      </c>
      <c r="K113" s="215" t="s">
        <v>19</v>
      </c>
      <c r="L113" s="45"/>
      <c r="M113" s="220" t="s">
        <v>19</v>
      </c>
      <c r="N113" s="221" t="s">
        <v>40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152</v>
      </c>
      <c r="AT113" s="224" t="s">
        <v>136</v>
      </c>
      <c r="AU113" s="224" t="s">
        <v>76</v>
      </c>
      <c r="AY113" s="18" t="s">
        <v>133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76</v>
      </c>
      <c r="BK113" s="225">
        <f>ROUND(I113*H113,2)</f>
        <v>0</v>
      </c>
      <c r="BL113" s="18" t="s">
        <v>152</v>
      </c>
      <c r="BM113" s="224" t="s">
        <v>246</v>
      </c>
    </row>
    <row r="114" spans="1:65" s="2" customFormat="1" ht="21.75" customHeight="1">
      <c r="A114" s="39"/>
      <c r="B114" s="40"/>
      <c r="C114" s="213" t="s">
        <v>249</v>
      </c>
      <c r="D114" s="213" t="s">
        <v>136</v>
      </c>
      <c r="E114" s="214" t="s">
        <v>676</v>
      </c>
      <c r="F114" s="215" t="s">
        <v>677</v>
      </c>
      <c r="G114" s="216" t="s">
        <v>195</v>
      </c>
      <c r="H114" s="217">
        <v>22.5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40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152</v>
      </c>
      <c r="AT114" s="224" t="s">
        <v>136</v>
      </c>
      <c r="AU114" s="224" t="s">
        <v>76</v>
      </c>
      <c r="AY114" s="18" t="s">
        <v>133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76</v>
      </c>
      <c r="BK114" s="225">
        <f>ROUND(I114*H114,2)</f>
        <v>0</v>
      </c>
      <c r="BL114" s="18" t="s">
        <v>152</v>
      </c>
      <c r="BM114" s="224" t="s">
        <v>252</v>
      </c>
    </row>
    <row r="115" spans="1:63" s="12" customFormat="1" ht="25.9" customHeight="1">
      <c r="A115" s="12"/>
      <c r="B115" s="197"/>
      <c r="C115" s="198"/>
      <c r="D115" s="199" t="s">
        <v>68</v>
      </c>
      <c r="E115" s="200" t="s">
        <v>442</v>
      </c>
      <c r="F115" s="200" t="s">
        <v>678</v>
      </c>
      <c r="G115" s="198"/>
      <c r="H115" s="198"/>
      <c r="I115" s="201"/>
      <c r="J115" s="202">
        <f>BK115</f>
        <v>0</v>
      </c>
      <c r="K115" s="198"/>
      <c r="L115" s="203"/>
      <c r="M115" s="204"/>
      <c r="N115" s="205"/>
      <c r="O115" s="205"/>
      <c r="P115" s="206">
        <f>SUM(P116:P118)</f>
        <v>0</v>
      </c>
      <c r="Q115" s="205"/>
      <c r="R115" s="206">
        <f>SUM(R116:R118)</f>
        <v>0</v>
      </c>
      <c r="S115" s="205"/>
      <c r="T115" s="207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76</v>
      </c>
      <c r="AT115" s="209" t="s">
        <v>68</v>
      </c>
      <c r="AU115" s="209" t="s">
        <v>69</v>
      </c>
      <c r="AY115" s="208" t="s">
        <v>133</v>
      </c>
      <c r="BK115" s="210">
        <f>SUM(BK116:BK118)</f>
        <v>0</v>
      </c>
    </row>
    <row r="116" spans="1:65" s="2" customFormat="1" ht="21.75" customHeight="1">
      <c r="A116" s="39"/>
      <c r="B116" s="40"/>
      <c r="C116" s="213" t="s">
        <v>216</v>
      </c>
      <c r="D116" s="213" t="s">
        <v>136</v>
      </c>
      <c r="E116" s="214" t="s">
        <v>679</v>
      </c>
      <c r="F116" s="215" t="s">
        <v>680</v>
      </c>
      <c r="G116" s="216" t="s">
        <v>195</v>
      </c>
      <c r="H116" s="217">
        <v>12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40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152</v>
      </c>
      <c r="AT116" s="224" t="s">
        <v>136</v>
      </c>
      <c r="AU116" s="224" t="s">
        <v>76</v>
      </c>
      <c r="AY116" s="18" t="s">
        <v>133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76</v>
      </c>
      <c r="BK116" s="225">
        <f>ROUND(I116*H116,2)</f>
        <v>0</v>
      </c>
      <c r="BL116" s="18" t="s">
        <v>152</v>
      </c>
      <c r="BM116" s="224" t="s">
        <v>257</v>
      </c>
    </row>
    <row r="117" spans="1:65" s="2" customFormat="1" ht="21.75" customHeight="1">
      <c r="A117" s="39"/>
      <c r="B117" s="40"/>
      <c r="C117" s="213" t="s">
        <v>258</v>
      </c>
      <c r="D117" s="213" t="s">
        <v>136</v>
      </c>
      <c r="E117" s="214" t="s">
        <v>681</v>
      </c>
      <c r="F117" s="215" t="s">
        <v>682</v>
      </c>
      <c r="G117" s="216" t="s">
        <v>195</v>
      </c>
      <c r="H117" s="217">
        <v>7</v>
      </c>
      <c r="I117" s="218"/>
      <c r="J117" s="219">
        <f>ROUND(I117*H117,2)</f>
        <v>0</v>
      </c>
      <c r="K117" s="215" t="s">
        <v>19</v>
      </c>
      <c r="L117" s="45"/>
      <c r="M117" s="220" t="s">
        <v>19</v>
      </c>
      <c r="N117" s="221" t="s">
        <v>40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152</v>
      </c>
      <c r="AT117" s="224" t="s">
        <v>136</v>
      </c>
      <c r="AU117" s="224" t="s">
        <v>76</v>
      </c>
      <c r="AY117" s="18" t="s">
        <v>133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76</v>
      </c>
      <c r="BK117" s="225">
        <f>ROUND(I117*H117,2)</f>
        <v>0</v>
      </c>
      <c r="BL117" s="18" t="s">
        <v>152</v>
      </c>
      <c r="BM117" s="224" t="s">
        <v>261</v>
      </c>
    </row>
    <row r="118" spans="1:65" s="2" customFormat="1" ht="21.75" customHeight="1">
      <c r="A118" s="39"/>
      <c r="B118" s="40"/>
      <c r="C118" s="213" t="s">
        <v>226</v>
      </c>
      <c r="D118" s="213" t="s">
        <v>136</v>
      </c>
      <c r="E118" s="214" t="s">
        <v>683</v>
      </c>
      <c r="F118" s="215" t="s">
        <v>684</v>
      </c>
      <c r="G118" s="216" t="s">
        <v>195</v>
      </c>
      <c r="H118" s="217">
        <v>7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40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152</v>
      </c>
      <c r="AT118" s="224" t="s">
        <v>136</v>
      </c>
      <c r="AU118" s="224" t="s">
        <v>76</v>
      </c>
      <c r="AY118" s="18" t="s">
        <v>133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76</v>
      </c>
      <c r="BK118" s="225">
        <f>ROUND(I118*H118,2)</f>
        <v>0</v>
      </c>
      <c r="BL118" s="18" t="s">
        <v>152</v>
      </c>
      <c r="BM118" s="224" t="s">
        <v>264</v>
      </c>
    </row>
    <row r="119" spans="1:63" s="12" customFormat="1" ht="25.9" customHeight="1">
      <c r="A119" s="12"/>
      <c r="B119" s="197"/>
      <c r="C119" s="198"/>
      <c r="D119" s="199" t="s">
        <v>68</v>
      </c>
      <c r="E119" s="200" t="s">
        <v>451</v>
      </c>
      <c r="F119" s="200" t="s">
        <v>685</v>
      </c>
      <c r="G119" s="198"/>
      <c r="H119" s="198"/>
      <c r="I119" s="201"/>
      <c r="J119" s="202">
        <f>BK119</f>
        <v>0</v>
      </c>
      <c r="K119" s="198"/>
      <c r="L119" s="203"/>
      <c r="M119" s="204"/>
      <c r="N119" s="205"/>
      <c r="O119" s="205"/>
      <c r="P119" s="206">
        <f>P120</f>
        <v>0</v>
      </c>
      <c r="Q119" s="205"/>
      <c r="R119" s="206">
        <f>R120</f>
        <v>0</v>
      </c>
      <c r="S119" s="205"/>
      <c r="T119" s="207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76</v>
      </c>
      <c r="AT119" s="209" t="s">
        <v>68</v>
      </c>
      <c r="AU119" s="209" t="s">
        <v>69</v>
      </c>
      <c r="AY119" s="208" t="s">
        <v>133</v>
      </c>
      <c r="BK119" s="210">
        <f>BK120</f>
        <v>0</v>
      </c>
    </row>
    <row r="120" spans="1:65" s="2" customFormat="1" ht="21.75" customHeight="1">
      <c r="A120" s="39"/>
      <c r="B120" s="40"/>
      <c r="C120" s="213" t="s">
        <v>8</v>
      </c>
      <c r="D120" s="213" t="s">
        <v>136</v>
      </c>
      <c r="E120" s="214" t="s">
        <v>686</v>
      </c>
      <c r="F120" s="215" t="s">
        <v>687</v>
      </c>
      <c r="G120" s="216" t="s">
        <v>195</v>
      </c>
      <c r="H120" s="217">
        <v>3.5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40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152</v>
      </c>
      <c r="AT120" s="224" t="s">
        <v>136</v>
      </c>
      <c r="AU120" s="224" t="s">
        <v>76</v>
      </c>
      <c r="AY120" s="18" t="s">
        <v>133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76</v>
      </c>
      <c r="BK120" s="225">
        <f>ROUND(I120*H120,2)</f>
        <v>0</v>
      </c>
      <c r="BL120" s="18" t="s">
        <v>152</v>
      </c>
      <c r="BM120" s="224" t="s">
        <v>269</v>
      </c>
    </row>
    <row r="121" spans="1:63" s="12" customFormat="1" ht="25.9" customHeight="1">
      <c r="A121" s="12"/>
      <c r="B121" s="197"/>
      <c r="C121" s="198"/>
      <c r="D121" s="199" t="s">
        <v>68</v>
      </c>
      <c r="E121" s="200" t="s">
        <v>688</v>
      </c>
      <c r="F121" s="200" t="s">
        <v>689</v>
      </c>
      <c r="G121" s="198"/>
      <c r="H121" s="198"/>
      <c r="I121" s="201"/>
      <c r="J121" s="202">
        <f>BK121</f>
        <v>0</v>
      </c>
      <c r="K121" s="198"/>
      <c r="L121" s="203"/>
      <c r="M121" s="204"/>
      <c r="N121" s="205"/>
      <c r="O121" s="205"/>
      <c r="P121" s="206">
        <f>SUM(P122:P123)</f>
        <v>0</v>
      </c>
      <c r="Q121" s="205"/>
      <c r="R121" s="206">
        <f>SUM(R122:R123)</f>
        <v>0</v>
      </c>
      <c r="S121" s="205"/>
      <c r="T121" s="207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8" t="s">
        <v>76</v>
      </c>
      <c r="AT121" s="209" t="s">
        <v>68</v>
      </c>
      <c r="AU121" s="209" t="s">
        <v>69</v>
      </c>
      <c r="AY121" s="208" t="s">
        <v>133</v>
      </c>
      <c r="BK121" s="210">
        <f>SUM(BK122:BK123)</f>
        <v>0</v>
      </c>
    </row>
    <row r="122" spans="1:65" s="2" customFormat="1" ht="21.75" customHeight="1">
      <c r="A122" s="39"/>
      <c r="B122" s="40"/>
      <c r="C122" s="213" t="s">
        <v>230</v>
      </c>
      <c r="D122" s="213" t="s">
        <v>136</v>
      </c>
      <c r="E122" s="214" t="s">
        <v>690</v>
      </c>
      <c r="F122" s="215" t="s">
        <v>691</v>
      </c>
      <c r="G122" s="216" t="s">
        <v>215</v>
      </c>
      <c r="H122" s="217">
        <v>5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40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152</v>
      </c>
      <c r="AT122" s="224" t="s">
        <v>136</v>
      </c>
      <c r="AU122" s="224" t="s">
        <v>76</v>
      </c>
      <c r="AY122" s="18" t="s">
        <v>133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76</v>
      </c>
      <c r="BK122" s="225">
        <f>ROUND(I122*H122,2)</f>
        <v>0</v>
      </c>
      <c r="BL122" s="18" t="s">
        <v>152</v>
      </c>
      <c r="BM122" s="224" t="s">
        <v>272</v>
      </c>
    </row>
    <row r="123" spans="1:65" s="2" customFormat="1" ht="21.75" customHeight="1">
      <c r="A123" s="39"/>
      <c r="B123" s="40"/>
      <c r="C123" s="213" t="s">
        <v>273</v>
      </c>
      <c r="D123" s="213" t="s">
        <v>136</v>
      </c>
      <c r="E123" s="214" t="s">
        <v>692</v>
      </c>
      <c r="F123" s="215" t="s">
        <v>693</v>
      </c>
      <c r="G123" s="216" t="s">
        <v>225</v>
      </c>
      <c r="H123" s="217">
        <v>0.113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40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152</v>
      </c>
      <c r="AT123" s="224" t="s">
        <v>136</v>
      </c>
      <c r="AU123" s="224" t="s">
        <v>76</v>
      </c>
      <c r="AY123" s="18" t="s">
        <v>133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76</v>
      </c>
      <c r="BK123" s="225">
        <f>ROUND(I123*H123,2)</f>
        <v>0</v>
      </c>
      <c r="BL123" s="18" t="s">
        <v>152</v>
      </c>
      <c r="BM123" s="224" t="s">
        <v>277</v>
      </c>
    </row>
    <row r="124" spans="1:63" s="12" customFormat="1" ht="25.9" customHeight="1">
      <c r="A124" s="12"/>
      <c r="B124" s="197"/>
      <c r="C124" s="198"/>
      <c r="D124" s="199" t="s">
        <v>68</v>
      </c>
      <c r="E124" s="200" t="s">
        <v>694</v>
      </c>
      <c r="F124" s="200" t="s">
        <v>695</v>
      </c>
      <c r="G124" s="198"/>
      <c r="H124" s="198"/>
      <c r="I124" s="201"/>
      <c r="J124" s="202">
        <f>BK124</f>
        <v>0</v>
      </c>
      <c r="K124" s="198"/>
      <c r="L124" s="203"/>
      <c r="M124" s="204"/>
      <c r="N124" s="205"/>
      <c r="O124" s="205"/>
      <c r="P124" s="206">
        <f>SUM(P125:P151)</f>
        <v>0</v>
      </c>
      <c r="Q124" s="205"/>
      <c r="R124" s="206">
        <f>SUM(R125:R151)</f>
        <v>0</v>
      </c>
      <c r="S124" s="205"/>
      <c r="T124" s="207">
        <f>SUM(T125:T151)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76</v>
      </c>
      <c r="AT124" s="209" t="s">
        <v>68</v>
      </c>
      <c r="AU124" s="209" t="s">
        <v>69</v>
      </c>
      <c r="AY124" s="208" t="s">
        <v>133</v>
      </c>
      <c r="BK124" s="210">
        <f>SUM(BK125:BK151)</f>
        <v>0</v>
      </c>
    </row>
    <row r="125" spans="1:65" s="2" customFormat="1" ht="16.5" customHeight="1">
      <c r="A125" s="39"/>
      <c r="B125" s="40"/>
      <c r="C125" s="213" t="s">
        <v>240</v>
      </c>
      <c r="D125" s="213" t="s">
        <v>136</v>
      </c>
      <c r="E125" s="214" t="s">
        <v>696</v>
      </c>
      <c r="F125" s="215" t="s">
        <v>697</v>
      </c>
      <c r="G125" s="216" t="s">
        <v>348</v>
      </c>
      <c r="H125" s="217">
        <v>5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40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152</v>
      </c>
      <c r="AT125" s="224" t="s">
        <v>136</v>
      </c>
      <c r="AU125" s="224" t="s">
        <v>76</v>
      </c>
      <c r="AY125" s="18" t="s">
        <v>133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76</v>
      </c>
      <c r="BK125" s="225">
        <f>ROUND(I125*H125,2)</f>
        <v>0</v>
      </c>
      <c r="BL125" s="18" t="s">
        <v>152</v>
      </c>
      <c r="BM125" s="224" t="s">
        <v>281</v>
      </c>
    </row>
    <row r="126" spans="1:65" s="2" customFormat="1" ht="16.5" customHeight="1">
      <c r="A126" s="39"/>
      <c r="B126" s="40"/>
      <c r="C126" s="267" t="s">
        <v>284</v>
      </c>
      <c r="D126" s="267" t="s">
        <v>290</v>
      </c>
      <c r="E126" s="268" t="s">
        <v>698</v>
      </c>
      <c r="F126" s="269" t="s">
        <v>699</v>
      </c>
      <c r="G126" s="270" t="s">
        <v>348</v>
      </c>
      <c r="H126" s="271">
        <v>5</v>
      </c>
      <c r="I126" s="272"/>
      <c r="J126" s="273">
        <f>ROUND(I126*H126,2)</f>
        <v>0</v>
      </c>
      <c r="K126" s="269" t="s">
        <v>19</v>
      </c>
      <c r="L126" s="274"/>
      <c r="M126" s="275" t="s">
        <v>19</v>
      </c>
      <c r="N126" s="276" t="s">
        <v>40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176</v>
      </c>
      <c r="AT126" s="224" t="s">
        <v>290</v>
      </c>
      <c r="AU126" s="224" t="s">
        <v>76</v>
      </c>
      <c r="AY126" s="18" t="s">
        <v>133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76</v>
      </c>
      <c r="BK126" s="225">
        <f>ROUND(I126*H126,2)</f>
        <v>0</v>
      </c>
      <c r="BL126" s="18" t="s">
        <v>152</v>
      </c>
      <c r="BM126" s="224" t="s">
        <v>287</v>
      </c>
    </row>
    <row r="127" spans="1:65" s="2" customFormat="1" ht="16.5" customHeight="1">
      <c r="A127" s="39"/>
      <c r="B127" s="40"/>
      <c r="C127" s="213" t="s">
        <v>246</v>
      </c>
      <c r="D127" s="213" t="s">
        <v>136</v>
      </c>
      <c r="E127" s="214" t="s">
        <v>700</v>
      </c>
      <c r="F127" s="215" t="s">
        <v>701</v>
      </c>
      <c r="G127" s="216" t="s">
        <v>348</v>
      </c>
      <c r="H127" s="217">
        <v>5</v>
      </c>
      <c r="I127" s="218"/>
      <c r="J127" s="219">
        <f>ROUND(I127*H127,2)</f>
        <v>0</v>
      </c>
      <c r="K127" s="215" t="s">
        <v>19</v>
      </c>
      <c r="L127" s="45"/>
      <c r="M127" s="220" t="s">
        <v>19</v>
      </c>
      <c r="N127" s="221" t="s">
        <v>40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152</v>
      </c>
      <c r="AT127" s="224" t="s">
        <v>136</v>
      </c>
      <c r="AU127" s="224" t="s">
        <v>76</v>
      </c>
      <c r="AY127" s="18" t="s">
        <v>133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76</v>
      </c>
      <c r="BK127" s="225">
        <f>ROUND(I127*H127,2)</f>
        <v>0</v>
      </c>
      <c r="BL127" s="18" t="s">
        <v>152</v>
      </c>
      <c r="BM127" s="224" t="s">
        <v>293</v>
      </c>
    </row>
    <row r="128" spans="1:65" s="2" customFormat="1" ht="16.5" customHeight="1">
      <c r="A128" s="39"/>
      <c r="B128" s="40"/>
      <c r="C128" s="267" t="s">
        <v>7</v>
      </c>
      <c r="D128" s="267" t="s">
        <v>290</v>
      </c>
      <c r="E128" s="268" t="s">
        <v>702</v>
      </c>
      <c r="F128" s="269" t="s">
        <v>703</v>
      </c>
      <c r="G128" s="270" t="s">
        <v>348</v>
      </c>
      <c r="H128" s="271">
        <v>5</v>
      </c>
      <c r="I128" s="272"/>
      <c r="J128" s="273">
        <f>ROUND(I128*H128,2)</f>
        <v>0</v>
      </c>
      <c r="K128" s="269" t="s">
        <v>19</v>
      </c>
      <c r="L128" s="274"/>
      <c r="M128" s="275" t="s">
        <v>19</v>
      </c>
      <c r="N128" s="276" t="s">
        <v>40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176</v>
      </c>
      <c r="AT128" s="224" t="s">
        <v>290</v>
      </c>
      <c r="AU128" s="224" t="s">
        <v>76</v>
      </c>
      <c r="AY128" s="18" t="s">
        <v>133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76</v>
      </c>
      <c r="BK128" s="225">
        <f>ROUND(I128*H128,2)</f>
        <v>0</v>
      </c>
      <c r="BL128" s="18" t="s">
        <v>152</v>
      </c>
      <c r="BM128" s="224" t="s">
        <v>297</v>
      </c>
    </row>
    <row r="129" spans="1:65" s="2" customFormat="1" ht="16.5" customHeight="1">
      <c r="A129" s="39"/>
      <c r="B129" s="40"/>
      <c r="C129" s="213" t="s">
        <v>252</v>
      </c>
      <c r="D129" s="213" t="s">
        <v>136</v>
      </c>
      <c r="E129" s="214" t="s">
        <v>704</v>
      </c>
      <c r="F129" s="215" t="s">
        <v>705</v>
      </c>
      <c r="G129" s="216" t="s">
        <v>348</v>
      </c>
      <c r="H129" s="217">
        <v>5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40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152</v>
      </c>
      <c r="AT129" s="224" t="s">
        <v>136</v>
      </c>
      <c r="AU129" s="224" t="s">
        <v>76</v>
      </c>
      <c r="AY129" s="18" t="s">
        <v>133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76</v>
      </c>
      <c r="BK129" s="225">
        <f>ROUND(I129*H129,2)</f>
        <v>0</v>
      </c>
      <c r="BL129" s="18" t="s">
        <v>152</v>
      </c>
      <c r="BM129" s="224" t="s">
        <v>302</v>
      </c>
    </row>
    <row r="130" spans="1:65" s="2" customFormat="1" ht="16.5" customHeight="1">
      <c r="A130" s="39"/>
      <c r="B130" s="40"/>
      <c r="C130" s="267" t="s">
        <v>305</v>
      </c>
      <c r="D130" s="267" t="s">
        <v>290</v>
      </c>
      <c r="E130" s="268" t="s">
        <v>706</v>
      </c>
      <c r="F130" s="269" t="s">
        <v>707</v>
      </c>
      <c r="G130" s="270" t="s">
        <v>348</v>
      </c>
      <c r="H130" s="271">
        <v>5</v>
      </c>
      <c r="I130" s="272"/>
      <c r="J130" s="273">
        <f>ROUND(I130*H130,2)</f>
        <v>0</v>
      </c>
      <c r="K130" s="269" t="s">
        <v>19</v>
      </c>
      <c r="L130" s="274"/>
      <c r="M130" s="275" t="s">
        <v>19</v>
      </c>
      <c r="N130" s="276" t="s">
        <v>40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176</v>
      </c>
      <c r="AT130" s="224" t="s">
        <v>290</v>
      </c>
      <c r="AU130" s="224" t="s">
        <v>76</v>
      </c>
      <c r="AY130" s="18" t="s">
        <v>133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76</v>
      </c>
      <c r="BK130" s="225">
        <f>ROUND(I130*H130,2)</f>
        <v>0</v>
      </c>
      <c r="BL130" s="18" t="s">
        <v>152</v>
      </c>
      <c r="BM130" s="224" t="s">
        <v>308</v>
      </c>
    </row>
    <row r="131" spans="1:65" s="2" customFormat="1" ht="21.75" customHeight="1">
      <c r="A131" s="39"/>
      <c r="B131" s="40"/>
      <c r="C131" s="267" t="s">
        <v>257</v>
      </c>
      <c r="D131" s="267" t="s">
        <v>290</v>
      </c>
      <c r="E131" s="268" t="s">
        <v>708</v>
      </c>
      <c r="F131" s="269" t="s">
        <v>709</v>
      </c>
      <c r="G131" s="270" t="s">
        <v>215</v>
      </c>
      <c r="H131" s="271">
        <v>35</v>
      </c>
      <c r="I131" s="272"/>
      <c r="J131" s="273">
        <f>ROUND(I131*H131,2)</f>
        <v>0</v>
      </c>
      <c r="K131" s="269" t="s">
        <v>19</v>
      </c>
      <c r="L131" s="274"/>
      <c r="M131" s="275" t="s">
        <v>19</v>
      </c>
      <c r="N131" s="276" t="s">
        <v>40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176</v>
      </c>
      <c r="AT131" s="224" t="s">
        <v>290</v>
      </c>
      <c r="AU131" s="224" t="s">
        <v>76</v>
      </c>
      <c r="AY131" s="18" t="s">
        <v>133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76</v>
      </c>
      <c r="BK131" s="225">
        <f>ROUND(I131*H131,2)</f>
        <v>0</v>
      </c>
      <c r="BL131" s="18" t="s">
        <v>152</v>
      </c>
      <c r="BM131" s="224" t="s">
        <v>312</v>
      </c>
    </row>
    <row r="132" spans="1:65" s="2" customFormat="1" ht="21.75" customHeight="1">
      <c r="A132" s="39"/>
      <c r="B132" s="40"/>
      <c r="C132" s="213" t="s">
        <v>315</v>
      </c>
      <c r="D132" s="213" t="s">
        <v>136</v>
      </c>
      <c r="E132" s="214" t="s">
        <v>710</v>
      </c>
      <c r="F132" s="215" t="s">
        <v>711</v>
      </c>
      <c r="G132" s="216" t="s">
        <v>215</v>
      </c>
      <c r="H132" s="217">
        <v>240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40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152</v>
      </c>
      <c r="AT132" s="224" t="s">
        <v>136</v>
      </c>
      <c r="AU132" s="224" t="s">
        <v>76</v>
      </c>
      <c r="AY132" s="18" t="s">
        <v>133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76</v>
      </c>
      <c r="BK132" s="225">
        <f>ROUND(I132*H132,2)</f>
        <v>0</v>
      </c>
      <c r="BL132" s="18" t="s">
        <v>152</v>
      </c>
      <c r="BM132" s="224" t="s">
        <v>318</v>
      </c>
    </row>
    <row r="133" spans="1:65" s="2" customFormat="1" ht="16.5" customHeight="1">
      <c r="A133" s="39"/>
      <c r="B133" s="40"/>
      <c r="C133" s="267" t="s">
        <v>261</v>
      </c>
      <c r="D133" s="267" t="s">
        <v>290</v>
      </c>
      <c r="E133" s="268" t="s">
        <v>712</v>
      </c>
      <c r="F133" s="269" t="s">
        <v>713</v>
      </c>
      <c r="G133" s="270" t="s">
        <v>215</v>
      </c>
      <c r="H133" s="271">
        <v>240</v>
      </c>
      <c r="I133" s="272"/>
      <c r="J133" s="273">
        <f>ROUND(I133*H133,2)</f>
        <v>0</v>
      </c>
      <c r="K133" s="269" t="s">
        <v>19</v>
      </c>
      <c r="L133" s="274"/>
      <c r="M133" s="275" t="s">
        <v>19</v>
      </c>
      <c r="N133" s="276" t="s">
        <v>40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176</v>
      </c>
      <c r="AT133" s="224" t="s">
        <v>290</v>
      </c>
      <c r="AU133" s="224" t="s">
        <v>76</v>
      </c>
      <c r="AY133" s="18" t="s">
        <v>133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76</v>
      </c>
      <c r="BK133" s="225">
        <f>ROUND(I133*H133,2)</f>
        <v>0</v>
      </c>
      <c r="BL133" s="18" t="s">
        <v>152</v>
      </c>
      <c r="BM133" s="224" t="s">
        <v>321</v>
      </c>
    </row>
    <row r="134" spans="1:65" s="2" customFormat="1" ht="21.75" customHeight="1">
      <c r="A134" s="39"/>
      <c r="B134" s="40"/>
      <c r="C134" s="213" t="s">
        <v>322</v>
      </c>
      <c r="D134" s="213" t="s">
        <v>136</v>
      </c>
      <c r="E134" s="214" t="s">
        <v>714</v>
      </c>
      <c r="F134" s="215" t="s">
        <v>715</v>
      </c>
      <c r="G134" s="216" t="s">
        <v>215</v>
      </c>
      <c r="H134" s="217">
        <v>150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40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152</v>
      </c>
      <c r="AT134" s="224" t="s">
        <v>136</v>
      </c>
      <c r="AU134" s="224" t="s">
        <v>76</v>
      </c>
      <c r="AY134" s="18" t="s">
        <v>133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76</v>
      </c>
      <c r="BK134" s="225">
        <f>ROUND(I134*H134,2)</f>
        <v>0</v>
      </c>
      <c r="BL134" s="18" t="s">
        <v>152</v>
      </c>
      <c r="BM134" s="224" t="s">
        <v>325</v>
      </c>
    </row>
    <row r="135" spans="1:65" s="2" customFormat="1" ht="16.5" customHeight="1">
      <c r="A135" s="39"/>
      <c r="B135" s="40"/>
      <c r="C135" s="267" t="s">
        <v>264</v>
      </c>
      <c r="D135" s="267" t="s">
        <v>290</v>
      </c>
      <c r="E135" s="268" t="s">
        <v>716</v>
      </c>
      <c r="F135" s="269" t="s">
        <v>717</v>
      </c>
      <c r="G135" s="270" t="s">
        <v>215</v>
      </c>
      <c r="H135" s="271">
        <v>150</v>
      </c>
      <c r="I135" s="272"/>
      <c r="J135" s="273">
        <f>ROUND(I135*H135,2)</f>
        <v>0</v>
      </c>
      <c r="K135" s="269" t="s">
        <v>19</v>
      </c>
      <c r="L135" s="274"/>
      <c r="M135" s="275" t="s">
        <v>19</v>
      </c>
      <c r="N135" s="276" t="s">
        <v>40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176</v>
      </c>
      <c r="AT135" s="224" t="s">
        <v>290</v>
      </c>
      <c r="AU135" s="224" t="s">
        <v>76</v>
      </c>
      <c r="AY135" s="18" t="s">
        <v>133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76</v>
      </c>
      <c r="BK135" s="225">
        <f>ROUND(I135*H135,2)</f>
        <v>0</v>
      </c>
      <c r="BL135" s="18" t="s">
        <v>152</v>
      </c>
      <c r="BM135" s="224" t="s">
        <v>328</v>
      </c>
    </row>
    <row r="136" spans="1:65" s="2" customFormat="1" ht="21.75" customHeight="1">
      <c r="A136" s="39"/>
      <c r="B136" s="40"/>
      <c r="C136" s="213" t="s">
        <v>329</v>
      </c>
      <c r="D136" s="213" t="s">
        <v>136</v>
      </c>
      <c r="E136" s="214" t="s">
        <v>718</v>
      </c>
      <c r="F136" s="215" t="s">
        <v>719</v>
      </c>
      <c r="G136" s="216" t="s">
        <v>215</v>
      </c>
      <c r="H136" s="217">
        <v>240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40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152</v>
      </c>
      <c r="AT136" s="224" t="s">
        <v>136</v>
      </c>
      <c r="AU136" s="224" t="s">
        <v>76</v>
      </c>
      <c r="AY136" s="18" t="s">
        <v>133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76</v>
      </c>
      <c r="BK136" s="225">
        <f>ROUND(I136*H136,2)</f>
        <v>0</v>
      </c>
      <c r="BL136" s="18" t="s">
        <v>152</v>
      </c>
      <c r="BM136" s="224" t="s">
        <v>332</v>
      </c>
    </row>
    <row r="137" spans="1:65" s="2" customFormat="1" ht="16.5" customHeight="1">
      <c r="A137" s="39"/>
      <c r="B137" s="40"/>
      <c r="C137" s="267" t="s">
        <v>269</v>
      </c>
      <c r="D137" s="267" t="s">
        <v>290</v>
      </c>
      <c r="E137" s="268" t="s">
        <v>720</v>
      </c>
      <c r="F137" s="269" t="s">
        <v>721</v>
      </c>
      <c r="G137" s="270" t="s">
        <v>547</v>
      </c>
      <c r="H137" s="271">
        <v>148.8</v>
      </c>
      <c r="I137" s="272"/>
      <c r="J137" s="273">
        <f>ROUND(I137*H137,2)</f>
        <v>0</v>
      </c>
      <c r="K137" s="269" t="s">
        <v>19</v>
      </c>
      <c r="L137" s="274"/>
      <c r="M137" s="275" t="s">
        <v>19</v>
      </c>
      <c r="N137" s="276" t="s">
        <v>40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176</v>
      </c>
      <c r="AT137" s="224" t="s">
        <v>290</v>
      </c>
      <c r="AU137" s="224" t="s">
        <v>76</v>
      </c>
      <c r="AY137" s="18" t="s">
        <v>133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76</v>
      </c>
      <c r="BK137" s="225">
        <f>ROUND(I137*H137,2)</f>
        <v>0</v>
      </c>
      <c r="BL137" s="18" t="s">
        <v>152</v>
      </c>
      <c r="BM137" s="224" t="s">
        <v>335</v>
      </c>
    </row>
    <row r="138" spans="1:65" s="2" customFormat="1" ht="21.75" customHeight="1">
      <c r="A138" s="39"/>
      <c r="B138" s="40"/>
      <c r="C138" s="213" t="s">
        <v>336</v>
      </c>
      <c r="D138" s="213" t="s">
        <v>136</v>
      </c>
      <c r="E138" s="214" t="s">
        <v>722</v>
      </c>
      <c r="F138" s="215" t="s">
        <v>723</v>
      </c>
      <c r="G138" s="216" t="s">
        <v>348</v>
      </c>
      <c r="H138" s="217">
        <v>21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40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152</v>
      </c>
      <c r="AT138" s="224" t="s">
        <v>136</v>
      </c>
      <c r="AU138" s="224" t="s">
        <v>76</v>
      </c>
      <c r="AY138" s="18" t="s">
        <v>133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76</v>
      </c>
      <c r="BK138" s="225">
        <f>ROUND(I138*H138,2)</f>
        <v>0</v>
      </c>
      <c r="BL138" s="18" t="s">
        <v>152</v>
      </c>
      <c r="BM138" s="224" t="s">
        <v>339</v>
      </c>
    </row>
    <row r="139" spans="1:65" s="2" customFormat="1" ht="16.5" customHeight="1">
      <c r="A139" s="39"/>
      <c r="B139" s="40"/>
      <c r="C139" s="267" t="s">
        <v>272</v>
      </c>
      <c r="D139" s="267" t="s">
        <v>290</v>
      </c>
      <c r="E139" s="268" t="s">
        <v>724</v>
      </c>
      <c r="F139" s="269" t="s">
        <v>725</v>
      </c>
      <c r="G139" s="270" t="s">
        <v>348</v>
      </c>
      <c r="H139" s="271">
        <v>14</v>
      </c>
      <c r="I139" s="272"/>
      <c r="J139" s="273">
        <f>ROUND(I139*H139,2)</f>
        <v>0</v>
      </c>
      <c r="K139" s="269" t="s">
        <v>19</v>
      </c>
      <c r="L139" s="274"/>
      <c r="M139" s="275" t="s">
        <v>19</v>
      </c>
      <c r="N139" s="276" t="s">
        <v>40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176</v>
      </c>
      <c r="AT139" s="224" t="s">
        <v>290</v>
      </c>
      <c r="AU139" s="224" t="s">
        <v>76</v>
      </c>
      <c r="AY139" s="18" t="s">
        <v>133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76</v>
      </c>
      <c r="BK139" s="225">
        <f>ROUND(I139*H139,2)</f>
        <v>0</v>
      </c>
      <c r="BL139" s="18" t="s">
        <v>152</v>
      </c>
      <c r="BM139" s="224" t="s">
        <v>342</v>
      </c>
    </row>
    <row r="140" spans="1:65" s="2" customFormat="1" ht="21.75" customHeight="1">
      <c r="A140" s="39"/>
      <c r="B140" s="40"/>
      <c r="C140" s="267" t="s">
        <v>345</v>
      </c>
      <c r="D140" s="267" t="s">
        <v>290</v>
      </c>
      <c r="E140" s="268" t="s">
        <v>726</v>
      </c>
      <c r="F140" s="269" t="s">
        <v>727</v>
      </c>
      <c r="G140" s="270" t="s">
        <v>348</v>
      </c>
      <c r="H140" s="271">
        <v>7</v>
      </c>
      <c r="I140" s="272"/>
      <c r="J140" s="273">
        <f>ROUND(I140*H140,2)</f>
        <v>0</v>
      </c>
      <c r="K140" s="269" t="s">
        <v>19</v>
      </c>
      <c r="L140" s="274"/>
      <c r="M140" s="275" t="s">
        <v>19</v>
      </c>
      <c r="N140" s="276" t="s">
        <v>40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176</v>
      </c>
      <c r="AT140" s="224" t="s">
        <v>290</v>
      </c>
      <c r="AU140" s="224" t="s">
        <v>76</v>
      </c>
      <c r="AY140" s="18" t="s">
        <v>133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76</v>
      </c>
      <c r="BK140" s="225">
        <f>ROUND(I140*H140,2)</f>
        <v>0</v>
      </c>
      <c r="BL140" s="18" t="s">
        <v>152</v>
      </c>
      <c r="BM140" s="224" t="s">
        <v>349</v>
      </c>
    </row>
    <row r="141" spans="1:65" s="2" customFormat="1" ht="21.75" customHeight="1">
      <c r="A141" s="39"/>
      <c r="B141" s="40"/>
      <c r="C141" s="213" t="s">
        <v>277</v>
      </c>
      <c r="D141" s="213" t="s">
        <v>136</v>
      </c>
      <c r="E141" s="214" t="s">
        <v>728</v>
      </c>
      <c r="F141" s="215" t="s">
        <v>729</v>
      </c>
      <c r="G141" s="216" t="s">
        <v>215</v>
      </c>
      <c r="H141" s="217">
        <v>235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40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152</v>
      </c>
      <c r="AT141" s="224" t="s">
        <v>136</v>
      </c>
      <c r="AU141" s="224" t="s">
        <v>76</v>
      </c>
      <c r="AY141" s="18" t="s">
        <v>133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76</v>
      </c>
      <c r="BK141" s="225">
        <f>ROUND(I141*H141,2)</f>
        <v>0</v>
      </c>
      <c r="BL141" s="18" t="s">
        <v>152</v>
      </c>
      <c r="BM141" s="224" t="s">
        <v>353</v>
      </c>
    </row>
    <row r="142" spans="1:65" s="2" customFormat="1" ht="21.75" customHeight="1">
      <c r="A142" s="39"/>
      <c r="B142" s="40"/>
      <c r="C142" s="267" t="s">
        <v>354</v>
      </c>
      <c r="D142" s="267" t="s">
        <v>290</v>
      </c>
      <c r="E142" s="268" t="s">
        <v>730</v>
      </c>
      <c r="F142" s="269" t="s">
        <v>731</v>
      </c>
      <c r="G142" s="270" t="s">
        <v>215</v>
      </c>
      <c r="H142" s="271">
        <v>235</v>
      </c>
      <c r="I142" s="272"/>
      <c r="J142" s="273">
        <f>ROUND(I142*H142,2)</f>
        <v>0</v>
      </c>
      <c r="K142" s="269" t="s">
        <v>19</v>
      </c>
      <c r="L142" s="274"/>
      <c r="M142" s="275" t="s">
        <v>19</v>
      </c>
      <c r="N142" s="276" t="s">
        <v>40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176</v>
      </c>
      <c r="AT142" s="224" t="s">
        <v>290</v>
      </c>
      <c r="AU142" s="224" t="s">
        <v>76</v>
      </c>
      <c r="AY142" s="18" t="s">
        <v>133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76</v>
      </c>
      <c r="BK142" s="225">
        <f>ROUND(I142*H142,2)</f>
        <v>0</v>
      </c>
      <c r="BL142" s="18" t="s">
        <v>152</v>
      </c>
      <c r="BM142" s="224" t="s">
        <v>357</v>
      </c>
    </row>
    <row r="143" spans="1:65" s="2" customFormat="1" ht="21.75" customHeight="1">
      <c r="A143" s="39"/>
      <c r="B143" s="40"/>
      <c r="C143" s="213" t="s">
        <v>281</v>
      </c>
      <c r="D143" s="213" t="s">
        <v>136</v>
      </c>
      <c r="E143" s="214" t="s">
        <v>732</v>
      </c>
      <c r="F143" s="215" t="s">
        <v>733</v>
      </c>
      <c r="G143" s="216" t="s">
        <v>215</v>
      </c>
      <c r="H143" s="217">
        <v>120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40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152</v>
      </c>
      <c r="AT143" s="224" t="s">
        <v>136</v>
      </c>
      <c r="AU143" s="224" t="s">
        <v>76</v>
      </c>
      <c r="AY143" s="18" t="s">
        <v>133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76</v>
      </c>
      <c r="BK143" s="225">
        <f>ROUND(I143*H143,2)</f>
        <v>0</v>
      </c>
      <c r="BL143" s="18" t="s">
        <v>152</v>
      </c>
      <c r="BM143" s="224" t="s">
        <v>362</v>
      </c>
    </row>
    <row r="144" spans="1:65" s="2" customFormat="1" ht="21.75" customHeight="1">
      <c r="A144" s="39"/>
      <c r="B144" s="40"/>
      <c r="C144" s="267" t="s">
        <v>364</v>
      </c>
      <c r="D144" s="267" t="s">
        <v>290</v>
      </c>
      <c r="E144" s="268" t="s">
        <v>734</v>
      </c>
      <c r="F144" s="269" t="s">
        <v>735</v>
      </c>
      <c r="G144" s="270" t="s">
        <v>215</v>
      </c>
      <c r="H144" s="271">
        <v>120</v>
      </c>
      <c r="I144" s="272"/>
      <c r="J144" s="273">
        <f>ROUND(I144*H144,2)</f>
        <v>0</v>
      </c>
      <c r="K144" s="269" t="s">
        <v>19</v>
      </c>
      <c r="L144" s="274"/>
      <c r="M144" s="275" t="s">
        <v>19</v>
      </c>
      <c r="N144" s="276" t="s">
        <v>40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176</v>
      </c>
      <c r="AT144" s="224" t="s">
        <v>290</v>
      </c>
      <c r="AU144" s="224" t="s">
        <v>76</v>
      </c>
      <c r="AY144" s="18" t="s">
        <v>133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76</v>
      </c>
      <c r="BK144" s="225">
        <f>ROUND(I144*H144,2)</f>
        <v>0</v>
      </c>
      <c r="BL144" s="18" t="s">
        <v>152</v>
      </c>
      <c r="BM144" s="224" t="s">
        <v>367</v>
      </c>
    </row>
    <row r="145" spans="1:65" s="2" customFormat="1" ht="21.75" customHeight="1">
      <c r="A145" s="39"/>
      <c r="B145" s="40"/>
      <c r="C145" s="213" t="s">
        <v>287</v>
      </c>
      <c r="D145" s="213" t="s">
        <v>136</v>
      </c>
      <c r="E145" s="214" t="s">
        <v>736</v>
      </c>
      <c r="F145" s="215" t="s">
        <v>737</v>
      </c>
      <c r="G145" s="216" t="s">
        <v>348</v>
      </c>
      <c r="H145" s="217">
        <v>15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40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152</v>
      </c>
      <c r="AT145" s="224" t="s">
        <v>136</v>
      </c>
      <c r="AU145" s="224" t="s">
        <v>76</v>
      </c>
      <c r="AY145" s="18" t="s">
        <v>133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76</v>
      </c>
      <c r="BK145" s="225">
        <f>ROUND(I145*H145,2)</f>
        <v>0</v>
      </c>
      <c r="BL145" s="18" t="s">
        <v>152</v>
      </c>
      <c r="BM145" s="224" t="s">
        <v>370</v>
      </c>
    </row>
    <row r="146" spans="1:65" s="2" customFormat="1" ht="21.75" customHeight="1">
      <c r="A146" s="39"/>
      <c r="B146" s="40"/>
      <c r="C146" s="213" t="s">
        <v>372</v>
      </c>
      <c r="D146" s="213" t="s">
        <v>136</v>
      </c>
      <c r="E146" s="214" t="s">
        <v>738</v>
      </c>
      <c r="F146" s="215" t="s">
        <v>739</v>
      </c>
      <c r="G146" s="216" t="s">
        <v>348</v>
      </c>
      <c r="H146" s="217">
        <v>2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40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152</v>
      </c>
      <c r="AT146" s="224" t="s">
        <v>136</v>
      </c>
      <c r="AU146" s="224" t="s">
        <v>76</v>
      </c>
      <c r="AY146" s="18" t="s">
        <v>133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76</v>
      </c>
      <c r="BK146" s="225">
        <f>ROUND(I146*H146,2)</f>
        <v>0</v>
      </c>
      <c r="BL146" s="18" t="s">
        <v>152</v>
      </c>
      <c r="BM146" s="224" t="s">
        <v>375</v>
      </c>
    </row>
    <row r="147" spans="1:65" s="2" customFormat="1" ht="21.75" customHeight="1">
      <c r="A147" s="39"/>
      <c r="B147" s="40"/>
      <c r="C147" s="213" t="s">
        <v>293</v>
      </c>
      <c r="D147" s="213" t="s">
        <v>136</v>
      </c>
      <c r="E147" s="214" t="s">
        <v>740</v>
      </c>
      <c r="F147" s="215" t="s">
        <v>741</v>
      </c>
      <c r="G147" s="216" t="s">
        <v>348</v>
      </c>
      <c r="H147" s="217">
        <v>30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40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152</v>
      </c>
      <c r="AT147" s="224" t="s">
        <v>136</v>
      </c>
      <c r="AU147" s="224" t="s">
        <v>76</v>
      </c>
      <c r="AY147" s="18" t="s">
        <v>133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76</v>
      </c>
      <c r="BK147" s="225">
        <f>ROUND(I147*H147,2)</f>
        <v>0</v>
      </c>
      <c r="BL147" s="18" t="s">
        <v>152</v>
      </c>
      <c r="BM147" s="224" t="s">
        <v>378</v>
      </c>
    </row>
    <row r="148" spans="1:65" s="2" customFormat="1" ht="21.75" customHeight="1">
      <c r="A148" s="39"/>
      <c r="B148" s="40"/>
      <c r="C148" s="213" t="s">
        <v>380</v>
      </c>
      <c r="D148" s="213" t="s">
        <v>136</v>
      </c>
      <c r="E148" s="214" t="s">
        <v>742</v>
      </c>
      <c r="F148" s="215" t="s">
        <v>743</v>
      </c>
      <c r="G148" s="216" t="s">
        <v>348</v>
      </c>
      <c r="H148" s="217">
        <v>60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40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152</v>
      </c>
      <c r="AT148" s="224" t="s">
        <v>136</v>
      </c>
      <c r="AU148" s="224" t="s">
        <v>76</v>
      </c>
      <c r="AY148" s="18" t="s">
        <v>133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76</v>
      </c>
      <c r="BK148" s="225">
        <f>ROUND(I148*H148,2)</f>
        <v>0</v>
      </c>
      <c r="BL148" s="18" t="s">
        <v>152</v>
      </c>
      <c r="BM148" s="224" t="s">
        <v>383</v>
      </c>
    </row>
    <row r="149" spans="1:65" s="2" customFormat="1" ht="21.75" customHeight="1">
      <c r="A149" s="39"/>
      <c r="B149" s="40"/>
      <c r="C149" s="213" t="s">
        <v>297</v>
      </c>
      <c r="D149" s="213" t="s">
        <v>136</v>
      </c>
      <c r="E149" s="214" t="s">
        <v>744</v>
      </c>
      <c r="F149" s="215" t="s">
        <v>745</v>
      </c>
      <c r="G149" s="216" t="s">
        <v>348</v>
      </c>
      <c r="H149" s="217">
        <v>8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40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152</v>
      </c>
      <c r="AT149" s="224" t="s">
        <v>136</v>
      </c>
      <c r="AU149" s="224" t="s">
        <v>76</v>
      </c>
      <c r="AY149" s="18" t="s">
        <v>133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76</v>
      </c>
      <c r="BK149" s="225">
        <f>ROUND(I149*H149,2)</f>
        <v>0</v>
      </c>
      <c r="BL149" s="18" t="s">
        <v>152</v>
      </c>
      <c r="BM149" s="224" t="s">
        <v>386</v>
      </c>
    </row>
    <row r="150" spans="1:65" s="2" customFormat="1" ht="16.5" customHeight="1">
      <c r="A150" s="39"/>
      <c r="B150" s="40"/>
      <c r="C150" s="213" t="s">
        <v>387</v>
      </c>
      <c r="D150" s="213" t="s">
        <v>136</v>
      </c>
      <c r="E150" s="214" t="s">
        <v>746</v>
      </c>
      <c r="F150" s="215" t="s">
        <v>747</v>
      </c>
      <c r="G150" s="216" t="s">
        <v>348</v>
      </c>
      <c r="H150" s="217">
        <v>2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40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152</v>
      </c>
      <c r="AT150" s="224" t="s">
        <v>136</v>
      </c>
      <c r="AU150" s="224" t="s">
        <v>76</v>
      </c>
      <c r="AY150" s="18" t="s">
        <v>133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76</v>
      </c>
      <c r="BK150" s="225">
        <f>ROUND(I150*H150,2)</f>
        <v>0</v>
      </c>
      <c r="BL150" s="18" t="s">
        <v>152</v>
      </c>
      <c r="BM150" s="224" t="s">
        <v>390</v>
      </c>
    </row>
    <row r="151" spans="1:65" s="2" customFormat="1" ht="16.5" customHeight="1">
      <c r="A151" s="39"/>
      <c r="B151" s="40"/>
      <c r="C151" s="267" t="s">
        <v>302</v>
      </c>
      <c r="D151" s="267" t="s">
        <v>290</v>
      </c>
      <c r="E151" s="268" t="s">
        <v>748</v>
      </c>
      <c r="F151" s="269" t="s">
        <v>749</v>
      </c>
      <c r="G151" s="270" t="s">
        <v>348</v>
      </c>
      <c r="H151" s="271">
        <v>2</v>
      </c>
      <c r="I151" s="272"/>
      <c r="J151" s="273">
        <f>ROUND(I151*H151,2)</f>
        <v>0</v>
      </c>
      <c r="K151" s="269" t="s">
        <v>19</v>
      </c>
      <c r="L151" s="274"/>
      <c r="M151" s="275" t="s">
        <v>19</v>
      </c>
      <c r="N151" s="276" t="s">
        <v>40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176</v>
      </c>
      <c r="AT151" s="224" t="s">
        <v>290</v>
      </c>
      <c r="AU151" s="224" t="s">
        <v>76</v>
      </c>
      <c r="AY151" s="18" t="s">
        <v>133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76</v>
      </c>
      <c r="BK151" s="225">
        <f>ROUND(I151*H151,2)</f>
        <v>0</v>
      </c>
      <c r="BL151" s="18" t="s">
        <v>152</v>
      </c>
      <c r="BM151" s="224" t="s">
        <v>393</v>
      </c>
    </row>
    <row r="152" spans="1:63" s="12" customFormat="1" ht="25.9" customHeight="1">
      <c r="A152" s="12"/>
      <c r="B152" s="197"/>
      <c r="C152" s="198"/>
      <c r="D152" s="199" t="s">
        <v>68</v>
      </c>
      <c r="E152" s="200" t="s">
        <v>750</v>
      </c>
      <c r="F152" s="200" t="s">
        <v>751</v>
      </c>
      <c r="G152" s="198"/>
      <c r="H152" s="198"/>
      <c r="I152" s="201"/>
      <c r="J152" s="202">
        <f>BK152</f>
        <v>0</v>
      </c>
      <c r="K152" s="198"/>
      <c r="L152" s="203"/>
      <c r="M152" s="204"/>
      <c r="N152" s="205"/>
      <c r="O152" s="205"/>
      <c r="P152" s="206">
        <f>SUM(P153:P154)</f>
        <v>0</v>
      </c>
      <c r="Q152" s="205"/>
      <c r="R152" s="206">
        <f>SUM(R153:R154)</f>
        <v>0</v>
      </c>
      <c r="S152" s="205"/>
      <c r="T152" s="207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76</v>
      </c>
      <c r="AT152" s="209" t="s">
        <v>68</v>
      </c>
      <c r="AU152" s="209" t="s">
        <v>69</v>
      </c>
      <c r="AY152" s="208" t="s">
        <v>133</v>
      </c>
      <c r="BK152" s="210">
        <f>SUM(BK153:BK154)</f>
        <v>0</v>
      </c>
    </row>
    <row r="153" spans="1:65" s="2" customFormat="1" ht="16.5" customHeight="1">
      <c r="A153" s="39"/>
      <c r="B153" s="40"/>
      <c r="C153" s="213" t="s">
        <v>394</v>
      </c>
      <c r="D153" s="213" t="s">
        <v>136</v>
      </c>
      <c r="E153" s="214" t="s">
        <v>752</v>
      </c>
      <c r="F153" s="215" t="s">
        <v>753</v>
      </c>
      <c r="G153" s="216" t="s">
        <v>754</v>
      </c>
      <c r="H153" s="217">
        <v>5</v>
      </c>
      <c r="I153" s="218"/>
      <c r="J153" s="219">
        <f>ROUND(I153*H153,2)</f>
        <v>0</v>
      </c>
      <c r="K153" s="215" t="s">
        <v>19</v>
      </c>
      <c r="L153" s="45"/>
      <c r="M153" s="220" t="s">
        <v>19</v>
      </c>
      <c r="N153" s="221" t="s">
        <v>40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152</v>
      </c>
      <c r="AT153" s="224" t="s">
        <v>136</v>
      </c>
      <c r="AU153" s="224" t="s">
        <v>76</v>
      </c>
      <c r="AY153" s="18" t="s">
        <v>133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76</v>
      </c>
      <c r="BK153" s="225">
        <f>ROUND(I153*H153,2)</f>
        <v>0</v>
      </c>
      <c r="BL153" s="18" t="s">
        <v>152</v>
      </c>
      <c r="BM153" s="224" t="s">
        <v>397</v>
      </c>
    </row>
    <row r="154" spans="1:65" s="2" customFormat="1" ht="16.5" customHeight="1">
      <c r="A154" s="39"/>
      <c r="B154" s="40"/>
      <c r="C154" s="213" t="s">
        <v>308</v>
      </c>
      <c r="D154" s="213" t="s">
        <v>136</v>
      </c>
      <c r="E154" s="214" t="s">
        <v>755</v>
      </c>
      <c r="F154" s="215" t="s">
        <v>756</v>
      </c>
      <c r="G154" s="216" t="s">
        <v>348</v>
      </c>
      <c r="H154" s="217">
        <v>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40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152</v>
      </c>
      <c r="AT154" s="224" t="s">
        <v>136</v>
      </c>
      <c r="AU154" s="224" t="s">
        <v>76</v>
      </c>
      <c r="AY154" s="18" t="s">
        <v>133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76</v>
      </c>
      <c r="BK154" s="225">
        <f>ROUND(I154*H154,2)</f>
        <v>0</v>
      </c>
      <c r="BL154" s="18" t="s">
        <v>152</v>
      </c>
      <c r="BM154" s="224" t="s">
        <v>400</v>
      </c>
    </row>
    <row r="155" spans="1:63" s="12" customFormat="1" ht="25.9" customHeight="1">
      <c r="A155" s="12"/>
      <c r="B155" s="197"/>
      <c r="C155" s="198"/>
      <c r="D155" s="199" t="s">
        <v>68</v>
      </c>
      <c r="E155" s="200" t="s">
        <v>757</v>
      </c>
      <c r="F155" s="200" t="s">
        <v>758</v>
      </c>
      <c r="G155" s="198"/>
      <c r="H155" s="198"/>
      <c r="I155" s="201"/>
      <c r="J155" s="202">
        <f>BK155</f>
        <v>0</v>
      </c>
      <c r="K155" s="198"/>
      <c r="L155" s="203"/>
      <c r="M155" s="204"/>
      <c r="N155" s="205"/>
      <c r="O155" s="205"/>
      <c r="P155" s="206">
        <f>SUM(P156:P169)</f>
        <v>0</v>
      </c>
      <c r="Q155" s="205"/>
      <c r="R155" s="206">
        <f>SUM(R156:R169)</f>
        <v>0</v>
      </c>
      <c r="S155" s="205"/>
      <c r="T155" s="207">
        <f>SUM(T156:T169)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76</v>
      </c>
      <c r="AT155" s="209" t="s">
        <v>68</v>
      </c>
      <c r="AU155" s="209" t="s">
        <v>69</v>
      </c>
      <c r="AY155" s="208" t="s">
        <v>133</v>
      </c>
      <c r="BK155" s="210">
        <f>SUM(BK156:BK169)</f>
        <v>0</v>
      </c>
    </row>
    <row r="156" spans="1:65" s="2" customFormat="1" ht="16.5" customHeight="1">
      <c r="A156" s="39"/>
      <c r="B156" s="40"/>
      <c r="C156" s="213" t="s">
        <v>401</v>
      </c>
      <c r="D156" s="213" t="s">
        <v>136</v>
      </c>
      <c r="E156" s="214" t="s">
        <v>759</v>
      </c>
      <c r="F156" s="215" t="s">
        <v>760</v>
      </c>
      <c r="G156" s="216" t="s">
        <v>225</v>
      </c>
      <c r="H156" s="217">
        <v>5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40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152</v>
      </c>
      <c r="AT156" s="224" t="s">
        <v>136</v>
      </c>
      <c r="AU156" s="224" t="s">
        <v>76</v>
      </c>
      <c r="AY156" s="18" t="s">
        <v>133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76</v>
      </c>
      <c r="BK156" s="225">
        <f>ROUND(I156*H156,2)</f>
        <v>0</v>
      </c>
      <c r="BL156" s="18" t="s">
        <v>152</v>
      </c>
      <c r="BM156" s="224" t="s">
        <v>404</v>
      </c>
    </row>
    <row r="157" spans="1:65" s="2" customFormat="1" ht="21.75" customHeight="1">
      <c r="A157" s="39"/>
      <c r="B157" s="40"/>
      <c r="C157" s="213" t="s">
        <v>312</v>
      </c>
      <c r="D157" s="213" t="s">
        <v>136</v>
      </c>
      <c r="E157" s="214" t="s">
        <v>761</v>
      </c>
      <c r="F157" s="215" t="s">
        <v>762</v>
      </c>
      <c r="G157" s="216" t="s">
        <v>348</v>
      </c>
      <c r="H157" s="217">
        <v>5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40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152</v>
      </c>
      <c r="AT157" s="224" t="s">
        <v>136</v>
      </c>
      <c r="AU157" s="224" t="s">
        <v>76</v>
      </c>
      <c r="AY157" s="18" t="s">
        <v>133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76</v>
      </c>
      <c r="BK157" s="225">
        <f>ROUND(I157*H157,2)</f>
        <v>0</v>
      </c>
      <c r="BL157" s="18" t="s">
        <v>152</v>
      </c>
      <c r="BM157" s="224" t="s">
        <v>407</v>
      </c>
    </row>
    <row r="158" spans="1:65" s="2" customFormat="1" ht="16.5" customHeight="1">
      <c r="A158" s="39"/>
      <c r="B158" s="40"/>
      <c r="C158" s="267" t="s">
        <v>408</v>
      </c>
      <c r="D158" s="267" t="s">
        <v>290</v>
      </c>
      <c r="E158" s="268" t="s">
        <v>763</v>
      </c>
      <c r="F158" s="269" t="s">
        <v>764</v>
      </c>
      <c r="G158" s="270" t="s">
        <v>348</v>
      </c>
      <c r="H158" s="271">
        <v>5</v>
      </c>
      <c r="I158" s="272"/>
      <c r="J158" s="273">
        <f>ROUND(I158*H158,2)</f>
        <v>0</v>
      </c>
      <c r="K158" s="269" t="s">
        <v>19</v>
      </c>
      <c r="L158" s="274"/>
      <c r="M158" s="275" t="s">
        <v>19</v>
      </c>
      <c r="N158" s="276" t="s">
        <v>40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176</v>
      </c>
      <c r="AT158" s="224" t="s">
        <v>290</v>
      </c>
      <c r="AU158" s="224" t="s">
        <v>76</v>
      </c>
      <c r="AY158" s="18" t="s">
        <v>133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76</v>
      </c>
      <c r="BK158" s="225">
        <f>ROUND(I158*H158,2)</f>
        <v>0</v>
      </c>
      <c r="BL158" s="18" t="s">
        <v>152</v>
      </c>
      <c r="BM158" s="224" t="s">
        <v>411</v>
      </c>
    </row>
    <row r="159" spans="1:65" s="2" customFormat="1" ht="16.5" customHeight="1">
      <c r="A159" s="39"/>
      <c r="B159" s="40"/>
      <c r="C159" s="267" t="s">
        <v>318</v>
      </c>
      <c r="D159" s="267" t="s">
        <v>290</v>
      </c>
      <c r="E159" s="268" t="s">
        <v>765</v>
      </c>
      <c r="F159" s="269" t="s">
        <v>766</v>
      </c>
      <c r="G159" s="270" t="s">
        <v>225</v>
      </c>
      <c r="H159" s="271">
        <v>2.5</v>
      </c>
      <c r="I159" s="272"/>
      <c r="J159" s="273">
        <f>ROUND(I159*H159,2)</f>
        <v>0</v>
      </c>
      <c r="K159" s="269" t="s">
        <v>19</v>
      </c>
      <c r="L159" s="274"/>
      <c r="M159" s="275" t="s">
        <v>19</v>
      </c>
      <c r="N159" s="276" t="s">
        <v>40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176</v>
      </c>
      <c r="AT159" s="224" t="s">
        <v>290</v>
      </c>
      <c r="AU159" s="224" t="s">
        <v>76</v>
      </c>
      <c r="AY159" s="18" t="s">
        <v>133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76</v>
      </c>
      <c r="BK159" s="225">
        <f>ROUND(I159*H159,2)</f>
        <v>0</v>
      </c>
      <c r="BL159" s="18" t="s">
        <v>152</v>
      </c>
      <c r="BM159" s="224" t="s">
        <v>414</v>
      </c>
    </row>
    <row r="160" spans="1:65" s="2" customFormat="1" ht="16.5" customHeight="1">
      <c r="A160" s="39"/>
      <c r="B160" s="40"/>
      <c r="C160" s="267" t="s">
        <v>417</v>
      </c>
      <c r="D160" s="267" t="s">
        <v>290</v>
      </c>
      <c r="E160" s="268" t="s">
        <v>767</v>
      </c>
      <c r="F160" s="269" t="s">
        <v>768</v>
      </c>
      <c r="G160" s="270" t="s">
        <v>276</v>
      </c>
      <c r="H160" s="271">
        <v>5</v>
      </c>
      <c r="I160" s="272"/>
      <c r="J160" s="273">
        <f>ROUND(I160*H160,2)</f>
        <v>0</v>
      </c>
      <c r="K160" s="269" t="s">
        <v>19</v>
      </c>
      <c r="L160" s="274"/>
      <c r="M160" s="275" t="s">
        <v>19</v>
      </c>
      <c r="N160" s="276" t="s">
        <v>40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176</v>
      </c>
      <c r="AT160" s="224" t="s">
        <v>290</v>
      </c>
      <c r="AU160" s="224" t="s">
        <v>76</v>
      </c>
      <c r="AY160" s="18" t="s">
        <v>133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76</v>
      </c>
      <c r="BK160" s="225">
        <f>ROUND(I160*H160,2)</f>
        <v>0</v>
      </c>
      <c r="BL160" s="18" t="s">
        <v>152</v>
      </c>
      <c r="BM160" s="224" t="s">
        <v>420</v>
      </c>
    </row>
    <row r="161" spans="1:65" s="2" customFormat="1" ht="16.5" customHeight="1">
      <c r="A161" s="39"/>
      <c r="B161" s="40"/>
      <c r="C161" s="213" t="s">
        <v>321</v>
      </c>
      <c r="D161" s="213" t="s">
        <v>136</v>
      </c>
      <c r="E161" s="214" t="s">
        <v>769</v>
      </c>
      <c r="F161" s="215" t="s">
        <v>770</v>
      </c>
      <c r="G161" s="216" t="s">
        <v>215</v>
      </c>
      <c r="H161" s="217">
        <v>160</v>
      </c>
      <c r="I161" s="218"/>
      <c r="J161" s="219">
        <f>ROUND(I161*H161,2)</f>
        <v>0</v>
      </c>
      <c r="K161" s="215" t="s">
        <v>19</v>
      </c>
      <c r="L161" s="45"/>
      <c r="M161" s="220" t="s">
        <v>19</v>
      </c>
      <c r="N161" s="221" t="s">
        <v>40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152</v>
      </c>
      <c r="AT161" s="224" t="s">
        <v>136</v>
      </c>
      <c r="AU161" s="224" t="s">
        <v>76</v>
      </c>
      <c r="AY161" s="18" t="s">
        <v>133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76</v>
      </c>
      <c r="BK161" s="225">
        <f>ROUND(I161*H161,2)</f>
        <v>0</v>
      </c>
      <c r="BL161" s="18" t="s">
        <v>152</v>
      </c>
      <c r="BM161" s="224" t="s">
        <v>424</v>
      </c>
    </row>
    <row r="162" spans="1:65" s="2" customFormat="1" ht="16.5" customHeight="1">
      <c r="A162" s="39"/>
      <c r="B162" s="40"/>
      <c r="C162" s="213" t="s">
        <v>425</v>
      </c>
      <c r="D162" s="213" t="s">
        <v>136</v>
      </c>
      <c r="E162" s="214" t="s">
        <v>771</v>
      </c>
      <c r="F162" s="215" t="s">
        <v>772</v>
      </c>
      <c r="G162" s="216" t="s">
        <v>215</v>
      </c>
      <c r="H162" s="217">
        <v>20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40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152</v>
      </c>
      <c r="AT162" s="224" t="s">
        <v>136</v>
      </c>
      <c r="AU162" s="224" t="s">
        <v>76</v>
      </c>
      <c r="AY162" s="18" t="s">
        <v>133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76</v>
      </c>
      <c r="BK162" s="225">
        <f>ROUND(I162*H162,2)</f>
        <v>0</v>
      </c>
      <c r="BL162" s="18" t="s">
        <v>152</v>
      </c>
      <c r="BM162" s="224" t="s">
        <v>428</v>
      </c>
    </row>
    <row r="163" spans="1:65" s="2" customFormat="1" ht="16.5" customHeight="1">
      <c r="A163" s="39"/>
      <c r="B163" s="40"/>
      <c r="C163" s="213" t="s">
        <v>325</v>
      </c>
      <c r="D163" s="213" t="s">
        <v>136</v>
      </c>
      <c r="E163" s="214" t="s">
        <v>773</v>
      </c>
      <c r="F163" s="215" t="s">
        <v>774</v>
      </c>
      <c r="G163" s="216" t="s">
        <v>215</v>
      </c>
      <c r="H163" s="217">
        <v>180</v>
      </c>
      <c r="I163" s="218"/>
      <c r="J163" s="219">
        <f>ROUND(I163*H163,2)</f>
        <v>0</v>
      </c>
      <c r="K163" s="215" t="s">
        <v>19</v>
      </c>
      <c r="L163" s="45"/>
      <c r="M163" s="220" t="s">
        <v>19</v>
      </c>
      <c r="N163" s="221" t="s">
        <v>40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152</v>
      </c>
      <c r="AT163" s="224" t="s">
        <v>136</v>
      </c>
      <c r="AU163" s="224" t="s">
        <v>76</v>
      </c>
      <c r="AY163" s="18" t="s">
        <v>133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76</v>
      </c>
      <c r="BK163" s="225">
        <f>ROUND(I163*H163,2)</f>
        <v>0</v>
      </c>
      <c r="BL163" s="18" t="s">
        <v>152</v>
      </c>
      <c r="BM163" s="224" t="s">
        <v>431</v>
      </c>
    </row>
    <row r="164" spans="1:65" s="2" customFormat="1" ht="16.5" customHeight="1">
      <c r="A164" s="39"/>
      <c r="B164" s="40"/>
      <c r="C164" s="267" t="s">
        <v>433</v>
      </c>
      <c r="D164" s="267" t="s">
        <v>290</v>
      </c>
      <c r="E164" s="268" t="s">
        <v>775</v>
      </c>
      <c r="F164" s="269" t="s">
        <v>776</v>
      </c>
      <c r="G164" s="270" t="s">
        <v>215</v>
      </c>
      <c r="H164" s="271">
        <v>180</v>
      </c>
      <c r="I164" s="272"/>
      <c r="J164" s="273">
        <f>ROUND(I164*H164,2)</f>
        <v>0</v>
      </c>
      <c r="K164" s="269" t="s">
        <v>19</v>
      </c>
      <c r="L164" s="274"/>
      <c r="M164" s="275" t="s">
        <v>19</v>
      </c>
      <c r="N164" s="276" t="s">
        <v>40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176</v>
      </c>
      <c r="AT164" s="224" t="s">
        <v>290</v>
      </c>
      <c r="AU164" s="224" t="s">
        <v>76</v>
      </c>
      <c r="AY164" s="18" t="s">
        <v>133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76</v>
      </c>
      <c r="BK164" s="225">
        <f>ROUND(I164*H164,2)</f>
        <v>0</v>
      </c>
      <c r="BL164" s="18" t="s">
        <v>152</v>
      </c>
      <c r="BM164" s="224" t="s">
        <v>436</v>
      </c>
    </row>
    <row r="165" spans="1:65" s="2" customFormat="1" ht="16.5" customHeight="1">
      <c r="A165" s="39"/>
      <c r="B165" s="40"/>
      <c r="C165" s="213" t="s">
        <v>328</v>
      </c>
      <c r="D165" s="213" t="s">
        <v>136</v>
      </c>
      <c r="E165" s="214" t="s">
        <v>777</v>
      </c>
      <c r="F165" s="215" t="s">
        <v>778</v>
      </c>
      <c r="G165" s="216" t="s">
        <v>215</v>
      </c>
      <c r="H165" s="217">
        <v>160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40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152</v>
      </c>
      <c r="AT165" s="224" t="s">
        <v>136</v>
      </c>
      <c r="AU165" s="224" t="s">
        <v>76</v>
      </c>
      <c r="AY165" s="18" t="s">
        <v>133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76</v>
      </c>
      <c r="BK165" s="225">
        <f>ROUND(I165*H165,2)</f>
        <v>0</v>
      </c>
      <c r="BL165" s="18" t="s">
        <v>152</v>
      </c>
      <c r="BM165" s="224" t="s">
        <v>440</v>
      </c>
    </row>
    <row r="166" spans="1:65" s="2" customFormat="1" ht="16.5" customHeight="1">
      <c r="A166" s="39"/>
      <c r="B166" s="40"/>
      <c r="C166" s="213" t="s">
        <v>442</v>
      </c>
      <c r="D166" s="213" t="s">
        <v>136</v>
      </c>
      <c r="E166" s="214" t="s">
        <v>779</v>
      </c>
      <c r="F166" s="215" t="s">
        <v>780</v>
      </c>
      <c r="G166" s="216" t="s">
        <v>215</v>
      </c>
      <c r="H166" s="217">
        <v>20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40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152</v>
      </c>
      <c r="AT166" s="224" t="s">
        <v>136</v>
      </c>
      <c r="AU166" s="224" t="s">
        <v>76</v>
      </c>
      <c r="AY166" s="18" t="s">
        <v>133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76</v>
      </c>
      <c r="BK166" s="225">
        <f>ROUND(I166*H166,2)</f>
        <v>0</v>
      </c>
      <c r="BL166" s="18" t="s">
        <v>152</v>
      </c>
      <c r="BM166" s="224" t="s">
        <v>445</v>
      </c>
    </row>
    <row r="167" spans="1:65" s="2" customFormat="1" ht="16.5" customHeight="1">
      <c r="A167" s="39"/>
      <c r="B167" s="40"/>
      <c r="C167" s="213" t="s">
        <v>332</v>
      </c>
      <c r="D167" s="213" t="s">
        <v>136</v>
      </c>
      <c r="E167" s="214" t="s">
        <v>781</v>
      </c>
      <c r="F167" s="215" t="s">
        <v>782</v>
      </c>
      <c r="G167" s="216" t="s">
        <v>276</v>
      </c>
      <c r="H167" s="217">
        <v>37.267</v>
      </c>
      <c r="I167" s="218"/>
      <c r="J167" s="219">
        <f>ROUND(I167*H167,2)</f>
        <v>0</v>
      </c>
      <c r="K167" s="215" t="s">
        <v>19</v>
      </c>
      <c r="L167" s="45"/>
      <c r="M167" s="220" t="s">
        <v>19</v>
      </c>
      <c r="N167" s="221" t="s">
        <v>40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152</v>
      </c>
      <c r="AT167" s="224" t="s">
        <v>136</v>
      </c>
      <c r="AU167" s="224" t="s">
        <v>76</v>
      </c>
      <c r="AY167" s="18" t="s">
        <v>133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76</v>
      </c>
      <c r="BK167" s="225">
        <f>ROUND(I167*H167,2)</f>
        <v>0</v>
      </c>
      <c r="BL167" s="18" t="s">
        <v>152</v>
      </c>
      <c r="BM167" s="224" t="s">
        <v>449</v>
      </c>
    </row>
    <row r="168" spans="1:65" s="2" customFormat="1" ht="21.75" customHeight="1">
      <c r="A168" s="39"/>
      <c r="B168" s="40"/>
      <c r="C168" s="213" t="s">
        <v>451</v>
      </c>
      <c r="D168" s="213" t="s">
        <v>136</v>
      </c>
      <c r="E168" s="214" t="s">
        <v>783</v>
      </c>
      <c r="F168" s="215" t="s">
        <v>784</v>
      </c>
      <c r="G168" s="216" t="s">
        <v>276</v>
      </c>
      <c r="H168" s="217">
        <v>223.56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40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152</v>
      </c>
      <c r="AT168" s="224" t="s">
        <v>136</v>
      </c>
      <c r="AU168" s="224" t="s">
        <v>76</v>
      </c>
      <c r="AY168" s="18" t="s">
        <v>133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76</v>
      </c>
      <c r="BK168" s="225">
        <f>ROUND(I168*H168,2)</f>
        <v>0</v>
      </c>
      <c r="BL168" s="18" t="s">
        <v>152</v>
      </c>
      <c r="BM168" s="224" t="s">
        <v>454</v>
      </c>
    </row>
    <row r="169" spans="1:65" s="2" customFormat="1" ht="16.5" customHeight="1">
      <c r="A169" s="39"/>
      <c r="B169" s="40"/>
      <c r="C169" s="213" t="s">
        <v>335</v>
      </c>
      <c r="D169" s="213" t="s">
        <v>136</v>
      </c>
      <c r="E169" s="214" t="s">
        <v>785</v>
      </c>
      <c r="F169" s="215" t="s">
        <v>786</v>
      </c>
      <c r="G169" s="216" t="s">
        <v>225</v>
      </c>
      <c r="H169" s="217">
        <v>5</v>
      </c>
      <c r="I169" s="218"/>
      <c r="J169" s="219">
        <f>ROUND(I169*H169,2)</f>
        <v>0</v>
      </c>
      <c r="K169" s="215" t="s">
        <v>19</v>
      </c>
      <c r="L169" s="45"/>
      <c r="M169" s="220" t="s">
        <v>19</v>
      </c>
      <c r="N169" s="221" t="s">
        <v>40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152</v>
      </c>
      <c r="AT169" s="224" t="s">
        <v>136</v>
      </c>
      <c r="AU169" s="224" t="s">
        <v>76</v>
      </c>
      <c r="AY169" s="18" t="s">
        <v>133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76</v>
      </c>
      <c r="BK169" s="225">
        <f>ROUND(I169*H169,2)</f>
        <v>0</v>
      </c>
      <c r="BL169" s="18" t="s">
        <v>152</v>
      </c>
      <c r="BM169" s="224" t="s">
        <v>458</v>
      </c>
    </row>
    <row r="170" spans="1:63" s="12" customFormat="1" ht="25.9" customHeight="1">
      <c r="A170" s="12"/>
      <c r="B170" s="197"/>
      <c r="C170" s="198"/>
      <c r="D170" s="199" t="s">
        <v>68</v>
      </c>
      <c r="E170" s="200" t="s">
        <v>787</v>
      </c>
      <c r="F170" s="200" t="s">
        <v>788</v>
      </c>
      <c r="G170" s="198"/>
      <c r="H170" s="198"/>
      <c r="I170" s="201"/>
      <c r="J170" s="202">
        <f>BK170</f>
        <v>0</v>
      </c>
      <c r="K170" s="198"/>
      <c r="L170" s="203"/>
      <c r="M170" s="204"/>
      <c r="N170" s="205"/>
      <c r="O170" s="205"/>
      <c r="P170" s="206">
        <f>SUM(P171:P173)</f>
        <v>0</v>
      </c>
      <c r="Q170" s="205"/>
      <c r="R170" s="206">
        <f>SUM(R171:R173)</f>
        <v>0</v>
      </c>
      <c r="S170" s="205"/>
      <c r="T170" s="207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76</v>
      </c>
      <c r="AT170" s="209" t="s">
        <v>68</v>
      </c>
      <c r="AU170" s="209" t="s">
        <v>69</v>
      </c>
      <c r="AY170" s="208" t="s">
        <v>133</v>
      </c>
      <c r="BK170" s="210">
        <f>SUM(BK171:BK173)</f>
        <v>0</v>
      </c>
    </row>
    <row r="171" spans="1:65" s="2" customFormat="1" ht="16.5" customHeight="1">
      <c r="A171" s="39"/>
      <c r="B171" s="40"/>
      <c r="C171" s="213" t="s">
        <v>460</v>
      </c>
      <c r="D171" s="213" t="s">
        <v>136</v>
      </c>
      <c r="E171" s="214" t="s">
        <v>789</v>
      </c>
      <c r="F171" s="215" t="s">
        <v>790</v>
      </c>
      <c r="G171" s="216" t="s">
        <v>348</v>
      </c>
      <c r="H171" s="217">
        <v>5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40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152</v>
      </c>
      <c r="AT171" s="224" t="s">
        <v>136</v>
      </c>
      <c r="AU171" s="224" t="s">
        <v>76</v>
      </c>
      <c r="AY171" s="18" t="s">
        <v>133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76</v>
      </c>
      <c r="BK171" s="225">
        <f>ROUND(I171*H171,2)</f>
        <v>0</v>
      </c>
      <c r="BL171" s="18" t="s">
        <v>152</v>
      </c>
      <c r="BM171" s="224" t="s">
        <v>463</v>
      </c>
    </row>
    <row r="172" spans="1:65" s="2" customFormat="1" ht="21.75" customHeight="1">
      <c r="A172" s="39"/>
      <c r="B172" s="40"/>
      <c r="C172" s="213" t="s">
        <v>339</v>
      </c>
      <c r="D172" s="213" t="s">
        <v>136</v>
      </c>
      <c r="E172" s="214" t="s">
        <v>791</v>
      </c>
      <c r="F172" s="215" t="s">
        <v>792</v>
      </c>
      <c r="G172" s="216" t="s">
        <v>348</v>
      </c>
      <c r="H172" s="217">
        <v>5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40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152</v>
      </c>
      <c r="AT172" s="224" t="s">
        <v>136</v>
      </c>
      <c r="AU172" s="224" t="s">
        <v>76</v>
      </c>
      <c r="AY172" s="18" t="s">
        <v>133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76</v>
      </c>
      <c r="BK172" s="225">
        <f>ROUND(I172*H172,2)</f>
        <v>0</v>
      </c>
      <c r="BL172" s="18" t="s">
        <v>152</v>
      </c>
      <c r="BM172" s="224" t="s">
        <v>467</v>
      </c>
    </row>
    <row r="173" spans="1:65" s="2" customFormat="1" ht="16.5" customHeight="1">
      <c r="A173" s="39"/>
      <c r="B173" s="40"/>
      <c r="C173" s="213" t="s">
        <v>470</v>
      </c>
      <c r="D173" s="213" t="s">
        <v>136</v>
      </c>
      <c r="E173" s="214" t="s">
        <v>793</v>
      </c>
      <c r="F173" s="215" t="s">
        <v>794</v>
      </c>
      <c r="G173" s="216" t="s">
        <v>348</v>
      </c>
      <c r="H173" s="217">
        <v>5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40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152</v>
      </c>
      <c r="AT173" s="224" t="s">
        <v>136</v>
      </c>
      <c r="AU173" s="224" t="s">
        <v>76</v>
      </c>
      <c r="AY173" s="18" t="s">
        <v>133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76</v>
      </c>
      <c r="BK173" s="225">
        <f>ROUND(I173*H173,2)</f>
        <v>0</v>
      </c>
      <c r="BL173" s="18" t="s">
        <v>152</v>
      </c>
      <c r="BM173" s="224" t="s">
        <v>473</v>
      </c>
    </row>
    <row r="174" spans="1:63" s="12" customFormat="1" ht="25.9" customHeight="1">
      <c r="A174" s="12"/>
      <c r="B174" s="197"/>
      <c r="C174" s="198"/>
      <c r="D174" s="199" t="s">
        <v>68</v>
      </c>
      <c r="E174" s="200" t="s">
        <v>230</v>
      </c>
      <c r="F174" s="200" t="s">
        <v>795</v>
      </c>
      <c r="G174" s="198"/>
      <c r="H174" s="198"/>
      <c r="I174" s="201"/>
      <c r="J174" s="202">
        <f>BK174</f>
        <v>0</v>
      </c>
      <c r="K174" s="198"/>
      <c r="L174" s="203"/>
      <c r="M174" s="204"/>
      <c r="N174" s="205"/>
      <c r="O174" s="205"/>
      <c r="P174" s="206">
        <f>SUM(P175:P176)</f>
        <v>0</v>
      </c>
      <c r="Q174" s="205"/>
      <c r="R174" s="206">
        <f>SUM(R175:R176)</f>
        <v>0</v>
      </c>
      <c r="S174" s="205"/>
      <c r="T174" s="207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76</v>
      </c>
      <c r="AT174" s="209" t="s">
        <v>68</v>
      </c>
      <c r="AU174" s="209" t="s">
        <v>69</v>
      </c>
      <c r="AY174" s="208" t="s">
        <v>133</v>
      </c>
      <c r="BK174" s="210">
        <f>SUM(BK175:BK176)</f>
        <v>0</v>
      </c>
    </row>
    <row r="175" spans="1:65" s="2" customFormat="1" ht="21.75" customHeight="1">
      <c r="A175" s="39"/>
      <c r="B175" s="40"/>
      <c r="C175" s="213" t="s">
        <v>342</v>
      </c>
      <c r="D175" s="213" t="s">
        <v>136</v>
      </c>
      <c r="E175" s="214" t="s">
        <v>796</v>
      </c>
      <c r="F175" s="215" t="s">
        <v>797</v>
      </c>
      <c r="G175" s="216" t="s">
        <v>225</v>
      </c>
      <c r="H175" s="217">
        <v>23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40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152</v>
      </c>
      <c r="AT175" s="224" t="s">
        <v>136</v>
      </c>
      <c r="AU175" s="224" t="s">
        <v>76</v>
      </c>
      <c r="AY175" s="18" t="s">
        <v>133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76</v>
      </c>
      <c r="BK175" s="225">
        <f>ROUND(I175*H175,2)</f>
        <v>0</v>
      </c>
      <c r="BL175" s="18" t="s">
        <v>152</v>
      </c>
      <c r="BM175" s="224" t="s">
        <v>476</v>
      </c>
    </row>
    <row r="176" spans="1:65" s="2" customFormat="1" ht="21.75" customHeight="1">
      <c r="A176" s="39"/>
      <c r="B176" s="40"/>
      <c r="C176" s="213" t="s">
        <v>477</v>
      </c>
      <c r="D176" s="213" t="s">
        <v>136</v>
      </c>
      <c r="E176" s="214" t="s">
        <v>798</v>
      </c>
      <c r="F176" s="215" t="s">
        <v>799</v>
      </c>
      <c r="G176" s="216" t="s">
        <v>225</v>
      </c>
      <c r="H176" s="217">
        <v>138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40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152</v>
      </c>
      <c r="AT176" s="224" t="s">
        <v>136</v>
      </c>
      <c r="AU176" s="224" t="s">
        <v>76</v>
      </c>
      <c r="AY176" s="18" t="s">
        <v>133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76</v>
      </c>
      <c r="BK176" s="225">
        <f>ROUND(I176*H176,2)</f>
        <v>0</v>
      </c>
      <c r="BL176" s="18" t="s">
        <v>152</v>
      </c>
      <c r="BM176" s="224" t="s">
        <v>480</v>
      </c>
    </row>
    <row r="177" spans="1:63" s="12" customFormat="1" ht="25.9" customHeight="1">
      <c r="A177" s="12"/>
      <c r="B177" s="197"/>
      <c r="C177" s="198"/>
      <c r="D177" s="199" t="s">
        <v>68</v>
      </c>
      <c r="E177" s="200" t="s">
        <v>284</v>
      </c>
      <c r="F177" s="200" t="s">
        <v>800</v>
      </c>
      <c r="G177" s="198"/>
      <c r="H177" s="198"/>
      <c r="I177" s="201"/>
      <c r="J177" s="202">
        <f>BK177</f>
        <v>0</v>
      </c>
      <c r="K177" s="198"/>
      <c r="L177" s="203"/>
      <c r="M177" s="204"/>
      <c r="N177" s="205"/>
      <c r="O177" s="205"/>
      <c r="P177" s="206">
        <f>P178</f>
        <v>0</v>
      </c>
      <c r="Q177" s="205"/>
      <c r="R177" s="206">
        <f>R178</f>
        <v>0</v>
      </c>
      <c r="S177" s="205"/>
      <c r="T177" s="207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76</v>
      </c>
      <c r="AT177" s="209" t="s">
        <v>68</v>
      </c>
      <c r="AU177" s="209" t="s">
        <v>69</v>
      </c>
      <c r="AY177" s="208" t="s">
        <v>133</v>
      </c>
      <c r="BK177" s="210">
        <f>BK178</f>
        <v>0</v>
      </c>
    </row>
    <row r="178" spans="1:65" s="2" customFormat="1" ht="16.5" customHeight="1">
      <c r="A178" s="39"/>
      <c r="B178" s="40"/>
      <c r="C178" s="213" t="s">
        <v>349</v>
      </c>
      <c r="D178" s="213" t="s">
        <v>136</v>
      </c>
      <c r="E178" s="214" t="s">
        <v>801</v>
      </c>
      <c r="F178" s="215" t="s">
        <v>802</v>
      </c>
      <c r="G178" s="216" t="s">
        <v>276</v>
      </c>
      <c r="H178" s="217">
        <v>46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40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152</v>
      </c>
      <c r="AT178" s="224" t="s">
        <v>136</v>
      </c>
      <c r="AU178" s="224" t="s">
        <v>76</v>
      </c>
      <c r="AY178" s="18" t="s">
        <v>133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76</v>
      </c>
      <c r="BK178" s="225">
        <f>ROUND(I178*H178,2)</f>
        <v>0</v>
      </c>
      <c r="BL178" s="18" t="s">
        <v>152</v>
      </c>
      <c r="BM178" s="224" t="s">
        <v>483</v>
      </c>
    </row>
    <row r="179" spans="1:63" s="12" customFormat="1" ht="25.9" customHeight="1">
      <c r="A179" s="12"/>
      <c r="B179" s="197"/>
      <c r="C179" s="198"/>
      <c r="D179" s="199" t="s">
        <v>68</v>
      </c>
      <c r="E179" s="200" t="s">
        <v>803</v>
      </c>
      <c r="F179" s="200" t="s">
        <v>804</v>
      </c>
      <c r="G179" s="198"/>
      <c r="H179" s="198"/>
      <c r="I179" s="201"/>
      <c r="J179" s="202">
        <f>BK179</f>
        <v>0</v>
      </c>
      <c r="K179" s="198"/>
      <c r="L179" s="203"/>
      <c r="M179" s="204"/>
      <c r="N179" s="205"/>
      <c r="O179" s="205"/>
      <c r="P179" s="206">
        <f>SUM(P180:P182)</f>
        <v>0</v>
      </c>
      <c r="Q179" s="205"/>
      <c r="R179" s="206">
        <f>SUM(R180:R182)</f>
        <v>0</v>
      </c>
      <c r="S179" s="205"/>
      <c r="T179" s="207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76</v>
      </c>
      <c r="AT179" s="209" t="s">
        <v>68</v>
      </c>
      <c r="AU179" s="209" t="s">
        <v>69</v>
      </c>
      <c r="AY179" s="208" t="s">
        <v>133</v>
      </c>
      <c r="BK179" s="210">
        <f>SUM(BK180:BK182)</f>
        <v>0</v>
      </c>
    </row>
    <row r="180" spans="1:65" s="2" customFormat="1" ht="16.5" customHeight="1">
      <c r="A180" s="39"/>
      <c r="B180" s="40"/>
      <c r="C180" s="213" t="s">
        <v>486</v>
      </c>
      <c r="D180" s="213" t="s">
        <v>136</v>
      </c>
      <c r="E180" s="214" t="s">
        <v>805</v>
      </c>
      <c r="F180" s="215" t="s">
        <v>806</v>
      </c>
      <c r="G180" s="216" t="s">
        <v>276</v>
      </c>
      <c r="H180" s="217">
        <v>33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40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152</v>
      </c>
      <c r="AT180" s="224" t="s">
        <v>136</v>
      </c>
      <c r="AU180" s="224" t="s">
        <v>76</v>
      </c>
      <c r="AY180" s="18" t="s">
        <v>133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76</v>
      </c>
      <c r="BK180" s="225">
        <f>ROUND(I180*H180,2)</f>
        <v>0</v>
      </c>
      <c r="BL180" s="18" t="s">
        <v>152</v>
      </c>
      <c r="BM180" s="224" t="s">
        <v>489</v>
      </c>
    </row>
    <row r="181" spans="1:65" s="2" customFormat="1" ht="21.75" customHeight="1">
      <c r="A181" s="39"/>
      <c r="B181" s="40"/>
      <c r="C181" s="213" t="s">
        <v>353</v>
      </c>
      <c r="D181" s="213" t="s">
        <v>136</v>
      </c>
      <c r="E181" s="214" t="s">
        <v>807</v>
      </c>
      <c r="F181" s="215" t="s">
        <v>808</v>
      </c>
      <c r="G181" s="216" t="s">
        <v>276</v>
      </c>
      <c r="H181" s="217">
        <v>198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40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152</v>
      </c>
      <c r="AT181" s="224" t="s">
        <v>136</v>
      </c>
      <c r="AU181" s="224" t="s">
        <v>76</v>
      </c>
      <c r="AY181" s="18" t="s">
        <v>133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76</v>
      </c>
      <c r="BK181" s="225">
        <f>ROUND(I181*H181,2)</f>
        <v>0</v>
      </c>
      <c r="BL181" s="18" t="s">
        <v>152</v>
      </c>
      <c r="BM181" s="224" t="s">
        <v>492</v>
      </c>
    </row>
    <row r="182" spans="1:65" s="2" customFormat="1" ht="16.5" customHeight="1">
      <c r="A182" s="39"/>
      <c r="B182" s="40"/>
      <c r="C182" s="213" t="s">
        <v>494</v>
      </c>
      <c r="D182" s="213" t="s">
        <v>136</v>
      </c>
      <c r="E182" s="214" t="s">
        <v>809</v>
      </c>
      <c r="F182" s="215" t="s">
        <v>810</v>
      </c>
      <c r="G182" s="216" t="s">
        <v>276</v>
      </c>
      <c r="H182" s="217">
        <v>33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40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152</v>
      </c>
      <c r="AT182" s="224" t="s">
        <v>136</v>
      </c>
      <c r="AU182" s="224" t="s">
        <v>76</v>
      </c>
      <c r="AY182" s="18" t="s">
        <v>133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76</v>
      </c>
      <c r="BK182" s="225">
        <f>ROUND(I182*H182,2)</f>
        <v>0</v>
      </c>
      <c r="BL182" s="18" t="s">
        <v>152</v>
      </c>
      <c r="BM182" s="224" t="s">
        <v>497</v>
      </c>
    </row>
    <row r="183" spans="1:63" s="12" customFormat="1" ht="25.9" customHeight="1">
      <c r="A183" s="12"/>
      <c r="B183" s="197"/>
      <c r="C183" s="198"/>
      <c r="D183" s="199" t="s">
        <v>68</v>
      </c>
      <c r="E183" s="200" t="s">
        <v>811</v>
      </c>
      <c r="F183" s="200" t="s">
        <v>812</v>
      </c>
      <c r="G183" s="198"/>
      <c r="H183" s="198"/>
      <c r="I183" s="201"/>
      <c r="J183" s="202">
        <f>BK183</f>
        <v>0</v>
      </c>
      <c r="K183" s="198"/>
      <c r="L183" s="203"/>
      <c r="M183" s="204"/>
      <c r="N183" s="205"/>
      <c r="O183" s="205"/>
      <c r="P183" s="206">
        <v>0</v>
      </c>
      <c r="Q183" s="205"/>
      <c r="R183" s="206">
        <v>0</v>
      </c>
      <c r="S183" s="205"/>
      <c r="T183" s="207"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8" t="s">
        <v>76</v>
      </c>
      <c r="AT183" s="209" t="s">
        <v>68</v>
      </c>
      <c r="AU183" s="209" t="s">
        <v>69</v>
      </c>
      <c r="AY183" s="208" t="s">
        <v>133</v>
      </c>
      <c r="BK183" s="210">
        <v>0</v>
      </c>
    </row>
    <row r="184" spans="1:63" s="12" customFormat="1" ht="25.9" customHeight="1">
      <c r="A184" s="12"/>
      <c r="B184" s="197"/>
      <c r="C184" s="198"/>
      <c r="D184" s="199" t="s">
        <v>68</v>
      </c>
      <c r="E184" s="200" t="s">
        <v>813</v>
      </c>
      <c r="F184" s="200" t="s">
        <v>814</v>
      </c>
      <c r="G184" s="198"/>
      <c r="H184" s="198"/>
      <c r="I184" s="201"/>
      <c r="J184" s="202">
        <f>BK184</f>
        <v>0</v>
      </c>
      <c r="K184" s="198"/>
      <c r="L184" s="203"/>
      <c r="M184" s="204"/>
      <c r="N184" s="205"/>
      <c r="O184" s="205"/>
      <c r="P184" s="206">
        <f>SUM(P185:P186)</f>
        <v>0</v>
      </c>
      <c r="Q184" s="205"/>
      <c r="R184" s="206">
        <f>SUM(R185:R186)</f>
        <v>0</v>
      </c>
      <c r="S184" s="205"/>
      <c r="T184" s="207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76</v>
      </c>
      <c r="AT184" s="209" t="s">
        <v>68</v>
      </c>
      <c r="AU184" s="209" t="s">
        <v>69</v>
      </c>
      <c r="AY184" s="208" t="s">
        <v>133</v>
      </c>
      <c r="BK184" s="210">
        <f>SUM(BK185:BK186)</f>
        <v>0</v>
      </c>
    </row>
    <row r="185" spans="1:65" s="2" customFormat="1" ht="16.5" customHeight="1">
      <c r="A185" s="39"/>
      <c r="B185" s="40"/>
      <c r="C185" s="213" t="s">
        <v>357</v>
      </c>
      <c r="D185" s="213" t="s">
        <v>136</v>
      </c>
      <c r="E185" s="214" t="s">
        <v>815</v>
      </c>
      <c r="F185" s="215" t="s">
        <v>816</v>
      </c>
      <c r="G185" s="216" t="s">
        <v>817</v>
      </c>
      <c r="H185" s="217">
        <v>1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40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152</v>
      </c>
      <c r="AT185" s="224" t="s">
        <v>136</v>
      </c>
      <c r="AU185" s="224" t="s">
        <v>76</v>
      </c>
      <c r="AY185" s="18" t="s">
        <v>133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76</v>
      </c>
      <c r="BK185" s="225">
        <f>ROUND(I185*H185,2)</f>
        <v>0</v>
      </c>
      <c r="BL185" s="18" t="s">
        <v>152</v>
      </c>
      <c r="BM185" s="224" t="s">
        <v>501</v>
      </c>
    </row>
    <row r="186" spans="1:51" s="13" customFormat="1" ht="12">
      <c r="A186" s="13"/>
      <c r="B186" s="235"/>
      <c r="C186" s="236"/>
      <c r="D186" s="226" t="s">
        <v>197</v>
      </c>
      <c r="E186" s="237" t="s">
        <v>19</v>
      </c>
      <c r="F186" s="238" t="s">
        <v>818</v>
      </c>
      <c r="G186" s="236"/>
      <c r="H186" s="239">
        <v>1</v>
      </c>
      <c r="I186" s="240"/>
      <c r="J186" s="236"/>
      <c r="K186" s="236"/>
      <c r="L186" s="241"/>
      <c r="M186" s="281"/>
      <c r="N186" s="282"/>
      <c r="O186" s="282"/>
      <c r="P186" s="282"/>
      <c r="Q186" s="282"/>
      <c r="R186" s="282"/>
      <c r="S186" s="282"/>
      <c r="T186" s="28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197</v>
      </c>
      <c r="AU186" s="245" t="s">
        <v>76</v>
      </c>
      <c r="AV186" s="13" t="s">
        <v>78</v>
      </c>
      <c r="AW186" s="13" t="s">
        <v>31</v>
      </c>
      <c r="AX186" s="13" t="s">
        <v>76</v>
      </c>
      <c r="AY186" s="245" t="s">
        <v>133</v>
      </c>
    </row>
    <row r="187" spans="1:31" s="2" customFormat="1" ht="6.95" customHeight="1">
      <c r="A187" s="39"/>
      <c r="B187" s="60"/>
      <c r="C187" s="61"/>
      <c r="D187" s="61"/>
      <c r="E187" s="61"/>
      <c r="F187" s="61"/>
      <c r="G187" s="61"/>
      <c r="H187" s="61"/>
      <c r="I187" s="61"/>
      <c r="J187" s="61"/>
      <c r="K187" s="61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99:K18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 xml:space="preserve">Oprava povrchu komunikací, rekonstrukce  vodovodu v Klatovech 2021, 3.část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819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820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13. 5. 2021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">
        <v>821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822</v>
      </c>
      <c r="F23" s="39"/>
      <c r="G23" s="39"/>
      <c r="H23" s="39"/>
      <c r="I23" s="143" t="s">
        <v>27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823</v>
      </c>
      <c r="F26" s="39"/>
      <c r="G26" s="39"/>
      <c r="H26" s="39"/>
      <c r="I26" s="143" t="s">
        <v>27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ROUND(J94,2)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ROUND((SUM(BE94:BE296)),2)</f>
        <v>0</v>
      </c>
      <c r="G35" s="39"/>
      <c r="H35" s="39"/>
      <c r="I35" s="158">
        <v>0.21</v>
      </c>
      <c r="J35" s="157">
        <f>ROUND(((SUM(BE94:BE296))*I35),2)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ROUND((SUM(BF94:BF296)),2)</f>
        <v>0</v>
      </c>
      <c r="G36" s="39"/>
      <c r="H36" s="39"/>
      <c r="I36" s="158">
        <v>0.15</v>
      </c>
      <c r="J36" s="157">
        <f>ROUND(((SUM(BF94:BF296))*I36),2)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ROUND((SUM(BG94:BG296)),2)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ROUND((SUM(BH94:BH296)),2)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ROUND((SUM(BI94:BI296)),2)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 xml:space="preserve">Oprava povrchu komunikací, rekonstrukce  vodovodu v Klatovech 2021, 3.část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819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301 - VODOVOD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13. 5. 2021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>VAK SERVIS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>Vladimír Baštář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182</v>
      </c>
      <c r="E64" s="178"/>
      <c r="F64" s="178"/>
      <c r="G64" s="178"/>
      <c r="H64" s="178"/>
      <c r="I64" s="178"/>
      <c r="J64" s="179">
        <f>J95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183</v>
      </c>
      <c r="E65" s="183"/>
      <c r="F65" s="183"/>
      <c r="G65" s="183"/>
      <c r="H65" s="183"/>
      <c r="I65" s="183"/>
      <c r="J65" s="184">
        <f>J96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184</v>
      </c>
      <c r="E66" s="183"/>
      <c r="F66" s="183"/>
      <c r="G66" s="183"/>
      <c r="H66" s="183"/>
      <c r="I66" s="183"/>
      <c r="J66" s="184">
        <f>J193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185</v>
      </c>
      <c r="E67" s="183"/>
      <c r="F67" s="183"/>
      <c r="G67" s="183"/>
      <c r="H67" s="183"/>
      <c r="I67" s="183"/>
      <c r="J67" s="184">
        <f>J198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186</v>
      </c>
      <c r="E68" s="183"/>
      <c r="F68" s="183"/>
      <c r="G68" s="183"/>
      <c r="H68" s="183"/>
      <c r="I68" s="183"/>
      <c r="J68" s="184">
        <f>J214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187</v>
      </c>
      <c r="E69" s="183"/>
      <c r="F69" s="183"/>
      <c r="G69" s="183"/>
      <c r="H69" s="183"/>
      <c r="I69" s="183"/>
      <c r="J69" s="184">
        <f>J275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1"/>
      <c r="C70" s="126"/>
      <c r="D70" s="182" t="s">
        <v>824</v>
      </c>
      <c r="E70" s="183"/>
      <c r="F70" s="183"/>
      <c r="G70" s="183"/>
      <c r="H70" s="183"/>
      <c r="I70" s="183"/>
      <c r="J70" s="184">
        <f>J276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188</v>
      </c>
      <c r="E71" s="183"/>
      <c r="F71" s="183"/>
      <c r="G71" s="183"/>
      <c r="H71" s="183"/>
      <c r="I71" s="183"/>
      <c r="J71" s="184">
        <f>J281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189</v>
      </c>
      <c r="E72" s="183"/>
      <c r="F72" s="183"/>
      <c r="G72" s="183"/>
      <c r="H72" s="183"/>
      <c r="I72" s="183"/>
      <c r="J72" s="184">
        <f>J295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119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6.25" customHeight="1">
      <c r="A82" s="39"/>
      <c r="B82" s="40"/>
      <c r="C82" s="41"/>
      <c r="D82" s="41"/>
      <c r="E82" s="170" t="str">
        <f>E7</f>
        <v xml:space="preserve">Oprava povrchu komunikací, rekonstrukce  vodovodu v Klatovech 2021, 3.část</v>
      </c>
      <c r="F82" s="33"/>
      <c r="G82" s="33"/>
      <c r="H82" s="33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106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170" t="s">
        <v>819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108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SO 301 - VODOVOD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F14</f>
        <v xml:space="preserve"> </v>
      </c>
      <c r="G88" s="41"/>
      <c r="H88" s="41"/>
      <c r="I88" s="33" t="s">
        <v>23</v>
      </c>
      <c r="J88" s="73" t="str">
        <f>IF(J14="","",J14)</f>
        <v>13. 5. 2021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 xml:space="preserve"> </v>
      </c>
      <c r="G90" s="41"/>
      <c r="H90" s="41"/>
      <c r="I90" s="33" t="s">
        <v>30</v>
      </c>
      <c r="J90" s="37" t="str">
        <f>E23</f>
        <v>VAK SERVIS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28</v>
      </c>
      <c r="D91" s="41"/>
      <c r="E91" s="41"/>
      <c r="F91" s="28" t="str">
        <f>IF(E20="","",E20)</f>
        <v>Vyplň údaj</v>
      </c>
      <c r="G91" s="41"/>
      <c r="H91" s="41"/>
      <c r="I91" s="33" t="s">
        <v>32</v>
      </c>
      <c r="J91" s="37" t="str">
        <f>E26</f>
        <v>Vladimír Baštář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6"/>
      <c r="B93" s="187"/>
      <c r="C93" s="188" t="s">
        <v>120</v>
      </c>
      <c r="D93" s="189" t="s">
        <v>54</v>
      </c>
      <c r="E93" s="189" t="s">
        <v>50</v>
      </c>
      <c r="F93" s="189" t="s">
        <v>51</v>
      </c>
      <c r="G93" s="189" t="s">
        <v>121</v>
      </c>
      <c r="H93" s="189" t="s">
        <v>122</v>
      </c>
      <c r="I93" s="189" t="s">
        <v>123</v>
      </c>
      <c r="J93" s="189" t="s">
        <v>112</v>
      </c>
      <c r="K93" s="190" t="s">
        <v>124</v>
      </c>
      <c r="L93" s="191"/>
      <c r="M93" s="93" t="s">
        <v>19</v>
      </c>
      <c r="N93" s="94" t="s">
        <v>39</v>
      </c>
      <c r="O93" s="94" t="s">
        <v>125</v>
      </c>
      <c r="P93" s="94" t="s">
        <v>126</v>
      </c>
      <c r="Q93" s="94" t="s">
        <v>127</v>
      </c>
      <c r="R93" s="94" t="s">
        <v>128</v>
      </c>
      <c r="S93" s="94" t="s">
        <v>129</v>
      </c>
      <c r="T93" s="95" t="s">
        <v>130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63" s="2" customFormat="1" ht="22.8" customHeight="1">
      <c r="A94" s="39"/>
      <c r="B94" s="40"/>
      <c r="C94" s="100" t="s">
        <v>131</v>
      </c>
      <c r="D94" s="41"/>
      <c r="E94" s="41"/>
      <c r="F94" s="41"/>
      <c r="G94" s="41"/>
      <c r="H94" s="41"/>
      <c r="I94" s="41"/>
      <c r="J94" s="192">
        <f>BK94</f>
        <v>0</v>
      </c>
      <c r="K94" s="41"/>
      <c r="L94" s="45"/>
      <c r="M94" s="96"/>
      <c r="N94" s="193"/>
      <c r="O94" s="97"/>
      <c r="P94" s="194">
        <f>P95</f>
        <v>0</v>
      </c>
      <c r="Q94" s="97"/>
      <c r="R94" s="194">
        <f>R95</f>
        <v>261.98926735000003</v>
      </c>
      <c r="S94" s="97"/>
      <c r="T94" s="195">
        <f>T95</f>
        <v>101.9094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68</v>
      </c>
      <c r="AU94" s="18" t="s">
        <v>113</v>
      </c>
      <c r="BK94" s="196">
        <f>BK95</f>
        <v>0</v>
      </c>
    </row>
    <row r="95" spans="1:63" s="12" customFormat="1" ht="25.9" customHeight="1">
      <c r="A95" s="12"/>
      <c r="B95" s="197"/>
      <c r="C95" s="198"/>
      <c r="D95" s="199" t="s">
        <v>68</v>
      </c>
      <c r="E95" s="200" t="s">
        <v>190</v>
      </c>
      <c r="F95" s="200" t="s">
        <v>191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P96+P193+P198+P214+P275+P281+P295</f>
        <v>0</v>
      </c>
      <c r="Q95" s="205"/>
      <c r="R95" s="206">
        <f>R96+R193+R198+R214+R275+R281+R295</f>
        <v>261.98926735000003</v>
      </c>
      <c r="S95" s="205"/>
      <c r="T95" s="207">
        <f>T96+T193+T198+T214+T275+T281+T295</f>
        <v>101.9094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76</v>
      </c>
      <c r="AT95" s="209" t="s">
        <v>68</v>
      </c>
      <c r="AU95" s="209" t="s">
        <v>69</v>
      </c>
      <c r="AY95" s="208" t="s">
        <v>133</v>
      </c>
      <c r="BK95" s="210">
        <f>BK96+BK193+BK198+BK214+BK275+BK281+BK295</f>
        <v>0</v>
      </c>
    </row>
    <row r="96" spans="1:63" s="12" customFormat="1" ht="22.8" customHeight="1">
      <c r="A96" s="12"/>
      <c r="B96" s="197"/>
      <c r="C96" s="198"/>
      <c r="D96" s="199" t="s">
        <v>68</v>
      </c>
      <c r="E96" s="211" t="s">
        <v>76</v>
      </c>
      <c r="F96" s="211" t="s">
        <v>192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SUM(P97:P192)</f>
        <v>0</v>
      </c>
      <c r="Q96" s="205"/>
      <c r="R96" s="206">
        <f>SUM(R97:R192)</f>
        <v>255.8894894</v>
      </c>
      <c r="S96" s="205"/>
      <c r="T96" s="207">
        <f>SUM(T97:T192)</f>
        <v>96.6686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76</v>
      </c>
      <c r="AT96" s="209" t="s">
        <v>68</v>
      </c>
      <c r="AU96" s="209" t="s">
        <v>76</v>
      </c>
      <c r="AY96" s="208" t="s">
        <v>133</v>
      </c>
      <c r="BK96" s="210">
        <f>SUM(BK97:BK192)</f>
        <v>0</v>
      </c>
    </row>
    <row r="97" spans="1:65" s="2" customFormat="1" ht="12">
      <c r="A97" s="39"/>
      <c r="B97" s="40"/>
      <c r="C97" s="213" t="s">
        <v>76</v>
      </c>
      <c r="D97" s="213" t="s">
        <v>136</v>
      </c>
      <c r="E97" s="214" t="s">
        <v>825</v>
      </c>
      <c r="F97" s="215" t="s">
        <v>826</v>
      </c>
      <c r="G97" s="216" t="s">
        <v>195</v>
      </c>
      <c r="H97" s="217">
        <v>117</v>
      </c>
      <c r="I97" s="218"/>
      <c r="J97" s="219">
        <f>ROUND(I97*H97,2)</f>
        <v>0</v>
      </c>
      <c r="K97" s="215" t="s">
        <v>196</v>
      </c>
      <c r="L97" s="45"/>
      <c r="M97" s="220" t="s">
        <v>19</v>
      </c>
      <c r="N97" s="221" t="s">
        <v>40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0.58</v>
      </c>
      <c r="T97" s="223">
        <f>S97*H97</f>
        <v>67.86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152</v>
      </c>
      <c r="AT97" s="224" t="s">
        <v>136</v>
      </c>
      <c r="AU97" s="224" t="s">
        <v>78</v>
      </c>
      <c r="AY97" s="18" t="s">
        <v>133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76</v>
      </c>
      <c r="BK97" s="225">
        <f>ROUND(I97*H97,2)</f>
        <v>0</v>
      </c>
      <c r="BL97" s="18" t="s">
        <v>152</v>
      </c>
      <c r="BM97" s="224" t="s">
        <v>827</v>
      </c>
    </row>
    <row r="98" spans="1:51" s="13" customFormat="1" ht="12">
      <c r="A98" s="13"/>
      <c r="B98" s="235"/>
      <c r="C98" s="236"/>
      <c r="D98" s="226" t="s">
        <v>197</v>
      </c>
      <c r="E98" s="237" t="s">
        <v>19</v>
      </c>
      <c r="F98" s="238" t="s">
        <v>828</v>
      </c>
      <c r="G98" s="236"/>
      <c r="H98" s="239">
        <v>104.13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197</v>
      </c>
      <c r="AU98" s="245" t="s">
        <v>78</v>
      </c>
      <c r="AV98" s="13" t="s">
        <v>78</v>
      </c>
      <c r="AW98" s="13" t="s">
        <v>31</v>
      </c>
      <c r="AX98" s="13" t="s">
        <v>69</v>
      </c>
      <c r="AY98" s="245" t="s">
        <v>133</v>
      </c>
    </row>
    <row r="99" spans="1:51" s="13" customFormat="1" ht="12">
      <c r="A99" s="13"/>
      <c r="B99" s="235"/>
      <c r="C99" s="236"/>
      <c r="D99" s="226" t="s">
        <v>197</v>
      </c>
      <c r="E99" s="237" t="s">
        <v>19</v>
      </c>
      <c r="F99" s="238" t="s">
        <v>829</v>
      </c>
      <c r="G99" s="236"/>
      <c r="H99" s="239">
        <v>12.87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197</v>
      </c>
      <c r="AU99" s="245" t="s">
        <v>78</v>
      </c>
      <c r="AV99" s="13" t="s">
        <v>78</v>
      </c>
      <c r="AW99" s="13" t="s">
        <v>31</v>
      </c>
      <c r="AX99" s="13" t="s">
        <v>69</v>
      </c>
      <c r="AY99" s="245" t="s">
        <v>133</v>
      </c>
    </row>
    <row r="100" spans="1:51" s="14" customFormat="1" ht="12">
      <c r="A100" s="14"/>
      <c r="B100" s="246"/>
      <c r="C100" s="247"/>
      <c r="D100" s="226" t="s">
        <v>197</v>
      </c>
      <c r="E100" s="248" t="s">
        <v>19</v>
      </c>
      <c r="F100" s="249" t="s">
        <v>199</v>
      </c>
      <c r="G100" s="247"/>
      <c r="H100" s="250">
        <v>117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197</v>
      </c>
      <c r="AU100" s="256" t="s">
        <v>78</v>
      </c>
      <c r="AV100" s="14" t="s">
        <v>152</v>
      </c>
      <c r="AW100" s="14" t="s">
        <v>31</v>
      </c>
      <c r="AX100" s="14" t="s">
        <v>76</v>
      </c>
      <c r="AY100" s="256" t="s">
        <v>133</v>
      </c>
    </row>
    <row r="101" spans="1:65" s="2" customFormat="1" ht="66.75" customHeight="1">
      <c r="A101" s="39"/>
      <c r="B101" s="40"/>
      <c r="C101" s="213" t="s">
        <v>78</v>
      </c>
      <c r="D101" s="213" t="s">
        <v>136</v>
      </c>
      <c r="E101" s="214" t="s">
        <v>830</v>
      </c>
      <c r="F101" s="215" t="s">
        <v>831</v>
      </c>
      <c r="G101" s="216" t="s">
        <v>195</v>
      </c>
      <c r="H101" s="217">
        <v>37.38</v>
      </c>
      <c r="I101" s="218"/>
      <c r="J101" s="219">
        <f>ROUND(I101*H101,2)</f>
        <v>0</v>
      </c>
      <c r="K101" s="215" t="s">
        <v>196</v>
      </c>
      <c r="L101" s="45"/>
      <c r="M101" s="220" t="s">
        <v>19</v>
      </c>
      <c r="N101" s="221" t="s">
        <v>40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0.22</v>
      </c>
      <c r="T101" s="223">
        <f>S101*H101</f>
        <v>8.223600000000001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152</v>
      </c>
      <c r="AT101" s="224" t="s">
        <v>136</v>
      </c>
      <c r="AU101" s="224" t="s">
        <v>78</v>
      </c>
      <c r="AY101" s="18" t="s">
        <v>133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76</v>
      </c>
      <c r="BK101" s="225">
        <f>ROUND(I101*H101,2)</f>
        <v>0</v>
      </c>
      <c r="BL101" s="18" t="s">
        <v>152</v>
      </c>
      <c r="BM101" s="224" t="s">
        <v>832</v>
      </c>
    </row>
    <row r="102" spans="1:51" s="13" customFormat="1" ht="12">
      <c r="A102" s="13"/>
      <c r="B102" s="235"/>
      <c r="C102" s="236"/>
      <c r="D102" s="226" t="s">
        <v>197</v>
      </c>
      <c r="E102" s="237" t="s">
        <v>19</v>
      </c>
      <c r="F102" s="238" t="s">
        <v>833</v>
      </c>
      <c r="G102" s="236"/>
      <c r="H102" s="239">
        <v>37.38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197</v>
      </c>
      <c r="AU102" s="245" t="s">
        <v>78</v>
      </c>
      <c r="AV102" s="13" t="s">
        <v>78</v>
      </c>
      <c r="AW102" s="13" t="s">
        <v>31</v>
      </c>
      <c r="AX102" s="13" t="s">
        <v>76</v>
      </c>
      <c r="AY102" s="245" t="s">
        <v>133</v>
      </c>
    </row>
    <row r="103" spans="1:65" s="2" customFormat="1" ht="12">
      <c r="A103" s="39"/>
      <c r="B103" s="40"/>
      <c r="C103" s="213" t="s">
        <v>145</v>
      </c>
      <c r="D103" s="213" t="s">
        <v>136</v>
      </c>
      <c r="E103" s="214" t="s">
        <v>834</v>
      </c>
      <c r="F103" s="215" t="s">
        <v>835</v>
      </c>
      <c r="G103" s="216" t="s">
        <v>195</v>
      </c>
      <c r="H103" s="217">
        <v>179</v>
      </c>
      <c r="I103" s="218"/>
      <c r="J103" s="219">
        <f>ROUND(I103*H103,2)</f>
        <v>0</v>
      </c>
      <c r="K103" s="215" t="s">
        <v>196</v>
      </c>
      <c r="L103" s="45"/>
      <c r="M103" s="220" t="s">
        <v>19</v>
      </c>
      <c r="N103" s="221" t="s">
        <v>40</v>
      </c>
      <c r="O103" s="85"/>
      <c r="P103" s="222">
        <f>O103*H103</f>
        <v>0</v>
      </c>
      <c r="Q103" s="222">
        <v>5E-05</v>
      </c>
      <c r="R103" s="222">
        <f>Q103*H103</f>
        <v>0.00895</v>
      </c>
      <c r="S103" s="222">
        <v>0.115</v>
      </c>
      <c r="T103" s="223">
        <f>S103*H103</f>
        <v>20.585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152</v>
      </c>
      <c r="AT103" s="224" t="s">
        <v>136</v>
      </c>
      <c r="AU103" s="224" t="s">
        <v>78</v>
      </c>
      <c r="AY103" s="18" t="s">
        <v>133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76</v>
      </c>
      <c r="BK103" s="225">
        <f>ROUND(I103*H103,2)</f>
        <v>0</v>
      </c>
      <c r="BL103" s="18" t="s">
        <v>152</v>
      </c>
      <c r="BM103" s="224" t="s">
        <v>836</v>
      </c>
    </row>
    <row r="104" spans="1:51" s="13" customFormat="1" ht="12">
      <c r="A104" s="13"/>
      <c r="B104" s="235"/>
      <c r="C104" s="236"/>
      <c r="D104" s="226" t="s">
        <v>197</v>
      </c>
      <c r="E104" s="237" t="s">
        <v>19</v>
      </c>
      <c r="F104" s="238" t="s">
        <v>837</v>
      </c>
      <c r="G104" s="236"/>
      <c r="H104" s="239">
        <v>179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197</v>
      </c>
      <c r="AU104" s="245" t="s">
        <v>78</v>
      </c>
      <c r="AV104" s="13" t="s">
        <v>78</v>
      </c>
      <c r="AW104" s="13" t="s">
        <v>31</v>
      </c>
      <c r="AX104" s="13" t="s">
        <v>76</v>
      </c>
      <c r="AY104" s="245" t="s">
        <v>133</v>
      </c>
    </row>
    <row r="105" spans="1:65" s="2" customFormat="1" ht="12">
      <c r="A105" s="39"/>
      <c r="B105" s="40"/>
      <c r="C105" s="213" t="s">
        <v>152</v>
      </c>
      <c r="D105" s="213" t="s">
        <v>136</v>
      </c>
      <c r="E105" s="214" t="s">
        <v>838</v>
      </c>
      <c r="F105" s="215" t="s">
        <v>839</v>
      </c>
      <c r="G105" s="216" t="s">
        <v>840</v>
      </c>
      <c r="H105" s="217">
        <v>56</v>
      </c>
      <c r="I105" s="218"/>
      <c r="J105" s="219">
        <f>ROUND(I105*H105,2)</f>
        <v>0</v>
      </c>
      <c r="K105" s="215" t="s">
        <v>196</v>
      </c>
      <c r="L105" s="45"/>
      <c r="M105" s="220" t="s">
        <v>19</v>
      </c>
      <c r="N105" s="221" t="s">
        <v>40</v>
      </c>
      <c r="O105" s="85"/>
      <c r="P105" s="222">
        <f>O105*H105</f>
        <v>0</v>
      </c>
      <c r="Q105" s="222">
        <v>3E-05</v>
      </c>
      <c r="R105" s="222">
        <f>Q105*H105</f>
        <v>0.00168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152</v>
      </c>
      <c r="AT105" s="224" t="s">
        <v>136</v>
      </c>
      <c r="AU105" s="224" t="s">
        <v>78</v>
      </c>
      <c r="AY105" s="18" t="s">
        <v>133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76</v>
      </c>
      <c r="BK105" s="225">
        <f>ROUND(I105*H105,2)</f>
        <v>0</v>
      </c>
      <c r="BL105" s="18" t="s">
        <v>152</v>
      </c>
      <c r="BM105" s="224" t="s">
        <v>841</v>
      </c>
    </row>
    <row r="106" spans="1:51" s="13" customFormat="1" ht="12">
      <c r="A106" s="13"/>
      <c r="B106" s="235"/>
      <c r="C106" s="236"/>
      <c r="D106" s="226" t="s">
        <v>197</v>
      </c>
      <c r="E106" s="237" t="s">
        <v>19</v>
      </c>
      <c r="F106" s="238" t="s">
        <v>842</v>
      </c>
      <c r="G106" s="236"/>
      <c r="H106" s="239">
        <v>56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197</v>
      </c>
      <c r="AU106" s="245" t="s">
        <v>78</v>
      </c>
      <c r="AV106" s="13" t="s">
        <v>78</v>
      </c>
      <c r="AW106" s="13" t="s">
        <v>31</v>
      </c>
      <c r="AX106" s="13" t="s">
        <v>76</v>
      </c>
      <c r="AY106" s="245" t="s">
        <v>133</v>
      </c>
    </row>
    <row r="107" spans="1:65" s="2" customFormat="1" ht="12">
      <c r="A107" s="39"/>
      <c r="B107" s="40"/>
      <c r="C107" s="213" t="s">
        <v>132</v>
      </c>
      <c r="D107" s="213" t="s">
        <v>136</v>
      </c>
      <c r="E107" s="214" t="s">
        <v>843</v>
      </c>
      <c r="F107" s="215" t="s">
        <v>844</v>
      </c>
      <c r="G107" s="216" t="s">
        <v>845</v>
      </c>
      <c r="H107" s="217">
        <v>14</v>
      </c>
      <c r="I107" s="218"/>
      <c r="J107" s="219">
        <f>ROUND(I107*H107,2)</f>
        <v>0</v>
      </c>
      <c r="K107" s="215" t="s">
        <v>196</v>
      </c>
      <c r="L107" s="45"/>
      <c r="M107" s="220" t="s">
        <v>19</v>
      </c>
      <c r="N107" s="221" t="s">
        <v>40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152</v>
      </c>
      <c r="AT107" s="224" t="s">
        <v>136</v>
      </c>
      <c r="AU107" s="224" t="s">
        <v>78</v>
      </c>
      <c r="AY107" s="18" t="s">
        <v>133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76</v>
      </c>
      <c r="BK107" s="225">
        <f>ROUND(I107*H107,2)</f>
        <v>0</v>
      </c>
      <c r="BL107" s="18" t="s">
        <v>152</v>
      </c>
      <c r="BM107" s="224" t="s">
        <v>846</v>
      </c>
    </row>
    <row r="108" spans="1:65" s="2" customFormat="1" ht="90" customHeight="1">
      <c r="A108" s="39"/>
      <c r="B108" s="40"/>
      <c r="C108" s="213" t="s">
        <v>163</v>
      </c>
      <c r="D108" s="213" t="s">
        <v>136</v>
      </c>
      <c r="E108" s="214" t="s">
        <v>847</v>
      </c>
      <c r="F108" s="215" t="s">
        <v>848</v>
      </c>
      <c r="G108" s="216" t="s">
        <v>215</v>
      </c>
      <c r="H108" s="217">
        <v>1.8</v>
      </c>
      <c r="I108" s="218"/>
      <c r="J108" s="219">
        <f>ROUND(I108*H108,2)</f>
        <v>0</v>
      </c>
      <c r="K108" s="215" t="s">
        <v>196</v>
      </c>
      <c r="L108" s="45"/>
      <c r="M108" s="220" t="s">
        <v>19</v>
      </c>
      <c r="N108" s="221" t="s">
        <v>40</v>
      </c>
      <c r="O108" s="85"/>
      <c r="P108" s="222">
        <f>O108*H108</f>
        <v>0</v>
      </c>
      <c r="Q108" s="222">
        <v>0.00868</v>
      </c>
      <c r="R108" s="222">
        <f>Q108*H108</f>
        <v>0.015624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152</v>
      </c>
      <c r="AT108" s="224" t="s">
        <v>136</v>
      </c>
      <c r="AU108" s="224" t="s">
        <v>78</v>
      </c>
      <c r="AY108" s="18" t="s">
        <v>133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76</v>
      </c>
      <c r="BK108" s="225">
        <f>ROUND(I108*H108,2)</f>
        <v>0</v>
      </c>
      <c r="BL108" s="18" t="s">
        <v>152</v>
      </c>
      <c r="BM108" s="224" t="s">
        <v>849</v>
      </c>
    </row>
    <row r="109" spans="1:51" s="13" customFormat="1" ht="12">
      <c r="A109" s="13"/>
      <c r="B109" s="235"/>
      <c r="C109" s="236"/>
      <c r="D109" s="226" t="s">
        <v>197</v>
      </c>
      <c r="E109" s="237" t="s">
        <v>19</v>
      </c>
      <c r="F109" s="238" t="s">
        <v>850</v>
      </c>
      <c r="G109" s="236"/>
      <c r="H109" s="239">
        <v>1.8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197</v>
      </c>
      <c r="AU109" s="245" t="s">
        <v>78</v>
      </c>
      <c r="AV109" s="13" t="s">
        <v>78</v>
      </c>
      <c r="AW109" s="13" t="s">
        <v>31</v>
      </c>
      <c r="AX109" s="13" t="s">
        <v>76</v>
      </c>
      <c r="AY109" s="245" t="s">
        <v>133</v>
      </c>
    </row>
    <row r="110" spans="1:65" s="2" customFormat="1" ht="90" customHeight="1">
      <c r="A110" s="39"/>
      <c r="B110" s="40"/>
      <c r="C110" s="213" t="s">
        <v>169</v>
      </c>
      <c r="D110" s="213" t="s">
        <v>136</v>
      </c>
      <c r="E110" s="214" t="s">
        <v>851</v>
      </c>
      <c r="F110" s="215" t="s">
        <v>852</v>
      </c>
      <c r="G110" s="216" t="s">
        <v>215</v>
      </c>
      <c r="H110" s="217">
        <v>6.3</v>
      </c>
      <c r="I110" s="218"/>
      <c r="J110" s="219">
        <f>ROUND(I110*H110,2)</f>
        <v>0</v>
      </c>
      <c r="K110" s="215" t="s">
        <v>196</v>
      </c>
      <c r="L110" s="45"/>
      <c r="M110" s="220" t="s">
        <v>19</v>
      </c>
      <c r="N110" s="221" t="s">
        <v>40</v>
      </c>
      <c r="O110" s="85"/>
      <c r="P110" s="222">
        <f>O110*H110</f>
        <v>0</v>
      </c>
      <c r="Q110" s="222">
        <v>0.0369</v>
      </c>
      <c r="R110" s="222">
        <f>Q110*H110</f>
        <v>0.23247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152</v>
      </c>
      <c r="AT110" s="224" t="s">
        <v>136</v>
      </c>
      <c r="AU110" s="224" t="s">
        <v>78</v>
      </c>
      <c r="AY110" s="18" t="s">
        <v>133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76</v>
      </c>
      <c r="BK110" s="225">
        <f>ROUND(I110*H110,2)</f>
        <v>0</v>
      </c>
      <c r="BL110" s="18" t="s">
        <v>152</v>
      </c>
      <c r="BM110" s="224" t="s">
        <v>853</v>
      </c>
    </row>
    <row r="111" spans="1:51" s="13" customFormat="1" ht="12">
      <c r="A111" s="13"/>
      <c r="B111" s="235"/>
      <c r="C111" s="236"/>
      <c r="D111" s="226" t="s">
        <v>197</v>
      </c>
      <c r="E111" s="237" t="s">
        <v>19</v>
      </c>
      <c r="F111" s="238" t="s">
        <v>854</v>
      </c>
      <c r="G111" s="236"/>
      <c r="H111" s="239">
        <v>6.3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197</v>
      </c>
      <c r="AU111" s="245" t="s">
        <v>78</v>
      </c>
      <c r="AV111" s="13" t="s">
        <v>78</v>
      </c>
      <c r="AW111" s="13" t="s">
        <v>31</v>
      </c>
      <c r="AX111" s="13" t="s">
        <v>76</v>
      </c>
      <c r="AY111" s="245" t="s">
        <v>133</v>
      </c>
    </row>
    <row r="112" spans="1:65" s="2" customFormat="1" ht="90" customHeight="1">
      <c r="A112" s="39"/>
      <c r="B112" s="40"/>
      <c r="C112" s="213" t="s">
        <v>176</v>
      </c>
      <c r="D112" s="213" t="s">
        <v>136</v>
      </c>
      <c r="E112" s="214" t="s">
        <v>855</v>
      </c>
      <c r="F112" s="215" t="s">
        <v>856</v>
      </c>
      <c r="G112" s="216" t="s">
        <v>215</v>
      </c>
      <c r="H112" s="217">
        <v>1.8</v>
      </c>
      <c r="I112" s="218"/>
      <c r="J112" s="219">
        <f>ROUND(I112*H112,2)</f>
        <v>0</v>
      </c>
      <c r="K112" s="215" t="s">
        <v>196</v>
      </c>
      <c r="L112" s="45"/>
      <c r="M112" s="220" t="s">
        <v>19</v>
      </c>
      <c r="N112" s="221" t="s">
        <v>40</v>
      </c>
      <c r="O112" s="85"/>
      <c r="P112" s="222">
        <f>O112*H112</f>
        <v>0</v>
      </c>
      <c r="Q112" s="222">
        <v>0.00868</v>
      </c>
      <c r="R112" s="222">
        <f>Q112*H112</f>
        <v>0.015624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152</v>
      </c>
      <c r="AT112" s="224" t="s">
        <v>136</v>
      </c>
      <c r="AU112" s="224" t="s">
        <v>78</v>
      </c>
      <c r="AY112" s="18" t="s">
        <v>133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76</v>
      </c>
      <c r="BK112" s="225">
        <f>ROUND(I112*H112,2)</f>
        <v>0</v>
      </c>
      <c r="BL112" s="18" t="s">
        <v>152</v>
      </c>
      <c r="BM112" s="224" t="s">
        <v>857</v>
      </c>
    </row>
    <row r="113" spans="1:51" s="13" customFormat="1" ht="12">
      <c r="A113" s="13"/>
      <c r="B113" s="235"/>
      <c r="C113" s="236"/>
      <c r="D113" s="226" t="s">
        <v>197</v>
      </c>
      <c r="E113" s="237" t="s">
        <v>19</v>
      </c>
      <c r="F113" s="238" t="s">
        <v>850</v>
      </c>
      <c r="G113" s="236"/>
      <c r="H113" s="239">
        <v>1.8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197</v>
      </c>
      <c r="AU113" s="245" t="s">
        <v>78</v>
      </c>
      <c r="AV113" s="13" t="s">
        <v>78</v>
      </c>
      <c r="AW113" s="13" t="s">
        <v>31</v>
      </c>
      <c r="AX113" s="13" t="s">
        <v>76</v>
      </c>
      <c r="AY113" s="245" t="s">
        <v>133</v>
      </c>
    </row>
    <row r="114" spans="1:65" s="2" customFormat="1" ht="100.5" customHeight="1">
      <c r="A114" s="39"/>
      <c r="B114" s="40"/>
      <c r="C114" s="213" t="s">
        <v>237</v>
      </c>
      <c r="D114" s="213" t="s">
        <v>136</v>
      </c>
      <c r="E114" s="214" t="s">
        <v>858</v>
      </c>
      <c r="F114" s="215" t="s">
        <v>859</v>
      </c>
      <c r="G114" s="216" t="s">
        <v>215</v>
      </c>
      <c r="H114" s="217">
        <v>1.8</v>
      </c>
      <c r="I114" s="218"/>
      <c r="J114" s="219">
        <f>ROUND(I114*H114,2)</f>
        <v>0</v>
      </c>
      <c r="K114" s="215" t="s">
        <v>196</v>
      </c>
      <c r="L114" s="45"/>
      <c r="M114" s="220" t="s">
        <v>19</v>
      </c>
      <c r="N114" s="221" t="s">
        <v>40</v>
      </c>
      <c r="O114" s="85"/>
      <c r="P114" s="222">
        <f>O114*H114</f>
        <v>0</v>
      </c>
      <c r="Q114" s="222">
        <v>0.01269</v>
      </c>
      <c r="R114" s="222">
        <f>Q114*H114</f>
        <v>0.022842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152</v>
      </c>
      <c r="AT114" s="224" t="s">
        <v>136</v>
      </c>
      <c r="AU114" s="224" t="s">
        <v>78</v>
      </c>
      <c r="AY114" s="18" t="s">
        <v>133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76</v>
      </c>
      <c r="BK114" s="225">
        <f>ROUND(I114*H114,2)</f>
        <v>0</v>
      </c>
      <c r="BL114" s="18" t="s">
        <v>152</v>
      </c>
      <c r="BM114" s="224" t="s">
        <v>860</v>
      </c>
    </row>
    <row r="115" spans="1:51" s="13" customFormat="1" ht="12">
      <c r="A115" s="13"/>
      <c r="B115" s="235"/>
      <c r="C115" s="236"/>
      <c r="D115" s="226" t="s">
        <v>197</v>
      </c>
      <c r="E115" s="237" t="s">
        <v>19</v>
      </c>
      <c r="F115" s="238" t="s">
        <v>850</v>
      </c>
      <c r="G115" s="236"/>
      <c r="H115" s="239">
        <v>1.8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197</v>
      </c>
      <c r="AU115" s="245" t="s">
        <v>78</v>
      </c>
      <c r="AV115" s="13" t="s">
        <v>78</v>
      </c>
      <c r="AW115" s="13" t="s">
        <v>31</v>
      </c>
      <c r="AX115" s="13" t="s">
        <v>76</v>
      </c>
      <c r="AY115" s="245" t="s">
        <v>133</v>
      </c>
    </row>
    <row r="116" spans="1:65" s="2" customFormat="1" ht="90" customHeight="1">
      <c r="A116" s="39"/>
      <c r="B116" s="40"/>
      <c r="C116" s="213" t="s">
        <v>212</v>
      </c>
      <c r="D116" s="213" t="s">
        <v>136</v>
      </c>
      <c r="E116" s="214" t="s">
        <v>861</v>
      </c>
      <c r="F116" s="215" t="s">
        <v>862</v>
      </c>
      <c r="G116" s="216" t="s">
        <v>215</v>
      </c>
      <c r="H116" s="217">
        <v>18</v>
      </c>
      <c r="I116" s="218"/>
      <c r="J116" s="219">
        <f>ROUND(I116*H116,2)</f>
        <v>0</v>
      </c>
      <c r="K116" s="215" t="s">
        <v>196</v>
      </c>
      <c r="L116" s="45"/>
      <c r="M116" s="220" t="s">
        <v>19</v>
      </c>
      <c r="N116" s="221" t="s">
        <v>40</v>
      </c>
      <c r="O116" s="85"/>
      <c r="P116" s="222">
        <f>O116*H116</f>
        <v>0</v>
      </c>
      <c r="Q116" s="222">
        <v>0.0369</v>
      </c>
      <c r="R116" s="222">
        <f>Q116*H116</f>
        <v>0.6642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152</v>
      </c>
      <c r="AT116" s="224" t="s">
        <v>136</v>
      </c>
      <c r="AU116" s="224" t="s">
        <v>78</v>
      </c>
      <c r="AY116" s="18" t="s">
        <v>133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76</v>
      </c>
      <c r="BK116" s="225">
        <f>ROUND(I116*H116,2)</f>
        <v>0</v>
      </c>
      <c r="BL116" s="18" t="s">
        <v>152</v>
      </c>
      <c r="BM116" s="224" t="s">
        <v>863</v>
      </c>
    </row>
    <row r="117" spans="1:51" s="13" customFormat="1" ht="12">
      <c r="A117" s="13"/>
      <c r="B117" s="235"/>
      <c r="C117" s="236"/>
      <c r="D117" s="226" t="s">
        <v>197</v>
      </c>
      <c r="E117" s="237" t="s">
        <v>19</v>
      </c>
      <c r="F117" s="238" t="s">
        <v>864</v>
      </c>
      <c r="G117" s="236"/>
      <c r="H117" s="239">
        <v>18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197</v>
      </c>
      <c r="AU117" s="245" t="s">
        <v>78</v>
      </c>
      <c r="AV117" s="13" t="s">
        <v>78</v>
      </c>
      <c r="AW117" s="13" t="s">
        <v>31</v>
      </c>
      <c r="AX117" s="13" t="s">
        <v>76</v>
      </c>
      <c r="AY117" s="245" t="s">
        <v>133</v>
      </c>
    </row>
    <row r="118" spans="1:65" s="2" customFormat="1" ht="90" customHeight="1">
      <c r="A118" s="39"/>
      <c r="B118" s="40"/>
      <c r="C118" s="213" t="s">
        <v>249</v>
      </c>
      <c r="D118" s="213" t="s">
        <v>136</v>
      </c>
      <c r="E118" s="214" t="s">
        <v>865</v>
      </c>
      <c r="F118" s="215" t="s">
        <v>866</v>
      </c>
      <c r="G118" s="216" t="s">
        <v>215</v>
      </c>
      <c r="H118" s="217">
        <v>9</v>
      </c>
      <c r="I118" s="218"/>
      <c r="J118" s="219">
        <f>ROUND(I118*H118,2)</f>
        <v>0</v>
      </c>
      <c r="K118" s="215" t="s">
        <v>196</v>
      </c>
      <c r="L118" s="45"/>
      <c r="M118" s="220" t="s">
        <v>19</v>
      </c>
      <c r="N118" s="221" t="s">
        <v>40</v>
      </c>
      <c r="O118" s="85"/>
      <c r="P118" s="222">
        <f>O118*H118</f>
        <v>0</v>
      </c>
      <c r="Q118" s="222">
        <v>0.06053</v>
      </c>
      <c r="R118" s="222">
        <f>Q118*H118</f>
        <v>0.54477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152</v>
      </c>
      <c r="AT118" s="224" t="s">
        <v>136</v>
      </c>
      <c r="AU118" s="224" t="s">
        <v>78</v>
      </c>
      <c r="AY118" s="18" t="s">
        <v>133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76</v>
      </c>
      <c r="BK118" s="225">
        <f>ROUND(I118*H118,2)</f>
        <v>0</v>
      </c>
      <c r="BL118" s="18" t="s">
        <v>152</v>
      </c>
      <c r="BM118" s="224" t="s">
        <v>867</v>
      </c>
    </row>
    <row r="119" spans="1:51" s="13" customFormat="1" ht="12">
      <c r="A119" s="13"/>
      <c r="B119" s="235"/>
      <c r="C119" s="236"/>
      <c r="D119" s="226" t="s">
        <v>197</v>
      </c>
      <c r="E119" s="237" t="s">
        <v>19</v>
      </c>
      <c r="F119" s="238" t="s">
        <v>868</v>
      </c>
      <c r="G119" s="236"/>
      <c r="H119" s="239">
        <v>9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197</v>
      </c>
      <c r="AU119" s="245" t="s">
        <v>78</v>
      </c>
      <c r="AV119" s="13" t="s">
        <v>78</v>
      </c>
      <c r="AW119" s="13" t="s">
        <v>31</v>
      </c>
      <c r="AX119" s="13" t="s">
        <v>76</v>
      </c>
      <c r="AY119" s="245" t="s">
        <v>133</v>
      </c>
    </row>
    <row r="120" spans="1:65" s="2" customFormat="1" ht="12">
      <c r="A120" s="39"/>
      <c r="B120" s="40"/>
      <c r="C120" s="213" t="s">
        <v>216</v>
      </c>
      <c r="D120" s="213" t="s">
        <v>136</v>
      </c>
      <c r="E120" s="214" t="s">
        <v>869</v>
      </c>
      <c r="F120" s="215" t="s">
        <v>870</v>
      </c>
      <c r="G120" s="216" t="s">
        <v>195</v>
      </c>
      <c r="H120" s="217">
        <v>4.32</v>
      </c>
      <c r="I120" s="218"/>
      <c r="J120" s="219">
        <f>ROUND(I120*H120,2)</f>
        <v>0</v>
      </c>
      <c r="K120" s="215" t="s">
        <v>196</v>
      </c>
      <c r="L120" s="45"/>
      <c r="M120" s="220" t="s">
        <v>19</v>
      </c>
      <c r="N120" s="221" t="s">
        <v>40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152</v>
      </c>
      <c r="AT120" s="224" t="s">
        <v>136</v>
      </c>
      <c r="AU120" s="224" t="s">
        <v>78</v>
      </c>
      <c r="AY120" s="18" t="s">
        <v>133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76</v>
      </c>
      <c r="BK120" s="225">
        <f>ROUND(I120*H120,2)</f>
        <v>0</v>
      </c>
      <c r="BL120" s="18" t="s">
        <v>152</v>
      </c>
      <c r="BM120" s="224" t="s">
        <v>871</v>
      </c>
    </row>
    <row r="121" spans="1:51" s="13" customFormat="1" ht="12">
      <c r="A121" s="13"/>
      <c r="B121" s="235"/>
      <c r="C121" s="236"/>
      <c r="D121" s="226" t="s">
        <v>197</v>
      </c>
      <c r="E121" s="237" t="s">
        <v>19</v>
      </c>
      <c r="F121" s="238" t="s">
        <v>872</v>
      </c>
      <c r="G121" s="236"/>
      <c r="H121" s="239">
        <v>4.32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197</v>
      </c>
      <c r="AU121" s="245" t="s">
        <v>78</v>
      </c>
      <c r="AV121" s="13" t="s">
        <v>78</v>
      </c>
      <c r="AW121" s="13" t="s">
        <v>31</v>
      </c>
      <c r="AX121" s="13" t="s">
        <v>76</v>
      </c>
      <c r="AY121" s="245" t="s">
        <v>133</v>
      </c>
    </row>
    <row r="122" spans="1:65" s="2" customFormat="1" ht="12">
      <c r="A122" s="39"/>
      <c r="B122" s="40"/>
      <c r="C122" s="213" t="s">
        <v>258</v>
      </c>
      <c r="D122" s="213" t="s">
        <v>136</v>
      </c>
      <c r="E122" s="214" t="s">
        <v>873</v>
      </c>
      <c r="F122" s="215" t="s">
        <v>874</v>
      </c>
      <c r="G122" s="216" t="s">
        <v>225</v>
      </c>
      <c r="H122" s="217">
        <v>1.463</v>
      </c>
      <c r="I122" s="218"/>
      <c r="J122" s="219">
        <f>ROUND(I122*H122,2)</f>
        <v>0</v>
      </c>
      <c r="K122" s="215" t="s">
        <v>196</v>
      </c>
      <c r="L122" s="45"/>
      <c r="M122" s="220" t="s">
        <v>19</v>
      </c>
      <c r="N122" s="221" t="s">
        <v>40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152</v>
      </c>
      <c r="AT122" s="224" t="s">
        <v>136</v>
      </c>
      <c r="AU122" s="224" t="s">
        <v>78</v>
      </c>
      <c r="AY122" s="18" t="s">
        <v>133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76</v>
      </c>
      <c r="BK122" s="225">
        <f>ROUND(I122*H122,2)</f>
        <v>0</v>
      </c>
      <c r="BL122" s="18" t="s">
        <v>152</v>
      </c>
      <c r="BM122" s="224" t="s">
        <v>875</v>
      </c>
    </row>
    <row r="123" spans="1:51" s="13" customFormat="1" ht="12">
      <c r="A123" s="13"/>
      <c r="B123" s="235"/>
      <c r="C123" s="236"/>
      <c r="D123" s="226" t="s">
        <v>197</v>
      </c>
      <c r="E123" s="237" t="s">
        <v>19</v>
      </c>
      <c r="F123" s="238" t="s">
        <v>876</v>
      </c>
      <c r="G123" s="236"/>
      <c r="H123" s="239">
        <v>1.463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197</v>
      </c>
      <c r="AU123" s="245" t="s">
        <v>78</v>
      </c>
      <c r="AV123" s="13" t="s">
        <v>78</v>
      </c>
      <c r="AW123" s="13" t="s">
        <v>31</v>
      </c>
      <c r="AX123" s="13" t="s">
        <v>69</v>
      </c>
      <c r="AY123" s="245" t="s">
        <v>133</v>
      </c>
    </row>
    <row r="124" spans="1:51" s="15" customFormat="1" ht="12">
      <c r="A124" s="15"/>
      <c r="B124" s="257"/>
      <c r="C124" s="258"/>
      <c r="D124" s="226" t="s">
        <v>197</v>
      </c>
      <c r="E124" s="259" t="s">
        <v>19</v>
      </c>
      <c r="F124" s="260" t="s">
        <v>877</v>
      </c>
      <c r="G124" s="258"/>
      <c r="H124" s="259" t="s">
        <v>19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197</v>
      </c>
      <c r="AU124" s="266" t="s">
        <v>78</v>
      </c>
      <c r="AV124" s="15" t="s">
        <v>76</v>
      </c>
      <c r="AW124" s="15" t="s">
        <v>31</v>
      </c>
      <c r="AX124" s="15" t="s">
        <v>69</v>
      </c>
      <c r="AY124" s="266" t="s">
        <v>133</v>
      </c>
    </row>
    <row r="125" spans="1:51" s="14" customFormat="1" ht="12">
      <c r="A125" s="14"/>
      <c r="B125" s="246"/>
      <c r="C125" s="247"/>
      <c r="D125" s="226" t="s">
        <v>197</v>
      </c>
      <c r="E125" s="248" t="s">
        <v>19</v>
      </c>
      <c r="F125" s="249" t="s">
        <v>199</v>
      </c>
      <c r="G125" s="247"/>
      <c r="H125" s="250">
        <v>1.463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197</v>
      </c>
      <c r="AU125" s="256" t="s">
        <v>78</v>
      </c>
      <c r="AV125" s="14" t="s">
        <v>152</v>
      </c>
      <c r="AW125" s="14" t="s">
        <v>31</v>
      </c>
      <c r="AX125" s="14" t="s">
        <v>76</v>
      </c>
      <c r="AY125" s="256" t="s">
        <v>133</v>
      </c>
    </row>
    <row r="126" spans="1:65" s="2" customFormat="1" ht="12">
      <c r="A126" s="39"/>
      <c r="B126" s="40"/>
      <c r="C126" s="213" t="s">
        <v>226</v>
      </c>
      <c r="D126" s="213" t="s">
        <v>136</v>
      </c>
      <c r="E126" s="214" t="s">
        <v>878</v>
      </c>
      <c r="F126" s="215" t="s">
        <v>879</v>
      </c>
      <c r="G126" s="216" t="s">
        <v>225</v>
      </c>
      <c r="H126" s="217">
        <v>124.332</v>
      </c>
      <c r="I126" s="218"/>
      <c r="J126" s="219">
        <f>ROUND(I126*H126,2)</f>
        <v>0</v>
      </c>
      <c r="K126" s="215" t="s">
        <v>196</v>
      </c>
      <c r="L126" s="45"/>
      <c r="M126" s="220" t="s">
        <v>19</v>
      </c>
      <c r="N126" s="221" t="s">
        <v>40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152</v>
      </c>
      <c r="AT126" s="224" t="s">
        <v>136</v>
      </c>
      <c r="AU126" s="224" t="s">
        <v>78</v>
      </c>
      <c r="AY126" s="18" t="s">
        <v>133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76</v>
      </c>
      <c r="BK126" s="225">
        <f>ROUND(I126*H126,2)</f>
        <v>0</v>
      </c>
      <c r="BL126" s="18" t="s">
        <v>152</v>
      </c>
      <c r="BM126" s="224" t="s">
        <v>880</v>
      </c>
    </row>
    <row r="127" spans="1:51" s="13" customFormat="1" ht="12">
      <c r="A127" s="13"/>
      <c r="B127" s="235"/>
      <c r="C127" s="236"/>
      <c r="D127" s="226" t="s">
        <v>197</v>
      </c>
      <c r="E127" s="237" t="s">
        <v>19</v>
      </c>
      <c r="F127" s="238" t="s">
        <v>881</v>
      </c>
      <c r="G127" s="236"/>
      <c r="H127" s="239">
        <v>107.254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197</v>
      </c>
      <c r="AU127" s="245" t="s">
        <v>78</v>
      </c>
      <c r="AV127" s="13" t="s">
        <v>78</v>
      </c>
      <c r="AW127" s="13" t="s">
        <v>31</v>
      </c>
      <c r="AX127" s="13" t="s">
        <v>69</v>
      </c>
      <c r="AY127" s="245" t="s">
        <v>133</v>
      </c>
    </row>
    <row r="128" spans="1:51" s="13" customFormat="1" ht="12">
      <c r="A128" s="13"/>
      <c r="B128" s="235"/>
      <c r="C128" s="236"/>
      <c r="D128" s="226" t="s">
        <v>197</v>
      </c>
      <c r="E128" s="237" t="s">
        <v>19</v>
      </c>
      <c r="F128" s="238" t="s">
        <v>882</v>
      </c>
      <c r="G128" s="236"/>
      <c r="H128" s="239">
        <v>12.515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197</v>
      </c>
      <c r="AU128" s="245" t="s">
        <v>78</v>
      </c>
      <c r="AV128" s="13" t="s">
        <v>78</v>
      </c>
      <c r="AW128" s="13" t="s">
        <v>31</v>
      </c>
      <c r="AX128" s="13" t="s">
        <v>69</v>
      </c>
      <c r="AY128" s="245" t="s">
        <v>133</v>
      </c>
    </row>
    <row r="129" spans="1:51" s="13" customFormat="1" ht="12">
      <c r="A129" s="13"/>
      <c r="B129" s="235"/>
      <c r="C129" s="236"/>
      <c r="D129" s="226" t="s">
        <v>197</v>
      </c>
      <c r="E129" s="237" t="s">
        <v>19</v>
      </c>
      <c r="F129" s="238" t="s">
        <v>883</v>
      </c>
      <c r="G129" s="236"/>
      <c r="H129" s="239">
        <v>4.563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197</v>
      </c>
      <c r="AU129" s="245" t="s">
        <v>78</v>
      </c>
      <c r="AV129" s="13" t="s">
        <v>78</v>
      </c>
      <c r="AW129" s="13" t="s">
        <v>31</v>
      </c>
      <c r="AX129" s="13" t="s">
        <v>69</v>
      </c>
      <c r="AY129" s="245" t="s">
        <v>133</v>
      </c>
    </row>
    <row r="130" spans="1:51" s="15" customFormat="1" ht="12">
      <c r="A130" s="15"/>
      <c r="B130" s="257"/>
      <c r="C130" s="258"/>
      <c r="D130" s="226" t="s">
        <v>197</v>
      </c>
      <c r="E130" s="259" t="s">
        <v>19</v>
      </c>
      <c r="F130" s="260" t="s">
        <v>877</v>
      </c>
      <c r="G130" s="258"/>
      <c r="H130" s="259" t="s">
        <v>19</v>
      </c>
      <c r="I130" s="261"/>
      <c r="J130" s="258"/>
      <c r="K130" s="258"/>
      <c r="L130" s="262"/>
      <c r="M130" s="263"/>
      <c r="N130" s="264"/>
      <c r="O130" s="264"/>
      <c r="P130" s="264"/>
      <c r="Q130" s="264"/>
      <c r="R130" s="264"/>
      <c r="S130" s="264"/>
      <c r="T130" s="26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6" t="s">
        <v>197</v>
      </c>
      <c r="AU130" s="266" t="s">
        <v>78</v>
      </c>
      <c r="AV130" s="15" t="s">
        <v>76</v>
      </c>
      <c r="AW130" s="15" t="s">
        <v>31</v>
      </c>
      <c r="AX130" s="15" t="s">
        <v>69</v>
      </c>
      <c r="AY130" s="266" t="s">
        <v>133</v>
      </c>
    </row>
    <row r="131" spans="1:51" s="14" customFormat="1" ht="12">
      <c r="A131" s="14"/>
      <c r="B131" s="246"/>
      <c r="C131" s="247"/>
      <c r="D131" s="226" t="s">
        <v>197</v>
      </c>
      <c r="E131" s="248" t="s">
        <v>19</v>
      </c>
      <c r="F131" s="249" t="s">
        <v>199</v>
      </c>
      <c r="G131" s="247"/>
      <c r="H131" s="250">
        <v>124.33200000000001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197</v>
      </c>
      <c r="AU131" s="256" t="s">
        <v>78</v>
      </c>
      <c r="AV131" s="14" t="s">
        <v>152</v>
      </c>
      <c r="AW131" s="14" t="s">
        <v>31</v>
      </c>
      <c r="AX131" s="14" t="s">
        <v>76</v>
      </c>
      <c r="AY131" s="256" t="s">
        <v>133</v>
      </c>
    </row>
    <row r="132" spans="1:65" s="2" customFormat="1" ht="12">
      <c r="A132" s="39"/>
      <c r="B132" s="40"/>
      <c r="C132" s="213" t="s">
        <v>8</v>
      </c>
      <c r="D132" s="213" t="s">
        <v>136</v>
      </c>
      <c r="E132" s="214" t="s">
        <v>884</v>
      </c>
      <c r="F132" s="215" t="s">
        <v>885</v>
      </c>
      <c r="G132" s="216" t="s">
        <v>225</v>
      </c>
      <c r="H132" s="217">
        <v>1.463</v>
      </c>
      <c r="I132" s="218"/>
      <c r="J132" s="219">
        <f>ROUND(I132*H132,2)</f>
        <v>0</v>
      </c>
      <c r="K132" s="215" t="s">
        <v>196</v>
      </c>
      <c r="L132" s="45"/>
      <c r="M132" s="220" t="s">
        <v>19</v>
      </c>
      <c r="N132" s="221" t="s">
        <v>40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152</v>
      </c>
      <c r="AT132" s="224" t="s">
        <v>136</v>
      </c>
      <c r="AU132" s="224" t="s">
        <v>78</v>
      </c>
      <c r="AY132" s="18" t="s">
        <v>133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76</v>
      </c>
      <c r="BK132" s="225">
        <f>ROUND(I132*H132,2)</f>
        <v>0</v>
      </c>
      <c r="BL132" s="18" t="s">
        <v>152</v>
      </c>
      <c r="BM132" s="224" t="s">
        <v>886</v>
      </c>
    </row>
    <row r="133" spans="1:51" s="13" customFormat="1" ht="12">
      <c r="A133" s="13"/>
      <c r="B133" s="235"/>
      <c r="C133" s="236"/>
      <c r="D133" s="226" t="s">
        <v>197</v>
      </c>
      <c r="E133" s="237" t="s">
        <v>19</v>
      </c>
      <c r="F133" s="238" t="s">
        <v>887</v>
      </c>
      <c r="G133" s="236"/>
      <c r="H133" s="239">
        <v>1.463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197</v>
      </c>
      <c r="AU133" s="245" t="s">
        <v>78</v>
      </c>
      <c r="AV133" s="13" t="s">
        <v>78</v>
      </c>
      <c r="AW133" s="13" t="s">
        <v>31</v>
      </c>
      <c r="AX133" s="13" t="s">
        <v>69</v>
      </c>
      <c r="AY133" s="245" t="s">
        <v>133</v>
      </c>
    </row>
    <row r="134" spans="1:51" s="15" customFormat="1" ht="12">
      <c r="A134" s="15"/>
      <c r="B134" s="257"/>
      <c r="C134" s="258"/>
      <c r="D134" s="226" t="s">
        <v>197</v>
      </c>
      <c r="E134" s="259" t="s">
        <v>19</v>
      </c>
      <c r="F134" s="260" t="s">
        <v>877</v>
      </c>
      <c r="G134" s="258"/>
      <c r="H134" s="259" t="s">
        <v>19</v>
      </c>
      <c r="I134" s="261"/>
      <c r="J134" s="258"/>
      <c r="K134" s="258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197</v>
      </c>
      <c r="AU134" s="266" t="s">
        <v>78</v>
      </c>
      <c r="AV134" s="15" t="s">
        <v>76</v>
      </c>
      <c r="AW134" s="15" t="s">
        <v>31</v>
      </c>
      <c r="AX134" s="15" t="s">
        <v>69</v>
      </c>
      <c r="AY134" s="266" t="s">
        <v>133</v>
      </c>
    </row>
    <row r="135" spans="1:51" s="14" customFormat="1" ht="12">
      <c r="A135" s="14"/>
      <c r="B135" s="246"/>
      <c r="C135" s="247"/>
      <c r="D135" s="226" t="s">
        <v>197</v>
      </c>
      <c r="E135" s="248" t="s">
        <v>19</v>
      </c>
      <c r="F135" s="249" t="s">
        <v>199</v>
      </c>
      <c r="G135" s="247"/>
      <c r="H135" s="250">
        <v>1.463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197</v>
      </c>
      <c r="AU135" s="256" t="s">
        <v>78</v>
      </c>
      <c r="AV135" s="14" t="s">
        <v>152</v>
      </c>
      <c r="AW135" s="14" t="s">
        <v>31</v>
      </c>
      <c r="AX135" s="14" t="s">
        <v>76</v>
      </c>
      <c r="AY135" s="256" t="s">
        <v>133</v>
      </c>
    </row>
    <row r="136" spans="1:65" s="2" customFormat="1" ht="12">
      <c r="A136" s="39"/>
      <c r="B136" s="40"/>
      <c r="C136" s="213" t="s">
        <v>230</v>
      </c>
      <c r="D136" s="213" t="s">
        <v>136</v>
      </c>
      <c r="E136" s="214" t="s">
        <v>888</v>
      </c>
      <c r="F136" s="215" t="s">
        <v>889</v>
      </c>
      <c r="G136" s="216" t="s">
        <v>225</v>
      </c>
      <c r="H136" s="217">
        <v>124.332</v>
      </c>
      <c r="I136" s="218"/>
      <c r="J136" s="219">
        <f>ROUND(I136*H136,2)</f>
        <v>0</v>
      </c>
      <c r="K136" s="215" t="s">
        <v>196</v>
      </c>
      <c r="L136" s="45"/>
      <c r="M136" s="220" t="s">
        <v>19</v>
      </c>
      <c r="N136" s="221" t="s">
        <v>40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152</v>
      </c>
      <c r="AT136" s="224" t="s">
        <v>136</v>
      </c>
      <c r="AU136" s="224" t="s">
        <v>78</v>
      </c>
      <c r="AY136" s="18" t="s">
        <v>133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76</v>
      </c>
      <c r="BK136" s="225">
        <f>ROUND(I136*H136,2)</f>
        <v>0</v>
      </c>
      <c r="BL136" s="18" t="s">
        <v>152</v>
      </c>
      <c r="BM136" s="224" t="s">
        <v>890</v>
      </c>
    </row>
    <row r="137" spans="1:51" s="13" customFormat="1" ht="12">
      <c r="A137" s="13"/>
      <c r="B137" s="235"/>
      <c r="C137" s="236"/>
      <c r="D137" s="226" t="s">
        <v>197</v>
      </c>
      <c r="E137" s="237" t="s">
        <v>19</v>
      </c>
      <c r="F137" s="238" t="s">
        <v>881</v>
      </c>
      <c r="G137" s="236"/>
      <c r="H137" s="239">
        <v>107.254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197</v>
      </c>
      <c r="AU137" s="245" t="s">
        <v>78</v>
      </c>
      <c r="AV137" s="13" t="s">
        <v>78</v>
      </c>
      <c r="AW137" s="13" t="s">
        <v>31</v>
      </c>
      <c r="AX137" s="13" t="s">
        <v>69</v>
      </c>
      <c r="AY137" s="245" t="s">
        <v>133</v>
      </c>
    </row>
    <row r="138" spans="1:51" s="13" customFormat="1" ht="12">
      <c r="A138" s="13"/>
      <c r="B138" s="235"/>
      <c r="C138" s="236"/>
      <c r="D138" s="226" t="s">
        <v>197</v>
      </c>
      <c r="E138" s="237" t="s">
        <v>19</v>
      </c>
      <c r="F138" s="238" t="s">
        <v>882</v>
      </c>
      <c r="G138" s="236"/>
      <c r="H138" s="239">
        <v>12.515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197</v>
      </c>
      <c r="AU138" s="245" t="s">
        <v>78</v>
      </c>
      <c r="AV138" s="13" t="s">
        <v>78</v>
      </c>
      <c r="AW138" s="13" t="s">
        <v>31</v>
      </c>
      <c r="AX138" s="13" t="s">
        <v>69</v>
      </c>
      <c r="AY138" s="245" t="s">
        <v>133</v>
      </c>
    </row>
    <row r="139" spans="1:51" s="13" customFormat="1" ht="12">
      <c r="A139" s="13"/>
      <c r="B139" s="235"/>
      <c r="C139" s="236"/>
      <c r="D139" s="226" t="s">
        <v>197</v>
      </c>
      <c r="E139" s="237" t="s">
        <v>19</v>
      </c>
      <c r="F139" s="238" t="s">
        <v>883</v>
      </c>
      <c r="G139" s="236"/>
      <c r="H139" s="239">
        <v>4.563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197</v>
      </c>
      <c r="AU139" s="245" t="s">
        <v>78</v>
      </c>
      <c r="AV139" s="13" t="s">
        <v>78</v>
      </c>
      <c r="AW139" s="13" t="s">
        <v>31</v>
      </c>
      <c r="AX139" s="13" t="s">
        <v>69</v>
      </c>
      <c r="AY139" s="245" t="s">
        <v>133</v>
      </c>
    </row>
    <row r="140" spans="1:51" s="15" customFormat="1" ht="12">
      <c r="A140" s="15"/>
      <c r="B140" s="257"/>
      <c r="C140" s="258"/>
      <c r="D140" s="226" t="s">
        <v>197</v>
      </c>
      <c r="E140" s="259" t="s">
        <v>19</v>
      </c>
      <c r="F140" s="260" t="s">
        <v>877</v>
      </c>
      <c r="G140" s="258"/>
      <c r="H140" s="259" t="s">
        <v>19</v>
      </c>
      <c r="I140" s="261"/>
      <c r="J140" s="258"/>
      <c r="K140" s="258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197</v>
      </c>
      <c r="AU140" s="266" t="s">
        <v>78</v>
      </c>
      <c r="AV140" s="15" t="s">
        <v>76</v>
      </c>
      <c r="AW140" s="15" t="s">
        <v>31</v>
      </c>
      <c r="AX140" s="15" t="s">
        <v>69</v>
      </c>
      <c r="AY140" s="266" t="s">
        <v>133</v>
      </c>
    </row>
    <row r="141" spans="1:51" s="14" customFormat="1" ht="12">
      <c r="A141" s="14"/>
      <c r="B141" s="246"/>
      <c r="C141" s="247"/>
      <c r="D141" s="226" t="s">
        <v>197</v>
      </c>
      <c r="E141" s="248" t="s">
        <v>19</v>
      </c>
      <c r="F141" s="249" t="s">
        <v>199</v>
      </c>
      <c r="G141" s="247"/>
      <c r="H141" s="250">
        <v>124.33200000000001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197</v>
      </c>
      <c r="AU141" s="256" t="s">
        <v>78</v>
      </c>
      <c r="AV141" s="14" t="s">
        <v>152</v>
      </c>
      <c r="AW141" s="14" t="s">
        <v>31</v>
      </c>
      <c r="AX141" s="14" t="s">
        <v>76</v>
      </c>
      <c r="AY141" s="256" t="s">
        <v>133</v>
      </c>
    </row>
    <row r="142" spans="1:65" s="2" customFormat="1" ht="12">
      <c r="A142" s="39"/>
      <c r="B142" s="40"/>
      <c r="C142" s="213" t="s">
        <v>273</v>
      </c>
      <c r="D142" s="213" t="s">
        <v>136</v>
      </c>
      <c r="E142" s="214" t="s">
        <v>891</v>
      </c>
      <c r="F142" s="215" t="s">
        <v>239</v>
      </c>
      <c r="G142" s="216" t="s">
        <v>225</v>
      </c>
      <c r="H142" s="217">
        <v>38.7</v>
      </c>
      <c r="I142" s="218"/>
      <c r="J142" s="219">
        <f>ROUND(I142*H142,2)</f>
        <v>0</v>
      </c>
      <c r="K142" s="215" t="s">
        <v>196</v>
      </c>
      <c r="L142" s="45"/>
      <c r="M142" s="220" t="s">
        <v>19</v>
      </c>
      <c r="N142" s="221" t="s">
        <v>40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152</v>
      </c>
      <c r="AT142" s="224" t="s">
        <v>136</v>
      </c>
      <c r="AU142" s="224" t="s">
        <v>78</v>
      </c>
      <c r="AY142" s="18" t="s">
        <v>133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76</v>
      </c>
      <c r="BK142" s="225">
        <f>ROUND(I142*H142,2)</f>
        <v>0</v>
      </c>
      <c r="BL142" s="18" t="s">
        <v>152</v>
      </c>
      <c r="BM142" s="224" t="s">
        <v>892</v>
      </c>
    </row>
    <row r="143" spans="1:51" s="13" customFormat="1" ht="12">
      <c r="A143" s="13"/>
      <c r="B143" s="235"/>
      <c r="C143" s="236"/>
      <c r="D143" s="226" t="s">
        <v>197</v>
      </c>
      <c r="E143" s="237" t="s">
        <v>19</v>
      </c>
      <c r="F143" s="238" t="s">
        <v>893</v>
      </c>
      <c r="G143" s="236"/>
      <c r="H143" s="239">
        <v>38.7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197</v>
      </c>
      <c r="AU143" s="245" t="s">
        <v>78</v>
      </c>
      <c r="AV143" s="13" t="s">
        <v>78</v>
      </c>
      <c r="AW143" s="13" t="s">
        <v>31</v>
      </c>
      <c r="AX143" s="13" t="s">
        <v>76</v>
      </c>
      <c r="AY143" s="245" t="s">
        <v>133</v>
      </c>
    </row>
    <row r="144" spans="1:65" s="2" customFormat="1" ht="12">
      <c r="A144" s="39"/>
      <c r="B144" s="40"/>
      <c r="C144" s="213" t="s">
        <v>240</v>
      </c>
      <c r="D144" s="213" t="s">
        <v>136</v>
      </c>
      <c r="E144" s="214" t="s">
        <v>250</v>
      </c>
      <c r="F144" s="215" t="s">
        <v>251</v>
      </c>
      <c r="G144" s="216" t="s">
        <v>195</v>
      </c>
      <c r="H144" s="217">
        <v>559.084</v>
      </c>
      <c r="I144" s="218"/>
      <c r="J144" s="219">
        <f>ROUND(I144*H144,2)</f>
        <v>0</v>
      </c>
      <c r="K144" s="215" t="s">
        <v>196</v>
      </c>
      <c r="L144" s="45"/>
      <c r="M144" s="220" t="s">
        <v>19</v>
      </c>
      <c r="N144" s="221" t="s">
        <v>40</v>
      </c>
      <c r="O144" s="85"/>
      <c r="P144" s="222">
        <f>O144*H144</f>
        <v>0</v>
      </c>
      <c r="Q144" s="222">
        <v>0.00085</v>
      </c>
      <c r="R144" s="222">
        <f>Q144*H144</f>
        <v>0.4752213999999999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152</v>
      </c>
      <c r="AT144" s="224" t="s">
        <v>136</v>
      </c>
      <c r="AU144" s="224" t="s">
        <v>78</v>
      </c>
      <c r="AY144" s="18" t="s">
        <v>133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76</v>
      </c>
      <c r="BK144" s="225">
        <f>ROUND(I144*H144,2)</f>
        <v>0</v>
      </c>
      <c r="BL144" s="18" t="s">
        <v>152</v>
      </c>
      <c r="BM144" s="224" t="s">
        <v>894</v>
      </c>
    </row>
    <row r="145" spans="1:51" s="13" customFormat="1" ht="12">
      <c r="A145" s="13"/>
      <c r="B145" s="235"/>
      <c r="C145" s="236"/>
      <c r="D145" s="226" t="s">
        <v>197</v>
      </c>
      <c r="E145" s="237" t="s">
        <v>19</v>
      </c>
      <c r="F145" s="238" t="s">
        <v>895</v>
      </c>
      <c r="G145" s="236"/>
      <c r="H145" s="239">
        <v>476.684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197</v>
      </c>
      <c r="AU145" s="245" t="s">
        <v>78</v>
      </c>
      <c r="AV145" s="13" t="s">
        <v>78</v>
      </c>
      <c r="AW145" s="13" t="s">
        <v>31</v>
      </c>
      <c r="AX145" s="13" t="s">
        <v>69</v>
      </c>
      <c r="AY145" s="245" t="s">
        <v>133</v>
      </c>
    </row>
    <row r="146" spans="1:51" s="13" customFormat="1" ht="12">
      <c r="A146" s="13"/>
      <c r="B146" s="235"/>
      <c r="C146" s="236"/>
      <c r="D146" s="226" t="s">
        <v>197</v>
      </c>
      <c r="E146" s="237" t="s">
        <v>19</v>
      </c>
      <c r="F146" s="238" t="s">
        <v>896</v>
      </c>
      <c r="G146" s="236"/>
      <c r="H146" s="239">
        <v>82.4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197</v>
      </c>
      <c r="AU146" s="245" t="s">
        <v>78</v>
      </c>
      <c r="AV146" s="13" t="s">
        <v>78</v>
      </c>
      <c r="AW146" s="13" t="s">
        <v>31</v>
      </c>
      <c r="AX146" s="13" t="s">
        <v>69</v>
      </c>
      <c r="AY146" s="245" t="s">
        <v>133</v>
      </c>
    </row>
    <row r="147" spans="1:51" s="14" customFormat="1" ht="12">
      <c r="A147" s="14"/>
      <c r="B147" s="246"/>
      <c r="C147" s="247"/>
      <c r="D147" s="226" t="s">
        <v>197</v>
      </c>
      <c r="E147" s="248" t="s">
        <v>19</v>
      </c>
      <c r="F147" s="249" t="s">
        <v>199</v>
      </c>
      <c r="G147" s="247"/>
      <c r="H147" s="250">
        <v>559.0840000000001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197</v>
      </c>
      <c r="AU147" s="256" t="s">
        <v>78</v>
      </c>
      <c r="AV147" s="14" t="s">
        <v>152</v>
      </c>
      <c r="AW147" s="14" t="s">
        <v>31</v>
      </c>
      <c r="AX147" s="14" t="s">
        <v>76</v>
      </c>
      <c r="AY147" s="256" t="s">
        <v>133</v>
      </c>
    </row>
    <row r="148" spans="1:65" s="2" customFormat="1" ht="44.25" customHeight="1">
      <c r="A148" s="39"/>
      <c r="B148" s="40"/>
      <c r="C148" s="213" t="s">
        <v>284</v>
      </c>
      <c r="D148" s="213" t="s">
        <v>136</v>
      </c>
      <c r="E148" s="214" t="s">
        <v>897</v>
      </c>
      <c r="F148" s="215" t="s">
        <v>898</v>
      </c>
      <c r="G148" s="216" t="s">
        <v>195</v>
      </c>
      <c r="H148" s="217">
        <v>559.084</v>
      </c>
      <c r="I148" s="218"/>
      <c r="J148" s="219">
        <f>ROUND(I148*H148,2)</f>
        <v>0</v>
      </c>
      <c r="K148" s="215" t="s">
        <v>196</v>
      </c>
      <c r="L148" s="45"/>
      <c r="M148" s="220" t="s">
        <v>19</v>
      </c>
      <c r="N148" s="221" t="s">
        <v>40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152</v>
      </c>
      <c r="AT148" s="224" t="s">
        <v>136</v>
      </c>
      <c r="AU148" s="224" t="s">
        <v>78</v>
      </c>
      <c r="AY148" s="18" t="s">
        <v>133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76</v>
      </c>
      <c r="BK148" s="225">
        <f>ROUND(I148*H148,2)</f>
        <v>0</v>
      </c>
      <c r="BL148" s="18" t="s">
        <v>152</v>
      </c>
      <c r="BM148" s="224" t="s">
        <v>899</v>
      </c>
    </row>
    <row r="149" spans="1:51" s="13" customFormat="1" ht="12">
      <c r="A149" s="13"/>
      <c r="B149" s="235"/>
      <c r="C149" s="236"/>
      <c r="D149" s="226" t="s">
        <v>197</v>
      </c>
      <c r="E149" s="237" t="s">
        <v>19</v>
      </c>
      <c r="F149" s="238" t="s">
        <v>900</v>
      </c>
      <c r="G149" s="236"/>
      <c r="H149" s="239">
        <v>559.084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197</v>
      </c>
      <c r="AU149" s="245" t="s">
        <v>78</v>
      </c>
      <c r="AV149" s="13" t="s">
        <v>78</v>
      </c>
      <c r="AW149" s="13" t="s">
        <v>31</v>
      </c>
      <c r="AX149" s="13" t="s">
        <v>69</v>
      </c>
      <c r="AY149" s="245" t="s">
        <v>133</v>
      </c>
    </row>
    <row r="150" spans="1:51" s="15" customFormat="1" ht="12">
      <c r="A150" s="15"/>
      <c r="B150" s="257"/>
      <c r="C150" s="258"/>
      <c r="D150" s="226" t="s">
        <v>197</v>
      </c>
      <c r="E150" s="259" t="s">
        <v>19</v>
      </c>
      <c r="F150" s="260" t="s">
        <v>901</v>
      </c>
      <c r="G150" s="258"/>
      <c r="H150" s="259" t="s">
        <v>19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197</v>
      </c>
      <c r="AU150" s="266" t="s">
        <v>78</v>
      </c>
      <c r="AV150" s="15" t="s">
        <v>76</v>
      </c>
      <c r="AW150" s="15" t="s">
        <v>31</v>
      </c>
      <c r="AX150" s="15" t="s">
        <v>69</v>
      </c>
      <c r="AY150" s="266" t="s">
        <v>133</v>
      </c>
    </row>
    <row r="151" spans="1:51" s="14" customFormat="1" ht="12">
      <c r="A151" s="14"/>
      <c r="B151" s="246"/>
      <c r="C151" s="247"/>
      <c r="D151" s="226" t="s">
        <v>197</v>
      </c>
      <c r="E151" s="248" t="s">
        <v>19</v>
      </c>
      <c r="F151" s="249" t="s">
        <v>199</v>
      </c>
      <c r="G151" s="247"/>
      <c r="H151" s="250">
        <v>559.084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197</v>
      </c>
      <c r="AU151" s="256" t="s">
        <v>78</v>
      </c>
      <c r="AV151" s="14" t="s">
        <v>152</v>
      </c>
      <c r="AW151" s="14" t="s">
        <v>31</v>
      </c>
      <c r="AX151" s="14" t="s">
        <v>76</v>
      </c>
      <c r="AY151" s="256" t="s">
        <v>133</v>
      </c>
    </row>
    <row r="152" spans="1:65" s="2" customFormat="1" ht="12">
      <c r="A152" s="39"/>
      <c r="B152" s="40"/>
      <c r="C152" s="213" t="s">
        <v>246</v>
      </c>
      <c r="D152" s="213" t="s">
        <v>136</v>
      </c>
      <c r="E152" s="214" t="s">
        <v>902</v>
      </c>
      <c r="F152" s="215" t="s">
        <v>903</v>
      </c>
      <c r="G152" s="216" t="s">
        <v>225</v>
      </c>
      <c r="H152" s="217">
        <v>219.299</v>
      </c>
      <c r="I152" s="218"/>
      <c r="J152" s="219">
        <f>ROUND(I152*H152,2)</f>
        <v>0</v>
      </c>
      <c r="K152" s="215" t="s">
        <v>196</v>
      </c>
      <c r="L152" s="45"/>
      <c r="M152" s="220" t="s">
        <v>19</v>
      </c>
      <c r="N152" s="221" t="s">
        <v>40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152</v>
      </c>
      <c r="AT152" s="224" t="s">
        <v>136</v>
      </c>
      <c r="AU152" s="224" t="s">
        <v>78</v>
      </c>
      <c r="AY152" s="18" t="s">
        <v>133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76</v>
      </c>
      <c r="BK152" s="225">
        <f>ROUND(I152*H152,2)</f>
        <v>0</v>
      </c>
      <c r="BL152" s="18" t="s">
        <v>152</v>
      </c>
      <c r="BM152" s="224" t="s">
        <v>904</v>
      </c>
    </row>
    <row r="153" spans="1:51" s="13" customFormat="1" ht="12">
      <c r="A153" s="13"/>
      <c r="B153" s="235"/>
      <c r="C153" s="236"/>
      <c r="D153" s="226" t="s">
        <v>197</v>
      </c>
      <c r="E153" s="237" t="s">
        <v>19</v>
      </c>
      <c r="F153" s="238" t="s">
        <v>905</v>
      </c>
      <c r="G153" s="236"/>
      <c r="H153" s="239">
        <v>125.795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197</v>
      </c>
      <c r="AU153" s="245" t="s">
        <v>78</v>
      </c>
      <c r="AV153" s="13" t="s">
        <v>78</v>
      </c>
      <c r="AW153" s="13" t="s">
        <v>31</v>
      </c>
      <c r="AX153" s="13" t="s">
        <v>69</v>
      </c>
      <c r="AY153" s="245" t="s">
        <v>133</v>
      </c>
    </row>
    <row r="154" spans="1:51" s="13" customFormat="1" ht="12">
      <c r="A154" s="13"/>
      <c r="B154" s="235"/>
      <c r="C154" s="236"/>
      <c r="D154" s="226" t="s">
        <v>197</v>
      </c>
      <c r="E154" s="237" t="s">
        <v>19</v>
      </c>
      <c r="F154" s="238" t="s">
        <v>906</v>
      </c>
      <c r="G154" s="236"/>
      <c r="H154" s="239">
        <v>0.648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197</v>
      </c>
      <c r="AU154" s="245" t="s">
        <v>78</v>
      </c>
      <c r="AV154" s="13" t="s">
        <v>78</v>
      </c>
      <c r="AW154" s="13" t="s">
        <v>31</v>
      </c>
      <c r="AX154" s="13" t="s">
        <v>69</v>
      </c>
      <c r="AY154" s="245" t="s">
        <v>133</v>
      </c>
    </row>
    <row r="155" spans="1:51" s="13" customFormat="1" ht="12">
      <c r="A155" s="13"/>
      <c r="B155" s="235"/>
      <c r="C155" s="236"/>
      <c r="D155" s="226" t="s">
        <v>197</v>
      </c>
      <c r="E155" s="237" t="s">
        <v>19</v>
      </c>
      <c r="F155" s="238" t="s">
        <v>907</v>
      </c>
      <c r="G155" s="236"/>
      <c r="H155" s="239">
        <v>92.208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197</v>
      </c>
      <c r="AU155" s="245" t="s">
        <v>78</v>
      </c>
      <c r="AV155" s="13" t="s">
        <v>78</v>
      </c>
      <c r="AW155" s="13" t="s">
        <v>31</v>
      </c>
      <c r="AX155" s="13" t="s">
        <v>69</v>
      </c>
      <c r="AY155" s="245" t="s">
        <v>133</v>
      </c>
    </row>
    <row r="156" spans="1:51" s="13" customFormat="1" ht="12">
      <c r="A156" s="13"/>
      <c r="B156" s="235"/>
      <c r="C156" s="236"/>
      <c r="D156" s="226" t="s">
        <v>197</v>
      </c>
      <c r="E156" s="237" t="s">
        <v>19</v>
      </c>
      <c r="F156" s="238" t="s">
        <v>908</v>
      </c>
      <c r="G156" s="236"/>
      <c r="H156" s="239">
        <v>0.648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197</v>
      </c>
      <c r="AU156" s="245" t="s">
        <v>78</v>
      </c>
      <c r="AV156" s="13" t="s">
        <v>78</v>
      </c>
      <c r="AW156" s="13" t="s">
        <v>31</v>
      </c>
      <c r="AX156" s="13" t="s">
        <v>69</v>
      </c>
      <c r="AY156" s="245" t="s">
        <v>133</v>
      </c>
    </row>
    <row r="157" spans="1:51" s="14" customFormat="1" ht="12">
      <c r="A157" s="14"/>
      <c r="B157" s="246"/>
      <c r="C157" s="247"/>
      <c r="D157" s="226" t="s">
        <v>197</v>
      </c>
      <c r="E157" s="248" t="s">
        <v>19</v>
      </c>
      <c r="F157" s="249" t="s">
        <v>199</v>
      </c>
      <c r="G157" s="247"/>
      <c r="H157" s="250">
        <v>219.299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197</v>
      </c>
      <c r="AU157" s="256" t="s">
        <v>78</v>
      </c>
      <c r="AV157" s="14" t="s">
        <v>152</v>
      </c>
      <c r="AW157" s="14" t="s">
        <v>31</v>
      </c>
      <c r="AX157" s="14" t="s">
        <v>76</v>
      </c>
      <c r="AY157" s="256" t="s">
        <v>133</v>
      </c>
    </row>
    <row r="158" spans="1:65" s="2" customFormat="1" ht="12">
      <c r="A158" s="39"/>
      <c r="B158" s="40"/>
      <c r="C158" s="213" t="s">
        <v>7</v>
      </c>
      <c r="D158" s="213" t="s">
        <v>136</v>
      </c>
      <c r="E158" s="214" t="s">
        <v>909</v>
      </c>
      <c r="F158" s="215" t="s">
        <v>910</v>
      </c>
      <c r="G158" s="216" t="s">
        <v>225</v>
      </c>
      <c r="H158" s="217">
        <v>125.795</v>
      </c>
      <c r="I158" s="218"/>
      <c r="J158" s="219">
        <f>ROUND(I158*H158,2)</f>
        <v>0</v>
      </c>
      <c r="K158" s="215" t="s">
        <v>196</v>
      </c>
      <c r="L158" s="45"/>
      <c r="M158" s="220" t="s">
        <v>19</v>
      </c>
      <c r="N158" s="221" t="s">
        <v>40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152</v>
      </c>
      <c r="AT158" s="224" t="s">
        <v>136</v>
      </c>
      <c r="AU158" s="224" t="s">
        <v>78</v>
      </c>
      <c r="AY158" s="18" t="s">
        <v>133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76</v>
      </c>
      <c r="BK158" s="225">
        <f>ROUND(I158*H158,2)</f>
        <v>0</v>
      </c>
      <c r="BL158" s="18" t="s">
        <v>152</v>
      </c>
      <c r="BM158" s="224" t="s">
        <v>911</v>
      </c>
    </row>
    <row r="159" spans="1:51" s="13" customFormat="1" ht="12">
      <c r="A159" s="13"/>
      <c r="B159" s="235"/>
      <c r="C159" s="236"/>
      <c r="D159" s="226" t="s">
        <v>197</v>
      </c>
      <c r="E159" s="237" t="s">
        <v>19</v>
      </c>
      <c r="F159" s="238" t="s">
        <v>905</v>
      </c>
      <c r="G159" s="236"/>
      <c r="H159" s="239">
        <v>125.795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197</v>
      </c>
      <c r="AU159" s="245" t="s">
        <v>78</v>
      </c>
      <c r="AV159" s="13" t="s">
        <v>78</v>
      </c>
      <c r="AW159" s="13" t="s">
        <v>31</v>
      </c>
      <c r="AX159" s="13" t="s">
        <v>69</v>
      </c>
      <c r="AY159" s="245" t="s">
        <v>133</v>
      </c>
    </row>
    <row r="160" spans="1:65" s="2" customFormat="1" ht="12">
      <c r="A160" s="39"/>
      <c r="B160" s="40"/>
      <c r="C160" s="213" t="s">
        <v>252</v>
      </c>
      <c r="D160" s="213" t="s">
        <v>136</v>
      </c>
      <c r="E160" s="214" t="s">
        <v>912</v>
      </c>
      <c r="F160" s="215" t="s">
        <v>913</v>
      </c>
      <c r="G160" s="216" t="s">
        <v>225</v>
      </c>
      <c r="H160" s="217">
        <v>33.587</v>
      </c>
      <c r="I160" s="218"/>
      <c r="J160" s="219">
        <f>ROUND(I160*H160,2)</f>
        <v>0</v>
      </c>
      <c r="K160" s="215" t="s">
        <v>196</v>
      </c>
      <c r="L160" s="45"/>
      <c r="M160" s="220" t="s">
        <v>19</v>
      </c>
      <c r="N160" s="221" t="s">
        <v>40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152</v>
      </c>
      <c r="AT160" s="224" t="s">
        <v>136</v>
      </c>
      <c r="AU160" s="224" t="s">
        <v>78</v>
      </c>
      <c r="AY160" s="18" t="s">
        <v>133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76</v>
      </c>
      <c r="BK160" s="225">
        <f>ROUND(I160*H160,2)</f>
        <v>0</v>
      </c>
      <c r="BL160" s="18" t="s">
        <v>152</v>
      </c>
      <c r="BM160" s="224" t="s">
        <v>914</v>
      </c>
    </row>
    <row r="161" spans="1:51" s="13" customFormat="1" ht="12">
      <c r="A161" s="13"/>
      <c r="B161" s="235"/>
      <c r="C161" s="236"/>
      <c r="D161" s="226" t="s">
        <v>197</v>
      </c>
      <c r="E161" s="237" t="s">
        <v>19</v>
      </c>
      <c r="F161" s="238" t="s">
        <v>915</v>
      </c>
      <c r="G161" s="236"/>
      <c r="H161" s="239">
        <v>33.587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197</v>
      </c>
      <c r="AU161" s="245" t="s">
        <v>78</v>
      </c>
      <c r="AV161" s="13" t="s">
        <v>78</v>
      </c>
      <c r="AW161" s="13" t="s">
        <v>31</v>
      </c>
      <c r="AX161" s="13" t="s">
        <v>76</v>
      </c>
      <c r="AY161" s="245" t="s">
        <v>133</v>
      </c>
    </row>
    <row r="162" spans="1:51" s="15" customFormat="1" ht="12">
      <c r="A162" s="15"/>
      <c r="B162" s="257"/>
      <c r="C162" s="258"/>
      <c r="D162" s="226" t="s">
        <v>197</v>
      </c>
      <c r="E162" s="259" t="s">
        <v>19</v>
      </c>
      <c r="F162" s="260" t="s">
        <v>916</v>
      </c>
      <c r="G162" s="258"/>
      <c r="H162" s="259" t="s">
        <v>19</v>
      </c>
      <c r="I162" s="261"/>
      <c r="J162" s="258"/>
      <c r="K162" s="258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197</v>
      </c>
      <c r="AU162" s="266" t="s">
        <v>78</v>
      </c>
      <c r="AV162" s="15" t="s">
        <v>76</v>
      </c>
      <c r="AW162" s="15" t="s">
        <v>31</v>
      </c>
      <c r="AX162" s="15" t="s">
        <v>69</v>
      </c>
      <c r="AY162" s="266" t="s">
        <v>133</v>
      </c>
    </row>
    <row r="163" spans="1:65" s="2" customFormat="1" ht="12">
      <c r="A163" s="39"/>
      <c r="B163" s="40"/>
      <c r="C163" s="213" t="s">
        <v>305</v>
      </c>
      <c r="D163" s="213" t="s">
        <v>136</v>
      </c>
      <c r="E163" s="214" t="s">
        <v>917</v>
      </c>
      <c r="F163" s="215" t="s">
        <v>918</v>
      </c>
      <c r="G163" s="216" t="s">
        <v>225</v>
      </c>
      <c r="H163" s="217">
        <v>125.793</v>
      </c>
      <c r="I163" s="218"/>
      <c r="J163" s="219">
        <f>ROUND(I163*H163,2)</f>
        <v>0</v>
      </c>
      <c r="K163" s="215" t="s">
        <v>196</v>
      </c>
      <c r="L163" s="45"/>
      <c r="M163" s="220" t="s">
        <v>19</v>
      </c>
      <c r="N163" s="221" t="s">
        <v>40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152</v>
      </c>
      <c r="AT163" s="224" t="s">
        <v>136</v>
      </c>
      <c r="AU163" s="224" t="s">
        <v>78</v>
      </c>
      <c r="AY163" s="18" t="s">
        <v>133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76</v>
      </c>
      <c r="BK163" s="225">
        <f>ROUND(I163*H163,2)</f>
        <v>0</v>
      </c>
      <c r="BL163" s="18" t="s">
        <v>152</v>
      </c>
      <c r="BM163" s="224" t="s">
        <v>919</v>
      </c>
    </row>
    <row r="164" spans="1:51" s="13" customFormat="1" ht="12">
      <c r="A164" s="13"/>
      <c r="B164" s="235"/>
      <c r="C164" s="236"/>
      <c r="D164" s="226" t="s">
        <v>197</v>
      </c>
      <c r="E164" s="237" t="s">
        <v>19</v>
      </c>
      <c r="F164" s="238" t="s">
        <v>920</v>
      </c>
      <c r="G164" s="236"/>
      <c r="H164" s="239">
        <v>125.793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197</v>
      </c>
      <c r="AU164" s="245" t="s">
        <v>78</v>
      </c>
      <c r="AV164" s="13" t="s">
        <v>78</v>
      </c>
      <c r="AW164" s="13" t="s">
        <v>31</v>
      </c>
      <c r="AX164" s="13" t="s">
        <v>76</v>
      </c>
      <c r="AY164" s="245" t="s">
        <v>133</v>
      </c>
    </row>
    <row r="165" spans="1:51" s="15" customFormat="1" ht="12">
      <c r="A165" s="15"/>
      <c r="B165" s="257"/>
      <c r="C165" s="258"/>
      <c r="D165" s="226" t="s">
        <v>197</v>
      </c>
      <c r="E165" s="259" t="s">
        <v>19</v>
      </c>
      <c r="F165" s="260" t="s">
        <v>916</v>
      </c>
      <c r="G165" s="258"/>
      <c r="H165" s="259" t="s">
        <v>19</v>
      </c>
      <c r="I165" s="261"/>
      <c r="J165" s="258"/>
      <c r="K165" s="258"/>
      <c r="L165" s="262"/>
      <c r="M165" s="263"/>
      <c r="N165" s="264"/>
      <c r="O165" s="264"/>
      <c r="P165" s="264"/>
      <c r="Q165" s="264"/>
      <c r="R165" s="264"/>
      <c r="S165" s="264"/>
      <c r="T165" s="26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6" t="s">
        <v>197</v>
      </c>
      <c r="AU165" s="266" t="s">
        <v>78</v>
      </c>
      <c r="AV165" s="15" t="s">
        <v>76</v>
      </c>
      <c r="AW165" s="15" t="s">
        <v>31</v>
      </c>
      <c r="AX165" s="15" t="s">
        <v>69</v>
      </c>
      <c r="AY165" s="266" t="s">
        <v>133</v>
      </c>
    </row>
    <row r="166" spans="1:65" s="2" customFormat="1" ht="44.25" customHeight="1">
      <c r="A166" s="39"/>
      <c r="B166" s="40"/>
      <c r="C166" s="213" t="s">
        <v>257</v>
      </c>
      <c r="D166" s="213" t="s">
        <v>136</v>
      </c>
      <c r="E166" s="214" t="s">
        <v>921</v>
      </c>
      <c r="F166" s="215" t="s">
        <v>922</v>
      </c>
      <c r="G166" s="216" t="s">
        <v>225</v>
      </c>
      <c r="H166" s="217">
        <v>126.443</v>
      </c>
      <c r="I166" s="218"/>
      <c r="J166" s="219">
        <f>ROUND(I166*H166,2)</f>
        <v>0</v>
      </c>
      <c r="K166" s="215" t="s">
        <v>196</v>
      </c>
      <c r="L166" s="45"/>
      <c r="M166" s="220" t="s">
        <v>19</v>
      </c>
      <c r="N166" s="221" t="s">
        <v>40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152</v>
      </c>
      <c r="AT166" s="224" t="s">
        <v>136</v>
      </c>
      <c r="AU166" s="224" t="s">
        <v>78</v>
      </c>
      <c r="AY166" s="18" t="s">
        <v>133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76</v>
      </c>
      <c r="BK166" s="225">
        <f>ROUND(I166*H166,2)</f>
        <v>0</v>
      </c>
      <c r="BL166" s="18" t="s">
        <v>152</v>
      </c>
      <c r="BM166" s="224" t="s">
        <v>923</v>
      </c>
    </row>
    <row r="167" spans="1:51" s="13" customFormat="1" ht="12">
      <c r="A167" s="13"/>
      <c r="B167" s="235"/>
      <c r="C167" s="236"/>
      <c r="D167" s="226" t="s">
        <v>197</v>
      </c>
      <c r="E167" s="237" t="s">
        <v>19</v>
      </c>
      <c r="F167" s="238" t="s">
        <v>924</v>
      </c>
      <c r="G167" s="236"/>
      <c r="H167" s="239">
        <v>126.443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197</v>
      </c>
      <c r="AU167" s="245" t="s">
        <v>78</v>
      </c>
      <c r="AV167" s="13" t="s">
        <v>78</v>
      </c>
      <c r="AW167" s="13" t="s">
        <v>31</v>
      </c>
      <c r="AX167" s="13" t="s">
        <v>76</v>
      </c>
      <c r="AY167" s="245" t="s">
        <v>133</v>
      </c>
    </row>
    <row r="168" spans="1:51" s="15" customFormat="1" ht="12">
      <c r="A168" s="15"/>
      <c r="B168" s="257"/>
      <c r="C168" s="258"/>
      <c r="D168" s="226" t="s">
        <v>197</v>
      </c>
      <c r="E168" s="259" t="s">
        <v>19</v>
      </c>
      <c r="F168" s="260" t="s">
        <v>925</v>
      </c>
      <c r="G168" s="258"/>
      <c r="H168" s="259" t="s">
        <v>19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197</v>
      </c>
      <c r="AU168" s="266" t="s">
        <v>78</v>
      </c>
      <c r="AV168" s="15" t="s">
        <v>76</v>
      </c>
      <c r="AW168" s="15" t="s">
        <v>31</v>
      </c>
      <c r="AX168" s="15" t="s">
        <v>69</v>
      </c>
      <c r="AY168" s="266" t="s">
        <v>133</v>
      </c>
    </row>
    <row r="169" spans="1:65" s="2" customFormat="1" ht="44.25" customHeight="1">
      <c r="A169" s="39"/>
      <c r="B169" s="40"/>
      <c r="C169" s="213" t="s">
        <v>315</v>
      </c>
      <c r="D169" s="213" t="s">
        <v>136</v>
      </c>
      <c r="E169" s="214" t="s">
        <v>926</v>
      </c>
      <c r="F169" s="215" t="s">
        <v>927</v>
      </c>
      <c r="G169" s="216" t="s">
        <v>225</v>
      </c>
      <c r="H169" s="217">
        <v>125.793</v>
      </c>
      <c r="I169" s="218"/>
      <c r="J169" s="219">
        <f>ROUND(I169*H169,2)</f>
        <v>0</v>
      </c>
      <c r="K169" s="215" t="s">
        <v>196</v>
      </c>
      <c r="L169" s="45"/>
      <c r="M169" s="220" t="s">
        <v>19</v>
      </c>
      <c r="N169" s="221" t="s">
        <v>40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152</v>
      </c>
      <c r="AT169" s="224" t="s">
        <v>136</v>
      </c>
      <c r="AU169" s="224" t="s">
        <v>78</v>
      </c>
      <c r="AY169" s="18" t="s">
        <v>133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76</v>
      </c>
      <c r="BK169" s="225">
        <f>ROUND(I169*H169,2)</f>
        <v>0</v>
      </c>
      <c r="BL169" s="18" t="s">
        <v>152</v>
      </c>
      <c r="BM169" s="224" t="s">
        <v>928</v>
      </c>
    </row>
    <row r="170" spans="1:51" s="13" customFormat="1" ht="12">
      <c r="A170" s="13"/>
      <c r="B170" s="235"/>
      <c r="C170" s="236"/>
      <c r="D170" s="226" t="s">
        <v>197</v>
      </c>
      <c r="E170" s="237" t="s">
        <v>19</v>
      </c>
      <c r="F170" s="238" t="s">
        <v>929</v>
      </c>
      <c r="G170" s="236"/>
      <c r="H170" s="239">
        <v>125.793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197</v>
      </c>
      <c r="AU170" s="245" t="s">
        <v>78</v>
      </c>
      <c r="AV170" s="13" t="s">
        <v>78</v>
      </c>
      <c r="AW170" s="13" t="s">
        <v>31</v>
      </c>
      <c r="AX170" s="13" t="s">
        <v>76</v>
      </c>
      <c r="AY170" s="245" t="s">
        <v>133</v>
      </c>
    </row>
    <row r="171" spans="1:51" s="15" customFormat="1" ht="12">
      <c r="A171" s="15"/>
      <c r="B171" s="257"/>
      <c r="C171" s="258"/>
      <c r="D171" s="226" t="s">
        <v>197</v>
      </c>
      <c r="E171" s="259" t="s">
        <v>19</v>
      </c>
      <c r="F171" s="260" t="s">
        <v>930</v>
      </c>
      <c r="G171" s="258"/>
      <c r="H171" s="259" t="s">
        <v>19</v>
      </c>
      <c r="I171" s="261"/>
      <c r="J171" s="258"/>
      <c r="K171" s="258"/>
      <c r="L171" s="262"/>
      <c r="M171" s="263"/>
      <c r="N171" s="264"/>
      <c r="O171" s="264"/>
      <c r="P171" s="264"/>
      <c r="Q171" s="264"/>
      <c r="R171" s="264"/>
      <c r="S171" s="264"/>
      <c r="T171" s="26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6" t="s">
        <v>197</v>
      </c>
      <c r="AU171" s="266" t="s">
        <v>78</v>
      </c>
      <c r="AV171" s="15" t="s">
        <v>76</v>
      </c>
      <c r="AW171" s="15" t="s">
        <v>31</v>
      </c>
      <c r="AX171" s="15" t="s">
        <v>69</v>
      </c>
      <c r="AY171" s="266" t="s">
        <v>133</v>
      </c>
    </row>
    <row r="172" spans="1:65" s="2" customFormat="1" ht="44.25" customHeight="1">
      <c r="A172" s="39"/>
      <c r="B172" s="40"/>
      <c r="C172" s="213" t="s">
        <v>261</v>
      </c>
      <c r="D172" s="213" t="s">
        <v>136</v>
      </c>
      <c r="E172" s="214" t="s">
        <v>931</v>
      </c>
      <c r="F172" s="215" t="s">
        <v>932</v>
      </c>
      <c r="G172" s="216" t="s">
        <v>276</v>
      </c>
      <c r="H172" s="217">
        <v>286.884</v>
      </c>
      <c r="I172" s="218"/>
      <c r="J172" s="219">
        <f>ROUND(I172*H172,2)</f>
        <v>0</v>
      </c>
      <c r="K172" s="215" t="s">
        <v>196</v>
      </c>
      <c r="L172" s="45"/>
      <c r="M172" s="220" t="s">
        <v>19</v>
      </c>
      <c r="N172" s="221" t="s">
        <v>40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152</v>
      </c>
      <c r="AT172" s="224" t="s">
        <v>136</v>
      </c>
      <c r="AU172" s="224" t="s">
        <v>78</v>
      </c>
      <c r="AY172" s="18" t="s">
        <v>133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76</v>
      </c>
      <c r="BK172" s="225">
        <f>ROUND(I172*H172,2)</f>
        <v>0</v>
      </c>
      <c r="BL172" s="18" t="s">
        <v>152</v>
      </c>
      <c r="BM172" s="224" t="s">
        <v>933</v>
      </c>
    </row>
    <row r="173" spans="1:51" s="13" customFormat="1" ht="12">
      <c r="A173" s="13"/>
      <c r="B173" s="235"/>
      <c r="C173" s="236"/>
      <c r="D173" s="226" t="s">
        <v>197</v>
      </c>
      <c r="E173" s="237" t="s">
        <v>19</v>
      </c>
      <c r="F173" s="238" t="s">
        <v>934</v>
      </c>
      <c r="G173" s="236"/>
      <c r="H173" s="239">
        <v>286.884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197</v>
      </c>
      <c r="AU173" s="245" t="s">
        <v>78</v>
      </c>
      <c r="AV173" s="13" t="s">
        <v>78</v>
      </c>
      <c r="AW173" s="13" t="s">
        <v>31</v>
      </c>
      <c r="AX173" s="13" t="s">
        <v>76</v>
      </c>
      <c r="AY173" s="245" t="s">
        <v>133</v>
      </c>
    </row>
    <row r="174" spans="1:65" s="2" customFormat="1" ht="44.25" customHeight="1">
      <c r="A174" s="39"/>
      <c r="B174" s="40"/>
      <c r="C174" s="213" t="s">
        <v>322</v>
      </c>
      <c r="D174" s="213" t="s">
        <v>136</v>
      </c>
      <c r="E174" s="214" t="s">
        <v>935</v>
      </c>
      <c r="F174" s="215" t="s">
        <v>280</v>
      </c>
      <c r="G174" s="216" t="s">
        <v>225</v>
      </c>
      <c r="H174" s="217">
        <v>184.416</v>
      </c>
      <c r="I174" s="218"/>
      <c r="J174" s="219">
        <f>ROUND(I174*H174,2)</f>
        <v>0</v>
      </c>
      <c r="K174" s="215" t="s">
        <v>196</v>
      </c>
      <c r="L174" s="45"/>
      <c r="M174" s="220" t="s">
        <v>19</v>
      </c>
      <c r="N174" s="221" t="s">
        <v>40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152</v>
      </c>
      <c r="AT174" s="224" t="s">
        <v>136</v>
      </c>
      <c r="AU174" s="224" t="s">
        <v>78</v>
      </c>
      <c r="AY174" s="18" t="s">
        <v>133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76</v>
      </c>
      <c r="BK174" s="225">
        <f>ROUND(I174*H174,2)</f>
        <v>0</v>
      </c>
      <c r="BL174" s="18" t="s">
        <v>152</v>
      </c>
      <c r="BM174" s="224" t="s">
        <v>936</v>
      </c>
    </row>
    <row r="175" spans="1:51" s="13" customFormat="1" ht="12">
      <c r="A175" s="13"/>
      <c r="B175" s="235"/>
      <c r="C175" s="236"/>
      <c r="D175" s="226" t="s">
        <v>197</v>
      </c>
      <c r="E175" s="237" t="s">
        <v>19</v>
      </c>
      <c r="F175" s="238" t="s">
        <v>937</v>
      </c>
      <c r="G175" s="236"/>
      <c r="H175" s="239">
        <v>157.236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197</v>
      </c>
      <c r="AU175" s="245" t="s">
        <v>78</v>
      </c>
      <c r="AV175" s="13" t="s">
        <v>78</v>
      </c>
      <c r="AW175" s="13" t="s">
        <v>31</v>
      </c>
      <c r="AX175" s="13" t="s">
        <v>69</v>
      </c>
      <c r="AY175" s="245" t="s">
        <v>133</v>
      </c>
    </row>
    <row r="176" spans="1:51" s="13" customFormat="1" ht="12">
      <c r="A176" s="13"/>
      <c r="B176" s="235"/>
      <c r="C176" s="236"/>
      <c r="D176" s="226" t="s">
        <v>197</v>
      </c>
      <c r="E176" s="237" t="s">
        <v>19</v>
      </c>
      <c r="F176" s="238" t="s">
        <v>938</v>
      </c>
      <c r="G176" s="236"/>
      <c r="H176" s="239">
        <v>27.18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197</v>
      </c>
      <c r="AU176" s="245" t="s">
        <v>78</v>
      </c>
      <c r="AV176" s="13" t="s">
        <v>78</v>
      </c>
      <c r="AW176" s="13" t="s">
        <v>31</v>
      </c>
      <c r="AX176" s="13" t="s">
        <v>69</v>
      </c>
      <c r="AY176" s="245" t="s">
        <v>133</v>
      </c>
    </row>
    <row r="177" spans="1:51" s="14" customFormat="1" ht="12">
      <c r="A177" s="14"/>
      <c r="B177" s="246"/>
      <c r="C177" s="247"/>
      <c r="D177" s="226" t="s">
        <v>197</v>
      </c>
      <c r="E177" s="248" t="s">
        <v>19</v>
      </c>
      <c r="F177" s="249" t="s">
        <v>199</v>
      </c>
      <c r="G177" s="247"/>
      <c r="H177" s="250">
        <v>184.416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197</v>
      </c>
      <c r="AU177" s="256" t="s">
        <v>78</v>
      </c>
      <c r="AV177" s="14" t="s">
        <v>152</v>
      </c>
      <c r="AW177" s="14" t="s">
        <v>31</v>
      </c>
      <c r="AX177" s="14" t="s">
        <v>76</v>
      </c>
      <c r="AY177" s="256" t="s">
        <v>133</v>
      </c>
    </row>
    <row r="178" spans="1:65" s="2" customFormat="1" ht="16.5" customHeight="1">
      <c r="A178" s="39"/>
      <c r="B178" s="40"/>
      <c r="C178" s="267" t="s">
        <v>264</v>
      </c>
      <c r="D178" s="267" t="s">
        <v>290</v>
      </c>
      <c r="E178" s="268" t="s">
        <v>939</v>
      </c>
      <c r="F178" s="269" t="s">
        <v>940</v>
      </c>
      <c r="G178" s="270" t="s">
        <v>276</v>
      </c>
      <c r="H178" s="271">
        <v>165.974</v>
      </c>
      <c r="I178" s="272"/>
      <c r="J178" s="273">
        <f>ROUND(I178*H178,2)</f>
        <v>0</v>
      </c>
      <c r="K178" s="269" t="s">
        <v>196</v>
      </c>
      <c r="L178" s="274"/>
      <c r="M178" s="275" t="s">
        <v>19</v>
      </c>
      <c r="N178" s="276" t="s">
        <v>40</v>
      </c>
      <c r="O178" s="85"/>
      <c r="P178" s="222">
        <f>O178*H178</f>
        <v>0</v>
      </c>
      <c r="Q178" s="222">
        <v>1</v>
      </c>
      <c r="R178" s="222">
        <f>Q178*H178</f>
        <v>165.974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176</v>
      </c>
      <c r="AT178" s="224" t="s">
        <v>290</v>
      </c>
      <c r="AU178" s="224" t="s">
        <v>78</v>
      </c>
      <c r="AY178" s="18" t="s">
        <v>133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76</v>
      </c>
      <c r="BK178" s="225">
        <f>ROUND(I178*H178,2)</f>
        <v>0</v>
      </c>
      <c r="BL178" s="18" t="s">
        <v>152</v>
      </c>
      <c r="BM178" s="224" t="s">
        <v>941</v>
      </c>
    </row>
    <row r="179" spans="1:51" s="13" customFormat="1" ht="12">
      <c r="A179" s="13"/>
      <c r="B179" s="235"/>
      <c r="C179" s="236"/>
      <c r="D179" s="226" t="s">
        <v>197</v>
      </c>
      <c r="E179" s="237" t="s">
        <v>19</v>
      </c>
      <c r="F179" s="238" t="s">
        <v>942</v>
      </c>
      <c r="G179" s="236"/>
      <c r="H179" s="239">
        <v>165.974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197</v>
      </c>
      <c r="AU179" s="245" t="s">
        <v>78</v>
      </c>
      <c r="AV179" s="13" t="s">
        <v>78</v>
      </c>
      <c r="AW179" s="13" t="s">
        <v>31</v>
      </c>
      <c r="AX179" s="13" t="s">
        <v>76</v>
      </c>
      <c r="AY179" s="245" t="s">
        <v>133</v>
      </c>
    </row>
    <row r="180" spans="1:51" s="15" customFormat="1" ht="12">
      <c r="A180" s="15"/>
      <c r="B180" s="257"/>
      <c r="C180" s="258"/>
      <c r="D180" s="226" t="s">
        <v>197</v>
      </c>
      <c r="E180" s="259" t="s">
        <v>19</v>
      </c>
      <c r="F180" s="260" t="s">
        <v>943</v>
      </c>
      <c r="G180" s="258"/>
      <c r="H180" s="259" t="s">
        <v>19</v>
      </c>
      <c r="I180" s="261"/>
      <c r="J180" s="258"/>
      <c r="K180" s="258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197</v>
      </c>
      <c r="AU180" s="266" t="s">
        <v>78</v>
      </c>
      <c r="AV180" s="15" t="s">
        <v>76</v>
      </c>
      <c r="AW180" s="15" t="s">
        <v>31</v>
      </c>
      <c r="AX180" s="15" t="s">
        <v>69</v>
      </c>
      <c r="AY180" s="266" t="s">
        <v>133</v>
      </c>
    </row>
    <row r="181" spans="1:65" s="2" customFormat="1" ht="66.75" customHeight="1">
      <c r="A181" s="39"/>
      <c r="B181" s="40"/>
      <c r="C181" s="213" t="s">
        <v>329</v>
      </c>
      <c r="D181" s="213" t="s">
        <v>136</v>
      </c>
      <c r="E181" s="214" t="s">
        <v>285</v>
      </c>
      <c r="F181" s="215" t="s">
        <v>286</v>
      </c>
      <c r="G181" s="216" t="s">
        <v>225</v>
      </c>
      <c r="H181" s="217">
        <v>48.852</v>
      </c>
      <c r="I181" s="218"/>
      <c r="J181" s="219">
        <f>ROUND(I181*H181,2)</f>
        <v>0</v>
      </c>
      <c r="K181" s="215" t="s">
        <v>196</v>
      </c>
      <c r="L181" s="45"/>
      <c r="M181" s="220" t="s">
        <v>19</v>
      </c>
      <c r="N181" s="221" t="s">
        <v>40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152</v>
      </c>
      <c r="AT181" s="224" t="s">
        <v>136</v>
      </c>
      <c r="AU181" s="224" t="s">
        <v>78</v>
      </c>
      <c r="AY181" s="18" t="s">
        <v>133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76</v>
      </c>
      <c r="BK181" s="225">
        <f>ROUND(I181*H181,2)</f>
        <v>0</v>
      </c>
      <c r="BL181" s="18" t="s">
        <v>152</v>
      </c>
      <c r="BM181" s="224" t="s">
        <v>944</v>
      </c>
    </row>
    <row r="182" spans="1:51" s="13" customFormat="1" ht="12">
      <c r="A182" s="13"/>
      <c r="B182" s="235"/>
      <c r="C182" s="236"/>
      <c r="D182" s="226" t="s">
        <v>197</v>
      </c>
      <c r="E182" s="237" t="s">
        <v>19</v>
      </c>
      <c r="F182" s="238" t="s">
        <v>945</v>
      </c>
      <c r="G182" s="236"/>
      <c r="H182" s="239">
        <v>41.652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197</v>
      </c>
      <c r="AU182" s="245" t="s">
        <v>78</v>
      </c>
      <c r="AV182" s="13" t="s">
        <v>78</v>
      </c>
      <c r="AW182" s="13" t="s">
        <v>31</v>
      </c>
      <c r="AX182" s="13" t="s">
        <v>69</v>
      </c>
      <c r="AY182" s="245" t="s">
        <v>133</v>
      </c>
    </row>
    <row r="183" spans="1:51" s="13" customFormat="1" ht="12">
      <c r="A183" s="13"/>
      <c r="B183" s="235"/>
      <c r="C183" s="236"/>
      <c r="D183" s="226" t="s">
        <v>197</v>
      </c>
      <c r="E183" s="237" t="s">
        <v>19</v>
      </c>
      <c r="F183" s="238" t="s">
        <v>946</v>
      </c>
      <c r="G183" s="236"/>
      <c r="H183" s="239">
        <v>7.2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197</v>
      </c>
      <c r="AU183" s="245" t="s">
        <v>78</v>
      </c>
      <c r="AV183" s="13" t="s">
        <v>78</v>
      </c>
      <c r="AW183" s="13" t="s">
        <v>31</v>
      </c>
      <c r="AX183" s="13" t="s">
        <v>69</v>
      </c>
      <c r="AY183" s="245" t="s">
        <v>133</v>
      </c>
    </row>
    <row r="184" spans="1:51" s="14" customFormat="1" ht="12">
      <c r="A184" s="14"/>
      <c r="B184" s="246"/>
      <c r="C184" s="247"/>
      <c r="D184" s="226" t="s">
        <v>197</v>
      </c>
      <c r="E184" s="248" t="s">
        <v>19</v>
      </c>
      <c r="F184" s="249" t="s">
        <v>199</v>
      </c>
      <c r="G184" s="247"/>
      <c r="H184" s="250">
        <v>48.852000000000004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197</v>
      </c>
      <c r="AU184" s="256" t="s">
        <v>78</v>
      </c>
      <c r="AV184" s="14" t="s">
        <v>152</v>
      </c>
      <c r="AW184" s="14" t="s">
        <v>31</v>
      </c>
      <c r="AX184" s="14" t="s">
        <v>76</v>
      </c>
      <c r="AY184" s="256" t="s">
        <v>133</v>
      </c>
    </row>
    <row r="185" spans="1:65" s="2" customFormat="1" ht="16.5" customHeight="1">
      <c r="A185" s="39"/>
      <c r="B185" s="40"/>
      <c r="C185" s="267" t="s">
        <v>269</v>
      </c>
      <c r="D185" s="267" t="s">
        <v>290</v>
      </c>
      <c r="E185" s="268" t="s">
        <v>947</v>
      </c>
      <c r="F185" s="269" t="s">
        <v>948</v>
      </c>
      <c r="G185" s="270" t="s">
        <v>276</v>
      </c>
      <c r="H185" s="271">
        <v>87.934</v>
      </c>
      <c r="I185" s="272"/>
      <c r="J185" s="273">
        <f>ROUND(I185*H185,2)</f>
        <v>0</v>
      </c>
      <c r="K185" s="269" t="s">
        <v>196</v>
      </c>
      <c r="L185" s="274"/>
      <c r="M185" s="275" t="s">
        <v>19</v>
      </c>
      <c r="N185" s="276" t="s">
        <v>40</v>
      </c>
      <c r="O185" s="85"/>
      <c r="P185" s="222">
        <f>O185*H185</f>
        <v>0</v>
      </c>
      <c r="Q185" s="222">
        <v>1</v>
      </c>
      <c r="R185" s="222">
        <f>Q185*H185</f>
        <v>87.934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176</v>
      </c>
      <c r="AT185" s="224" t="s">
        <v>290</v>
      </c>
      <c r="AU185" s="224" t="s">
        <v>78</v>
      </c>
      <c r="AY185" s="18" t="s">
        <v>133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76</v>
      </c>
      <c r="BK185" s="225">
        <f>ROUND(I185*H185,2)</f>
        <v>0</v>
      </c>
      <c r="BL185" s="18" t="s">
        <v>152</v>
      </c>
      <c r="BM185" s="224" t="s">
        <v>949</v>
      </c>
    </row>
    <row r="186" spans="1:51" s="13" customFormat="1" ht="12">
      <c r="A186" s="13"/>
      <c r="B186" s="235"/>
      <c r="C186" s="236"/>
      <c r="D186" s="226" t="s">
        <v>197</v>
      </c>
      <c r="E186" s="237" t="s">
        <v>19</v>
      </c>
      <c r="F186" s="238" t="s">
        <v>950</v>
      </c>
      <c r="G186" s="236"/>
      <c r="H186" s="239">
        <v>87.934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197</v>
      </c>
      <c r="AU186" s="245" t="s">
        <v>78</v>
      </c>
      <c r="AV186" s="13" t="s">
        <v>78</v>
      </c>
      <c r="AW186" s="13" t="s">
        <v>31</v>
      </c>
      <c r="AX186" s="13" t="s">
        <v>76</v>
      </c>
      <c r="AY186" s="245" t="s">
        <v>133</v>
      </c>
    </row>
    <row r="187" spans="1:65" s="2" customFormat="1" ht="12">
      <c r="A187" s="39"/>
      <c r="B187" s="40"/>
      <c r="C187" s="213" t="s">
        <v>336</v>
      </c>
      <c r="D187" s="213" t="s">
        <v>136</v>
      </c>
      <c r="E187" s="214" t="s">
        <v>951</v>
      </c>
      <c r="F187" s="215" t="s">
        <v>952</v>
      </c>
      <c r="G187" s="216" t="s">
        <v>195</v>
      </c>
      <c r="H187" s="217">
        <v>4.32</v>
      </c>
      <c r="I187" s="218"/>
      <c r="J187" s="219">
        <f>ROUND(I187*H187,2)</f>
        <v>0</v>
      </c>
      <c r="K187" s="215" t="s">
        <v>196</v>
      </c>
      <c r="L187" s="45"/>
      <c r="M187" s="220" t="s">
        <v>19</v>
      </c>
      <c r="N187" s="221" t="s">
        <v>40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152</v>
      </c>
      <c r="AT187" s="224" t="s">
        <v>136</v>
      </c>
      <c r="AU187" s="224" t="s">
        <v>78</v>
      </c>
      <c r="AY187" s="18" t="s">
        <v>133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76</v>
      </c>
      <c r="BK187" s="225">
        <f>ROUND(I187*H187,2)</f>
        <v>0</v>
      </c>
      <c r="BL187" s="18" t="s">
        <v>152</v>
      </c>
      <c r="BM187" s="224" t="s">
        <v>953</v>
      </c>
    </row>
    <row r="188" spans="1:51" s="13" customFormat="1" ht="12">
      <c r="A188" s="13"/>
      <c r="B188" s="235"/>
      <c r="C188" s="236"/>
      <c r="D188" s="226" t="s">
        <v>197</v>
      </c>
      <c r="E188" s="237" t="s">
        <v>19</v>
      </c>
      <c r="F188" s="238" t="s">
        <v>872</v>
      </c>
      <c r="G188" s="236"/>
      <c r="H188" s="239">
        <v>4.32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197</v>
      </c>
      <c r="AU188" s="245" t="s">
        <v>78</v>
      </c>
      <c r="AV188" s="13" t="s">
        <v>78</v>
      </c>
      <c r="AW188" s="13" t="s">
        <v>31</v>
      </c>
      <c r="AX188" s="13" t="s">
        <v>76</v>
      </c>
      <c r="AY188" s="245" t="s">
        <v>133</v>
      </c>
    </row>
    <row r="189" spans="1:65" s="2" customFormat="1" ht="12">
      <c r="A189" s="39"/>
      <c r="B189" s="40"/>
      <c r="C189" s="213" t="s">
        <v>272</v>
      </c>
      <c r="D189" s="213" t="s">
        <v>136</v>
      </c>
      <c r="E189" s="214" t="s">
        <v>954</v>
      </c>
      <c r="F189" s="215" t="s">
        <v>955</v>
      </c>
      <c r="G189" s="216" t="s">
        <v>195</v>
      </c>
      <c r="H189" s="217">
        <v>4.32</v>
      </c>
      <c r="I189" s="218"/>
      <c r="J189" s="219">
        <f>ROUND(I189*H189,2)</f>
        <v>0</v>
      </c>
      <c r="K189" s="215" t="s">
        <v>196</v>
      </c>
      <c r="L189" s="45"/>
      <c r="M189" s="220" t="s">
        <v>19</v>
      </c>
      <c r="N189" s="221" t="s">
        <v>40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152</v>
      </c>
      <c r="AT189" s="224" t="s">
        <v>136</v>
      </c>
      <c r="AU189" s="224" t="s">
        <v>78</v>
      </c>
      <c r="AY189" s="18" t="s">
        <v>133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76</v>
      </c>
      <c r="BK189" s="225">
        <f>ROUND(I189*H189,2)</f>
        <v>0</v>
      </c>
      <c r="BL189" s="18" t="s">
        <v>152</v>
      </c>
      <c r="BM189" s="224" t="s">
        <v>956</v>
      </c>
    </row>
    <row r="190" spans="1:51" s="13" customFormat="1" ht="12">
      <c r="A190" s="13"/>
      <c r="B190" s="235"/>
      <c r="C190" s="236"/>
      <c r="D190" s="226" t="s">
        <v>197</v>
      </c>
      <c r="E190" s="237" t="s">
        <v>19</v>
      </c>
      <c r="F190" s="238" t="s">
        <v>872</v>
      </c>
      <c r="G190" s="236"/>
      <c r="H190" s="239">
        <v>4.32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197</v>
      </c>
      <c r="AU190" s="245" t="s">
        <v>78</v>
      </c>
      <c r="AV190" s="13" t="s">
        <v>78</v>
      </c>
      <c r="AW190" s="13" t="s">
        <v>31</v>
      </c>
      <c r="AX190" s="13" t="s">
        <v>76</v>
      </c>
      <c r="AY190" s="245" t="s">
        <v>133</v>
      </c>
    </row>
    <row r="191" spans="1:65" s="2" customFormat="1" ht="16.5" customHeight="1">
      <c r="A191" s="39"/>
      <c r="B191" s="40"/>
      <c r="C191" s="267" t="s">
        <v>345</v>
      </c>
      <c r="D191" s="267" t="s">
        <v>290</v>
      </c>
      <c r="E191" s="268" t="s">
        <v>545</v>
      </c>
      <c r="F191" s="269" t="s">
        <v>546</v>
      </c>
      <c r="G191" s="270" t="s">
        <v>547</v>
      </c>
      <c r="H191" s="271">
        <v>0.108</v>
      </c>
      <c r="I191" s="272"/>
      <c r="J191" s="273">
        <f>ROUND(I191*H191,2)</f>
        <v>0</v>
      </c>
      <c r="K191" s="269" t="s">
        <v>196</v>
      </c>
      <c r="L191" s="274"/>
      <c r="M191" s="275" t="s">
        <v>19</v>
      </c>
      <c r="N191" s="276" t="s">
        <v>40</v>
      </c>
      <c r="O191" s="85"/>
      <c r="P191" s="222">
        <f>O191*H191</f>
        <v>0</v>
      </c>
      <c r="Q191" s="222">
        <v>0.001</v>
      </c>
      <c r="R191" s="222">
        <f>Q191*H191</f>
        <v>0.000108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176</v>
      </c>
      <c r="AT191" s="224" t="s">
        <v>290</v>
      </c>
      <c r="AU191" s="224" t="s">
        <v>78</v>
      </c>
      <c r="AY191" s="18" t="s">
        <v>133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76</v>
      </c>
      <c r="BK191" s="225">
        <f>ROUND(I191*H191,2)</f>
        <v>0</v>
      </c>
      <c r="BL191" s="18" t="s">
        <v>152</v>
      </c>
      <c r="BM191" s="224" t="s">
        <v>957</v>
      </c>
    </row>
    <row r="192" spans="1:51" s="13" customFormat="1" ht="12">
      <c r="A192" s="13"/>
      <c r="B192" s="235"/>
      <c r="C192" s="236"/>
      <c r="D192" s="226" t="s">
        <v>197</v>
      </c>
      <c r="E192" s="237" t="s">
        <v>19</v>
      </c>
      <c r="F192" s="238" t="s">
        <v>958</v>
      </c>
      <c r="G192" s="236"/>
      <c r="H192" s="239">
        <v>0.108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197</v>
      </c>
      <c r="AU192" s="245" t="s">
        <v>78</v>
      </c>
      <c r="AV192" s="13" t="s">
        <v>78</v>
      </c>
      <c r="AW192" s="13" t="s">
        <v>31</v>
      </c>
      <c r="AX192" s="13" t="s">
        <v>76</v>
      </c>
      <c r="AY192" s="245" t="s">
        <v>133</v>
      </c>
    </row>
    <row r="193" spans="1:63" s="12" customFormat="1" ht="22.8" customHeight="1">
      <c r="A193" s="12"/>
      <c r="B193" s="197"/>
      <c r="C193" s="198"/>
      <c r="D193" s="199" t="s">
        <v>68</v>
      </c>
      <c r="E193" s="211" t="s">
        <v>152</v>
      </c>
      <c r="F193" s="211" t="s">
        <v>299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SUM(P194:P197)</f>
        <v>0</v>
      </c>
      <c r="Q193" s="205"/>
      <c r="R193" s="206">
        <f>SUM(R194:R197)</f>
        <v>0</v>
      </c>
      <c r="S193" s="205"/>
      <c r="T193" s="207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76</v>
      </c>
      <c r="AT193" s="209" t="s">
        <v>68</v>
      </c>
      <c r="AU193" s="209" t="s">
        <v>76</v>
      </c>
      <c r="AY193" s="208" t="s">
        <v>133</v>
      </c>
      <c r="BK193" s="210">
        <f>SUM(BK194:BK197)</f>
        <v>0</v>
      </c>
    </row>
    <row r="194" spans="1:65" s="2" customFormat="1" ht="33" customHeight="1">
      <c r="A194" s="39"/>
      <c r="B194" s="40"/>
      <c r="C194" s="213" t="s">
        <v>277</v>
      </c>
      <c r="D194" s="213" t="s">
        <v>136</v>
      </c>
      <c r="E194" s="214" t="s">
        <v>959</v>
      </c>
      <c r="F194" s="215" t="s">
        <v>960</v>
      </c>
      <c r="G194" s="216" t="s">
        <v>225</v>
      </c>
      <c r="H194" s="217">
        <v>18.32</v>
      </c>
      <c r="I194" s="218"/>
      <c r="J194" s="219">
        <f>ROUND(I194*H194,2)</f>
        <v>0</v>
      </c>
      <c r="K194" s="215" t="s">
        <v>196</v>
      </c>
      <c r="L194" s="45"/>
      <c r="M194" s="220" t="s">
        <v>19</v>
      </c>
      <c r="N194" s="221" t="s">
        <v>40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152</v>
      </c>
      <c r="AT194" s="224" t="s">
        <v>136</v>
      </c>
      <c r="AU194" s="224" t="s">
        <v>78</v>
      </c>
      <c r="AY194" s="18" t="s">
        <v>133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76</v>
      </c>
      <c r="BK194" s="225">
        <f>ROUND(I194*H194,2)</f>
        <v>0</v>
      </c>
      <c r="BL194" s="18" t="s">
        <v>152</v>
      </c>
      <c r="BM194" s="224" t="s">
        <v>961</v>
      </c>
    </row>
    <row r="195" spans="1:51" s="13" customFormat="1" ht="12">
      <c r="A195" s="13"/>
      <c r="B195" s="235"/>
      <c r="C195" s="236"/>
      <c r="D195" s="226" t="s">
        <v>197</v>
      </c>
      <c r="E195" s="237" t="s">
        <v>19</v>
      </c>
      <c r="F195" s="238" t="s">
        <v>962</v>
      </c>
      <c r="G195" s="236"/>
      <c r="H195" s="239">
        <v>15.62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197</v>
      </c>
      <c r="AU195" s="245" t="s">
        <v>78</v>
      </c>
      <c r="AV195" s="13" t="s">
        <v>78</v>
      </c>
      <c r="AW195" s="13" t="s">
        <v>31</v>
      </c>
      <c r="AX195" s="13" t="s">
        <v>69</v>
      </c>
      <c r="AY195" s="245" t="s">
        <v>133</v>
      </c>
    </row>
    <row r="196" spans="1:51" s="13" customFormat="1" ht="12">
      <c r="A196" s="13"/>
      <c r="B196" s="235"/>
      <c r="C196" s="236"/>
      <c r="D196" s="226" t="s">
        <v>197</v>
      </c>
      <c r="E196" s="237" t="s">
        <v>19</v>
      </c>
      <c r="F196" s="238" t="s">
        <v>963</v>
      </c>
      <c r="G196" s="236"/>
      <c r="H196" s="239">
        <v>2.7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197</v>
      </c>
      <c r="AU196" s="245" t="s">
        <v>78</v>
      </c>
      <c r="AV196" s="13" t="s">
        <v>78</v>
      </c>
      <c r="AW196" s="13" t="s">
        <v>31</v>
      </c>
      <c r="AX196" s="13" t="s">
        <v>69</v>
      </c>
      <c r="AY196" s="245" t="s">
        <v>133</v>
      </c>
    </row>
    <row r="197" spans="1:51" s="14" customFormat="1" ht="12">
      <c r="A197" s="14"/>
      <c r="B197" s="246"/>
      <c r="C197" s="247"/>
      <c r="D197" s="226" t="s">
        <v>197</v>
      </c>
      <c r="E197" s="248" t="s">
        <v>19</v>
      </c>
      <c r="F197" s="249" t="s">
        <v>199</v>
      </c>
      <c r="G197" s="247"/>
      <c r="H197" s="250">
        <v>18.32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197</v>
      </c>
      <c r="AU197" s="256" t="s">
        <v>78</v>
      </c>
      <c r="AV197" s="14" t="s">
        <v>152</v>
      </c>
      <c r="AW197" s="14" t="s">
        <v>31</v>
      </c>
      <c r="AX197" s="14" t="s">
        <v>76</v>
      </c>
      <c r="AY197" s="256" t="s">
        <v>133</v>
      </c>
    </row>
    <row r="198" spans="1:63" s="12" customFormat="1" ht="22.8" customHeight="1">
      <c r="A198" s="12"/>
      <c r="B198" s="197"/>
      <c r="C198" s="198"/>
      <c r="D198" s="199" t="s">
        <v>68</v>
      </c>
      <c r="E198" s="211" t="s">
        <v>132</v>
      </c>
      <c r="F198" s="211" t="s">
        <v>314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SUM(P199:P213)</f>
        <v>0</v>
      </c>
      <c r="Q198" s="205"/>
      <c r="R198" s="206">
        <f>SUM(R199:R213)</f>
        <v>0</v>
      </c>
      <c r="S198" s="205"/>
      <c r="T198" s="207">
        <f>SUM(T199:T213)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76</v>
      </c>
      <c r="AT198" s="209" t="s">
        <v>68</v>
      </c>
      <c r="AU198" s="209" t="s">
        <v>76</v>
      </c>
      <c r="AY198" s="208" t="s">
        <v>133</v>
      </c>
      <c r="BK198" s="210">
        <f>SUM(BK199:BK213)</f>
        <v>0</v>
      </c>
    </row>
    <row r="199" spans="1:65" s="2" customFormat="1" ht="12">
      <c r="A199" s="39"/>
      <c r="B199" s="40"/>
      <c r="C199" s="213" t="s">
        <v>354</v>
      </c>
      <c r="D199" s="213" t="s">
        <v>136</v>
      </c>
      <c r="E199" s="214" t="s">
        <v>319</v>
      </c>
      <c r="F199" s="215" t="s">
        <v>320</v>
      </c>
      <c r="G199" s="216" t="s">
        <v>195</v>
      </c>
      <c r="H199" s="217">
        <v>117</v>
      </c>
      <c r="I199" s="218"/>
      <c r="J199" s="219">
        <f>ROUND(I199*H199,2)</f>
        <v>0</v>
      </c>
      <c r="K199" s="215" t="s">
        <v>196</v>
      </c>
      <c r="L199" s="45"/>
      <c r="M199" s="220" t="s">
        <v>19</v>
      </c>
      <c r="N199" s="221" t="s">
        <v>40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152</v>
      </c>
      <c r="AT199" s="224" t="s">
        <v>136</v>
      </c>
      <c r="AU199" s="224" t="s">
        <v>78</v>
      </c>
      <c r="AY199" s="18" t="s">
        <v>133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76</v>
      </c>
      <c r="BK199" s="225">
        <f>ROUND(I199*H199,2)</f>
        <v>0</v>
      </c>
      <c r="BL199" s="18" t="s">
        <v>152</v>
      </c>
      <c r="BM199" s="224" t="s">
        <v>964</v>
      </c>
    </row>
    <row r="200" spans="1:51" s="13" customFormat="1" ht="12">
      <c r="A200" s="13"/>
      <c r="B200" s="235"/>
      <c r="C200" s="236"/>
      <c r="D200" s="226" t="s">
        <v>197</v>
      </c>
      <c r="E200" s="237" t="s">
        <v>19</v>
      </c>
      <c r="F200" s="238" t="s">
        <v>965</v>
      </c>
      <c r="G200" s="236"/>
      <c r="H200" s="239">
        <v>80.1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197</v>
      </c>
      <c r="AU200" s="245" t="s">
        <v>78</v>
      </c>
      <c r="AV200" s="13" t="s">
        <v>78</v>
      </c>
      <c r="AW200" s="13" t="s">
        <v>31</v>
      </c>
      <c r="AX200" s="13" t="s">
        <v>69</v>
      </c>
      <c r="AY200" s="245" t="s">
        <v>133</v>
      </c>
    </row>
    <row r="201" spans="1:51" s="13" customFormat="1" ht="12">
      <c r="A201" s="13"/>
      <c r="B201" s="235"/>
      <c r="C201" s="236"/>
      <c r="D201" s="226" t="s">
        <v>197</v>
      </c>
      <c r="E201" s="237" t="s">
        <v>19</v>
      </c>
      <c r="F201" s="238" t="s">
        <v>829</v>
      </c>
      <c r="G201" s="236"/>
      <c r="H201" s="239">
        <v>12.87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197</v>
      </c>
      <c r="AU201" s="245" t="s">
        <v>78</v>
      </c>
      <c r="AV201" s="13" t="s">
        <v>78</v>
      </c>
      <c r="AW201" s="13" t="s">
        <v>31</v>
      </c>
      <c r="AX201" s="13" t="s">
        <v>69</v>
      </c>
      <c r="AY201" s="245" t="s">
        <v>133</v>
      </c>
    </row>
    <row r="202" spans="1:51" s="13" customFormat="1" ht="12">
      <c r="A202" s="13"/>
      <c r="B202" s="235"/>
      <c r="C202" s="236"/>
      <c r="D202" s="226" t="s">
        <v>197</v>
      </c>
      <c r="E202" s="237" t="s">
        <v>19</v>
      </c>
      <c r="F202" s="238" t="s">
        <v>966</v>
      </c>
      <c r="G202" s="236"/>
      <c r="H202" s="239">
        <v>24.03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197</v>
      </c>
      <c r="AU202" s="245" t="s">
        <v>78</v>
      </c>
      <c r="AV202" s="13" t="s">
        <v>78</v>
      </c>
      <c r="AW202" s="13" t="s">
        <v>31</v>
      </c>
      <c r="AX202" s="13" t="s">
        <v>69</v>
      </c>
      <c r="AY202" s="245" t="s">
        <v>133</v>
      </c>
    </row>
    <row r="203" spans="1:51" s="14" customFormat="1" ht="12">
      <c r="A203" s="14"/>
      <c r="B203" s="246"/>
      <c r="C203" s="247"/>
      <c r="D203" s="226" t="s">
        <v>197</v>
      </c>
      <c r="E203" s="248" t="s">
        <v>19</v>
      </c>
      <c r="F203" s="249" t="s">
        <v>199</v>
      </c>
      <c r="G203" s="247"/>
      <c r="H203" s="250">
        <v>117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197</v>
      </c>
      <c r="AU203" s="256" t="s">
        <v>78</v>
      </c>
      <c r="AV203" s="14" t="s">
        <v>152</v>
      </c>
      <c r="AW203" s="14" t="s">
        <v>31</v>
      </c>
      <c r="AX203" s="14" t="s">
        <v>76</v>
      </c>
      <c r="AY203" s="256" t="s">
        <v>133</v>
      </c>
    </row>
    <row r="204" spans="1:65" s="2" customFormat="1" ht="12">
      <c r="A204" s="39"/>
      <c r="B204" s="40"/>
      <c r="C204" s="213" t="s">
        <v>281</v>
      </c>
      <c r="D204" s="213" t="s">
        <v>136</v>
      </c>
      <c r="E204" s="214" t="s">
        <v>967</v>
      </c>
      <c r="F204" s="215" t="s">
        <v>968</v>
      </c>
      <c r="G204" s="216" t="s">
        <v>195</v>
      </c>
      <c r="H204" s="217">
        <v>117</v>
      </c>
      <c r="I204" s="218"/>
      <c r="J204" s="219">
        <f>ROUND(I204*H204,2)</f>
        <v>0</v>
      </c>
      <c r="K204" s="215" t="s">
        <v>196</v>
      </c>
      <c r="L204" s="45"/>
      <c r="M204" s="220" t="s">
        <v>19</v>
      </c>
      <c r="N204" s="221" t="s">
        <v>40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152</v>
      </c>
      <c r="AT204" s="224" t="s">
        <v>136</v>
      </c>
      <c r="AU204" s="224" t="s">
        <v>78</v>
      </c>
      <c r="AY204" s="18" t="s">
        <v>133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76</v>
      </c>
      <c r="BK204" s="225">
        <f>ROUND(I204*H204,2)</f>
        <v>0</v>
      </c>
      <c r="BL204" s="18" t="s">
        <v>152</v>
      </c>
      <c r="BM204" s="224" t="s">
        <v>969</v>
      </c>
    </row>
    <row r="205" spans="1:51" s="13" customFormat="1" ht="12">
      <c r="A205" s="13"/>
      <c r="B205" s="235"/>
      <c r="C205" s="236"/>
      <c r="D205" s="226" t="s">
        <v>197</v>
      </c>
      <c r="E205" s="237" t="s">
        <v>19</v>
      </c>
      <c r="F205" s="238" t="s">
        <v>965</v>
      </c>
      <c r="G205" s="236"/>
      <c r="H205" s="239">
        <v>80.1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197</v>
      </c>
      <c r="AU205" s="245" t="s">
        <v>78</v>
      </c>
      <c r="AV205" s="13" t="s">
        <v>78</v>
      </c>
      <c r="AW205" s="13" t="s">
        <v>31</v>
      </c>
      <c r="AX205" s="13" t="s">
        <v>69</v>
      </c>
      <c r="AY205" s="245" t="s">
        <v>133</v>
      </c>
    </row>
    <row r="206" spans="1:51" s="13" customFormat="1" ht="12">
      <c r="A206" s="13"/>
      <c r="B206" s="235"/>
      <c r="C206" s="236"/>
      <c r="D206" s="226" t="s">
        <v>197</v>
      </c>
      <c r="E206" s="237" t="s">
        <v>19</v>
      </c>
      <c r="F206" s="238" t="s">
        <v>829</v>
      </c>
      <c r="G206" s="236"/>
      <c r="H206" s="239">
        <v>12.87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197</v>
      </c>
      <c r="AU206" s="245" t="s">
        <v>78</v>
      </c>
      <c r="AV206" s="13" t="s">
        <v>78</v>
      </c>
      <c r="AW206" s="13" t="s">
        <v>31</v>
      </c>
      <c r="AX206" s="13" t="s">
        <v>69</v>
      </c>
      <c r="AY206" s="245" t="s">
        <v>133</v>
      </c>
    </row>
    <row r="207" spans="1:51" s="13" customFormat="1" ht="12">
      <c r="A207" s="13"/>
      <c r="B207" s="235"/>
      <c r="C207" s="236"/>
      <c r="D207" s="226" t="s">
        <v>197</v>
      </c>
      <c r="E207" s="237" t="s">
        <v>19</v>
      </c>
      <c r="F207" s="238" t="s">
        <v>966</v>
      </c>
      <c r="G207" s="236"/>
      <c r="H207" s="239">
        <v>24.03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197</v>
      </c>
      <c r="AU207" s="245" t="s">
        <v>78</v>
      </c>
      <c r="AV207" s="13" t="s">
        <v>78</v>
      </c>
      <c r="AW207" s="13" t="s">
        <v>31</v>
      </c>
      <c r="AX207" s="13" t="s">
        <v>69</v>
      </c>
      <c r="AY207" s="245" t="s">
        <v>133</v>
      </c>
    </row>
    <row r="208" spans="1:51" s="14" customFormat="1" ht="12">
      <c r="A208" s="14"/>
      <c r="B208" s="246"/>
      <c r="C208" s="247"/>
      <c r="D208" s="226" t="s">
        <v>197</v>
      </c>
      <c r="E208" s="248" t="s">
        <v>19</v>
      </c>
      <c r="F208" s="249" t="s">
        <v>199</v>
      </c>
      <c r="G208" s="247"/>
      <c r="H208" s="250">
        <v>117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197</v>
      </c>
      <c r="AU208" s="256" t="s">
        <v>78</v>
      </c>
      <c r="AV208" s="14" t="s">
        <v>152</v>
      </c>
      <c r="AW208" s="14" t="s">
        <v>31</v>
      </c>
      <c r="AX208" s="14" t="s">
        <v>76</v>
      </c>
      <c r="AY208" s="256" t="s">
        <v>133</v>
      </c>
    </row>
    <row r="209" spans="1:65" s="2" customFormat="1" ht="12">
      <c r="A209" s="39"/>
      <c r="B209" s="40"/>
      <c r="C209" s="213" t="s">
        <v>364</v>
      </c>
      <c r="D209" s="213" t="s">
        <v>136</v>
      </c>
      <c r="E209" s="214" t="s">
        <v>970</v>
      </c>
      <c r="F209" s="215" t="s">
        <v>971</v>
      </c>
      <c r="G209" s="216" t="s">
        <v>195</v>
      </c>
      <c r="H209" s="217">
        <v>37.38</v>
      </c>
      <c r="I209" s="218"/>
      <c r="J209" s="219">
        <f>ROUND(I209*H209,2)</f>
        <v>0</v>
      </c>
      <c r="K209" s="215" t="s">
        <v>196</v>
      </c>
      <c r="L209" s="45"/>
      <c r="M209" s="220" t="s">
        <v>19</v>
      </c>
      <c r="N209" s="221" t="s">
        <v>40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152</v>
      </c>
      <c r="AT209" s="224" t="s">
        <v>136</v>
      </c>
      <c r="AU209" s="224" t="s">
        <v>78</v>
      </c>
      <c r="AY209" s="18" t="s">
        <v>133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76</v>
      </c>
      <c r="BK209" s="225">
        <f>ROUND(I209*H209,2)</f>
        <v>0</v>
      </c>
      <c r="BL209" s="18" t="s">
        <v>152</v>
      </c>
      <c r="BM209" s="224" t="s">
        <v>972</v>
      </c>
    </row>
    <row r="210" spans="1:51" s="13" customFormat="1" ht="12">
      <c r="A210" s="13"/>
      <c r="B210" s="235"/>
      <c r="C210" s="236"/>
      <c r="D210" s="226" t="s">
        <v>197</v>
      </c>
      <c r="E210" s="237" t="s">
        <v>19</v>
      </c>
      <c r="F210" s="238" t="s">
        <v>833</v>
      </c>
      <c r="G210" s="236"/>
      <c r="H210" s="239">
        <v>37.38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197</v>
      </c>
      <c r="AU210" s="245" t="s">
        <v>78</v>
      </c>
      <c r="AV210" s="13" t="s">
        <v>78</v>
      </c>
      <c r="AW210" s="13" t="s">
        <v>31</v>
      </c>
      <c r="AX210" s="13" t="s">
        <v>76</v>
      </c>
      <c r="AY210" s="245" t="s">
        <v>133</v>
      </c>
    </row>
    <row r="211" spans="1:65" s="2" customFormat="1" ht="44.25" customHeight="1">
      <c r="A211" s="39"/>
      <c r="B211" s="40"/>
      <c r="C211" s="213" t="s">
        <v>287</v>
      </c>
      <c r="D211" s="213" t="s">
        <v>136</v>
      </c>
      <c r="E211" s="214" t="s">
        <v>333</v>
      </c>
      <c r="F211" s="215" t="s">
        <v>334</v>
      </c>
      <c r="G211" s="216" t="s">
        <v>195</v>
      </c>
      <c r="H211" s="217">
        <v>179</v>
      </c>
      <c r="I211" s="218"/>
      <c r="J211" s="219">
        <f>ROUND(I211*H211,2)</f>
        <v>0</v>
      </c>
      <c r="K211" s="215" t="s">
        <v>196</v>
      </c>
      <c r="L211" s="45"/>
      <c r="M211" s="220" t="s">
        <v>19</v>
      </c>
      <c r="N211" s="221" t="s">
        <v>40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152</v>
      </c>
      <c r="AT211" s="224" t="s">
        <v>136</v>
      </c>
      <c r="AU211" s="224" t="s">
        <v>78</v>
      </c>
      <c r="AY211" s="18" t="s">
        <v>133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76</v>
      </c>
      <c r="BK211" s="225">
        <f>ROUND(I211*H211,2)</f>
        <v>0</v>
      </c>
      <c r="BL211" s="18" t="s">
        <v>152</v>
      </c>
      <c r="BM211" s="224" t="s">
        <v>973</v>
      </c>
    </row>
    <row r="212" spans="1:51" s="13" customFormat="1" ht="12">
      <c r="A212" s="13"/>
      <c r="B212" s="235"/>
      <c r="C212" s="236"/>
      <c r="D212" s="226" t="s">
        <v>197</v>
      </c>
      <c r="E212" s="237" t="s">
        <v>19</v>
      </c>
      <c r="F212" s="238" t="s">
        <v>974</v>
      </c>
      <c r="G212" s="236"/>
      <c r="H212" s="239">
        <v>179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197</v>
      </c>
      <c r="AU212" s="245" t="s">
        <v>78</v>
      </c>
      <c r="AV212" s="13" t="s">
        <v>78</v>
      </c>
      <c r="AW212" s="13" t="s">
        <v>31</v>
      </c>
      <c r="AX212" s="13" t="s">
        <v>76</v>
      </c>
      <c r="AY212" s="245" t="s">
        <v>133</v>
      </c>
    </row>
    <row r="213" spans="1:51" s="15" customFormat="1" ht="12">
      <c r="A213" s="15"/>
      <c r="B213" s="257"/>
      <c r="C213" s="258"/>
      <c r="D213" s="226" t="s">
        <v>197</v>
      </c>
      <c r="E213" s="259" t="s">
        <v>19</v>
      </c>
      <c r="F213" s="260" t="s">
        <v>975</v>
      </c>
      <c r="G213" s="258"/>
      <c r="H213" s="259" t="s">
        <v>19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6" t="s">
        <v>197</v>
      </c>
      <c r="AU213" s="266" t="s">
        <v>78</v>
      </c>
      <c r="AV213" s="15" t="s">
        <v>76</v>
      </c>
      <c r="AW213" s="15" t="s">
        <v>31</v>
      </c>
      <c r="AX213" s="15" t="s">
        <v>69</v>
      </c>
      <c r="AY213" s="266" t="s">
        <v>133</v>
      </c>
    </row>
    <row r="214" spans="1:63" s="12" customFormat="1" ht="22.8" customHeight="1">
      <c r="A214" s="12"/>
      <c r="B214" s="197"/>
      <c r="C214" s="198"/>
      <c r="D214" s="199" t="s">
        <v>68</v>
      </c>
      <c r="E214" s="211" t="s">
        <v>176</v>
      </c>
      <c r="F214" s="211" t="s">
        <v>344</v>
      </c>
      <c r="G214" s="198"/>
      <c r="H214" s="198"/>
      <c r="I214" s="201"/>
      <c r="J214" s="212">
        <f>BK214</f>
        <v>0</v>
      </c>
      <c r="K214" s="198"/>
      <c r="L214" s="203"/>
      <c r="M214" s="204"/>
      <c r="N214" s="205"/>
      <c r="O214" s="205"/>
      <c r="P214" s="206">
        <f>SUM(P215:P274)</f>
        <v>0</v>
      </c>
      <c r="Q214" s="205"/>
      <c r="R214" s="206">
        <f>SUM(R215:R274)</f>
        <v>6.06720395</v>
      </c>
      <c r="S214" s="205"/>
      <c r="T214" s="207">
        <f>SUM(T215:T274)</f>
        <v>5.2408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8" t="s">
        <v>76</v>
      </c>
      <c r="AT214" s="209" t="s">
        <v>68</v>
      </c>
      <c r="AU214" s="209" t="s">
        <v>76</v>
      </c>
      <c r="AY214" s="208" t="s">
        <v>133</v>
      </c>
      <c r="BK214" s="210">
        <f>SUM(BK215:BK274)</f>
        <v>0</v>
      </c>
    </row>
    <row r="215" spans="1:65" s="2" customFormat="1" ht="33" customHeight="1">
      <c r="A215" s="39"/>
      <c r="B215" s="40"/>
      <c r="C215" s="213" t="s">
        <v>372</v>
      </c>
      <c r="D215" s="213" t="s">
        <v>136</v>
      </c>
      <c r="E215" s="214" t="s">
        <v>976</v>
      </c>
      <c r="F215" s="215" t="s">
        <v>977</v>
      </c>
      <c r="G215" s="216" t="s">
        <v>215</v>
      </c>
      <c r="H215" s="217">
        <v>115.7</v>
      </c>
      <c r="I215" s="218"/>
      <c r="J215" s="219">
        <f>ROUND(I215*H215,2)</f>
        <v>0</v>
      </c>
      <c r="K215" s="215" t="s">
        <v>196</v>
      </c>
      <c r="L215" s="45"/>
      <c r="M215" s="220" t="s">
        <v>19</v>
      </c>
      <c r="N215" s="221" t="s">
        <v>40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0.044</v>
      </c>
      <c r="T215" s="223">
        <f>S215*H215</f>
        <v>5.0908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152</v>
      </c>
      <c r="AT215" s="224" t="s">
        <v>136</v>
      </c>
      <c r="AU215" s="224" t="s">
        <v>78</v>
      </c>
      <c r="AY215" s="18" t="s">
        <v>133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76</v>
      </c>
      <c r="BK215" s="225">
        <f>ROUND(I215*H215,2)</f>
        <v>0</v>
      </c>
      <c r="BL215" s="18" t="s">
        <v>152</v>
      </c>
      <c r="BM215" s="224" t="s">
        <v>978</v>
      </c>
    </row>
    <row r="216" spans="1:65" s="2" customFormat="1" ht="33" customHeight="1">
      <c r="A216" s="39"/>
      <c r="B216" s="40"/>
      <c r="C216" s="213" t="s">
        <v>293</v>
      </c>
      <c r="D216" s="213" t="s">
        <v>136</v>
      </c>
      <c r="E216" s="214" t="s">
        <v>979</v>
      </c>
      <c r="F216" s="215" t="s">
        <v>980</v>
      </c>
      <c r="G216" s="216" t="s">
        <v>215</v>
      </c>
      <c r="H216" s="217">
        <v>94.5</v>
      </c>
      <c r="I216" s="218"/>
      <c r="J216" s="219">
        <f>ROUND(I216*H216,2)</f>
        <v>0</v>
      </c>
      <c r="K216" s="215" t="s">
        <v>196</v>
      </c>
      <c r="L216" s="45"/>
      <c r="M216" s="220" t="s">
        <v>19</v>
      </c>
      <c r="N216" s="221" t="s">
        <v>40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152</v>
      </c>
      <c r="AT216" s="224" t="s">
        <v>136</v>
      </c>
      <c r="AU216" s="224" t="s">
        <v>78</v>
      </c>
      <c r="AY216" s="18" t="s">
        <v>133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76</v>
      </c>
      <c r="BK216" s="225">
        <f>ROUND(I216*H216,2)</f>
        <v>0</v>
      </c>
      <c r="BL216" s="18" t="s">
        <v>152</v>
      </c>
      <c r="BM216" s="224" t="s">
        <v>981</v>
      </c>
    </row>
    <row r="217" spans="1:65" s="2" customFormat="1" ht="12">
      <c r="A217" s="39"/>
      <c r="B217" s="40"/>
      <c r="C217" s="267" t="s">
        <v>380</v>
      </c>
      <c r="D217" s="267" t="s">
        <v>290</v>
      </c>
      <c r="E217" s="268" t="s">
        <v>982</v>
      </c>
      <c r="F217" s="269" t="s">
        <v>983</v>
      </c>
      <c r="G217" s="270" t="s">
        <v>215</v>
      </c>
      <c r="H217" s="271">
        <v>96</v>
      </c>
      <c r="I217" s="272"/>
      <c r="J217" s="273">
        <f>ROUND(I217*H217,2)</f>
        <v>0</v>
      </c>
      <c r="K217" s="269" t="s">
        <v>19</v>
      </c>
      <c r="L217" s="274"/>
      <c r="M217" s="275" t="s">
        <v>19</v>
      </c>
      <c r="N217" s="276" t="s">
        <v>40</v>
      </c>
      <c r="O217" s="85"/>
      <c r="P217" s="222">
        <f>O217*H217</f>
        <v>0</v>
      </c>
      <c r="Q217" s="222">
        <v>0.0158</v>
      </c>
      <c r="R217" s="222">
        <f>Q217*H217</f>
        <v>1.5168000000000001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176</v>
      </c>
      <c r="AT217" s="224" t="s">
        <v>290</v>
      </c>
      <c r="AU217" s="224" t="s">
        <v>78</v>
      </c>
      <c r="AY217" s="18" t="s">
        <v>133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76</v>
      </c>
      <c r="BK217" s="225">
        <f>ROUND(I217*H217,2)</f>
        <v>0</v>
      </c>
      <c r="BL217" s="18" t="s">
        <v>152</v>
      </c>
      <c r="BM217" s="224" t="s">
        <v>984</v>
      </c>
    </row>
    <row r="218" spans="1:65" s="2" customFormat="1" ht="12">
      <c r="A218" s="39"/>
      <c r="B218" s="40"/>
      <c r="C218" s="267" t="s">
        <v>297</v>
      </c>
      <c r="D218" s="267" t="s">
        <v>290</v>
      </c>
      <c r="E218" s="268" t="s">
        <v>985</v>
      </c>
      <c r="F218" s="269" t="s">
        <v>986</v>
      </c>
      <c r="G218" s="270" t="s">
        <v>348</v>
      </c>
      <c r="H218" s="271">
        <v>18</v>
      </c>
      <c r="I218" s="272"/>
      <c r="J218" s="273">
        <f>ROUND(I218*H218,2)</f>
        <v>0</v>
      </c>
      <c r="K218" s="269" t="s">
        <v>19</v>
      </c>
      <c r="L218" s="274"/>
      <c r="M218" s="275" t="s">
        <v>19</v>
      </c>
      <c r="N218" s="276" t="s">
        <v>40</v>
      </c>
      <c r="O218" s="85"/>
      <c r="P218" s="222">
        <f>O218*H218</f>
        <v>0</v>
      </c>
      <c r="Q218" s="222">
        <v>0.0003</v>
      </c>
      <c r="R218" s="222">
        <f>Q218*H218</f>
        <v>0.005399999999999999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176</v>
      </c>
      <c r="AT218" s="224" t="s">
        <v>290</v>
      </c>
      <c r="AU218" s="224" t="s">
        <v>78</v>
      </c>
      <c r="AY218" s="18" t="s">
        <v>133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76</v>
      </c>
      <c r="BK218" s="225">
        <f>ROUND(I218*H218,2)</f>
        <v>0</v>
      </c>
      <c r="BL218" s="18" t="s">
        <v>152</v>
      </c>
      <c r="BM218" s="224" t="s">
        <v>987</v>
      </c>
    </row>
    <row r="219" spans="1:65" s="2" customFormat="1" ht="33" customHeight="1">
      <c r="A219" s="39"/>
      <c r="B219" s="40"/>
      <c r="C219" s="213" t="s">
        <v>387</v>
      </c>
      <c r="D219" s="213" t="s">
        <v>136</v>
      </c>
      <c r="E219" s="214" t="s">
        <v>988</v>
      </c>
      <c r="F219" s="215" t="s">
        <v>989</v>
      </c>
      <c r="G219" s="216" t="s">
        <v>215</v>
      </c>
      <c r="H219" s="217">
        <v>21.2</v>
      </c>
      <c r="I219" s="218"/>
      <c r="J219" s="219">
        <f>ROUND(I219*H219,2)</f>
        <v>0</v>
      </c>
      <c r="K219" s="215" t="s">
        <v>196</v>
      </c>
      <c r="L219" s="45"/>
      <c r="M219" s="220" t="s">
        <v>19</v>
      </c>
      <c r="N219" s="221" t="s">
        <v>40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152</v>
      </c>
      <c r="AT219" s="224" t="s">
        <v>136</v>
      </c>
      <c r="AU219" s="224" t="s">
        <v>78</v>
      </c>
      <c r="AY219" s="18" t="s">
        <v>133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76</v>
      </c>
      <c r="BK219" s="225">
        <f>ROUND(I219*H219,2)</f>
        <v>0</v>
      </c>
      <c r="BL219" s="18" t="s">
        <v>152</v>
      </c>
      <c r="BM219" s="224" t="s">
        <v>990</v>
      </c>
    </row>
    <row r="220" spans="1:65" s="2" customFormat="1" ht="12">
      <c r="A220" s="39"/>
      <c r="B220" s="40"/>
      <c r="C220" s="267" t="s">
        <v>302</v>
      </c>
      <c r="D220" s="267" t="s">
        <v>290</v>
      </c>
      <c r="E220" s="268" t="s">
        <v>991</v>
      </c>
      <c r="F220" s="269" t="s">
        <v>992</v>
      </c>
      <c r="G220" s="270" t="s">
        <v>348</v>
      </c>
      <c r="H220" s="271">
        <v>7</v>
      </c>
      <c r="I220" s="272"/>
      <c r="J220" s="273">
        <f>ROUND(I220*H220,2)</f>
        <v>0</v>
      </c>
      <c r="K220" s="269" t="s">
        <v>19</v>
      </c>
      <c r="L220" s="274"/>
      <c r="M220" s="275" t="s">
        <v>19</v>
      </c>
      <c r="N220" s="276" t="s">
        <v>40</v>
      </c>
      <c r="O220" s="85"/>
      <c r="P220" s="222">
        <f>O220*H220</f>
        <v>0</v>
      </c>
      <c r="Q220" s="222">
        <v>0.0004</v>
      </c>
      <c r="R220" s="222">
        <f>Q220*H220</f>
        <v>0.0028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176</v>
      </c>
      <c r="AT220" s="224" t="s">
        <v>290</v>
      </c>
      <c r="AU220" s="224" t="s">
        <v>78</v>
      </c>
      <c r="AY220" s="18" t="s">
        <v>133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76</v>
      </c>
      <c r="BK220" s="225">
        <f>ROUND(I220*H220,2)</f>
        <v>0</v>
      </c>
      <c r="BL220" s="18" t="s">
        <v>152</v>
      </c>
      <c r="BM220" s="224" t="s">
        <v>993</v>
      </c>
    </row>
    <row r="221" spans="1:65" s="2" customFormat="1" ht="12">
      <c r="A221" s="39"/>
      <c r="B221" s="40"/>
      <c r="C221" s="267" t="s">
        <v>394</v>
      </c>
      <c r="D221" s="267" t="s">
        <v>290</v>
      </c>
      <c r="E221" s="268" t="s">
        <v>994</v>
      </c>
      <c r="F221" s="269" t="s">
        <v>995</v>
      </c>
      <c r="G221" s="270" t="s">
        <v>215</v>
      </c>
      <c r="H221" s="271">
        <v>24</v>
      </c>
      <c r="I221" s="272"/>
      <c r="J221" s="273">
        <f>ROUND(I221*H221,2)</f>
        <v>0</v>
      </c>
      <c r="K221" s="269" t="s">
        <v>19</v>
      </c>
      <c r="L221" s="274"/>
      <c r="M221" s="275" t="s">
        <v>19</v>
      </c>
      <c r="N221" s="276" t="s">
        <v>40</v>
      </c>
      <c r="O221" s="85"/>
      <c r="P221" s="222">
        <f>O221*H221</f>
        <v>0</v>
      </c>
      <c r="Q221" s="222">
        <v>0.0198</v>
      </c>
      <c r="R221" s="222">
        <f>Q221*H221</f>
        <v>0.47520000000000007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176</v>
      </c>
      <c r="AT221" s="224" t="s">
        <v>290</v>
      </c>
      <c r="AU221" s="224" t="s">
        <v>78</v>
      </c>
      <c r="AY221" s="18" t="s">
        <v>133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76</v>
      </c>
      <c r="BK221" s="225">
        <f>ROUND(I221*H221,2)</f>
        <v>0</v>
      </c>
      <c r="BL221" s="18" t="s">
        <v>152</v>
      </c>
      <c r="BM221" s="224" t="s">
        <v>996</v>
      </c>
    </row>
    <row r="222" spans="1:65" s="2" customFormat="1" ht="12">
      <c r="A222" s="39"/>
      <c r="B222" s="40"/>
      <c r="C222" s="213" t="s">
        <v>308</v>
      </c>
      <c r="D222" s="213" t="s">
        <v>136</v>
      </c>
      <c r="E222" s="214" t="s">
        <v>997</v>
      </c>
      <c r="F222" s="215" t="s">
        <v>998</v>
      </c>
      <c r="G222" s="216" t="s">
        <v>348</v>
      </c>
      <c r="H222" s="217">
        <v>1</v>
      </c>
      <c r="I222" s="218"/>
      <c r="J222" s="219">
        <f>ROUND(I222*H222,2)</f>
        <v>0</v>
      </c>
      <c r="K222" s="215" t="s">
        <v>196</v>
      </c>
      <c r="L222" s="45"/>
      <c r="M222" s="220" t="s">
        <v>19</v>
      </c>
      <c r="N222" s="221" t="s">
        <v>40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152</v>
      </c>
      <c r="AT222" s="224" t="s">
        <v>136</v>
      </c>
      <c r="AU222" s="224" t="s">
        <v>78</v>
      </c>
      <c r="AY222" s="18" t="s">
        <v>133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76</v>
      </c>
      <c r="BK222" s="225">
        <f>ROUND(I222*H222,2)</f>
        <v>0</v>
      </c>
      <c r="BL222" s="18" t="s">
        <v>152</v>
      </c>
      <c r="BM222" s="224" t="s">
        <v>999</v>
      </c>
    </row>
    <row r="223" spans="1:65" s="2" customFormat="1" ht="24.15" customHeight="1">
      <c r="A223" s="39"/>
      <c r="B223" s="40"/>
      <c r="C223" s="267" t="s">
        <v>401</v>
      </c>
      <c r="D223" s="267" t="s">
        <v>290</v>
      </c>
      <c r="E223" s="268" t="s">
        <v>1000</v>
      </c>
      <c r="F223" s="269" t="s">
        <v>1001</v>
      </c>
      <c r="G223" s="270" t="s">
        <v>348</v>
      </c>
      <c r="H223" s="271">
        <v>1</v>
      </c>
      <c r="I223" s="272"/>
      <c r="J223" s="273">
        <f>ROUND(I223*H223,2)</f>
        <v>0</v>
      </c>
      <c r="K223" s="269" t="s">
        <v>19</v>
      </c>
      <c r="L223" s="274"/>
      <c r="M223" s="275" t="s">
        <v>19</v>
      </c>
      <c r="N223" s="276" t="s">
        <v>40</v>
      </c>
      <c r="O223" s="85"/>
      <c r="P223" s="222">
        <f>O223*H223</f>
        <v>0</v>
      </c>
      <c r="Q223" s="222">
        <v>0.0069</v>
      </c>
      <c r="R223" s="222">
        <f>Q223*H223</f>
        <v>0.0069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176</v>
      </c>
      <c r="AT223" s="224" t="s">
        <v>290</v>
      </c>
      <c r="AU223" s="224" t="s">
        <v>78</v>
      </c>
      <c r="AY223" s="18" t="s">
        <v>133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76</v>
      </c>
      <c r="BK223" s="225">
        <f>ROUND(I223*H223,2)</f>
        <v>0</v>
      </c>
      <c r="BL223" s="18" t="s">
        <v>152</v>
      </c>
      <c r="BM223" s="224" t="s">
        <v>1002</v>
      </c>
    </row>
    <row r="224" spans="1:65" s="2" customFormat="1" ht="44.25" customHeight="1">
      <c r="A224" s="39"/>
      <c r="B224" s="40"/>
      <c r="C224" s="213" t="s">
        <v>312</v>
      </c>
      <c r="D224" s="213" t="s">
        <v>136</v>
      </c>
      <c r="E224" s="214" t="s">
        <v>1003</v>
      </c>
      <c r="F224" s="215" t="s">
        <v>1004</v>
      </c>
      <c r="G224" s="216" t="s">
        <v>348</v>
      </c>
      <c r="H224" s="217">
        <v>3</v>
      </c>
      <c r="I224" s="218"/>
      <c r="J224" s="219">
        <f>ROUND(I224*H224,2)</f>
        <v>0</v>
      </c>
      <c r="K224" s="215" t="s">
        <v>196</v>
      </c>
      <c r="L224" s="45"/>
      <c r="M224" s="220" t="s">
        <v>19</v>
      </c>
      <c r="N224" s="221" t="s">
        <v>40</v>
      </c>
      <c r="O224" s="85"/>
      <c r="P224" s="222">
        <f>O224*H224</f>
        <v>0</v>
      </c>
      <c r="Q224" s="222">
        <v>0.00167</v>
      </c>
      <c r="R224" s="222">
        <f>Q224*H224</f>
        <v>0.0050100000000000006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152</v>
      </c>
      <c r="AT224" s="224" t="s">
        <v>136</v>
      </c>
      <c r="AU224" s="224" t="s">
        <v>78</v>
      </c>
      <c r="AY224" s="18" t="s">
        <v>133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76</v>
      </c>
      <c r="BK224" s="225">
        <f>ROUND(I224*H224,2)</f>
        <v>0</v>
      </c>
      <c r="BL224" s="18" t="s">
        <v>152</v>
      </c>
      <c r="BM224" s="224" t="s">
        <v>1005</v>
      </c>
    </row>
    <row r="225" spans="1:65" s="2" customFormat="1" ht="24.15" customHeight="1">
      <c r="A225" s="39"/>
      <c r="B225" s="40"/>
      <c r="C225" s="267" t="s">
        <v>408</v>
      </c>
      <c r="D225" s="267" t="s">
        <v>290</v>
      </c>
      <c r="E225" s="268" t="s">
        <v>1006</v>
      </c>
      <c r="F225" s="269" t="s">
        <v>1007</v>
      </c>
      <c r="G225" s="270" t="s">
        <v>348</v>
      </c>
      <c r="H225" s="271">
        <v>2</v>
      </c>
      <c r="I225" s="272"/>
      <c r="J225" s="273">
        <f>ROUND(I225*H225,2)</f>
        <v>0</v>
      </c>
      <c r="K225" s="269" t="s">
        <v>19</v>
      </c>
      <c r="L225" s="274"/>
      <c r="M225" s="275" t="s">
        <v>19</v>
      </c>
      <c r="N225" s="276" t="s">
        <v>40</v>
      </c>
      <c r="O225" s="85"/>
      <c r="P225" s="222">
        <f>O225*H225</f>
        <v>0</v>
      </c>
      <c r="Q225" s="222">
        <v>0.00704</v>
      </c>
      <c r="R225" s="222">
        <f>Q225*H225</f>
        <v>0.01408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176</v>
      </c>
      <c r="AT225" s="224" t="s">
        <v>290</v>
      </c>
      <c r="AU225" s="224" t="s">
        <v>78</v>
      </c>
      <c r="AY225" s="18" t="s">
        <v>133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76</v>
      </c>
      <c r="BK225" s="225">
        <f>ROUND(I225*H225,2)</f>
        <v>0</v>
      </c>
      <c r="BL225" s="18" t="s">
        <v>152</v>
      </c>
      <c r="BM225" s="224" t="s">
        <v>1008</v>
      </c>
    </row>
    <row r="226" spans="1:65" s="2" customFormat="1" ht="24.15" customHeight="1">
      <c r="A226" s="39"/>
      <c r="B226" s="40"/>
      <c r="C226" s="267" t="s">
        <v>318</v>
      </c>
      <c r="D226" s="267" t="s">
        <v>290</v>
      </c>
      <c r="E226" s="268" t="s">
        <v>1009</v>
      </c>
      <c r="F226" s="269" t="s">
        <v>1010</v>
      </c>
      <c r="G226" s="270" t="s">
        <v>348</v>
      </c>
      <c r="H226" s="271">
        <v>1</v>
      </c>
      <c r="I226" s="272"/>
      <c r="J226" s="273">
        <f>ROUND(I226*H226,2)</f>
        <v>0</v>
      </c>
      <c r="K226" s="269" t="s">
        <v>19</v>
      </c>
      <c r="L226" s="274"/>
      <c r="M226" s="275" t="s">
        <v>19</v>
      </c>
      <c r="N226" s="276" t="s">
        <v>40</v>
      </c>
      <c r="O226" s="85"/>
      <c r="P226" s="222">
        <f>O226*H226</f>
        <v>0</v>
      </c>
      <c r="Q226" s="222">
        <v>0.0041</v>
      </c>
      <c r="R226" s="222">
        <f>Q226*H226</f>
        <v>0.0041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176</v>
      </c>
      <c r="AT226" s="224" t="s">
        <v>290</v>
      </c>
      <c r="AU226" s="224" t="s">
        <v>78</v>
      </c>
      <c r="AY226" s="18" t="s">
        <v>133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76</v>
      </c>
      <c r="BK226" s="225">
        <f>ROUND(I226*H226,2)</f>
        <v>0</v>
      </c>
      <c r="BL226" s="18" t="s">
        <v>152</v>
      </c>
      <c r="BM226" s="224" t="s">
        <v>1011</v>
      </c>
    </row>
    <row r="227" spans="1:65" s="2" customFormat="1" ht="12">
      <c r="A227" s="39"/>
      <c r="B227" s="40"/>
      <c r="C227" s="213" t="s">
        <v>417</v>
      </c>
      <c r="D227" s="213" t="s">
        <v>136</v>
      </c>
      <c r="E227" s="214" t="s">
        <v>1012</v>
      </c>
      <c r="F227" s="215" t="s">
        <v>1013</v>
      </c>
      <c r="G227" s="216" t="s">
        <v>348</v>
      </c>
      <c r="H227" s="217">
        <v>1</v>
      </c>
      <c r="I227" s="218"/>
      <c r="J227" s="219">
        <f>ROUND(I227*H227,2)</f>
        <v>0</v>
      </c>
      <c r="K227" s="215" t="s">
        <v>196</v>
      </c>
      <c r="L227" s="45"/>
      <c r="M227" s="220" t="s">
        <v>19</v>
      </c>
      <c r="N227" s="221" t="s">
        <v>40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152</v>
      </c>
      <c r="AT227" s="224" t="s">
        <v>136</v>
      </c>
      <c r="AU227" s="224" t="s">
        <v>78</v>
      </c>
      <c r="AY227" s="18" t="s">
        <v>133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76</v>
      </c>
      <c r="BK227" s="225">
        <f>ROUND(I227*H227,2)</f>
        <v>0</v>
      </c>
      <c r="BL227" s="18" t="s">
        <v>152</v>
      </c>
      <c r="BM227" s="224" t="s">
        <v>1014</v>
      </c>
    </row>
    <row r="228" spans="1:65" s="2" customFormat="1" ht="12">
      <c r="A228" s="39"/>
      <c r="B228" s="40"/>
      <c r="C228" s="267" t="s">
        <v>321</v>
      </c>
      <c r="D228" s="267" t="s">
        <v>290</v>
      </c>
      <c r="E228" s="268" t="s">
        <v>1015</v>
      </c>
      <c r="F228" s="269" t="s">
        <v>1016</v>
      </c>
      <c r="G228" s="270" t="s">
        <v>348</v>
      </c>
      <c r="H228" s="271">
        <v>1</v>
      </c>
      <c r="I228" s="272"/>
      <c r="J228" s="273">
        <f>ROUND(I228*H228,2)</f>
        <v>0</v>
      </c>
      <c r="K228" s="269" t="s">
        <v>19</v>
      </c>
      <c r="L228" s="274"/>
      <c r="M228" s="275" t="s">
        <v>19</v>
      </c>
      <c r="N228" s="276" t="s">
        <v>40</v>
      </c>
      <c r="O228" s="85"/>
      <c r="P228" s="222">
        <f>O228*H228</f>
        <v>0</v>
      </c>
      <c r="Q228" s="222">
        <v>0.007</v>
      </c>
      <c r="R228" s="222">
        <f>Q228*H228</f>
        <v>0.007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176</v>
      </c>
      <c r="AT228" s="224" t="s">
        <v>290</v>
      </c>
      <c r="AU228" s="224" t="s">
        <v>78</v>
      </c>
      <c r="AY228" s="18" t="s">
        <v>133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76</v>
      </c>
      <c r="BK228" s="225">
        <f>ROUND(I228*H228,2)</f>
        <v>0</v>
      </c>
      <c r="BL228" s="18" t="s">
        <v>152</v>
      </c>
      <c r="BM228" s="224" t="s">
        <v>1017</v>
      </c>
    </row>
    <row r="229" spans="1:65" s="2" customFormat="1" ht="12">
      <c r="A229" s="39"/>
      <c r="B229" s="40"/>
      <c r="C229" s="213" t="s">
        <v>425</v>
      </c>
      <c r="D229" s="213" t="s">
        <v>136</v>
      </c>
      <c r="E229" s="214" t="s">
        <v>1018</v>
      </c>
      <c r="F229" s="215" t="s">
        <v>1019</v>
      </c>
      <c r="G229" s="216" t="s">
        <v>348</v>
      </c>
      <c r="H229" s="217">
        <v>3</v>
      </c>
      <c r="I229" s="218"/>
      <c r="J229" s="219">
        <f>ROUND(I229*H229,2)</f>
        <v>0</v>
      </c>
      <c r="K229" s="215" t="s">
        <v>196</v>
      </c>
      <c r="L229" s="45"/>
      <c r="M229" s="220" t="s">
        <v>19</v>
      </c>
      <c r="N229" s="221" t="s">
        <v>40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152</v>
      </c>
      <c r="AT229" s="224" t="s">
        <v>136</v>
      </c>
      <c r="AU229" s="224" t="s">
        <v>78</v>
      </c>
      <c r="AY229" s="18" t="s">
        <v>133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76</v>
      </c>
      <c r="BK229" s="225">
        <f>ROUND(I229*H229,2)</f>
        <v>0</v>
      </c>
      <c r="BL229" s="18" t="s">
        <v>152</v>
      </c>
      <c r="BM229" s="224" t="s">
        <v>1020</v>
      </c>
    </row>
    <row r="230" spans="1:65" s="2" customFormat="1" ht="24.15" customHeight="1">
      <c r="A230" s="39"/>
      <c r="B230" s="40"/>
      <c r="C230" s="267" t="s">
        <v>325</v>
      </c>
      <c r="D230" s="267" t="s">
        <v>290</v>
      </c>
      <c r="E230" s="268" t="s">
        <v>1021</v>
      </c>
      <c r="F230" s="269" t="s">
        <v>1022</v>
      </c>
      <c r="G230" s="270" t="s">
        <v>348</v>
      </c>
      <c r="H230" s="271">
        <v>3</v>
      </c>
      <c r="I230" s="272"/>
      <c r="J230" s="273">
        <f>ROUND(I230*H230,2)</f>
        <v>0</v>
      </c>
      <c r="K230" s="269" t="s">
        <v>19</v>
      </c>
      <c r="L230" s="274"/>
      <c r="M230" s="275" t="s">
        <v>19</v>
      </c>
      <c r="N230" s="276" t="s">
        <v>40</v>
      </c>
      <c r="O230" s="85"/>
      <c r="P230" s="222">
        <f>O230*H230</f>
        <v>0</v>
      </c>
      <c r="Q230" s="222">
        <v>0.0125</v>
      </c>
      <c r="R230" s="222">
        <f>Q230*H230</f>
        <v>0.037500000000000006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176</v>
      </c>
      <c r="AT230" s="224" t="s">
        <v>290</v>
      </c>
      <c r="AU230" s="224" t="s">
        <v>78</v>
      </c>
      <c r="AY230" s="18" t="s">
        <v>133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76</v>
      </c>
      <c r="BK230" s="225">
        <f>ROUND(I230*H230,2)</f>
        <v>0</v>
      </c>
      <c r="BL230" s="18" t="s">
        <v>152</v>
      </c>
      <c r="BM230" s="224" t="s">
        <v>1023</v>
      </c>
    </row>
    <row r="231" spans="1:65" s="2" customFormat="1" ht="44.25" customHeight="1">
      <c r="A231" s="39"/>
      <c r="B231" s="40"/>
      <c r="C231" s="213" t="s">
        <v>433</v>
      </c>
      <c r="D231" s="213" t="s">
        <v>136</v>
      </c>
      <c r="E231" s="214" t="s">
        <v>1024</v>
      </c>
      <c r="F231" s="215" t="s">
        <v>1025</v>
      </c>
      <c r="G231" s="216" t="s">
        <v>348</v>
      </c>
      <c r="H231" s="217">
        <v>2</v>
      </c>
      <c r="I231" s="218"/>
      <c r="J231" s="219">
        <f>ROUND(I231*H231,2)</f>
        <v>0</v>
      </c>
      <c r="K231" s="215" t="s">
        <v>196</v>
      </c>
      <c r="L231" s="45"/>
      <c r="M231" s="220" t="s">
        <v>19</v>
      </c>
      <c r="N231" s="221" t="s">
        <v>40</v>
      </c>
      <c r="O231" s="85"/>
      <c r="P231" s="222">
        <f>O231*H231</f>
        <v>0</v>
      </c>
      <c r="Q231" s="222">
        <v>0.00167</v>
      </c>
      <c r="R231" s="222">
        <f>Q231*H231</f>
        <v>0.00334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152</v>
      </c>
      <c r="AT231" s="224" t="s">
        <v>136</v>
      </c>
      <c r="AU231" s="224" t="s">
        <v>78</v>
      </c>
      <c r="AY231" s="18" t="s">
        <v>133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76</v>
      </c>
      <c r="BK231" s="225">
        <f>ROUND(I231*H231,2)</f>
        <v>0</v>
      </c>
      <c r="BL231" s="18" t="s">
        <v>152</v>
      </c>
      <c r="BM231" s="224" t="s">
        <v>1026</v>
      </c>
    </row>
    <row r="232" spans="1:65" s="2" customFormat="1" ht="24.15" customHeight="1">
      <c r="A232" s="39"/>
      <c r="B232" s="40"/>
      <c r="C232" s="267" t="s">
        <v>328</v>
      </c>
      <c r="D232" s="267" t="s">
        <v>290</v>
      </c>
      <c r="E232" s="268" t="s">
        <v>1027</v>
      </c>
      <c r="F232" s="269" t="s">
        <v>1028</v>
      </c>
      <c r="G232" s="270" t="s">
        <v>348</v>
      </c>
      <c r="H232" s="271">
        <v>2</v>
      </c>
      <c r="I232" s="272"/>
      <c r="J232" s="273">
        <f>ROUND(I232*H232,2)</f>
        <v>0</v>
      </c>
      <c r="K232" s="269" t="s">
        <v>19</v>
      </c>
      <c r="L232" s="274"/>
      <c r="M232" s="275" t="s">
        <v>19</v>
      </c>
      <c r="N232" s="276" t="s">
        <v>40</v>
      </c>
      <c r="O232" s="85"/>
      <c r="P232" s="222">
        <f>O232*H232</f>
        <v>0</v>
      </c>
      <c r="Q232" s="222">
        <v>0.0108</v>
      </c>
      <c r="R232" s="222">
        <f>Q232*H232</f>
        <v>0.0216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176</v>
      </c>
      <c r="AT232" s="224" t="s">
        <v>290</v>
      </c>
      <c r="AU232" s="224" t="s">
        <v>78</v>
      </c>
      <c r="AY232" s="18" t="s">
        <v>133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76</v>
      </c>
      <c r="BK232" s="225">
        <f>ROUND(I232*H232,2)</f>
        <v>0</v>
      </c>
      <c r="BL232" s="18" t="s">
        <v>152</v>
      </c>
      <c r="BM232" s="224" t="s">
        <v>1029</v>
      </c>
    </row>
    <row r="233" spans="1:65" s="2" customFormat="1" ht="12">
      <c r="A233" s="39"/>
      <c r="B233" s="40"/>
      <c r="C233" s="213" t="s">
        <v>442</v>
      </c>
      <c r="D233" s="213" t="s">
        <v>136</v>
      </c>
      <c r="E233" s="214" t="s">
        <v>1030</v>
      </c>
      <c r="F233" s="215" t="s">
        <v>1031</v>
      </c>
      <c r="G233" s="216" t="s">
        <v>348</v>
      </c>
      <c r="H233" s="217">
        <v>3</v>
      </c>
      <c r="I233" s="218"/>
      <c r="J233" s="219">
        <f>ROUND(I233*H233,2)</f>
        <v>0</v>
      </c>
      <c r="K233" s="215" t="s">
        <v>196</v>
      </c>
      <c r="L233" s="45"/>
      <c r="M233" s="220" t="s">
        <v>19</v>
      </c>
      <c r="N233" s="221" t="s">
        <v>40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152</v>
      </c>
      <c r="AT233" s="224" t="s">
        <v>136</v>
      </c>
      <c r="AU233" s="224" t="s">
        <v>78</v>
      </c>
      <c r="AY233" s="18" t="s">
        <v>133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76</v>
      </c>
      <c r="BK233" s="225">
        <f>ROUND(I233*H233,2)</f>
        <v>0</v>
      </c>
      <c r="BL233" s="18" t="s">
        <v>152</v>
      </c>
      <c r="BM233" s="224" t="s">
        <v>1032</v>
      </c>
    </row>
    <row r="234" spans="1:65" s="2" customFormat="1" ht="24.15" customHeight="1">
      <c r="A234" s="39"/>
      <c r="B234" s="40"/>
      <c r="C234" s="267" t="s">
        <v>332</v>
      </c>
      <c r="D234" s="267" t="s">
        <v>290</v>
      </c>
      <c r="E234" s="268" t="s">
        <v>1033</v>
      </c>
      <c r="F234" s="269" t="s">
        <v>1034</v>
      </c>
      <c r="G234" s="270" t="s">
        <v>348</v>
      </c>
      <c r="H234" s="271">
        <v>1</v>
      </c>
      <c r="I234" s="272"/>
      <c r="J234" s="273">
        <f>ROUND(I234*H234,2)</f>
        <v>0</v>
      </c>
      <c r="K234" s="269" t="s">
        <v>19</v>
      </c>
      <c r="L234" s="274"/>
      <c r="M234" s="275" t="s">
        <v>19</v>
      </c>
      <c r="N234" s="276" t="s">
        <v>40</v>
      </c>
      <c r="O234" s="85"/>
      <c r="P234" s="222">
        <f>O234*H234</f>
        <v>0</v>
      </c>
      <c r="Q234" s="222">
        <v>0.0186</v>
      </c>
      <c r="R234" s="222">
        <f>Q234*H234</f>
        <v>0.0186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176</v>
      </c>
      <c r="AT234" s="224" t="s">
        <v>290</v>
      </c>
      <c r="AU234" s="224" t="s">
        <v>78</v>
      </c>
      <c r="AY234" s="18" t="s">
        <v>133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76</v>
      </c>
      <c r="BK234" s="225">
        <f>ROUND(I234*H234,2)</f>
        <v>0</v>
      </c>
      <c r="BL234" s="18" t="s">
        <v>152</v>
      </c>
      <c r="BM234" s="224" t="s">
        <v>1035</v>
      </c>
    </row>
    <row r="235" spans="1:65" s="2" customFormat="1" ht="12">
      <c r="A235" s="39"/>
      <c r="B235" s="40"/>
      <c r="C235" s="267" t="s">
        <v>451</v>
      </c>
      <c r="D235" s="267" t="s">
        <v>290</v>
      </c>
      <c r="E235" s="268" t="s">
        <v>1036</v>
      </c>
      <c r="F235" s="269" t="s">
        <v>1037</v>
      </c>
      <c r="G235" s="270" t="s">
        <v>348</v>
      </c>
      <c r="H235" s="271">
        <v>2</v>
      </c>
      <c r="I235" s="272"/>
      <c r="J235" s="273">
        <f>ROUND(I235*H235,2)</f>
        <v>0</v>
      </c>
      <c r="K235" s="269" t="s">
        <v>19</v>
      </c>
      <c r="L235" s="274"/>
      <c r="M235" s="275" t="s">
        <v>19</v>
      </c>
      <c r="N235" s="276" t="s">
        <v>40</v>
      </c>
      <c r="O235" s="85"/>
      <c r="P235" s="222">
        <f>O235*H235</f>
        <v>0</v>
      </c>
      <c r="Q235" s="222">
        <v>0.0088</v>
      </c>
      <c r="R235" s="222">
        <f>Q235*H235</f>
        <v>0.0176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176</v>
      </c>
      <c r="AT235" s="224" t="s">
        <v>290</v>
      </c>
      <c r="AU235" s="224" t="s">
        <v>78</v>
      </c>
      <c r="AY235" s="18" t="s">
        <v>133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76</v>
      </c>
      <c r="BK235" s="225">
        <f>ROUND(I235*H235,2)</f>
        <v>0</v>
      </c>
      <c r="BL235" s="18" t="s">
        <v>152</v>
      </c>
      <c r="BM235" s="224" t="s">
        <v>1038</v>
      </c>
    </row>
    <row r="236" spans="1:65" s="2" customFormat="1" ht="12">
      <c r="A236" s="39"/>
      <c r="B236" s="40"/>
      <c r="C236" s="213" t="s">
        <v>335</v>
      </c>
      <c r="D236" s="213" t="s">
        <v>136</v>
      </c>
      <c r="E236" s="214" t="s">
        <v>1039</v>
      </c>
      <c r="F236" s="215" t="s">
        <v>1040</v>
      </c>
      <c r="G236" s="216" t="s">
        <v>215</v>
      </c>
      <c r="H236" s="217">
        <v>10.9</v>
      </c>
      <c r="I236" s="218"/>
      <c r="J236" s="219">
        <f>ROUND(I236*H236,2)</f>
        <v>0</v>
      </c>
      <c r="K236" s="215" t="s">
        <v>196</v>
      </c>
      <c r="L236" s="45"/>
      <c r="M236" s="220" t="s">
        <v>19</v>
      </c>
      <c r="N236" s="221" t="s">
        <v>40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152</v>
      </c>
      <c r="AT236" s="224" t="s">
        <v>136</v>
      </c>
      <c r="AU236" s="224" t="s">
        <v>78</v>
      </c>
      <c r="AY236" s="18" t="s">
        <v>133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76</v>
      </c>
      <c r="BK236" s="225">
        <f>ROUND(I236*H236,2)</f>
        <v>0</v>
      </c>
      <c r="BL236" s="18" t="s">
        <v>152</v>
      </c>
      <c r="BM236" s="224" t="s">
        <v>1041</v>
      </c>
    </row>
    <row r="237" spans="1:65" s="2" customFormat="1" ht="21.75" customHeight="1">
      <c r="A237" s="39"/>
      <c r="B237" s="40"/>
      <c r="C237" s="267" t="s">
        <v>460</v>
      </c>
      <c r="D237" s="267" t="s">
        <v>290</v>
      </c>
      <c r="E237" s="268" t="s">
        <v>1042</v>
      </c>
      <c r="F237" s="269" t="s">
        <v>1043</v>
      </c>
      <c r="G237" s="270" t="s">
        <v>215</v>
      </c>
      <c r="H237" s="271">
        <v>11.227</v>
      </c>
      <c r="I237" s="272"/>
      <c r="J237" s="273">
        <f>ROUND(I237*H237,2)</f>
        <v>0</v>
      </c>
      <c r="K237" s="269" t="s">
        <v>196</v>
      </c>
      <c r="L237" s="274"/>
      <c r="M237" s="275" t="s">
        <v>19</v>
      </c>
      <c r="N237" s="276" t="s">
        <v>40</v>
      </c>
      <c r="O237" s="85"/>
      <c r="P237" s="222">
        <f>O237*H237</f>
        <v>0</v>
      </c>
      <c r="Q237" s="222">
        <v>0.00027</v>
      </c>
      <c r="R237" s="222">
        <f>Q237*H237</f>
        <v>0.0030312900000000003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176</v>
      </c>
      <c r="AT237" s="224" t="s">
        <v>290</v>
      </c>
      <c r="AU237" s="224" t="s">
        <v>78</v>
      </c>
      <c r="AY237" s="18" t="s">
        <v>133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76</v>
      </c>
      <c r="BK237" s="225">
        <f>ROUND(I237*H237,2)</f>
        <v>0</v>
      </c>
      <c r="BL237" s="18" t="s">
        <v>152</v>
      </c>
      <c r="BM237" s="224" t="s">
        <v>1044</v>
      </c>
    </row>
    <row r="238" spans="1:51" s="13" customFormat="1" ht="12">
      <c r="A238" s="13"/>
      <c r="B238" s="235"/>
      <c r="C238" s="236"/>
      <c r="D238" s="226" t="s">
        <v>197</v>
      </c>
      <c r="E238" s="237" t="s">
        <v>19</v>
      </c>
      <c r="F238" s="238" t="s">
        <v>1045</v>
      </c>
      <c r="G238" s="236"/>
      <c r="H238" s="239">
        <v>11.227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197</v>
      </c>
      <c r="AU238" s="245" t="s">
        <v>78</v>
      </c>
      <c r="AV238" s="13" t="s">
        <v>78</v>
      </c>
      <c r="AW238" s="13" t="s">
        <v>31</v>
      </c>
      <c r="AX238" s="13" t="s">
        <v>76</v>
      </c>
      <c r="AY238" s="245" t="s">
        <v>133</v>
      </c>
    </row>
    <row r="239" spans="1:65" s="2" customFormat="1" ht="12">
      <c r="A239" s="39"/>
      <c r="B239" s="40"/>
      <c r="C239" s="213" t="s">
        <v>339</v>
      </c>
      <c r="D239" s="213" t="s">
        <v>136</v>
      </c>
      <c r="E239" s="214" t="s">
        <v>1046</v>
      </c>
      <c r="F239" s="215" t="s">
        <v>1047</v>
      </c>
      <c r="G239" s="216" t="s">
        <v>215</v>
      </c>
      <c r="H239" s="217">
        <v>9.1</v>
      </c>
      <c r="I239" s="218"/>
      <c r="J239" s="219">
        <f>ROUND(I239*H239,2)</f>
        <v>0</v>
      </c>
      <c r="K239" s="215" t="s">
        <v>196</v>
      </c>
      <c r="L239" s="45"/>
      <c r="M239" s="220" t="s">
        <v>19</v>
      </c>
      <c r="N239" s="221" t="s">
        <v>40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152</v>
      </c>
      <c r="AT239" s="224" t="s">
        <v>136</v>
      </c>
      <c r="AU239" s="224" t="s">
        <v>78</v>
      </c>
      <c r="AY239" s="18" t="s">
        <v>133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76</v>
      </c>
      <c r="BK239" s="225">
        <f>ROUND(I239*H239,2)</f>
        <v>0</v>
      </c>
      <c r="BL239" s="18" t="s">
        <v>152</v>
      </c>
      <c r="BM239" s="224" t="s">
        <v>1048</v>
      </c>
    </row>
    <row r="240" spans="1:65" s="2" customFormat="1" ht="21.75" customHeight="1">
      <c r="A240" s="39"/>
      <c r="B240" s="40"/>
      <c r="C240" s="267" t="s">
        <v>470</v>
      </c>
      <c r="D240" s="267" t="s">
        <v>290</v>
      </c>
      <c r="E240" s="268" t="s">
        <v>1049</v>
      </c>
      <c r="F240" s="269" t="s">
        <v>1050</v>
      </c>
      <c r="G240" s="270" t="s">
        <v>215</v>
      </c>
      <c r="H240" s="271">
        <v>9.373</v>
      </c>
      <c r="I240" s="272"/>
      <c r="J240" s="273">
        <f>ROUND(I240*H240,2)</f>
        <v>0</v>
      </c>
      <c r="K240" s="269" t="s">
        <v>196</v>
      </c>
      <c r="L240" s="274"/>
      <c r="M240" s="275" t="s">
        <v>19</v>
      </c>
      <c r="N240" s="276" t="s">
        <v>40</v>
      </c>
      <c r="O240" s="85"/>
      <c r="P240" s="222">
        <f>O240*H240</f>
        <v>0</v>
      </c>
      <c r="Q240" s="222">
        <v>0.00042</v>
      </c>
      <c r="R240" s="222">
        <f>Q240*H240</f>
        <v>0.00393666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176</v>
      </c>
      <c r="AT240" s="224" t="s">
        <v>290</v>
      </c>
      <c r="AU240" s="224" t="s">
        <v>78</v>
      </c>
      <c r="AY240" s="18" t="s">
        <v>133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76</v>
      </c>
      <c r="BK240" s="225">
        <f>ROUND(I240*H240,2)</f>
        <v>0</v>
      </c>
      <c r="BL240" s="18" t="s">
        <v>152</v>
      </c>
      <c r="BM240" s="224" t="s">
        <v>1051</v>
      </c>
    </row>
    <row r="241" spans="1:51" s="13" customFormat="1" ht="12">
      <c r="A241" s="13"/>
      <c r="B241" s="235"/>
      <c r="C241" s="236"/>
      <c r="D241" s="226" t="s">
        <v>197</v>
      </c>
      <c r="E241" s="237" t="s">
        <v>19</v>
      </c>
      <c r="F241" s="238" t="s">
        <v>1052</v>
      </c>
      <c r="G241" s="236"/>
      <c r="H241" s="239">
        <v>9.373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197</v>
      </c>
      <c r="AU241" s="245" t="s">
        <v>78</v>
      </c>
      <c r="AV241" s="13" t="s">
        <v>78</v>
      </c>
      <c r="AW241" s="13" t="s">
        <v>31</v>
      </c>
      <c r="AX241" s="13" t="s">
        <v>76</v>
      </c>
      <c r="AY241" s="245" t="s">
        <v>133</v>
      </c>
    </row>
    <row r="242" spans="1:65" s="2" customFormat="1" ht="12">
      <c r="A242" s="39"/>
      <c r="B242" s="40"/>
      <c r="C242" s="213" t="s">
        <v>342</v>
      </c>
      <c r="D242" s="213" t="s">
        <v>136</v>
      </c>
      <c r="E242" s="214" t="s">
        <v>1053</v>
      </c>
      <c r="F242" s="215" t="s">
        <v>1054</v>
      </c>
      <c r="G242" s="216" t="s">
        <v>348</v>
      </c>
      <c r="H242" s="217">
        <v>3</v>
      </c>
      <c r="I242" s="218"/>
      <c r="J242" s="219">
        <f>ROUND(I242*H242,2)</f>
        <v>0</v>
      </c>
      <c r="K242" s="215" t="s">
        <v>196</v>
      </c>
      <c r="L242" s="45"/>
      <c r="M242" s="220" t="s">
        <v>19</v>
      </c>
      <c r="N242" s="221" t="s">
        <v>40</v>
      </c>
      <c r="O242" s="85"/>
      <c r="P242" s="222">
        <f>O242*H242</f>
        <v>0</v>
      </c>
      <c r="Q242" s="222">
        <v>0.00024</v>
      </c>
      <c r="R242" s="222">
        <f>Q242*H242</f>
        <v>0.00072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152</v>
      </c>
      <c r="AT242" s="224" t="s">
        <v>136</v>
      </c>
      <c r="AU242" s="224" t="s">
        <v>78</v>
      </c>
      <c r="AY242" s="18" t="s">
        <v>133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76</v>
      </c>
      <c r="BK242" s="225">
        <f>ROUND(I242*H242,2)</f>
        <v>0</v>
      </c>
      <c r="BL242" s="18" t="s">
        <v>152</v>
      </c>
      <c r="BM242" s="224" t="s">
        <v>1055</v>
      </c>
    </row>
    <row r="243" spans="1:65" s="2" customFormat="1" ht="12">
      <c r="A243" s="39"/>
      <c r="B243" s="40"/>
      <c r="C243" s="267" t="s">
        <v>477</v>
      </c>
      <c r="D243" s="267" t="s">
        <v>290</v>
      </c>
      <c r="E243" s="268" t="s">
        <v>1056</v>
      </c>
      <c r="F243" s="269" t="s">
        <v>1057</v>
      </c>
      <c r="G243" s="270" t="s">
        <v>348</v>
      </c>
      <c r="H243" s="271">
        <v>4</v>
      </c>
      <c r="I243" s="272"/>
      <c r="J243" s="273">
        <f>ROUND(I243*H243,2)</f>
        <v>0</v>
      </c>
      <c r="K243" s="269" t="s">
        <v>19</v>
      </c>
      <c r="L243" s="274"/>
      <c r="M243" s="275" t="s">
        <v>19</v>
      </c>
      <c r="N243" s="276" t="s">
        <v>40</v>
      </c>
      <c r="O243" s="85"/>
      <c r="P243" s="222">
        <f>O243*H243</f>
        <v>0</v>
      </c>
      <c r="Q243" s="222">
        <v>0.0033</v>
      </c>
      <c r="R243" s="222">
        <f>Q243*H243</f>
        <v>0.0132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176</v>
      </c>
      <c r="AT243" s="224" t="s">
        <v>290</v>
      </c>
      <c r="AU243" s="224" t="s">
        <v>78</v>
      </c>
      <c r="AY243" s="18" t="s">
        <v>133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76</v>
      </c>
      <c r="BK243" s="225">
        <f>ROUND(I243*H243,2)</f>
        <v>0</v>
      </c>
      <c r="BL243" s="18" t="s">
        <v>152</v>
      </c>
      <c r="BM243" s="224" t="s">
        <v>1058</v>
      </c>
    </row>
    <row r="244" spans="1:65" s="2" customFormat="1" ht="24.15" customHeight="1">
      <c r="A244" s="39"/>
      <c r="B244" s="40"/>
      <c r="C244" s="267" t="s">
        <v>349</v>
      </c>
      <c r="D244" s="267" t="s">
        <v>290</v>
      </c>
      <c r="E244" s="268" t="s">
        <v>1059</v>
      </c>
      <c r="F244" s="269" t="s">
        <v>1060</v>
      </c>
      <c r="G244" s="270" t="s">
        <v>348</v>
      </c>
      <c r="H244" s="271">
        <v>3</v>
      </c>
      <c r="I244" s="272"/>
      <c r="J244" s="273">
        <f>ROUND(I244*H244,2)</f>
        <v>0</v>
      </c>
      <c r="K244" s="269" t="s">
        <v>19</v>
      </c>
      <c r="L244" s="274"/>
      <c r="M244" s="275" t="s">
        <v>19</v>
      </c>
      <c r="N244" s="276" t="s">
        <v>40</v>
      </c>
      <c r="O244" s="85"/>
      <c r="P244" s="222">
        <f>O244*H244</f>
        <v>0</v>
      </c>
      <c r="Q244" s="222">
        <v>0.00304</v>
      </c>
      <c r="R244" s="222">
        <f>Q244*H244</f>
        <v>0.00912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176</v>
      </c>
      <c r="AT244" s="224" t="s">
        <v>290</v>
      </c>
      <c r="AU244" s="224" t="s">
        <v>78</v>
      </c>
      <c r="AY244" s="18" t="s">
        <v>133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76</v>
      </c>
      <c r="BK244" s="225">
        <f>ROUND(I244*H244,2)</f>
        <v>0</v>
      </c>
      <c r="BL244" s="18" t="s">
        <v>152</v>
      </c>
      <c r="BM244" s="224" t="s">
        <v>1061</v>
      </c>
    </row>
    <row r="245" spans="1:65" s="2" customFormat="1" ht="12">
      <c r="A245" s="39"/>
      <c r="B245" s="40"/>
      <c r="C245" s="213" t="s">
        <v>486</v>
      </c>
      <c r="D245" s="213" t="s">
        <v>136</v>
      </c>
      <c r="E245" s="214" t="s">
        <v>1062</v>
      </c>
      <c r="F245" s="215" t="s">
        <v>1063</v>
      </c>
      <c r="G245" s="216" t="s">
        <v>348</v>
      </c>
      <c r="H245" s="217">
        <v>1</v>
      </c>
      <c r="I245" s="218"/>
      <c r="J245" s="219">
        <f>ROUND(I245*H245,2)</f>
        <v>0</v>
      </c>
      <c r="K245" s="215" t="s">
        <v>196</v>
      </c>
      <c r="L245" s="45"/>
      <c r="M245" s="220" t="s">
        <v>19</v>
      </c>
      <c r="N245" s="221" t="s">
        <v>40</v>
      </c>
      <c r="O245" s="85"/>
      <c r="P245" s="222">
        <f>O245*H245</f>
        <v>0</v>
      </c>
      <c r="Q245" s="222">
        <v>0.00038</v>
      </c>
      <c r="R245" s="222">
        <f>Q245*H245</f>
        <v>0.00038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152</v>
      </c>
      <c r="AT245" s="224" t="s">
        <v>136</v>
      </c>
      <c r="AU245" s="224" t="s">
        <v>78</v>
      </c>
      <c r="AY245" s="18" t="s">
        <v>133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76</v>
      </c>
      <c r="BK245" s="225">
        <f>ROUND(I245*H245,2)</f>
        <v>0</v>
      </c>
      <c r="BL245" s="18" t="s">
        <v>152</v>
      </c>
      <c r="BM245" s="224" t="s">
        <v>1064</v>
      </c>
    </row>
    <row r="246" spans="1:65" s="2" customFormat="1" ht="24.15" customHeight="1">
      <c r="A246" s="39"/>
      <c r="B246" s="40"/>
      <c r="C246" s="267" t="s">
        <v>353</v>
      </c>
      <c r="D246" s="267" t="s">
        <v>290</v>
      </c>
      <c r="E246" s="268" t="s">
        <v>1065</v>
      </c>
      <c r="F246" s="269" t="s">
        <v>1066</v>
      </c>
      <c r="G246" s="270" t="s">
        <v>348</v>
      </c>
      <c r="H246" s="271">
        <v>1</v>
      </c>
      <c r="I246" s="272"/>
      <c r="J246" s="273">
        <f>ROUND(I246*H246,2)</f>
        <v>0</v>
      </c>
      <c r="K246" s="269" t="s">
        <v>19</v>
      </c>
      <c r="L246" s="274"/>
      <c r="M246" s="275" t="s">
        <v>19</v>
      </c>
      <c r="N246" s="276" t="s">
        <v>40</v>
      </c>
      <c r="O246" s="85"/>
      <c r="P246" s="222">
        <f>O246*H246</f>
        <v>0</v>
      </c>
      <c r="Q246" s="222">
        <v>0.0049</v>
      </c>
      <c r="R246" s="222">
        <f>Q246*H246</f>
        <v>0.0049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176</v>
      </c>
      <c r="AT246" s="224" t="s">
        <v>290</v>
      </c>
      <c r="AU246" s="224" t="s">
        <v>78</v>
      </c>
      <c r="AY246" s="18" t="s">
        <v>133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76</v>
      </c>
      <c r="BK246" s="225">
        <f>ROUND(I246*H246,2)</f>
        <v>0</v>
      </c>
      <c r="BL246" s="18" t="s">
        <v>152</v>
      </c>
      <c r="BM246" s="224" t="s">
        <v>1067</v>
      </c>
    </row>
    <row r="247" spans="1:65" s="2" customFormat="1" ht="12">
      <c r="A247" s="39"/>
      <c r="B247" s="40"/>
      <c r="C247" s="213" t="s">
        <v>494</v>
      </c>
      <c r="D247" s="213" t="s">
        <v>136</v>
      </c>
      <c r="E247" s="214" t="s">
        <v>1068</v>
      </c>
      <c r="F247" s="215" t="s">
        <v>1069</v>
      </c>
      <c r="G247" s="216" t="s">
        <v>348</v>
      </c>
      <c r="H247" s="217">
        <v>1</v>
      </c>
      <c r="I247" s="218"/>
      <c r="J247" s="219">
        <f>ROUND(I247*H247,2)</f>
        <v>0</v>
      </c>
      <c r="K247" s="215" t="s">
        <v>196</v>
      </c>
      <c r="L247" s="45"/>
      <c r="M247" s="220" t="s">
        <v>19</v>
      </c>
      <c r="N247" s="221" t="s">
        <v>40</v>
      </c>
      <c r="O247" s="85"/>
      <c r="P247" s="222">
        <f>O247*H247</f>
        <v>0</v>
      </c>
      <c r="Q247" s="222">
        <v>0.00162</v>
      </c>
      <c r="R247" s="222">
        <f>Q247*H247</f>
        <v>0.00162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152</v>
      </c>
      <c r="AT247" s="224" t="s">
        <v>136</v>
      </c>
      <c r="AU247" s="224" t="s">
        <v>78</v>
      </c>
      <c r="AY247" s="18" t="s">
        <v>133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76</v>
      </c>
      <c r="BK247" s="225">
        <f>ROUND(I247*H247,2)</f>
        <v>0</v>
      </c>
      <c r="BL247" s="18" t="s">
        <v>152</v>
      </c>
      <c r="BM247" s="224" t="s">
        <v>1070</v>
      </c>
    </row>
    <row r="248" spans="1:65" s="2" customFormat="1" ht="24.15" customHeight="1">
      <c r="A248" s="39"/>
      <c r="B248" s="40"/>
      <c r="C248" s="267" t="s">
        <v>357</v>
      </c>
      <c r="D248" s="267" t="s">
        <v>290</v>
      </c>
      <c r="E248" s="268" t="s">
        <v>1071</v>
      </c>
      <c r="F248" s="269" t="s">
        <v>1072</v>
      </c>
      <c r="G248" s="270" t="s">
        <v>348</v>
      </c>
      <c r="H248" s="271">
        <v>1</v>
      </c>
      <c r="I248" s="272"/>
      <c r="J248" s="273">
        <f>ROUND(I248*H248,2)</f>
        <v>0</v>
      </c>
      <c r="K248" s="269" t="s">
        <v>19</v>
      </c>
      <c r="L248" s="274"/>
      <c r="M248" s="275" t="s">
        <v>19</v>
      </c>
      <c r="N248" s="276" t="s">
        <v>40</v>
      </c>
      <c r="O248" s="85"/>
      <c r="P248" s="222">
        <f>O248*H248</f>
        <v>0</v>
      </c>
      <c r="Q248" s="222">
        <v>0.01847</v>
      </c>
      <c r="R248" s="222">
        <f>Q248*H248</f>
        <v>0.01847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176</v>
      </c>
      <c r="AT248" s="224" t="s">
        <v>290</v>
      </c>
      <c r="AU248" s="224" t="s">
        <v>78</v>
      </c>
      <c r="AY248" s="18" t="s">
        <v>133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76</v>
      </c>
      <c r="BK248" s="225">
        <f>ROUND(I248*H248,2)</f>
        <v>0</v>
      </c>
      <c r="BL248" s="18" t="s">
        <v>152</v>
      </c>
      <c r="BM248" s="224" t="s">
        <v>1073</v>
      </c>
    </row>
    <row r="249" spans="1:65" s="2" customFormat="1" ht="44.25" customHeight="1">
      <c r="A249" s="39"/>
      <c r="B249" s="40"/>
      <c r="C249" s="213" t="s">
        <v>504</v>
      </c>
      <c r="D249" s="213" t="s">
        <v>136</v>
      </c>
      <c r="E249" s="214" t="s">
        <v>1074</v>
      </c>
      <c r="F249" s="215" t="s">
        <v>1075</v>
      </c>
      <c r="G249" s="216" t="s">
        <v>348</v>
      </c>
      <c r="H249" s="217">
        <v>4</v>
      </c>
      <c r="I249" s="218"/>
      <c r="J249" s="219">
        <f>ROUND(I249*H249,2)</f>
        <v>0</v>
      </c>
      <c r="K249" s="215" t="s">
        <v>196</v>
      </c>
      <c r="L249" s="45"/>
      <c r="M249" s="220" t="s">
        <v>19</v>
      </c>
      <c r="N249" s="221" t="s">
        <v>40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152</v>
      </c>
      <c r="AT249" s="224" t="s">
        <v>136</v>
      </c>
      <c r="AU249" s="224" t="s">
        <v>78</v>
      </c>
      <c r="AY249" s="18" t="s">
        <v>133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76</v>
      </c>
      <c r="BK249" s="225">
        <f>ROUND(I249*H249,2)</f>
        <v>0</v>
      </c>
      <c r="BL249" s="18" t="s">
        <v>152</v>
      </c>
      <c r="BM249" s="224" t="s">
        <v>1076</v>
      </c>
    </row>
    <row r="250" spans="1:65" s="2" customFormat="1" ht="24.15" customHeight="1">
      <c r="A250" s="39"/>
      <c r="B250" s="40"/>
      <c r="C250" s="267" t="s">
        <v>362</v>
      </c>
      <c r="D250" s="267" t="s">
        <v>290</v>
      </c>
      <c r="E250" s="268" t="s">
        <v>1077</v>
      </c>
      <c r="F250" s="269" t="s">
        <v>1078</v>
      </c>
      <c r="G250" s="270" t="s">
        <v>348</v>
      </c>
      <c r="H250" s="271">
        <v>1</v>
      </c>
      <c r="I250" s="272"/>
      <c r="J250" s="273">
        <f>ROUND(I250*H250,2)</f>
        <v>0</v>
      </c>
      <c r="K250" s="269" t="s">
        <v>19</v>
      </c>
      <c r="L250" s="274"/>
      <c r="M250" s="275" t="s">
        <v>19</v>
      </c>
      <c r="N250" s="276" t="s">
        <v>40</v>
      </c>
      <c r="O250" s="85"/>
      <c r="P250" s="222">
        <f>O250*H250</f>
        <v>0</v>
      </c>
      <c r="Q250" s="222">
        <v>0.0024</v>
      </c>
      <c r="R250" s="222">
        <f>Q250*H250</f>
        <v>0.0024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176</v>
      </c>
      <c r="AT250" s="224" t="s">
        <v>290</v>
      </c>
      <c r="AU250" s="224" t="s">
        <v>78</v>
      </c>
      <c r="AY250" s="18" t="s">
        <v>133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76</v>
      </c>
      <c r="BK250" s="225">
        <f>ROUND(I250*H250,2)</f>
        <v>0</v>
      </c>
      <c r="BL250" s="18" t="s">
        <v>152</v>
      </c>
      <c r="BM250" s="224" t="s">
        <v>1079</v>
      </c>
    </row>
    <row r="251" spans="1:65" s="2" customFormat="1" ht="24.15" customHeight="1">
      <c r="A251" s="39"/>
      <c r="B251" s="40"/>
      <c r="C251" s="267" t="s">
        <v>1080</v>
      </c>
      <c r="D251" s="267" t="s">
        <v>290</v>
      </c>
      <c r="E251" s="268" t="s">
        <v>1081</v>
      </c>
      <c r="F251" s="269" t="s">
        <v>1082</v>
      </c>
      <c r="G251" s="270" t="s">
        <v>348</v>
      </c>
      <c r="H251" s="271">
        <v>3</v>
      </c>
      <c r="I251" s="272"/>
      <c r="J251" s="273">
        <f>ROUND(I251*H251,2)</f>
        <v>0</v>
      </c>
      <c r="K251" s="269" t="s">
        <v>19</v>
      </c>
      <c r="L251" s="274"/>
      <c r="M251" s="275" t="s">
        <v>19</v>
      </c>
      <c r="N251" s="276" t="s">
        <v>40</v>
      </c>
      <c r="O251" s="85"/>
      <c r="P251" s="222">
        <f>O251*H251</f>
        <v>0</v>
      </c>
      <c r="Q251" s="222">
        <v>0.0023</v>
      </c>
      <c r="R251" s="222">
        <f>Q251*H251</f>
        <v>0.0069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176</v>
      </c>
      <c r="AT251" s="224" t="s">
        <v>290</v>
      </c>
      <c r="AU251" s="224" t="s">
        <v>78</v>
      </c>
      <c r="AY251" s="18" t="s">
        <v>133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76</v>
      </c>
      <c r="BK251" s="225">
        <f>ROUND(I251*H251,2)</f>
        <v>0</v>
      </c>
      <c r="BL251" s="18" t="s">
        <v>152</v>
      </c>
      <c r="BM251" s="224" t="s">
        <v>1083</v>
      </c>
    </row>
    <row r="252" spans="1:65" s="2" customFormat="1" ht="12">
      <c r="A252" s="39"/>
      <c r="B252" s="40"/>
      <c r="C252" s="213" t="s">
        <v>367</v>
      </c>
      <c r="D252" s="213" t="s">
        <v>136</v>
      </c>
      <c r="E252" s="214" t="s">
        <v>1084</v>
      </c>
      <c r="F252" s="215" t="s">
        <v>1085</v>
      </c>
      <c r="G252" s="216" t="s">
        <v>348</v>
      </c>
      <c r="H252" s="217">
        <v>2</v>
      </c>
      <c r="I252" s="218"/>
      <c r="J252" s="219">
        <f>ROUND(I252*H252,2)</f>
        <v>0</v>
      </c>
      <c r="K252" s="215" t="s">
        <v>196</v>
      </c>
      <c r="L252" s="45"/>
      <c r="M252" s="220" t="s">
        <v>19</v>
      </c>
      <c r="N252" s="221" t="s">
        <v>40</v>
      </c>
      <c r="O252" s="85"/>
      <c r="P252" s="222">
        <f>O252*H252</f>
        <v>0</v>
      </c>
      <c r="Q252" s="222">
        <v>0.00165</v>
      </c>
      <c r="R252" s="222">
        <f>Q252*H252</f>
        <v>0.0033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152</v>
      </c>
      <c r="AT252" s="224" t="s">
        <v>136</v>
      </c>
      <c r="AU252" s="224" t="s">
        <v>78</v>
      </c>
      <c r="AY252" s="18" t="s">
        <v>133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76</v>
      </c>
      <c r="BK252" s="225">
        <f>ROUND(I252*H252,2)</f>
        <v>0</v>
      </c>
      <c r="BL252" s="18" t="s">
        <v>152</v>
      </c>
      <c r="BM252" s="224" t="s">
        <v>1086</v>
      </c>
    </row>
    <row r="253" spans="1:65" s="2" customFormat="1" ht="24.15" customHeight="1">
      <c r="A253" s="39"/>
      <c r="B253" s="40"/>
      <c r="C253" s="267" t="s">
        <v>1087</v>
      </c>
      <c r="D253" s="267" t="s">
        <v>290</v>
      </c>
      <c r="E253" s="268" t="s">
        <v>1088</v>
      </c>
      <c r="F253" s="269" t="s">
        <v>1089</v>
      </c>
      <c r="G253" s="270" t="s">
        <v>348</v>
      </c>
      <c r="H253" s="271">
        <v>7</v>
      </c>
      <c r="I253" s="272"/>
      <c r="J253" s="273">
        <f>ROUND(I253*H253,2)</f>
        <v>0</v>
      </c>
      <c r="K253" s="269" t="s">
        <v>19</v>
      </c>
      <c r="L253" s="274"/>
      <c r="M253" s="275" t="s">
        <v>19</v>
      </c>
      <c r="N253" s="276" t="s">
        <v>40</v>
      </c>
      <c r="O253" s="85"/>
      <c r="P253" s="222">
        <f>O253*H253</f>
        <v>0</v>
      </c>
      <c r="Q253" s="222">
        <v>0.00065</v>
      </c>
      <c r="R253" s="222">
        <f>Q253*H253</f>
        <v>0.00455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176</v>
      </c>
      <c r="AT253" s="224" t="s">
        <v>290</v>
      </c>
      <c r="AU253" s="224" t="s">
        <v>78</v>
      </c>
      <c r="AY253" s="18" t="s">
        <v>133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76</v>
      </c>
      <c r="BK253" s="225">
        <f>ROUND(I253*H253,2)</f>
        <v>0</v>
      </c>
      <c r="BL253" s="18" t="s">
        <v>152</v>
      </c>
      <c r="BM253" s="224" t="s">
        <v>1090</v>
      </c>
    </row>
    <row r="254" spans="1:65" s="2" customFormat="1" ht="12">
      <c r="A254" s="39"/>
      <c r="B254" s="40"/>
      <c r="C254" s="267" t="s">
        <v>370</v>
      </c>
      <c r="D254" s="267" t="s">
        <v>290</v>
      </c>
      <c r="E254" s="268" t="s">
        <v>1091</v>
      </c>
      <c r="F254" s="269" t="s">
        <v>1092</v>
      </c>
      <c r="G254" s="270" t="s">
        <v>348</v>
      </c>
      <c r="H254" s="271">
        <v>3</v>
      </c>
      <c r="I254" s="272"/>
      <c r="J254" s="273">
        <f>ROUND(I254*H254,2)</f>
        <v>0</v>
      </c>
      <c r="K254" s="269" t="s">
        <v>19</v>
      </c>
      <c r="L254" s="274"/>
      <c r="M254" s="275" t="s">
        <v>19</v>
      </c>
      <c r="N254" s="276" t="s">
        <v>40</v>
      </c>
      <c r="O254" s="85"/>
      <c r="P254" s="222">
        <f>O254*H254</f>
        <v>0</v>
      </c>
      <c r="Q254" s="222">
        <v>0.0073</v>
      </c>
      <c r="R254" s="222">
        <f>Q254*H254</f>
        <v>0.0219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176</v>
      </c>
      <c r="AT254" s="224" t="s">
        <v>290</v>
      </c>
      <c r="AU254" s="224" t="s">
        <v>78</v>
      </c>
      <c r="AY254" s="18" t="s">
        <v>133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76</v>
      </c>
      <c r="BK254" s="225">
        <f>ROUND(I254*H254,2)</f>
        <v>0</v>
      </c>
      <c r="BL254" s="18" t="s">
        <v>152</v>
      </c>
      <c r="BM254" s="224" t="s">
        <v>1093</v>
      </c>
    </row>
    <row r="255" spans="1:65" s="2" customFormat="1" ht="24.15" customHeight="1">
      <c r="A255" s="39"/>
      <c r="B255" s="40"/>
      <c r="C255" s="267" t="s">
        <v>1094</v>
      </c>
      <c r="D255" s="267" t="s">
        <v>290</v>
      </c>
      <c r="E255" s="268" t="s">
        <v>1095</v>
      </c>
      <c r="F255" s="269" t="s">
        <v>1096</v>
      </c>
      <c r="G255" s="270" t="s">
        <v>348</v>
      </c>
      <c r="H255" s="271">
        <v>2</v>
      </c>
      <c r="I255" s="272"/>
      <c r="J255" s="273">
        <f>ROUND(I255*H255,2)</f>
        <v>0</v>
      </c>
      <c r="K255" s="269" t="s">
        <v>19</v>
      </c>
      <c r="L255" s="274"/>
      <c r="M255" s="275" t="s">
        <v>19</v>
      </c>
      <c r="N255" s="276" t="s">
        <v>40</v>
      </c>
      <c r="O255" s="85"/>
      <c r="P255" s="222">
        <f>O255*H255</f>
        <v>0</v>
      </c>
      <c r="Q255" s="222">
        <v>0.02444</v>
      </c>
      <c r="R255" s="222">
        <f>Q255*H255</f>
        <v>0.04888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176</v>
      </c>
      <c r="AT255" s="224" t="s">
        <v>290</v>
      </c>
      <c r="AU255" s="224" t="s">
        <v>78</v>
      </c>
      <c r="AY255" s="18" t="s">
        <v>133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76</v>
      </c>
      <c r="BK255" s="225">
        <f>ROUND(I255*H255,2)</f>
        <v>0</v>
      </c>
      <c r="BL255" s="18" t="s">
        <v>152</v>
      </c>
      <c r="BM255" s="224" t="s">
        <v>1097</v>
      </c>
    </row>
    <row r="256" spans="1:65" s="2" customFormat="1" ht="12">
      <c r="A256" s="39"/>
      <c r="B256" s="40"/>
      <c r="C256" s="213" t="s">
        <v>375</v>
      </c>
      <c r="D256" s="213" t="s">
        <v>136</v>
      </c>
      <c r="E256" s="214" t="s">
        <v>1098</v>
      </c>
      <c r="F256" s="215" t="s">
        <v>1099</v>
      </c>
      <c r="G256" s="216" t="s">
        <v>215</v>
      </c>
      <c r="H256" s="217">
        <v>20</v>
      </c>
      <c r="I256" s="218"/>
      <c r="J256" s="219">
        <f>ROUND(I256*H256,2)</f>
        <v>0</v>
      </c>
      <c r="K256" s="215" t="s">
        <v>196</v>
      </c>
      <c r="L256" s="45"/>
      <c r="M256" s="220" t="s">
        <v>19</v>
      </c>
      <c r="N256" s="221" t="s">
        <v>40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152</v>
      </c>
      <c r="AT256" s="224" t="s">
        <v>136</v>
      </c>
      <c r="AU256" s="224" t="s">
        <v>78</v>
      </c>
      <c r="AY256" s="18" t="s">
        <v>133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76</v>
      </c>
      <c r="BK256" s="225">
        <f>ROUND(I256*H256,2)</f>
        <v>0</v>
      </c>
      <c r="BL256" s="18" t="s">
        <v>152</v>
      </c>
      <c r="BM256" s="224" t="s">
        <v>1100</v>
      </c>
    </row>
    <row r="257" spans="1:65" s="2" customFormat="1" ht="16.5" customHeight="1">
      <c r="A257" s="39"/>
      <c r="B257" s="40"/>
      <c r="C257" s="213" t="s">
        <v>1101</v>
      </c>
      <c r="D257" s="213" t="s">
        <v>136</v>
      </c>
      <c r="E257" s="214" t="s">
        <v>1102</v>
      </c>
      <c r="F257" s="215" t="s">
        <v>1103</v>
      </c>
      <c r="G257" s="216" t="s">
        <v>215</v>
      </c>
      <c r="H257" s="217">
        <v>94.5</v>
      </c>
      <c r="I257" s="218"/>
      <c r="J257" s="219">
        <f>ROUND(I257*H257,2)</f>
        <v>0</v>
      </c>
      <c r="K257" s="215" t="s">
        <v>196</v>
      </c>
      <c r="L257" s="45"/>
      <c r="M257" s="220" t="s">
        <v>19</v>
      </c>
      <c r="N257" s="221" t="s">
        <v>40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152</v>
      </c>
      <c r="AT257" s="224" t="s">
        <v>136</v>
      </c>
      <c r="AU257" s="224" t="s">
        <v>78</v>
      </c>
      <c r="AY257" s="18" t="s">
        <v>133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76</v>
      </c>
      <c r="BK257" s="225">
        <f>ROUND(I257*H257,2)</f>
        <v>0</v>
      </c>
      <c r="BL257" s="18" t="s">
        <v>152</v>
      </c>
      <c r="BM257" s="224" t="s">
        <v>1104</v>
      </c>
    </row>
    <row r="258" spans="1:65" s="2" customFormat="1" ht="21.75" customHeight="1">
      <c r="A258" s="39"/>
      <c r="B258" s="40"/>
      <c r="C258" s="213" t="s">
        <v>378</v>
      </c>
      <c r="D258" s="213" t="s">
        <v>136</v>
      </c>
      <c r="E258" s="214" t="s">
        <v>1105</v>
      </c>
      <c r="F258" s="215" t="s">
        <v>1106</v>
      </c>
      <c r="G258" s="216" t="s">
        <v>215</v>
      </c>
      <c r="H258" s="217">
        <v>21.2</v>
      </c>
      <c r="I258" s="218"/>
      <c r="J258" s="219">
        <f>ROUND(I258*H258,2)</f>
        <v>0</v>
      </c>
      <c r="K258" s="215" t="s">
        <v>196</v>
      </c>
      <c r="L258" s="45"/>
      <c r="M258" s="220" t="s">
        <v>19</v>
      </c>
      <c r="N258" s="221" t="s">
        <v>40</v>
      </c>
      <c r="O258" s="85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152</v>
      </c>
      <c r="AT258" s="224" t="s">
        <v>136</v>
      </c>
      <c r="AU258" s="224" t="s">
        <v>78</v>
      </c>
      <c r="AY258" s="18" t="s">
        <v>133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76</v>
      </c>
      <c r="BK258" s="225">
        <f>ROUND(I258*H258,2)</f>
        <v>0</v>
      </c>
      <c r="BL258" s="18" t="s">
        <v>152</v>
      </c>
      <c r="BM258" s="224" t="s">
        <v>1107</v>
      </c>
    </row>
    <row r="259" spans="1:65" s="2" customFormat="1" ht="12">
      <c r="A259" s="39"/>
      <c r="B259" s="40"/>
      <c r="C259" s="213" t="s">
        <v>1108</v>
      </c>
      <c r="D259" s="213" t="s">
        <v>136</v>
      </c>
      <c r="E259" s="214" t="s">
        <v>1109</v>
      </c>
      <c r="F259" s="215" t="s">
        <v>1110</v>
      </c>
      <c r="G259" s="216" t="s">
        <v>215</v>
      </c>
      <c r="H259" s="217">
        <v>115.7</v>
      </c>
      <c r="I259" s="218"/>
      <c r="J259" s="219">
        <f>ROUND(I259*H259,2)</f>
        <v>0</v>
      </c>
      <c r="K259" s="215" t="s">
        <v>196</v>
      </c>
      <c r="L259" s="45"/>
      <c r="M259" s="220" t="s">
        <v>19</v>
      </c>
      <c r="N259" s="221" t="s">
        <v>40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152</v>
      </c>
      <c r="AT259" s="224" t="s">
        <v>136</v>
      </c>
      <c r="AU259" s="224" t="s">
        <v>78</v>
      </c>
      <c r="AY259" s="18" t="s">
        <v>133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76</v>
      </c>
      <c r="BK259" s="225">
        <f>ROUND(I259*H259,2)</f>
        <v>0</v>
      </c>
      <c r="BL259" s="18" t="s">
        <v>152</v>
      </c>
      <c r="BM259" s="224" t="s">
        <v>1111</v>
      </c>
    </row>
    <row r="260" spans="1:65" s="2" customFormat="1" ht="12">
      <c r="A260" s="39"/>
      <c r="B260" s="40"/>
      <c r="C260" s="213" t="s">
        <v>383</v>
      </c>
      <c r="D260" s="213" t="s">
        <v>136</v>
      </c>
      <c r="E260" s="214" t="s">
        <v>1112</v>
      </c>
      <c r="F260" s="215" t="s">
        <v>1113</v>
      </c>
      <c r="G260" s="216" t="s">
        <v>348</v>
      </c>
      <c r="H260" s="217">
        <v>3</v>
      </c>
      <c r="I260" s="218"/>
      <c r="J260" s="219">
        <f>ROUND(I260*H260,2)</f>
        <v>0</v>
      </c>
      <c r="K260" s="215" t="s">
        <v>196</v>
      </c>
      <c r="L260" s="45"/>
      <c r="M260" s="220" t="s">
        <v>19</v>
      </c>
      <c r="N260" s="221" t="s">
        <v>40</v>
      </c>
      <c r="O260" s="85"/>
      <c r="P260" s="222">
        <f>O260*H260</f>
        <v>0</v>
      </c>
      <c r="Q260" s="222">
        <v>0.45937</v>
      </c>
      <c r="R260" s="222">
        <f>Q260*H260</f>
        <v>1.37811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152</v>
      </c>
      <c r="AT260" s="224" t="s">
        <v>136</v>
      </c>
      <c r="AU260" s="224" t="s">
        <v>78</v>
      </c>
      <c r="AY260" s="18" t="s">
        <v>133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76</v>
      </c>
      <c r="BK260" s="225">
        <f>ROUND(I260*H260,2)</f>
        <v>0</v>
      </c>
      <c r="BL260" s="18" t="s">
        <v>152</v>
      </c>
      <c r="BM260" s="224" t="s">
        <v>1114</v>
      </c>
    </row>
    <row r="261" spans="1:65" s="2" customFormat="1" ht="12">
      <c r="A261" s="39"/>
      <c r="B261" s="40"/>
      <c r="C261" s="213" t="s">
        <v>1115</v>
      </c>
      <c r="D261" s="213" t="s">
        <v>136</v>
      </c>
      <c r="E261" s="214" t="s">
        <v>1116</v>
      </c>
      <c r="F261" s="215" t="s">
        <v>1117</v>
      </c>
      <c r="G261" s="216" t="s">
        <v>348</v>
      </c>
      <c r="H261" s="217">
        <v>3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40</v>
      </c>
      <c r="O261" s="85"/>
      <c r="P261" s="222">
        <f>O261*H261</f>
        <v>0</v>
      </c>
      <c r="Q261" s="222">
        <v>0.3409</v>
      </c>
      <c r="R261" s="222">
        <f>Q261*H261</f>
        <v>1.0227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152</v>
      </c>
      <c r="AT261" s="224" t="s">
        <v>136</v>
      </c>
      <c r="AU261" s="224" t="s">
        <v>78</v>
      </c>
      <c r="AY261" s="18" t="s">
        <v>133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76</v>
      </c>
      <c r="BK261" s="225">
        <f>ROUND(I261*H261,2)</f>
        <v>0</v>
      </c>
      <c r="BL261" s="18" t="s">
        <v>152</v>
      </c>
      <c r="BM261" s="224" t="s">
        <v>1118</v>
      </c>
    </row>
    <row r="262" spans="1:65" s="2" customFormat="1" ht="12">
      <c r="A262" s="39"/>
      <c r="B262" s="40"/>
      <c r="C262" s="213" t="s">
        <v>386</v>
      </c>
      <c r="D262" s="213" t="s">
        <v>136</v>
      </c>
      <c r="E262" s="214" t="s">
        <v>1119</v>
      </c>
      <c r="F262" s="215" t="s">
        <v>1120</v>
      </c>
      <c r="G262" s="216" t="s">
        <v>348</v>
      </c>
      <c r="H262" s="217">
        <v>3</v>
      </c>
      <c r="I262" s="218"/>
      <c r="J262" s="219">
        <f>ROUND(I262*H262,2)</f>
        <v>0</v>
      </c>
      <c r="K262" s="215" t="s">
        <v>196</v>
      </c>
      <c r="L262" s="45"/>
      <c r="M262" s="220" t="s">
        <v>19</v>
      </c>
      <c r="N262" s="221" t="s">
        <v>40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0.05</v>
      </c>
      <c r="T262" s="223">
        <f>S262*H262</f>
        <v>0.15000000000000002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152</v>
      </c>
      <c r="AT262" s="224" t="s">
        <v>136</v>
      </c>
      <c r="AU262" s="224" t="s">
        <v>78</v>
      </c>
      <c r="AY262" s="18" t="s">
        <v>133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76</v>
      </c>
      <c r="BK262" s="225">
        <f>ROUND(I262*H262,2)</f>
        <v>0</v>
      </c>
      <c r="BL262" s="18" t="s">
        <v>152</v>
      </c>
      <c r="BM262" s="224" t="s">
        <v>1121</v>
      </c>
    </row>
    <row r="263" spans="1:65" s="2" customFormat="1" ht="12">
      <c r="A263" s="39"/>
      <c r="B263" s="40"/>
      <c r="C263" s="213" t="s">
        <v>1122</v>
      </c>
      <c r="D263" s="213" t="s">
        <v>136</v>
      </c>
      <c r="E263" s="214" t="s">
        <v>398</v>
      </c>
      <c r="F263" s="215" t="s">
        <v>399</v>
      </c>
      <c r="G263" s="216" t="s">
        <v>348</v>
      </c>
      <c r="H263" s="217">
        <v>3</v>
      </c>
      <c r="I263" s="218"/>
      <c r="J263" s="219">
        <f>ROUND(I263*H263,2)</f>
        <v>0</v>
      </c>
      <c r="K263" s="215" t="s">
        <v>196</v>
      </c>
      <c r="L263" s="45"/>
      <c r="M263" s="220" t="s">
        <v>19</v>
      </c>
      <c r="N263" s="221" t="s">
        <v>40</v>
      </c>
      <c r="O263" s="85"/>
      <c r="P263" s="222">
        <f>O263*H263</f>
        <v>0</v>
      </c>
      <c r="Q263" s="222">
        <v>0.21734</v>
      </c>
      <c r="R263" s="222">
        <f>Q263*H263</f>
        <v>0.65202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152</v>
      </c>
      <c r="AT263" s="224" t="s">
        <v>136</v>
      </c>
      <c r="AU263" s="224" t="s">
        <v>78</v>
      </c>
      <c r="AY263" s="18" t="s">
        <v>133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76</v>
      </c>
      <c r="BK263" s="225">
        <f>ROUND(I263*H263,2)</f>
        <v>0</v>
      </c>
      <c r="BL263" s="18" t="s">
        <v>152</v>
      </c>
      <c r="BM263" s="224" t="s">
        <v>1123</v>
      </c>
    </row>
    <row r="264" spans="1:65" s="2" customFormat="1" ht="16.5" customHeight="1">
      <c r="A264" s="39"/>
      <c r="B264" s="40"/>
      <c r="C264" s="213" t="s">
        <v>390</v>
      </c>
      <c r="D264" s="213" t="s">
        <v>136</v>
      </c>
      <c r="E264" s="214" t="s">
        <v>1124</v>
      </c>
      <c r="F264" s="215" t="s">
        <v>1125</v>
      </c>
      <c r="G264" s="216" t="s">
        <v>348</v>
      </c>
      <c r="H264" s="217">
        <v>4</v>
      </c>
      <c r="I264" s="218"/>
      <c r="J264" s="219">
        <f>ROUND(I264*H264,2)</f>
        <v>0</v>
      </c>
      <c r="K264" s="215" t="s">
        <v>196</v>
      </c>
      <c r="L264" s="45"/>
      <c r="M264" s="220" t="s">
        <v>19</v>
      </c>
      <c r="N264" s="221" t="s">
        <v>40</v>
      </c>
      <c r="O264" s="85"/>
      <c r="P264" s="222">
        <f>O264*H264</f>
        <v>0</v>
      </c>
      <c r="Q264" s="222">
        <v>0.06383</v>
      </c>
      <c r="R264" s="222">
        <f>Q264*H264</f>
        <v>0.25532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152</v>
      </c>
      <c r="AT264" s="224" t="s">
        <v>136</v>
      </c>
      <c r="AU264" s="224" t="s">
        <v>78</v>
      </c>
      <c r="AY264" s="18" t="s">
        <v>133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76</v>
      </c>
      <c r="BK264" s="225">
        <f>ROUND(I264*H264,2)</f>
        <v>0</v>
      </c>
      <c r="BL264" s="18" t="s">
        <v>152</v>
      </c>
      <c r="BM264" s="224" t="s">
        <v>1126</v>
      </c>
    </row>
    <row r="265" spans="1:65" s="2" customFormat="1" ht="12">
      <c r="A265" s="39"/>
      <c r="B265" s="40"/>
      <c r="C265" s="267" t="s">
        <v>1127</v>
      </c>
      <c r="D265" s="267" t="s">
        <v>290</v>
      </c>
      <c r="E265" s="268" t="s">
        <v>1128</v>
      </c>
      <c r="F265" s="269" t="s">
        <v>1129</v>
      </c>
      <c r="G265" s="270" t="s">
        <v>348</v>
      </c>
      <c r="H265" s="271">
        <v>4</v>
      </c>
      <c r="I265" s="272"/>
      <c r="J265" s="273">
        <f>ROUND(I265*H265,2)</f>
        <v>0</v>
      </c>
      <c r="K265" s="269" t="s">
        <v>19</v>
      </c>
      <c r="L265" s="274"/>
      <c r="M265" s="275" t="s">
        <v>19</v>
      </c>
      <c r="N265" s="276" t="s">
        <v>40</v>
      </c>
      <c r="O265" s="85"/>
      <c r="P265" s="222">
        <f>O265*H265</f>
        <v>0</v>
      </c>
      <c r="Q265" s="222">
        <v>0.0093</v>
      </c>
      <c r="R265" s="222">
        <f>Q265*H265</f>
        <v>0.0372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176</v>
      </c>
      <c r="AT265" s="224" t="s">
        <v>290</v>
      </c>
      <c r="AU265" s="224" t="s">
        <v>78</v>
      </c>
      <c r="AY265" s="18" t="s">
        <v>133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76</v>
      </c>
      <c r="BK265" s="225">
        <f>ROUND(I265*H265,2)</f>
        <v>0</v>
      </c>
      <c r="BL265" s="18" t="s">
        <v>152</v>
      </c>
      <c r="BM265" s="224" t="s">
        <v>1130</v>
      </c>
    </row>
    <row r="266" spans="1:65" s="2" customFormat="1" ht="16.5" customHeight="1">
      <c r="A266" s="39"/>
      <c r="B266" s="40"/>
      <c r="C266" s="213" t="s">
        <v>393</v>
      </c>
      <c r="D266" s="213" t="s">
        <v>136</v>
      </c>
      <c r="E266" s="214" t="s">
        <v>1131</v>
      </c>
      <c r="F266" s="215" t="s">
        <v>1132</v>
      </c>
      <c r="G266" s="216" t="s">
        <v>348</v>
      </c>
      <c r="H266" s="217">
        <v>3</v>
      </c>
      <c r="I266" s="218"/>
      <c r="J266" s="219">
        <f>ROUND(I266*H266,2)</f>
        <v>0</v>
      </c>
      <c r="K266" s="215" t="s">
        <v>196</v>
      </c>
      <c r="L266" s="45"/>
      <c r="M266" s="220" t="s">
        <v>19</v>
      </c>
      <c r="N266" s="221" t="s">
        <v>40</v>
      </c>
      <c r="O266" s="85"/>
      <c r="P266" s="222">
        <f>O266*H266</f>
        <v>0</v>
      </c>
      <c r="Q266" s="222">
        <v>0.12303</v>
      </c>
      <c r="R266" s="222">
        <f>Q266*H266</f>
        <v>0.36909000000000003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152</v>
      </c>
      <c r="AT266" s="224" t="s">
        <v>136</v>
      </c>
      <c r="AU266" s="224" t="s">
        <v>78</v>
      </c>
      <c r="AY266" s="18" t="s">
        <v>133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76</v>
      </c>
      <c r="BK266" s="225">
        <f>ROUND(I266*H266,2)</f>
        <v>0</v>
      </c>
      <c r="BL266" s="18" t="s">
        <v>152</v>
      </c>
      <c r="BM266" s="224" t="s">
        <v>1133</v>
      </c>
    </row>
    <row r="267" spans="1:65" s="2" customFormat="1" ht="12">
      <c r="A267" s="39"/>
      <c r="B267" s="40"/>
      <c r="C267" s="267" t="s">
        <v>1134</v>
      </c>
      <c r="D267" s="267" t="s">
        <v>290</v>
      </c>
      <c r="E267" s="268" t="s">
        <v>1135</v>
      </c>
      <c r="F267" s="269" t="s">
        <v>1136</v>
      </c>
      <c r="G267" s="270" t="s">
        <v>348</v>
      </c>
      <c r="H267" s="271">
        <v>3</v>
      </c>
      <c r="I267" s="272"/>
      <c r="J267" s="273">
        <f>ROUND(I267*H267,2)</f>
        <v>0</v>
      </c>
      <c r="K267" s="269" t="s">
        <v>19</v>
      </c>
      <c r="L267" s="274"/>
      <c r="M267" s="275" t="s">
        <v>19</v>
      </c>
      <c r="N267" s="276" t="s">
        <v>40</v>
      </c>
      <c r="O267" s="85"/>
      <c r="P267" s="222">
        <f>O267*H267</f>
        <v>0</v>
      </c>
      <c r="Q267" s="222">
        <v>0.013</v>
      </c>
      <c r="R267" s="222">
        <f>Q267*H267</f>
        <v>0.039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176</v>
      </c>
      <c r="AT267" s="224" t="s">
        <v>290</v>
      </c>
      <c r="AU267" s="224" t="s">
        <v>78</v>
      </c>
      <c r="AY267" s="18" t="s">
        <v>133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76</v>
      </c>
      <c r="BK267" s="225">
        <f>ROUND(I267*H267,2)</f>
        <v>0</v>
      </c>
      <c r="BL267" s="18" t="s">
        <v>152</v>
      </c>
      <c r="BM267" s="224" t="s">
        <v>1137</v>
      </c>
    </row>
    <row r="268" spans="1:65" s="2" customFormat="1" ht="16.5" customHeight="1">
      <c r="A268" s="39"/>
      <c r="B268" s="40"/>
      <c r="C268" s="267" t="s">
        <v>397</v>
      </c>
      <c r="D268" s="267" t="s">
        <v>290</v>
      </c>
      <c r="E268" s="268" t="s">
        <v>1138</v>
      </c>
      <c r="F268" s="269" t="s">
        <v>1139</v>
      </c>
      <c r="G268" s="270" t="s">
        <v>348</v>
      </c>
      <c r="H268" s="271">
        <v>1</v>
      </c>
      <c r="I268" s="272"/>
      <c r="J268" s="273">
        <f>ROUND(I268*H268,2)</f>
        <v>0</v>
      </c>
      <c r="K268" s="269" t="s">
        <v>19</v>
      </c>
      <c r="L268" s="274"/>
      <c r="M268" s="275" t="s">
        <v>19</v>
      </c>
      <c r="N268" s="276" t="s">
        <v>40</v>
      </c>
      <c r="O268" s="85"/>
      <c r="P268" s="222">
        <f>O268*H268</f>
        <v>0</v>
      </c>
      <c r="Q268" s="222">
        <v>0.00084</v>
      </c>
      <c r="R268" s="222">
        <f>Q268*H268</f>
        <v>0.00084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176</v>
      </c>
      <c r="AT268" s="224" t="s">
        <v>290</v>
      </c>
      <c r="AU268" s="224" t="s">
        <v>78</v>
      </c>
      <c r="AY268" s="18" t="s">
        <v>133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76</v>
      </c>
      <c r="BK268" s="225">
        <f>ROUND(I268*H268,2)</f>
        <v>0</v>
      </c>
      <c r="BL268" s="18" t="s">
        <v>152</v>
      </c>
      <c r="BM268" s="224" t="s">
        <v>1140</v>
      </c>
    </row>
    <row r="269" spans="1:65" s="2" customFormat="1" ht="16.5" customHeight="1">
      <c r="A269" s="39"/>
      <c r="B269" s="40"/>
      <c r="C269" s="267" t="s">
        <v>688</v>
      </c>
      <c r="D269" s="267" t="s">
        <v>290</v>
      </c>
      <c r="E269" s="268" t="s">
        <v>1141</v>
      </c>
      <c r="F269" s="269" t="s">
        <v>1142</v>
      </c>
      <c r="G269" s="270" t="s">
        <v>348</v>
      </c>
      <c r="H269" s="271">
        <v>3</v>
      </c>
      <c r="I269" s="272"/>
      <c r="J269" s="273">
        <f>ROUND(I269*H269,2)</f>
        <v>0</v>
      </c>
      <c r="K269" s="269" t="s">
        <v>19</v>
      </c>
      <c r="L269" s="274"/>
      <c r="M269" s="275" t="s">
        <v>19</v>
      </c>
      <c r="N269" s="276" t="s">
        <v>40</v>
      </c>
      <c r="O269" s="85"/>
      <c r="P269" s="222">
        <f>O269*H269</f>
        <v>0</v>
      </c>
      <c r="Q269" s="222">
        <v>0.00043</v>
      </c>
      <c r="R269" s="222">
        <f>Q269*H269</f>
        <v>0.00129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176</v>
      </c>
      <c r="AT269" s="224" t="s">
        <v>290</v>
      </c>
      <c r="AU269" s="224" t="s">
        <v>78</v>
      </c>
      <c r="AY269" s="18" t="s">
        <v>133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76</v>
      </c>
      <c r="BK269" s="225">
        <f>ROUND(I269*H269,2)</f>
        <v>0</v>
      </c>
      <c r="BL269" s="18" t="s">
        <v>152</v>
      </c>
      <c r="BM269" s="224" t="s">
        <v>1143</v>
      </c>
    </row>
    <row r="270" spans="1:65" s="2" customFormat="1" ht="16.5" customHeight="1">
      <c r="A270" s="39"/>
      <c r="B270" s="40"/>
      <c r="C270" s="213" t="s">
        <v>400</v>
      </c>
      <c r="D270" s="213" t="s">
        <v>136</v>
      </c>
      <c r="E270" s="214" t="s">
        <v>1144</v>
      </c>
      <c r="F270" s="215" t="s">
        <v>1145</v>
      </c>
      <c r="G270" s="216" t="s">
        <v>215</v>
      </c>
      <c r="H270" s="217">
        <v>115.7</v>
      </c>
      <c r="I270" s="218"/>
      <c r="J270" s="219">
        <f>ROUND(I270*H270,2)</f>
        <v>0</v>
      </c>
      <c r="K270" s="215" t="s">
        <v>196</v>
      </c>
      <c r="L270" s="45"/>
      <c r="M270" s="220" t="s">
        <v>19</v>
      </c>
      <c r="N270" s="221" t="s">
        <v>40</v>
      </c>
      <c r="O270" s="85"/>
      <c r="P270" s="222">
        <f>O270*H270</f>
        <v>0</v>
      </c>
      <c r="Q270" s="222">
        <v>0.00019</v>
      </c>
      <c r="R270" s="222">
        <f>Q270*H270</f>
        <v>0.021983000000000003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152</v>
      </c>
      <c r="AT270" s="224" t="s">
        <v>136</v>
      </c>
      <c r="AU270" s="224" t="s">
        <v>78</v>
      </c>
      <c r="AY270" s="18" t="s">
        <v>133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76</v>
      </c>
      <c r="BK270" s="225">
        <f>ROUND(I270*H270,2)</f>
        <v>0</v>
      </c>
      <c r="BL270" s="18" t="s">
        <v>152</v>
      </c>
      <c r="BM270" s="224" t="s">
        <v>1146</v>
      </c>
    </row>
    <row r="271" spans="1:65" s="2" customFormat="1" ht="21.75" customHeight="1">
      <c r="A271" s="39"/>
      <c r="B271" s="40"/>
      <c r="C271" s="213" t="s">
        <v>1147</v>
      </c>
      <c r="D271" s="213" t="s">
        <v>136</v>
      </c>
      <c r="E271" s="214" t="s">
        <v>418</v>
      </c>
      <c r="F271" s="215" t="s">
        <v>419</v>
      </c>
      <c r="G271" s="216" t="s">
        <v>215</v>
      </c>
      <c r="H271" s="217">
        <v>115.7</v>
      </c>
      <c r="I271" s="218"/>
      <c r="J271" s="219">
        <f>ROUND(I271*H271,2)</f>
        <v>0</v>
      </c>
      <c r="K271" s="215" t="s">
        <v>196</v>
      </c>
      <c r="L271" s="45"/>
      <c r="M271" s="220" t="s">
        <v>19</v>
      </c>
      <c r="N271" s="221" t="s">
        <v>40</v>
      </c>
      <c r="O271" s="85"/>
      <c r="P271" s="222">
        <f>O271*H271</f>
        <v>0</v>
      </c>
      <c r="Q271" s="222">
        <v>9E-05</v>
      </c>
      <c r="R271" s="222">
        <f>Q271*H271</f>
        <v>0.010413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152</v>
      </c>
      <c r="AT271" s="224" t="s">
        <v>136</v>
      </c>
      <c r="AU271" s="224" t="s">
        <v>78</v>
      </c>
      <c r="AY271" s="18" t="s">
        <v>133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76</v>
      </c>
      <c r="BK271" s="225">
        <f>ROUND(I271*H271,2)</f>
        <v>0</v>
      </c>
      <c r="BL271" s="18" t="s">
        <v>152</v>
      </c>
      <c r="BM271" s="224" t="s">
        <v>1148</v>
      </c>
    </row>
    <row r="272" spans="1:65" s="2" customFormat="1" ht="33" customHeight="1">
      <c r="A272" s="39"/>
      <c r="B272" s="40"/>
      <c r="C272" s="213" t="s">
        <v>404</v>
      </c>
      <c r="D272" s="213" t="s">
        <v>136</v>
      </c>
      <c r="E272" s="214" t="s">
        <v>1149</v>
      </c>
      <c r="F272" s="215" t="s">
        <v>1150</v>
      </c>
      <c r="G272" s="216" t="s">
        <v>1151</v>
      </c>
      <c r="H272" s="217">
        <v>1</v>
      </c>
      <c r="I272" s="218"/>
      <c r="J272" s="219">
        <f>ROUND(I272*H272,2)</f>
        <v>0</v>
      </c>
      <c r="K272" s="215" t="s">
        <v>19</v>
      </c>
      <c r="L272" s="45"/>
      <c r="M272" s="220" t="s">
        <v>19</v>
      </c>
      <c r="N272" s="221" t="s">
        <v>40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152</v>
      </c>
      <c r="AT272" s="224" t="s">
        <v>136</v>
      </c>
      <c r="AU272" s="224" t="s">
        <v>78</v>
      </c>
      <c r="AY272" s="18" t="s">
        <v>133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76</v>
      </c>
      <c r="BK272" s="225">
        <f>ROUND(I272*H272,2)</f>
        <v>0</v>
      </c>
      <c r="BL272" s="18" t="s">
        <v>152</v>
      </c>
      <c r="BM272" s="224" t="s">
        <v>1152</v>
      </c>
    </row>
    <row r="273" spans="1:65" s="2" customFormat="1" ht="12">
      <c r="A273" s="39"/>
      <c r="B273" s="40"/>
      <c r="C273" s="213" t="s">
        <v>1153</v>
      </c>
      <c r="D273" s="213" t="s">
        <v>136</v>
      </c>
      <c r="E273" s="214" t="s">
        <v>1154</v>
      </c>
      <c r="F273" s="215" t="s">
        <v>1155</v>
      </c>
      <c r="G273" s="216" t="s">
        <v>1151</v>
      </c>
      <c r="H273" s="217">
        <v>1</v>
      </c>
      <c r="I273" s="218"/>
      <c r="J273" s="219">
        <f>ROUND(I273*H273,2)</f>
        <v>0</v>
      </c>
      <c r="K273" s="215" t="s">
        <v>19</v>
      </c>
      <c r="L273" s="45"/>
      <c r="M273" s="220" t="s">
        <v>19</v>
      </c>
      <c r="N273" s="221" t="s">
        <v>40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152</v>
      </c>
      <c r="AT273" s="224" t="s">
        <v>136</v>
      </c>
      <c r="AU273" s="224" t="s">
        <v>78</v>
      </c>
      <c r="AY273" s="18" t="s">
        <v>133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76</v>
      </c>
      <c r="BK273" s="225">
        <f>ROUND(I273*H273,2)</f>
        <v>0</v>
      </c>
      <c r="BL273" s="18" t="s">
        <v>152</v>
      </c>
      <c r="BM273" s="224" t="s">
        <v>1156</v>
      </c>
    </row>
    <row r="274" spans="1:65" s="2" customFormat="1" ht="12">
      <c r="A274" s="39"/>
      <c r="B274" s="40"/>
      <c r="C274" s="213" t="s">
        <v>407</v>
      </c>
      <c r="D274" s="213" t="s">
        <v>136</v>
      </c>
      <c r="E274" s="214" t="s">
        <v>1157</v>
      </c>
      <c r="F274" s="215" t="s">
        <v>1158</v>
      </c>
      <c r="G274" s="216" t="s">
        <v>1151</v>
      </c>
      <c r="H274" s="217">
        <v>1</v>
      </c>
      <c r="I274" s="218"/>
      <c r="J274" s="219">
        <f>ROUND(I274*H274,2)</f>
        <v>0</v>
      </c>
      <c r="K274" s="215" t="s">
        <v>19</v>
      </c>
      <c r="L274" s="45"/>
      <c r="M274" s="220" t="s">
        <v>19</v>
      </c>
      <c r="N274" s="221" t="s">
        <v>40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152</v>
      </c>
      <c r="AT274" s="224" t="s">
        <v>136</v>
      </c>
      <c r="AU274" s="224" t="s">
        <v>78</v>
      </c>
      <c r="AY274" s="18" t="s">
        <v>133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76</v>
      </c>
      <c r="BK274" s="225">
        <f>ROUND(I274*H274,2)</f>
        <v>0</v>
      </c>
      <c r="BL274" s="18" t="s">
        <v>152</v>
      </c>
      <c r="BM274" s="224" t="s">
        <v>1159</v>
      </c>
    </row>
    <row r="275" spans="1:63" s="12" customFormat="1" ht="22.8" customHeight="1">
      <c r="A275" s="12"/>
      <c r="B275" s="197"/>
      <c r="C275" s="198"/>
      <c r="D275" s="199" t="s">
        <v>68</v>
      </c>
      <c r="E275" s="211" t="s">
        <v>237</v>
      </c>
      <c r="F275" s="211" t="s">
        <v>421</v>
      </c>
      <c r="G275" s="198"/>
      <c r="H275" s="198"/>
      <c r="I275" s="201"/>
      <c r="J275" s="212">
        <f>BK275</f>
        <v>0</v>
      </c>
      <c r="K275" s="198"/>
      <c r="L275" s="203"/>
      <c r="M275" s="204"/>
      <c r="N275" s="205"/>
      <c r="O275" s="205"/>
      <c r="P275" s="206">
        <f>P276</f>
        <v>0</v>
      </c>
      <c r="Q275" s="205"/>
      <c r="R275" s="206">
        <f>R276</f>
        <v>0.032574</v>
      </c>
      <c r="S275" s="205"/>
      <c r="T275" s="207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8" t="s">
        <v>76</v>
      </c>
      <c r="AT275" s="209" t="s">
        <v>68</v>
      </c>
      <c r="AU275" s="209" t="s">
        <v>76</v>
      </c>
      <c r="AY275" s="208" t="s">
        <v>133</v>
      </c>
      <c r="BK275" s="210">
        <f>BK276</f>
        <v>0</v>
      </c>
    </row>
    <row r="276" spans="1:63" s="12" customFormat="1" ht="20.85" customHeight="1">
      <c r="A276" s="12"/>
      <c r="B276" s="197"/>
      <c r="C276" s="198"/>
      <c r="D276" s="199" t="s">
        <v>68</v>
      </c>
      <c r="E276" s="211" t="s">
        <v>688</v>
      </c>
      <c r="F276" s="211" t="s">
        <v>1160</v>
      </c>
      <c r="G276" s="198"/>
      <c r="H276" s="198"/>
      <c r="I276" s="201"/>
      <c r="J276" s="212">
        <f>BK276</f>
        <v>0</v>
      </c>
      <c r="K276" s="198"/>
      <c r="L276" s="203"/>
      <c r="M276" s="204"/>
      <c r="N276" s="205"/>
      <c r="O276" s="205"/>
      <c r="P276" s="206">
        <f>SUM(P277:P280)</f>
        <v>0</v>
      </c>
      <c r="Q276" s="205"/>
      <c r="R276" s="206">
        <f>SUM(R277:R280)</f>
        <v>0.032574</v>
      </c>
      <c r="S276" s="205"/>
      <c r="T276" s="207">
        <f>SUM(T277:T280)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8" t="s">
        <v>76</v>
      </c>
      <c r="AT276" s="209" t="s">
        <v>68</v>
      </c>
      <c r="AU276" s="209" t="s">
        <v>78</v>
      </c>
      <c r="AY276" s="208" t="s">
        <v>133</v>
      </c>
      <c r="BK276" s="210">
        <f>SUM(BK277:BK280)</f>
        <v>0</v>
      </c>
    </row>
    <row r="277" spans="1:65" s="2" customFormat="1" ht="12">
      <c r="A277" s="39"/>
      <c r="B277" s="40"/>
      <c r="C277" s="213" t="s">
        <v>1161</v>
      </c>
      <c r="D277" s="213" t="s">
        <v>136</v>
      </c>
      <c r="E277" s="214" t="s">
        <v>465</v>
      </c>
      <c r="F277" s="215" t="s">
        <v>466</v>
      </c>
      <c r="G277" s="216" t="s">
        <v>215</v>
      </c>
      <c r="H277" s="217">
        <v>53.4</v>
      </c>
      <c r="I277" s="218"/>
      <c r="J277" s="219">
        <f>ROUND(I277*H277,2)</f>
        <v>0</v>
      </c>
      <c r="K277" s="215" t="s">
        <v>196</v>
      </c>
      <c r="L277" s="45"/>
      <c r="M277" s="220" t="s">
        <v>19</v>
      </c>
      <c r="N277" s="221" t="s">
        <v>40</v>
      </c>
      <c r="O277" s="85"/>
      <c r="P277" s="222">
        <f>O277*H277</f>
        <v>0</v>
      </c>
      <c r="Q277" s="222">
        <v>0.00061</v>
      </c>
      <c r="R277" s="222">
        <f>Q277*H277</f>
        <v>0.032574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152</v>
      </c>
      <c r="AT277" s="224" t="s">
        <v>136</v>
      </c>
      <c r="AU277" s="224" t="s">
        <v>145</v>
      </c>
      <c r="AY277" s="18" t="s">
        <v>133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76</v>
      </c>
      <c r="BK277" s="225">
        <f>ROUND(I277*H277,2)</f>
        <v>0</v>
      </c>
      <c r="BL277" s="18" t="s">
        <v>152</v>
      </c>
      <c r="BM277" s="224" t="s">
        <v>1162</v>
      </c>
    </row>
    <row r="278" spans="1:51" s="13" customFormat="1" ht="12">
      <c r="A278" s="13"/>
      <c r="B278" s="235"/>
      <c r="C278" s="236"/>
      <c r="D278" s="226" t="s">
        <v>197</v>
      </c>
      <c r="E278" s="237" t="s">
        <v>19</v>
      </c>
      <c r="F278" s="238" t="s">
        <v>1163</v>
      </c>
      <c r="G278" s="236"/>
      <c r="H278" s="239">
        <v>53.4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197</v>
      </c>
      <c r="AU278" s="245" t="s">
        <v>145</v>
      </c>
      <c r="AV278" s="13" t="s">
        <v>78</v>
      </c>
      <c r="AW278" s="13" t="s">
        <v>31</v>
      </c>
      <c r="AX278" s="13" t="s">
        <v>76</v>
      </c>
      <c r="AY278" s="245" t="s">
        <v>133</v>
      </c>
    </row>
    <row r="279" spans="1:65" s="2" customFormat="1" ht="12">
      <c r="A279" s="39"/>
      <c r="B279" s="40"/>
      <c r="C279" s="213" t="s">
        <v>411</v>
      </c>
      <c r="D279" s="213" t="s">
        <v>136</v>
      </c>
      <c r="E279" s="214" t="s">
        <v>1164</v>
      </c>
      <c r="F279" s="215" t="s">
        <v>1165</v>
      </c>
      <c r="G279" s="216" t="s">
        <v>215</v>
      </c>
      <c r="H279" s="217">
        <v>53.4</v>
      </c>
      <c r="I279" s="218"/>
      <c r="J279" s="219">
        <f>ROUND(I279*H279,2)</f>
        <v>0</v>
      </c>
      <c r="K279" s="215" t="s">
        <v>196</v>
      </c>
      <c r="L279" s="45"/>
      <c r="M279" s="220" t="s">
        <v>19</v>
      </c>
      <c r="N279" s="221" t="s">
        <v>40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152</v>
      </c>
      <c r="AT279" s="224" t="s">
        <v>136</v>
      </c>
      <c r="AU279" s="224" t="s">
        <v>145</v>
      </c>
      <c r="AY279" s="18" t="s">
        <v>133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76</v>
      </c>
      <c r="BK279" s="225">
        <f>ROUND(I279*H279,2)</f>
        <v>0</v>
      </c>
      <c r="BL279" s="18" t="s">
        <v>152</v>
      </c>
      <c r="BM279" s="224" t="s">
        <v>1166</v>
      </c>
    </row>
    <row r="280" spans="1:51" s="13" customFormat="1" ht="12">
      <c r="A280" s="13"/>
      <c r="B280" s="235"/>
      <c r="C280" s="236"/>
      <c r="D280" s="226" t="s">
        <v>197</v>
      </c>
      <c r="E280" s="237" t="s">
        <v>19</v>
      </c>
      <c r="F280" s="238" t="s">
        <v>1163</v>
      </c>
      <c r="G280" s="236"/>
      <c r="H280" s="239">
        <v>53.4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197</v>
      </c>
      <c r="AU280" s="245" t="s">
        <v>145</v>
      </c>
      <c r="AV280" s="13" t="s">
        <v>78</v>
      </c>
      <c r="AW280" s="13" t="s">
        <v>31</v>
      </c>
      <c r="AX280" s="13" t="s">
        <v>76</v>
      </c>
      <c r="AY280" s="245" t="s">
        <v>133</v>
      </c>
    </row>
    <row r="281" spans="1:63" s="12" customFormat="1" ht="22.8" customHeight="1">
      <c r="A281" s="12"/>
      <c r="B281" s="197"/>
      <c r="C281" s="198"/>
      <c r="D281" s="199" t="s">
        <v>68</v>
      </c>
      <c r="E281" s="211" t="s">
        <v>484</v>
      </c>
      <c r="F281" s="211" t="s">
        <v>485</v>
      </c>
      <c r="G281" s="198"/>
      <c r="H281" s="198"/>
      <c r="I281" s="201"/>
      <c r="J281" s="212">
        <f>BK281</f>
        <v>0</v>
      </c>
      <c r="K281" s="198"/>
      <c r="L281" s="203"/>
      <c r="M281" s="204"/>
      <c r="N281" s="205"/>
      <c r="O281" s="205"/>
      <c r="P281" s="206">
        <f>SUM(P282:P294)</f>
        <v>0</v>
      </c>
      <c r="Q281" s="205"/>
      <c r="R281" s="206">
        <f>SUM(R282:R294)</f>
        <v>0</v>
      </c>
      <c r="S281" s="205"/>
      <c r="T281" s="207">
        <f>SUM(T282:T294)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8" t="s">
        <v>76</v>
      </c>
      <c r="AT281" s="209" t="s">
        <v>68</v>
      </c>
      <c r="AU281" s="209" t="s">
        <v>76</v>
      </c>
      <c r="AY281" s="208" t="s">
        <v>133</v>
      </c>
      <c r="BK281" s="210">
        <f>SUM(BK282:BK294)</f>
        <v>0</v>
      </c>
    </row>
    <row r="282" spans="1:65" s="2" customFormat="1" ht="12">
      <c r="A282" s="39"/>
      <c r="B282" s="40"/>
      <c r="C282" s="213" t="s">
        <v>1167</v>
      </c>
      <c r="D282" s="213" t="s">
        <v>136</v>
      </c>
      <c r="E282" s="214" t="s">
        <v>1168</v>
      </c>
      <c r="F282" s="215" t="s">
        <v>1169</v>
      </c>
      <c r="G282" s="216" t="s">
        <v>276</v>
      </c>
      <c r="H282" s="217">
        <v>100.573</v>
      </c>
      <c r="I282" s="218"/>
      <c r="J282" s="219">
        <f>ROUND(I282*H282,2)</f>
        <v>0</v>
      </c>
      <c r="K282" s="215" t="s">
        <v>196</v>
      </c>
      <c r="L282" s="45"/>
      <c r="M282" s="220" t="s">
        <v>19</v>
      </c>
      <c r="N282" s="221" t="s">
        <v>40</v>
      </c>
      <c r="O282" s="85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152</v>
      </c>
      <c r="AT282" s="224" t="s">
        <v>136</v>
      </c>
      <c r="AU282" s="224" t="s">
        <v>78</v>
      </c>
      <c r="AY282" s="18" t="s">
        <v>133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76</v>
      </c>
      <c r="BK282" s="225">
        <f>ROUND(I282*H282,2)</f>
        <v>0</v>
      </c>
      <c r="BL282" s="18" t="s">
        <v>152</v>
      </c>
      <c r="BM282" s="224" t="s">
        <v>1170</v>
      </c>
    </row>
    <row r="283" spans="1:51" s="13" customFormat="1" ht="12">
      <c r="A283" s="13"/>
      <c r="B283" s="235"/>
      <c r="C283" s="236"/>
      <c r="D283" s="226" t="s">
        <v>197</v>
      </c>
      <c r="E283" s="237" t="s">
        <v>19</v>
      </c>
      <c r="F283" s="238" t="s">
        <v>1171</v>
      </c>
      <c r="G283" s="236"/>
      <c r="H283" s="239">
        <v>73.71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197</v>
      </c>
      <c r="AU283" s="245" t="s">
        <v>78</v>
      </c>
      <c r="AV283" s="13" t="s">
        <v>78</v>
      </c>
      <c r="AW283" s="13" t="s">
        <v>31</v>
      </c>
      <c r="AX283" s="13" t="s">
        <v>69</v>
      </c>
      <c r="AY283" s="245" t="s">
        <v>133</v>
      </c>
    </row>
    <row r="284" spans="1:51" s="13" customFormat="1" ht="12">
      <c r="A284" s="13"/>
      <c r="B284" s="235"/>
      <c r="C284" s="236"/>
      <c r="D284" s="226" t="s">
        <v>197</v>
      </c>
      <c r="E284" s="237" t="s">
        <v>19</v>
      </c>
      <c r="F284" s="238" t="s">
        <v>1172</v>
      </c>
      <c r="G284" s="236"/>
      <c r="H284" s="239">
        <v>26.863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197</v>
      </c>
      <c r="AU284" s="245" t="s">
        <v>78</v>
      </c>
      <c r="AV284" s="13" t="s">
        <v>78</v>
      </c>
      <c r="AW284" s="13" t="s">
        <v>31</v>
      </c>
      <c r="AX284" s="13" t="s">
        <v>69</v>
      </c>
      <c r="AY284" s="245" t="s">
        <v>133</v>
      </c>
    </row>
    <row r="285" spans="1:51" s="14" customFormat="1" ht="12">
      <c r="A285" s="14"/>
      <c r="B285" s="246"/>
      <c r="C285" s="247"/>
      <c r="D285" s="226" t="s">
        <v>197</v>
      </c>
      <c r="E285" s="248" t="s">
        <v>19</v>
      </c>
      <c r="F285" s="249" t="s">
        <v>199</v>
      </c>
      <c r="G285" s="247"/>
      <c r="H285" s="250">
        <v>100.573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197</v>
      </c>
      <c r="AU285" s="256" t="s">
        <v>78</v>
      </c>
      <c r="AV285" s="14" t="s">
        <v>152</v>
      </c>
      <c r="AW285" s="14" t="s">
        <v>31</v>
      </c>
      <c r="AX285" s="14" t="s">
        <v>76</v>
      </c>
      <c r="AY285" s="256" t="s">
        <v>133</v>
      </c>
    </row>
    <row r="286" spans="1:65" s="2" customFormat="1" ht="12">
      <c r="A286" s="39"/>
      <c r="B286" s="40"/>
      <c r="C286" s="213" t="s">
        <v>414</v>
      </c>
      <c r="D286" s="213" t="s">
        <v>136</v>
      </c>
      <c r="E286" s="214" t="s">
        <v>1173</v>
      </c>
      <c r="F286" s="215" t="s">
        <v>1174</v>
      </c>
      <c r="G286" s="216" t="s">
        <v>276</v>
      </c>
      <c r="H286" s="217">
        <v>825.221</v>
      </c>
      <c r="I286" s="218"/>
      <c r="J286" s="219">
        <f>ROUND(I286*H286,2)</f>
        <v>0</v>
      </c>
      <c r="K286" s="215" t="s">
        <v>196</v>
      </c>
      <c r="L286" s="45"/>
      <c r="M286" s="220" t="s">
        <v>19</v>
      </c>
      <c r="N286" s="221" t="s">
        <v>40</v>
      </c>
      <c r="O286" s="85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152</v>
      </c>
      <c r="AT286" s="224" t="s">
        <v>136</v>
      </c>
      <c r="AU286" s="224" t="s">
        <v>78</v>
      </c>
      <c r="AY286" s="18" t="s">
        <v>133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76</v>
      </c>
      <c r="BK286" s="225">
        <f>ROUND(I286*H286,2)</f>
        <v>0</v>
      </c>
      <c r="BL286" s="18" t="s">
        <v>152</v>
      </c>
      <c r="BM286" s="224" t="s">
        <v>1175</v>
      </c>
    </row>
    <row r="287" spans="1:51" s="13" customFormat="1" ht="12">
      <c r="A287" s="13"/>
      <c r="B287" s="235"/>
      <c r="C287" s="236"/>
      <c r="D287" s="226" t="s">
        <v>197</v>
      </c>
      <c r="E287" s="237" t="s">
        <v>19</v>
      </c>
      <c r="F287" s="238" t="s">
        <v>1176</v>
      </c>
      <c r="G287" s="236"/>
      <c r="H287" s="239">
        <v>368.55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197</v>
      </c>
      <c r="AU287" s="245" t="s">
        <v>78</v>
      </c>
      <c r="AV287" s="13" t="s">
        <v>78</v>
      </c>
      <c r="AW287" s="13" t="s">
        <v>31</v>
      </c>
      <c r="AX287" s="13" t="s">
        <v>69</v>
      </c>
      <c r="AY287" s="245" t="s">
        <v>133</v>
      </c>
    </row>
    <row r="288" spans="1:51" s="13" customFormat="1" ht="12">
      <c r="A288" s="13"/>
      <c r="B288" s="235"/>
      <c r="C288" s="236"/>
      <c r="D288" s="226" t="s">
        <v>197</v>
      </c>
      <c r="E288" s="237" t="s">
        <v>19</v>
      </c>
      <c r="F288" s="238" t="s">
        <v>1177</v>
      </c>
      <c r="G288" s="236"/>
      <c r="H288" s="239">
        <v>456.671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197</v>
      </c>
      <c r="AU288" s="245" t="s">
        <v>78</v>
      </c>
      <c r="AV288" s="13" t="s">
        <v>78</v>
      </c>
      <c r="AW288" s="13" t="s">
        <v>31</v>
      </c>
      <c r="AX288" s="13" t="s">
        <v>69</v>
      </c>
      <c r="AY288" s="245" t="s">
        <v>133</v>
      </c>
    </row>
    <row r="289" spans="1:51" s="14" customFormat="1" ht="12">
      <c r="A289" s="14"/>
      <c r="B289" s="246"/>
      <c r="C289" s="247"/>
      <c r="D289" s="226" t="s">
        <v>197</v>
      </c>
      <c r="E289" s="248" t="s">
        <v>19</v>
      </c>
      <c r="F289" s="249" t="s">
        <v>199</v>
      </c>
      <c r="G289" s="247"/>
      <c r="H289" s="250">
        <v>825.221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6" t="s">
        <v>197</v>
      </c>
      <c r="AU289" s="256" t="s">
        <v>78</v>
      </c>
      <c r="AV289" s="14" t="s">
        <v>152</v>
      </c>
      <c r="AW289" s="14" t="s">
        <v>31</v>
      </c>
      <c r="AX289" s="14" t="s">
        <v>76</v>
      </c>
      <c r="AY289" s="256" t="s">
        <v>133</v>
      </c>
    </row>
    <row r="290" spans="1:65" s="2" customFormat="1" ht="12">
      <c r="A290" s="39"/>
      <c r="B290" s="40"/>
      <c r="C290" s="213" t="s">
        <v>1178</v>
      </c>
      <c r="D290" s="213" t="s">
        <v>136</v>
      </c>
      <c r="E290" s="214" t="s">
        <v>1179</v>
      </c>
      <c r="F290" s="215" t="s">
        <v>1180</v>
      </c>
      <c r="G290" s="216" t="s">
        <v>276</v>
      </c>
      <c r="H290" s="217">
        <v>100.573</v>
      </c>
      <c r="I290" s="218"/>
      <c r="J290" s="219">
        <f>ROUND(I290*H290,2)</f>
        <v>0</v>
      </c>
      <c r="K290" s="215" t="s">
        <v>196</v>
      </c>
      <c r="L290" s="45"/>
      <c r="M290" s="220" t="s">
        <v>19</v>
      </c>
      <c r="N290" s="221" t="s">
        <v>40</v>
      </c>
      <c r="O290" s="85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152</v>
      </c>
      <c r="AT290" s="224" t="s">
        <v>136</v>
      </c>
      <c r="AU290" s="224" t="s">
        <v>78</v>
      </c>
      <c r="AY290" s="18" t="s">
        <v>133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76</v>
      </c>
      <c r="BK290" s="225">
        <f>ROUND(I290*H290,2)</f>
        <v>0</v>
      </c>
      <c r="BL290" s="18" t="s">
        <v>152</v>
      </c>
      <c r="BM290" s="224" t="s">
        <v>1181</v>
      </c>
    </row>
    <row r="291" spans="1:51" s="13" customFormat="1" ht="12">
      <c r="A291" s="13"/>
      <c r="B291" s="235"/>
      <c r="C291" s="236"/>
      <c r="D291" s="226" t="s">
        <v>197</v>
      </c>
      <c r="E291" s="237" t="s">
        <v>19</v>
      </c>
      <c r="F291" s="238" t="s">
        <v>1182</v>
      </c>
      <c r="G291" s="236"/>
      <c r="H291" s="239">
        <v>100.573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197</v>
      </c>
      <c r="AU291" s="245" t="s">
        <v>78</v>
      </c>
      <c r="AV291" s="13" t="s">
        <v>78</v>
      </c>
      <c r="AW291" s="13" t="s">
        <v>31</v>
      </c>
      <c r="AX291" s="13" t="s">
        <v>76</v>
      </c>
      <c r="AY291" s="245" t="s">
        <v>133</v>
      </c>
    </row>
    <row r="292" spans="1:51" s="15" customFormat="1" ht="12">
      <c r="A292" s="15"/>
      <c r="B292" s="257"/>
      <c r="C292" s="258"/>
      <c r="D292" s="226" t="s">
        <v>197</v>
      </c>
      <c r="E292" s="259" t="s">
        <v>19</v>
      </c>
      <c r="F292" s="260" t="s">
        <v>1183</v>
      </c>
      <c r="G292" s="258"/>
      <c r="H292" s="259" t="s">
        <v>19</v>
      </c>
      <c r="I292" s="261"/>
      <c r="J292" s="258"/>
      <c r="K292" s="258"/>
      <c r="L292" s="262"/>
      <c r="M292" s="263"/>
      <c r="N292" s="264"/>
      <c r="O292" s="264"/>
      <c r="P292" s="264"/>
      <c r="Q292" s="264"/>
      <c r="R292" s="264"/>
      <c r="S292" s="264"/>
      <c r="T292" s="26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6" t="s">
        <v>197</v>
      </c>
      <c r="AU292" s="266" t="s">
        <v>78</v>
      </c>
      <c r="AV292" s="15" t="s">
        <v>76</v>
      </c>
      <c r="AW292" s="15" t="s">
        <v>31</v>
      </c>
      <c r="AX292" s="15" t="s">
        <v>69</v>
      </c>
      <c r="AY292" s="266" t="s">
        <v>133</v>
      </c>
    </row>
    <row r="293" spans="1:65" s="2" customFormat="1" ht="44.25" customHeight="1">
      <c r="A293" s="39"/>
      <c r="B293" s="40"/>
      <c r="C293" s="213" t="s">
        <v>420</v>
      </c>
      <c r="D293" s="213" t="s">
        <v>136</v>
      </c>
      <c r="E293" s="214" t="s">
        <v>1184</v>
      </c>
      <c r="F293" s="215" t="s">
        <v>539</v>
      </c>
      <c r="G293" s="216" t="s">
        <v>276</v>
      </c>
      <c r="H293" s="217">
        <v>73.71</v>
      </c>
      <c r="I293" s="218"/>
      <c r="J293" s="219">
        <f>ROUND(I293*H293,2)</f>
        <v>0</v>
      </c>
      <c r="K293" s="215" t="s">
        <v>196</v>
      </c>
      <c r="L293" s="45"/>
      <c r="M293" s="220" t="s">
        <v>19</v>
      </c>
      <c r="N293" s="221" t="s">
        <v>40</v>
      </c>
      <c r="O293" s="85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152</v>
      </c>
      <c r="AT293" s="224" t="s">
        <v>136</v>
      </c>
      <c r="AU293" s="224" t="s">
        <v>78</v>
      </c>
      <c r="AY293" s="18" t="s">
        <v>133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76</v>
      </c>
      <c r="BK293" s="225">
        <f>ROUND(I293*H293,2)</f>
        <v>0</v>
      </c>
      <c r="BL293" s="18" t="s">
        <v>152</v>
      </c>
      <c r="BM293" s="224" t="s">
        <v>1185</v>
      </c>
    </row>
    <row r="294" spans="1:65" s="2" customFormat="1" ht="44.25" customHeight="1">
      <c r="A294" s="39"/>
      <c r="B294" s="40"/>
      <c r="C294" s="213" t="s">
        <v>1186</v>
      </c>
      <c r="D294" s="213" t="s">
        <v>136</v>
      </c>
      <c r="E294" s="214" t="s">
        <v>1187</v>
      </c>
      <c r="F294" s="215" t="s">
        <v>1188</v>
      </c>
      <c r="G294" s="216" t="s">
        <v>276</v>
      </c>
      <c r="H294" s="217">
        <v>26.863</v>
      </c>
      <c r="I294" s="218"/>
      <c r="J294" s="219">
        <f>ROUND(I294*H294,2)</f>
        <v>0</v>
      </c>
      <c r="K294" s="215" t="s">
        <v>196</v>
      </c>
      <c r="L294" s="45"/>
      <c r="M294" s="220" t="s">
        <v>19</v>
      </c>
      <c r="N294" s="221" t="s">
        <v>40</v>
      </c>
      <c r="O294" s="85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152</v>
      </c>
      <c r="AT294" s="224" t="s">
        <v>136</v>
      </c>
      <c r="AU294" s="224" t="s">
        <v>78</v>
      </c>
      <c r="AY294" s="18" t="s">
        <v>133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76</v>
      </c>
      <c r="BK294" s="225">
        <f>ROUND(I294*H294,2)</f>
        <v>0</v>
      </c>
      <c r="BL294" s="18" t="s">
        <v>152</v>
      </c>
      <c r="BM294" s="224" t="s">
        <v>1189</v>
      </c>
    </row>
    <row r="295" spans="1:63" s="12" customFormat="1" ht="22.8" customHeight="1">
      <c r="A295" s="12"/>
      <c r="B295" s="197"/>
      <c r="C295" s="198"/>
      <c r="D295" s="199" t="s">
        <v>68</v>
      </c>
      <c r="E295" s="211" t="s">
        <v>508</v>
      </c>
      <c r="F295" s="211" t="s">
        <v>509</v>
      </c>
      <c r="G295" s="198"/>
      <c r="H295" s="198"/>
      <c r="I295" s="201"/>
      <c r="J295" s="212">
        <f>BK295</f>
        <v>0</v>
      </c>
      <c r="K295" s="198"/>
      <c r="L295" s="203"/>
      <c r="M295" s="204"/>
      <c r="N295" s="205"/>
      <c r="O295" s="205"/>
      <c r="P295" s="206">
        <f>P296</f>
        <v>0</v>
      </c>
      <c r="Q295" s="205"/>
      <c r="R295" s="206">
        <f>R296</f>
        <v>0</v>
      </c>
      <c r="S295" s="205"/>
      <c r="T295" s="207">
        <f>T296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8" t="s">
        <v>76</v>
      </c>
      <c r="AT295" s="209" t="s">
        <v>68</v>
      </c>
      <c r="AU295" s="209" t="s">
        <v>76</v>
      </c>
      <c r="AY295" s="208" t="s">
        <v>133</v>
      </c>
      <c r="BK295" s="210">
        <f>BK296</f>
        <v>0</v>
      </c>
    </row>
    <row r="296" spans="1:65" s="2" customFormat="1" ht="12">
      <c r="A296" s="39"/>
      <c r="B296" s="40"/>
      <c r="C296" s="213" t="s">
        <v>424</v>
      </c>
      <c r="D296" s="213" t="s">
        <v>136</v>
      </c>
      <c r="E296" s="214" t="s">
        <v>1190</v>
      </c>
      <c r="F296" s="215" t="s">
        <v>1191</v>
      </c>
      <c r="G296" s="216" t="s">
        <v>276</v>
      </c>
      <c r="H296" s="217">
        <v>11.688</v>
      </c>
      <c r="I296" s="218"/>
      <c r="J296" s="219">
        <f>ROUND(I296*H296,2)</f>
        <v>0</v>
      </c>
      <c r="K296" s="215" t="s">
        <v>196</v>
      </c>
      <c r="L296" s="45"/>
      <c r="M296" s="277" t="s">
        <v>19</v>
      </c>
      <c r="N296" s="278" t="s">
        <v>40</v>
      </c>
      <c r="O296" s="233"/>
      <c r="P296" s="279">
        <f>O296*H296</f>
        <v>0</v>
      </c>
      <c r="Q296" s="279">
        <v>0</v>
      </c>
      <c r="R296" s="279">
        <f>Q296*H296</f>
        <v>0</v>
      </c>
      <c r="S296" s="279">
        <v>0</v>
      </c>
      <c r="T296" s="28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152</v>
      </c>
      <c r="AT296" s="224" t="s">
        <v>136</v>
      </c>
      <c r="AU296" s="224" t="s">
        <v>78</v>
      </c>
      <c r="AY296" s="18" t="s">
        <v>133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76</v>
      </c>
      <c r="BK296" s="225">
        <f>ROUND(I296*H296,2)</f>
        <v>0</v>
      </c>
      <c r="BL296" s="18" t="s">
        <v>152</v>
      </c>
      <c r="BM296" s="224" t="s">
        <v>1192</v>
      </c>
    </row>
    <row r="297" spans="1:31" s="2" customFormat="1" ht="6.95" customHeight="1">
      <c r="A297" s="39"/>
      <c r="B297" s="60"/>
      <c r="C297" s="61"/>
      <c r="D297" s="61"/>
      <c r="E297" s="61"/>
      <c r="F297" s="61"/>
      <c r="G297" s="61"/>
      <c r="H297" s="61"/>
      <c r="I297" s="61"/>
      <c r="J297" s="61"/>
      <c r="K297" s="61"/>
      <c r="L297" s="45"/>
      <c r="M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</sheetData>
  <sheetProtection password="CC35" sheet="1" objects="1" scenarios="1" formatColumns="0" formatRows="0" autoFilter="0"/>
  <autoFilter ref="C93:K2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 xml:space="preserve">Oprava povrchu komunikací, rekonstrukce  vodovodu v Klatovech 2021, 3.část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819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1193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13. 5. 2021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ROUND(J94,2)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ROUND((SUM(BE94:BE215)),2)</f>
        <v>0</v>
      </c>
      <c r="G35" s="39"/>
      <c r="H35" s="39"/>
      <c r="I35" s="158">
        <v>0.21</v>
      </c>
      <c r="J35" s="157">
        <f>ROUND(((SUM(BE94:BE215))*I35),2)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ROUND((SUM(BF94:BF215)),2)</f>
        <v>0</v>
      </c>
      <c r="G36" s="39"/>
      <c r="H36" s="39"/>
      <c r="I36" s="158">
        <v>0.15</v>
      </c>
      <c r="J36" s="157">
        <f>ROUND(((SUM(BF94:BF215))*I36),2)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ROUND((SUM(BG94:BG215)),2)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ROUND((SUM(BH94:BH215)),2)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ROUND((SUM(BI94:BI215)),2)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 xml:space="preserve">Oprava povrchu komunikací, rekonstrukce  vodovodu v Klatovech 2021, 3.část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819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302 - KANALIZACE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13. 5. 2021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182</v>
      </c>
      <c r="E64" s="178"/>
      <c r="F64" s="178"/>
      <c r="G64" s="178"/>
      <c r="H64" s="178"/>
      <c r="I64" s="178"/>
      <c r="J64" s="179">
        <f>J95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183</v>
      </c>
      <c r="E65" s="183"/>
      <c r="F65" s="183"/>
      <c r="G65" s="183"/>
      <c r="H65" s="183"/>
      <c r="I65" s="183"/>
      <c r="J65" s="184">
        <f>J96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1194</v>
      </c>
      <c r="E66" s="183"/>
      <c r="F66" s="183"/>
      <c r="G66" s="183"/>
      <c r="H66" s="183"/>
      <c r="I66" s="183"/>
      <c r="J66" s="184">
        <f>J133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184</v>
      </c>
      <c r="E67" s="183"/>
      <c r="F67" s="183"/>
      <c r="G67" s="183"/>
      <c r="H67" s="183"/>
      <c r="I67" s="183"/>
      <c r="J67" s="184">
        <f>J142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1195</v>
      </c>
      <c r="E68" s="183"/>
      <c r="F68" s="183"/>
      <c r="G68" s="183"/>
      <c r="H68" s="183"/>
      <c r="I68" s="183"/>
      <c r="J68" s="184">
        <f>J146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186</v>
      </c>
      <c r="E69" s="183"/>
      <c r="F69" s="183"/>
      <c r="G69" s="183"/>
      <c r="H69" s="183"/>
      <c r="I69" s="183"/>
      <c r="J69" s="184">
        <f>J156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187</v>
      </c>
      <c r="E70" s="183"/>
      <c r="F70" s="183"/>
      <c r="G70" s="183"/>
      <c r="H70" s="183"/>
      <c r="I70" s="183"/>
      <c r="J70" s="184">
        <f>J194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188</v>
      </c>
      <c r="E71" s="183"/>
      <c r="F71" s="183"/>
      <c r="G71" s="183"/>
      <c r="H71" s="183"/>
      <c r="I71" s="183"/>
      <c r="J71" s="184">
        <f>J198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189</v>
      </c>
      <c r="E72" s="183"/>
      <c r="F72" s="183"/>
      <c r="G72" s="183"/>
      <c r="H72" s="183"/>
      <c r="I72" s="183"/>
      <c r="J72" s="184">
        <f>J213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119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6.25" customHeight="1">
      <c r="A82" s="39"/>
      <c r="B82" s="40"/>
      <c r="C82" s="41"/>
      <c r="D82" s="41"/>
      <c r="E82" s="170" t="str">
        <f>E7</f>
        <v xml:space="preserve">Oprava povrchu komunikací, rekonstrukce  vodovodu v Klatovech 2021, 3.část</v>
      </c>
      <c r="F82" s="33"/>
      <c r="G82" s="33"/>
      <c r="H82" s="33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106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170" t="s">
        <v>819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108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E11</f>
        <v>SO 302 - KANALIZACE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F14</f>
        <v xml:space="preserve"> </v>
      </c>
      <c r="G88" s="41"/>
      <c r="H88" s="41"/>
      <c r="I88" s="33" t="s">
        <v>23</v>
      </c>
      <c r="J88" s="73" t="str">
        <f>IF(J14="","",J14)</f>
        <v>13. 5. 2021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 xml:space="preserve"> </v>
      </c>
      <c r="G90" s="41"/>
      <c r="H90" s="41"/>
      <c r="I90" s="33" t="s">
        <v>30</v>
      </c>
      <c r="J90" s="37" t="str">
        <f>E23</f>
        <v xml:space="preserve"> 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28</v>
      </c>
      <c r="D91" s="41"/>
      <c r="E91" s="41"/>
      <c r="F91" s="28" t="str">
        <f>IF(E20="","",E20)</f>
        <v>Vyplň údaj</v>
      </c>
      <c r="G91" s="41"/>
      <c r="H91" s="41"/>
      <c r="I91" s="33" t="s">
        <v>32</v>
      </c>
      <c r="J91" s="37" t="str">
        <f>E26</f>
        <v xml:space="preserve"> 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6"/>
      <c r="B93" s="187"/>
      <c r="C93" s="188" t="s">
        <v>120</v>
      </c>
      <c r="D93" s="189" t="s">
        <v>54</v>
      </c>
      <c r="E93" s="189" t="s">
        <v>50</v>
      </c>
      <c r="F93" s="189" t="s">
        <v>51</v>
      </c>
      <c r="G93" s="189" t="s">
        <v>121</v>
      </c>
      <c r="H93" s="189" t="s">
        <v>122</v>
      </c>
      <c r="I93" s="189" t="s">
        <v>123</v>
      </c>
      <c r="J93" s="189" t="s">
        <v>112</v>
      </c>
      <c r="K93" s="190" t="s">
        <v>124</v>
      </c>
      <c r="L93" s="191"/>
      <c r="M93" s="93" t="s">
        <v>19</v>
      </c>
      <c r="N93" s="94" t="s">
        <v>39</v>
      </c>
      <c r="O93" s="94" t="s">
        <v>125</v>
      </c>
      <c r="P93" s="94" t="s">
        <v>126</v>
      </c>
      <c r="Q93" s="94" t="s">
        <v>127</v>
      </c>
      <c r="R93" s="94" t="s">
        <v>128</v>
      </c>
      <c r="S93" s="94" t="s">
        <v>129</v>
      </c>
      <c r="T93" s="95" t="s">
        <v>130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63" s="2" customFormat="1" ht="22.8" customHeight="1">
      <c r="A94" s="39"/>
      <c r="B94" s="40"/>
      <c r="C94" s="100" t="s">
        <v>131</v>
      </c>
      <c r="D94" s="41"/>
      <c r="E94" s="41"/>
      <c r="F94" s="41"/>
      <c r="G94" s="41"/>
      <c r="H94" s="41"/>
      <c r="I94" s="41"/>
      <c r="J94" s="192">
        <f>BK94</f>
        <v>0</v>
      </c>
      <c r="K94" s="41"/>
      <c r="L94" s="45"/>
      <c r="M94" s="96"/>
      <c r="N94" s="193"/>
      <c r="O94" s="97"/>
      <c r="P94" s="194">
        <f>P95</f>
        <v>0</v>
      </c>
      <c r="Q94" s="97"/>
      <c r="R94" s="194">
        <f>R95</f>
        <v>5.1235</v>
      </c>
      <c r="S94" s="97"/>
      <c r="T94" s="195">
        <f>T95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68</v>
      </c>
      <c r="AU94" s="18" t="s">
        <v>113</v>
      </c>
      <c r="BK94" s="196">
        <f>BK95</f>
        <v>0</v>
      </c>
    </row>
    <row r="95" spans="1:63" s="12" customFormat="1" ht="25.9" customHeight="1">
      <c r="A95" s="12"/>
      <c r="B95" s="197"/>
      <c r="C95" s="198"/>
      <c r="D95" s="199" t="s">
        <v>68</v>
      </c>
      <c r="E95" s="200" t="s">
        <v>190</v>
      </c>
      <c r="F95" s="200" t="s">
        <v>191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P96+P133+P142+P146+P156+P194+P198+P213</f>
        <v>0</v>
      </c>
      <c r="Q95" s="205"/>
      <c r="R95" s="206">
        <f>R96+R133+R142+R146+R156+R194+R198+R213</f>
        <v>5.1235</v>
      </c>
      <c r="S95" s="205"/>
      <c r="T95" s="207">
        <f>T96+T133+T142+T146+T156+T194+T198+T213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76</v>
      </c>
      <c r="AT95" s="209" t="s">
        <v>68</v>
      </c>
      <c r="AU95" s="209" t="s">
        <v>69</v>
      </c>
      <c r="AY95" s="208" t="s">
        <v>133</v>
      </c>
      <c r="BK95" s="210">
        <f>BK96+BK133+BK142+BK146+BK156+BK194+BK198+BK213</f>
        <v>0</v>
      </c>
    </row>
    <row r="96" spans="1:63" s="12" customFormat="1" ht="22.8" customHeight="1">
      <c r="A96" s="12"/>
      <c r="B96" s="197"/>
      <c r="C96" s="198"/>
      <c r="D96" s="199" t="s">
        <v>68</v>
      </c>
      <c r="E96" s="211" t="s">
        <v>76</v>
      </c>
      <c r="F96" s="211" t="s">
        <v>192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SUM(P97:P132)</f>
        <v>0</v>
      </c>
      <c r="Q96" s="205"/>
      <c r="R96" s="206">
        <f>SUM(R97:R132)</f>
        <v>0.09225</v>
      </c>
      <c r="S96" s="205"/>
      <c r="T96" s="207">
        <f>SUM(T97:T132)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76</v>
      </c>
      <c r="AT96" s="209" t="s">
        <v>68</v>
      </c>
      <c r="AU96" s="209" t="s">
        <v>76</v>
      </c>
      <c r="AY96" s="208" t="s">
        <v>133</v>
      </c>
      <c r="BK96" s="210">
        <f>SUM(BK97:BK132)</f>
        <v>0</v>
      </c>
    </row>
    <row r="97" spans="1:65" s="2" customFormat="1" ht="12">
      <c r="A97" s="39"/>
      <c r="B97" s="40"/>
      <c r="C97" s="213" t="s">
        <v>76</v>
      </c>
      <c r="D97" s="213" t="s">
        <v>136</v>
      </c>
      <c r="E97" s="214" t="s">
        <v>1196</v>
      </c>
      <c r="F97" s="215" t="s">
        <v>1197</v>
      </c>
      <c r="G97" s="216" t="s">
        <v>195</v>
      </c>
      <c r="H97" s="217">
        <v>6.25</v>
      </c>
      <c r="I97" s="218"/>
      <c r="J97" s="219">
        <f>ROUND(I97*H97,2)</f>
        <v>0</v>
      </c>
      <c r="K97" s="215" t="s">
        <v>196</v>
      </c>
      <c r="L97" s="45"/>
      <c r="M97" s="220" t="s">
        <v>19</v>
      </c>
      <c r="N97" s="221" t="s">
        <v>40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152</v>
      </c>
      <c r="AT97" s="224" t="s">
        <v>136</v>
      </c>
      <c r="AU97" s="224" t="s">
        <v>78</v>
      </c>
      <c r="AY97" s="18" t="s">
        <v>133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76</v>
      </c>
      <c r="BK97" s="225">
        <f>ROUND(I97*H97,2)</f>
        <v>0</v>
      </c>
      <c r="BL97" s="18" t="s">
        <v>152</v>
      </c>
      <c r="BM97" s="224" t="s">
        <v>78</v>
      </c>
    </row>
    <row r="98" spans="1:51" s="13" customFormat="1" ht="12">
      <c r="A98" s="13"/>
      <c r="B98" s="235"/>
      <c r="C98" s="236"/>
      <c r="D98" s="226" t="s">
        <v>197</v>
      </c>
      <c r="E98" s="237" t="s">
        <v>19</v>
      </c>
      <c r="F98" s="238" t="s">
        <v>1198</v>
      </c>
      <c r="G98" s="236"/>
      <c r="H98" s="239">
        <v>6.25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197</v>
      </c>
      <c r="AU98" s="245" t="s">
        <v>78</v>
      </c>
      <c r="AV98" s="13" t="s">
        <v>78</v>
      </c>
      <c r="AW98" s="13" t="s">
        <v>31</v>
      </c>
      <c r="AX98" s="13" t="s">
        <v>69</v>
      </c>
      <c r="AY98" s="245" t="s">
        <v>133</v>
      </c>
    </row>
    <row r="99" spans="1:51" s="14" customFormat="1" ht="12">
      <c r="A99" s="14"/>
      <c r="B99" s="246"/>
      <c r="C99" s="247"/>
      <c r="D99" s="226" t="s">
        <v>197</v>
      </c>
      <c r="E99" s="248" t="s">
        <v>19</v>
      </c>
      <c r="F99" s="249" t="s">
        <v>199</v>
      </c>
      <c r="G99" s="247"/>
      <c r="H99" s="250">
        <v>6.25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6" t="s">
        <v>197</v>
      </c>
      <c r="AU99" s="256" t="s">
        <v>78</v>
      </c>
      <c r="AV99" s="14" t="s">
        <v>152</v>
      </c>
      <c r="AW99" s="14" t="s">
        <v>31</v>
      </c>
      <c r="AX99" s="14" t="s">
        <v>76</v>
      </c>
      <c r="AY99" s="256" t="s">
        <v>133</v>
      </c>
    </row>
    <row r="100" spans="1:65" s="2" customFormat="1" ht="66.75" customHeight="1">
      <c r="A100" s="39"/>
      <c r="B100" s="40"/>
      <c r="C100" s="213" t="s">
        <v>78</v>
      </c>
      <c r="D100" s="213" t="s">
        <v>136</v>
      </c>
      <c r="E100" s="214" t="s">
        <v>1199</v>
      </c>
      <c r="F100" s="215" t="s">
        <v>1200</v>
      </c>
      <c r="G100" s="216" t="s">
        <v>195</v>
      </c>
      <c r="H100" s="217">
        <v>6.25</v>
      </c>
      <c r="I100" s="218"/>
      <c r="J100" s="219">
        <f>ROUND(I100*H100,2)</f>
        <v>0</v>
      </c>
      <c r="K100" s="215" t="s">
        <v>196</v>
      </c>
      <c r="L100" s="45"/>
      <c r="M100" s="220" t="s">
        <v>19</v>
      </c>
      <c r="N100" s="221" t="s">
        <v>40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152</v>
      </c>
      <c r="AT100" s="224" t="s">
        <v>136</v>
      </c>
      <c r="AU100" s="224" t="s">
        <v>78</v>
      </c>
      <c r="AY100" s="18" t="s">
        <v>133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76</v>
      </c>
      <c r="BK100" s="225">
        <f>ROUND(I100*H100,2)</f>
        <v>0</v>
      </c>
      <c r="BL100" s="18" t="s">
        <v>152</v>
      </c>
      <c r="BM100" s="224" t="s">
        <v>152</v>
      </c>
    </row>
    <row r="101" spans="1:51" s="13" customFormat="1" ht="12">
      <c r="A101" s="13"/>
      <c r="B101" s="235"/>
      <c r="C101" s="236"/>
      <c r="D101" s="226" t="s">
        <v>197</v>
      </c>
      <c r="E101" s="237" t="s">
        <v>19</v>
      </c>
      <c r="F101" s="238" t="s">
        <v>1198</v>
      </c>
      <c r="G101" s="236"/>
      <c r="H101" s="239">
        <v>6.25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197</v>
      </c>
      <c r="AU101" s="245" t="s">
        <v>78</v>
      </c>
      <c r="AV101" s="13" t="s">
        <v>78</v>
      </c>
      <c r="AW101" s="13" t="s">
        <v>31</v>
      </c>
      <c r="AX101" s="13" t="s">
        <v>69</v>
      </c>
      <c r="AY101" s="245" t="s">
        <v>133</v>
      </c>
    </row>
    <row r="102" spans="1:51" s="14" customFormat="1" ht="12">
      <c r="A102" s="14"/>
      <c r="B102" s="246"/>
      <c r="C102" s="247"/>
      <c r="D102" s="226" t="s">
        <v>197</v>
      </c>
      <c r="E102" s="248" t="s">
        <v>19</v>
      </c>
      <c r="F102" s="249" t="s">
        <v>199</v>
      </c>
      <c r="G102" s="247"/>
      <c r="H102" s="250">
        <v>6.25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197</v>
      </c>
      <c r="AU102" s="256" t="s">
        <v>78</v>
      </c>
      <c r="AV102" s="14" t="s">
        <v>152</v>
      </c>
      <c r="AW102" s="14" t="s">
        <v>31</v>
      </c>
      <c r="AX102" s="14" t="s">
        <v>76</v>
      </c>
      <c r="AY102" s="256" t="s">
        <v>133</v>
      </c>
    </row>
    <row r="103" spans="1:65" s="2" customFormat="1" ht="66.75" customHeight="1">
      <c r="A103" s="39"/>
      <c r="B103" s="40"/>
      <c r="C103" s="213" t="s">
        <v>145</v>
      </c>
      <c r="D103" s="213" t="s">
        <v>136</v>
      </c>
      <c r="E103" s="214" t="s">
        <v>851</v>
      </c>
      <c r="F103" s="215" t="s">
        <v>1201</v>
      </c>
      <c r="G103" s="216" t="s">
        <v>215</v>
      </c>
      <c r="H103" s="217">
        <v>2.5</v>
      </c>
      <c r="I103" s="218"/>
      <c r="J103" s="219">
        <f>ROUND(I103*H103,2)</f>
        <v>0</v>
      </c>
      <c r="K103" s="215" t="s">
        <v>196</v>
      </c>
      <c r="L103" s="45"/>
      <c r="M103" s="220" t="s">
        <v>19</v>
      </c>
      <c r="N103" s="221" t="s">
        <v>40</v>
      </c>
      <c r="O103" s="85"/>
      <c r="P103" s="222">
        <f>O103*H103</f>
        <v>0</v>
      </c>
      <c r="Q103" s="222">
        <v>0.0369</v>
      </c>
      <c r="R103" s="222">
        <f>Q103*H103</f>
        <v>0.09225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152</v>
      </c>
      <c r="AT103" s="224" t="s">
        <v>136</v>
      </c>
      <c r="AU103" s="224" t="s">
        <v>78</v>
      </c>
      <c r="AY103" s="18" t="s">
        <v>133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76</v>
      </c>
      <c r="BK103" s="225">
        <f>ROUND(I103*H103,2)</f>
        <v>0</v>
      </c>
      <c r="BL103" s="18" t="s">
        <v>152</v>
      </c>
      <c r="BM103" s="224" t="s">
        <v>163</v>
      </c>
    </row>
    <row r="104" spans="1:51" s="13" customFormat="1" ht="12">
      <c r="A104" s="13"/>
      <c r="B104" s="235"/>
      <c r="C104" s="236"/>
      <c r="D104" s="226" t="s">
        <v>197</v>
      </c>
      <c r="E104" s="237" t="s">
        <v>19</v>
      </c>
      <c r="F104" s="238" t="s">
        <v>1202</v>
      </c>
      <c r="G104" s="236"/>
      <c r="H104" s="239">
        <v>2.5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197</v>
      </c>
      <c r="AU104" s="245" t="s">
        <v>78</v>
      </c>
      <c r="AV104" s="13" t="s">
        <v>78</v>
      </c>
      <c r="AW104" s="13" t="s">
        <v>31</v>
      </c>
      <c r="AX104" s="13" t="s">
        <v>69</v>
      </c>
      <c r="AY104" s="245" t="s">
        <v>133</v>
      </c>
    </row>
    <row r="105" spans="1:51" s="14" customFormat="1" ht="12">
      <c r="A105" s="14"/>
      <c r="B105" s="246"/>
      <c r="C105" s="247"/>
      <c r="D105" s="226" t="s">
        <v>197</v>
      </c>
      <c r="E105" s="248" t="s">
        <v>19</v>
      </c>
      <c r="F105" s="249" t="s">
        <v>199</v>
      </c>
      <c r="G105" s="247"/>
      <c r="H105" s="250">
        <v>2.5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197</v>
      </c>
      <c r="AU105" s="256" t="s">
        <v>78</v>
      </c>
      <c r="AV105" s="14" t="s">
        <v>152</v>
      </c>
      <c r="AW105" s="14" t="s">
        <v>31</v>
      </c>
      <c r="AX105" s="14" t="s">
        <v>76</v>
      </c>
      <c r="AY105" s="256" t="s">
        <v>133</v>
      </c>
    </row>
    <row r="106" spans="1:65" s="2" customFormat="1" ht="12">
      <c r="A106" s="39"/>
      <c r="B106" s="40"/>
      <c r="C106" s="213" t="s">
        <v>152</v>
      </c>
      <c r="D106" s="213" t="s">
        <v>136</v>
      </c>
      <c r="E106" s="214" t="s">
        <v>1203</v>
      </c>
      <c r="F106" s="215" t="s">
        <v>1204</v>
      </c>
      <c r="G106" s="216" t="s">
        <v>225</v>
      </c>
      <c r="H106" s="217">
        <v>2.704</v>
      </c>
      <c r="I106" s="218"/>
      <c r="J106" s="219">
        <f>ROUND(I106*H106,2)</f>
        <v>0</v>
      </c>
      <c r="K106" s="215" t="s">
        <v>196</v>
      </c>
      <c r="L106" s="45"/>
      <c r="M106" s="220" t="s">
        <v>19</v>
      </c>
      <c r="N106" s="221" t="s">
        <v>40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152</v>
      </c>
      <c r="AT106" s="224" t="s">
        <v>136</v>
      </c>
      <c r="AU106" s="224" t="s">
        <v>78</v>
      </c>
      <c r="AY106" s="18" t="s">
        <v>133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76</v>
      </c>
      <c r="BK106" s="225">
        <f>ROUND(I106*H106,2)</f>
        <v>0</v>
      </c>
      <c r="BL106" s="18" t="s">
        <v>152</v>
      </c>
      <c r="BM106" s="224" t="s">
        <v>176</v>
      </c>
    </row>
    <row r="107" spans="1:51" s="13" customFormat="1" ht="12">
      <c r="A107" s="13"/>
      <c r="B107" s="235"/>
      <c r="C107" s="236"/>
      <c r="D107" s="226" t="s">
        <v>197</v>
      </c>
      <c r="E107" s="237" t="s">
        <v>19</v>
      </c>
      <c r="F107" s="238" t="s">
        <v>1205</v>
      </c>
      <c r="G107" s="236"/>
      <c r="H107" s="239">
        <v>2.704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197</v>
      </c>
      <c r="AU107" s="245" t="s">
        <v>78</v>
      </c>
      <c r="AV107" s="13" t="s">
        <v>78</v>
      </c>
      <c r="AW107" s="13" t="s">
        <v>31</v>
      </c>
      <c r="AX107" s="13" t="s">
        <v>69</v>
      </c>
      <c r="AY107" s="245" t="s">
        <v>133</v>
      </c>
    </row>
    <row r="108" spans="1:51" s="14" customFormat="1" ht="12">
      <c r="A108" s="14"/>
      <c r="B108" s="246"/>
      <c r="C108" s="247"/>
      <c r="D108" s="226" t="s">
        <v>197</v>
      </c>
      <c r="E108" s="248" t="s">
        <v>19</v>
      </c>
      <c r="F108" s="249" t="s">
        <v>199</v>
      </c>
      <c r="G108" s="247"/>
      <c r="H108" s="250">
        <v>2.704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197</v>
      </c>
      <c r="AU108" s="256" t="s">
        <v>78</v>
      </c>
      <c r="AV108" s="14" t="s">
        <v>152</v>
      </c>
      <c r="AW108" s="14" t="s">
        <v>31</v>
      </c>
      <c r="AX108" s="14" t="s">
        <v>76</v>
      </c>
      <c r="AY108" s="256" t="s">
        <v>133</v>
      </c>
    </row>
    <row r="109" spans="1:65" s="2" customFormat="1" ht="44.25" customHeight="1">
      <c r="A109" s="39"/>
      <c r="B109" s="40"/>
      <c r="C109" s="213" t="s">
        <v>132</v>
      </c>
      <c r="D109" s="213" t="s">
        <v>136</v>
      </c>
      <c r="E109" s="214" t="s">
        <v>1206</v>
      </c>
      <c r="F109" s="215" t="s">
        <v>1207</v>
      </c>
      <c r="G109" s="216" t="s">
        <v>225</v>
      </c>
      <c r="H109" s="217">
        <v>9.531</v>
      </c>
      <c r="I109" s="218"/>
      <c r="J109" s="219">
        <f>ROUND(I109*H109,2)</f>
        <v>0</v>
      </c>
      <c r="K109" s="215" t="s">
        <v>196</v>
      </c>
      <c r="L109" s="45"/>
      <c r="M109" s="220" t="s">
        <v>19</v>
      </c>
      <c r="N109" s="221" t="s">
        <v>40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152</v>
      </c>
      <c r="AT109" s="224" t="s">
        <v>136</v>
      </c>
      <c r="AU109" s="224" t="s">
        <v>78</v>
      </c>
      <c r="AY109" s="18" t="s">
        <v>133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76</v>
      </c>
      <c r="BK109" s="225">
        <f>ROUND(I109*H109,2)</f>
        <v>0</v>
      </c>
      <c r="BL109" s="18" t="s">
        <v>152</v>
      </c>
      <c r="BM109" s="224" t="s">
        <v>212</v>
      </c>
    </row>
    <row r="110" spans="1:51" s="13" customFormat="1" ht="12">
      <c r="A110" s="13"/>
      <c r="B110" s="235"/>
      <c r="C110" s="236"/>
      <c r="D110" s="226" t="s">
        <v>197</v>
      </c>
      <c r="E110" s="237" t="s">
        <v>19</v>
      </c>
      <c r="F110" s="238" t="s">
        <v>1208</v>
      </c>
      <c r="G110" s="236"/>
      <c r="H110" s="239">
        <v>21.25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197</v>
      </c>
      <c r="AU110" s="245" t="s">
        <v>78</v>
      </c>
      <c r="AV110" s="13" t="s">
        <v>78</v>
      </c>
      <c r="AW110" s="13" t="s">
        <v>31</v>
      </c>
      <c r="AX110" s="13" t="s">
        <v>69</v>
      </c>
      <c r="AY110" s="245" t="s">
        <v>133</v>
      </c>
    </row>
    <row r="111" spans="1:51" s="13" customFormat="1" ht="12">
      <c r="A111" s="13"/>
      <c r="B111" s="235"/>
      <c r="C111" s="236"/>
      <c r="D111" s="226" t="s">
        <v>197</v>
      </c>
      <c r="E111" s="237" t="s">
        <v>19</v>
      </c>
      <c r="F111" s="238" t="s">
        <v>1209</v>
      </c>
      <c r="G111" s="236"/>
      <c r="H111" s="239">
        <v>-2.188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197</v>
      </c>
      <c r="AU111" s="245" t="s">
        <v>78</v>
      </c>
      <c r="AV111" s="13" t="s">
        <v>78</v>
      </c>
      <c r="AW111" s="13" t="s">
        <v>31</v>
      </c>
      <c r="AX111" s="13" t="s">
        <v>69</v>
      </c>
      <c r="AY111" s="245" t="s">
        <v>133</v>
      </c>
    </row>
    <row r="112" spans="1:51" s="14" customFormat="1" ht="12">
      <c r="A112" s="14"/>
      <c r="B112" s="246"/>
      <c r="C112" s="247"/>
      <c r="D112" s="226" t="s">
        <v>197</v>
      </c>
      <c r="E112" s="248" t="s">
        <v>19</v>
      </c>
      <c r="F112" s="249" t="s">
        <v>199</v>
      </c>
      <c r="G112" s="247"/>
      <c r="H112" s="250">
        <v>19.062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197</v>
      </c>
      <c r="AU112" s="256" t="s">
        <v>78</v>
      </c>
      <c r="AV112" s="14" t="s">
        <v>152</v>
      </c>
      <c r="AW112" s="14" t="s">
        <v>31</v>
      </c>
      <c r="AX112" s="14" t="s">
        <v>69</v>
      </c>
      <c r="AY112" s="256" t="s">
        <v>133</v>
      </c>
    </row>
    <row r="113" spans="1:51" s="13" customFormat="1" ht="12">
      <c r="A113" s="13"/>
      <c r="B113" s="235"/>
      <c r="C113" s="236"/>
      <c r="D113" s="226" t="s">
        <v>197</v>
      </c>
      <c r="E113" s="237" t="s">
        <v>19</v>
      </c>
      <c r="F113" s="238" t="s">
        <v>1210</v>
      </c>
      <c r="G113" s="236"/>
      <c r="H113" s="239">
        <v>9.531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197</v>
      </c>
      <c r="AU113" s="245" t="s">
        <v>78</v>
      </c>
      <c r="AV113" s="13" t="s">
        <v>78</v>
      </c>
      <c r="AW113" s="13" t="s">
        <v>31</v>
      </c>
      <c r="AX113" s="13" t="s">
        <v>69</v>
      </c>
      <c r="AY113" s="245" t="s">
        <v>133</v>
      </c>
    </row>
    <row r="114" spans="1:51" s="14" customFormat="1" ht="12">
      <c r="A114" s="14"/>
      <c r="B114" s="246"/>
      <c r="C114" s="247"/>
      <c r="D114" s="226" t="s">
        <v>197</v>
      </c>
      <c r="E114" s="248" t="s">
        <v>19</v>
      </c>
      <c r="F114" s="249" t="s">
        <v>199</v>
      </c>
      <c r="G114" s="247"/>
      <c r="H114" s="250">
        <v>9.531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197</v>
      </c>
      <c r="AU114" s="256" t="s">
        <v>78</v>
      </c>
      <c r="AV114" s="14" t="s">
        <v>152</v>
      </c>
      <c r="AW114" s="14" t="s">
        <v>31</v>
      </c>
      <c r="AX114" s="14" t="s">
        <v>76</v>
      </c>
      <c r="AY114" s="256" t="s">
        <v>133</v>
      </c>
    </row>
    <row r="115" spans="1:65" s="2" customFormat="1" ht="44.25" customHeight="1">
      <c r="A115" s="39"/>
      <c r="B115" s="40"/>
      <c r="C115" s="213" t="s">
        <v>163</v>
      </c>
      <c r="D115" s="213" t="s">
        <v>136</v>
      </c>
      <c r="E115" s="214" t="s">
        <v>1211</v>
      </c>
      <c r="F115" s="215" t="s">
        <v>1212</v>
      </c>
      <c r="G115" s="216" t="s">
        <v>225</v>
      </c>
      <c r="H115" s="217">
        <v>9.531</v>
      </c>
      <c r="I115" s="218"/>
      <c r="J115" s="219">
        <f>ROUND(I115*H115,2)</f>
        <v>0</v>
      </c>
      <c r="K115" s="215" t="s">
        <v>196</v>
      </c>
      <c r="L115" s="45"/>
      <c r="M115" s="220" t="s">
        <v>19</v>
      </c>
      <c r="N115" s="221" t="s">
        <v>40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152</v>
      </c>
      <c r="AT115" s="224" t="s">
        <v>136</v>
      </c>
      <c r="AU115" s="224" t="s">
        <v>78</v>
      </c>
      <c r="AY115" s="18" t="s">
        <v>133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76</v>
      </c>
      <c r="BK115" s="225">
        <f>ROUND(I115*H115,2)</f>
        <v>0</v>
      </c>
      <c r="BL115" s="18" t="s">
        <v>152</v>
      </c>
      <c r="BM115" s="224" t="s">
        <v>216</v>
      </c>
    </row>
    <row r="116" spans="1:65" s="2" customFormat="1" ht="12">
      <c r="A116" s="39"/>
      <c r="B116" s="40"/>
      <c r="C116" s="213" t="s">
        <v>169</v>
      </c>
      <c r="D116" s="213" t="s">
        <v>136</v>
      </c>
      <c r="E116" s="214" t="s">
        <v>1213</v>
      </c>
      <c r="F116" s="215" t="s">
        <v>1214</v>
      </c>
      <c r="G116" s="216" t="s">
        <v>195</v>
      </c>
      <c r="H116" s="217">
        <v>34</v>
      </c>
      <c r="I116" s="218"/>
      <c r="J116" s="219">
        <f>ROUND(I116*H116,2)</f>
        <v>0</v>
      </c>
      <c r="K116" s="215" t="s">
        <v>196</v>
      </c>
      <c r="L116" s="45"/>
      <c r="M116" s="220" t="s">
        <v>19</v>
      </c>
      <c r="N116" s="221" t="s">
        <v>40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152</v>
      </c>
      <c r="AT116" s="224" t="s">
        <v>136</v>
      </c>
      <c r="AU116" s="224" t="s">
        <v>78</v>
      </c>
      <c r="AY116" s="18" t="s">
        <v>133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76</v>
      </c>
      <c r="BK116" s="225">
        <f>ROUND(I116*H116,2)</f>
        <v>0</v>
      </c>
      <c r="BL116" s="18" t="s">
        <v>152</v>
      </c>
      <c r="BM116" s="224" t="s">
        <v>226</v>
      </c>
    </row>
    <row r="117" spans="1:51" s="13" customFormat="1" ht="12">
      <c r="A117" s="13"/>
      <c r="B117" s="235"/>
      <c r="C117" s="236"/>
      <c r="D117" s="226" t="s">
        <v>197</v>
      </c>
      <c r="E117" s="237" t="s">
        <v>19</v>
      </c>
      <c r="F117" s="238" t="s">
        <v>1215</v>
      </c>
      <c r="G117" s="236"/>
      <c r="H117" s="239">
        <v>34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197</v>
      </c>
      <c r="AU117" s="245" t="s">
        <v>78</v>
      </c>
      <c r="AV117" s="13" t="s">
        <v>78</v>
      </c>
      <c r="AW117" s="13" t="s">
        <v>31</v>
      </c>
      <c r="AX117" s="13" t="s">
        <v>69</v>
      </c>
      <c r="AY117" s="245" t="s">
        <v>133</v>
      </c>
    </row>
    <row r="118" spans="1:51" s="14" customFormat="1" ht="12">
      <c r="A118" s="14"/>
      <c r="B118" s="246"/>
      <c r="C118" s="247"/>
      <c r="D118" s="226" t="s">
        <v>197</v>
      </c>
      <c r="E118" s="248" t="s">
        <v>19</v>
      </c>
      <c r="F118" s="249" t="s">
        <v>199</v>
      </c>
      <c r="G118" s="247"/>
      <c r="H118" s="250">
        <v>34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197</v>
      </c>
      <c r="AU118" s="256" t="s">
        <v>78</v>
      </c>
      <c r="AV118" s="14" t="s">
        <v>152</v>
      </c>
      <c r="AW118" s="14" t="s">
        <v>31</v>
      </c>
      <c r="AX118" s="14" t="s">
        <v>76</v>
      </c>
      <c r="AY118" s="256" t="s">
        <v>133</v>
      </c>
    </row>
    <row r="119" spans="1:65" s="2" customFormat="1" ht="55.5" customHeight="1">
      <c r="A119" s="39"/>
      <c r="B119" s="40"/>
      <c r="C119" s="213" t="s">
        <v>176</v>
      </c>
      <c r="D119" s="213" t="s">
        <v>136</v>
      </c>
      <c r="E119" s="214" t="s">
        <v>1216</v>
      </c>
      <c r="F119" s="215" t="s">
        <v>1217</v>
      </c>
      <c r="G119" s="216" t="s">
        <v>195</v>
      </c>
      <c r="H119" s="217">
        <v>34</v>
      </c>
      <c r="I119" s="218"/>
      <c r="J119" s="219">
        <f>ROUND(I119*H119,2)</f>
        <v>0</v>
      </c>
      <c r="K119" s="215" t="s">
        <v>196</v>
      </c>
      <c r="L119" s="45"/>
      <c r="M119" s="220" t="s">
        <v>19</v>
      </c>
      <c r="N119" s="221" t="s">
        <v>40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152</v>
      </c>
      <c r="AT119" s="224" t="s">
        <v>136</v>
      </c>
      <c r="AU119" s="224" t="s">
        <v>78</v>
      </c>
      <c r="AY119" s="18" t="s">
        <v>133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76</v>
      </c>
      <c r="BK119" s="225">
        <f>ROUND(I119*H119,2)</f>
        <v>0</v>
      </c>
      <c r="BL119" s="18" t="s">
        <v>152</v>
      </c>
      <c r="BM119" s="224" t="s">
        <v>230</v>
      </c>
    </row>
    <row r="120" spans="1:65" s="2" customFormat="1" ht="12">
      <c r="A120" s="39"/>
      <c r="B120" s="40"/>
      <c r="C120" s="213" t="s">
        <v>237</v>
      </c>
      <c r="D120" s="213" t="s">
        <v>136</v>
      </c>
      <c r="E120" s="214" t="s">
        <v>1218</v>
      </c>
      <c r="F120" s="215" t="s">
        <v>1219</v>
      </c>
      <c r="G120" s="216" t="s">
        <v>276</v>
      </c>
      <c r="H120" s="217">
        <v>22.531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40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152</v>
      </c>
      <c r="AT120" s="224" t="s">
        <v>136</v>
      </c>
      <c r="AU120" s="224" t="s">
        <v>78</v>
      </c>
      <c r="AY120" s="18" t="s">
        <v>133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76</v>
      </c>
      <c r="BK120" s="225">
        <f>ROUND(I120*H120,2)</f>
        <v>0</v>
      </c>
      <c r="BL120" s="18" t="s">
        <v>152</v>
      </c>
      <c r="BM120" s="224" t="s">
        <v>240</v>
      </c>
    </row>
    <row r="121" spans="1:51" s="15" customFormat="1" ht="12">
      <c r="A121" s="15"/>
      <c r="B121" s="257"/>
      <c r="C121" s="258"/>
      <c r="D121" s="226" t="s">
        <v>197</v>
      </c>
      <c r="E121" s="259" t="s">
        <v>19</v>
      </c>
      <c r="F121" s="260" t="s">
        <v>1220</v>
      </c>
      <c r="G121" s="258"/>
      <c r="H121" s="259" t="s">
        <v>19</v>
      </c>
      <c r="I121" s="261"/>
      <c r="J121" s="258"/>
      <c r="K121" s="258"/>
      <c r="L121" s="262"/>
      <c r="M121" s="263"/>
      <c r="N121" s="264"/>
      <c r="O121" s="264"/>
      <c r="P121" s="264"/>
      <c r="Q121" s="264"/>
      <c r="R121" s="264"/>
      <c r="S121" s="264"/>
      <c r="T121" s="26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6" t="s">
        <v>197</v>
      </c>
      <c r="AU121" s="266" t="s">
        <v>78</v>
      </c>
      <c r="AV121" s="15" t="s">
        <v>76</v>
      </c>
      <c r="AW121" s="15" t="s">
        <v>31</v>
      </c>
      <c r="AX121" s="15" t="s">
        <v>69</v>
      </c>
      <c r="AY121" s="266" t="s">
        <v>133</v>
      </c>
    </row>
    <row r="122" spans="1:51" s="13" customFormat="1" ht="12">
      <c r="A122" s="13"/>
      <c r="B122" s="235"/>
      <c r="C122" s="236"/>
      <c r="D122" s="226" t="s">
        <v>197</v>
      </c>
      <c r="E122" s="237" t="s">
        <v>19</v>
      </c>
      <c r="F122" s="238" t="s">
        <v>1221</v>
      </c>
      <c r="G122" s="236"/>
      <c r="H122" s="239">
        <v>19.062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197</v>
      </c>
      <c r="AU122" s="245" t="s">
        <v>78</v>
      </c>
      <c r="AV122" s="13" t="s">
        <v>78</v>
      </c>
      <c r="AW122" s="13" t="s">
        <v>31</v>
      </c>
      <c r="AX122" s="13" t="s">
        <v>69</v>
      </c>
      <c r="AY122" s="245" t="s">
        <v>133</v>
      </c>
    </row>
    <row r="123" spans="1:51" s="13" customFormat="1" ht="12">
      <c r="A123" s="13"/>
      <c r="B123" s="235"/>
      <c r="C123" s="236"/>
      <c r="D123" s="226" t="s">
        <v>197</v>
      </c>
      <c r="E123" s="237" t="s">
        <v>19</v>
      </c>
      <c r="F123" s="238" t="s">
        <v>1222</v>
      </c>
      <c r="G123" s="236"/>
      <c r="H123" s="239">
        <v>2.188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197</v>
      </c>
      <c r="AU123" s="245" t="s">
        <v>78</v>
      </c>
      <c r="AV123" s="13" t="s">
        <v>78</v>
      </c>
      <c r="AW123" s="13" t="s">
        <v>31</v>
      </c>
      <c r="AX123" s="13" t="s">
        <v>69</v>
      </c>
      <c r="AY123" s="245" t="s">
        <v>133</v>
      </c>
    </row>
    <row r="124" spans="1:51" s="14" customFormat="1" ht="12">
      <c r="A124" s="14"/>
      <c r="B124" s="246"/>
      <c r="C124" s="247"/>
      <c r="D124" s="226" t="s">
        <v>197</v>
      </c>
      <c r="E124" s="248" t="s">
        <v>19</v>
      </c>
      <c r="F124" s="249" t="s">
        <v>199</v>
      </c>
      <c r="G124" s="247"/>
      <c r="H124" s="250">
        <v>21.25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197</v>
      </c>
      <c r="AU124" s="256" t="s">
        <v>78</v>
      </c>
      <c r="AV124" s="14" t="s">
        <v>152</v>
      </c>
      <c r="AW124" s="14" t="s">
        <v>31</v>
      </c>
      <c r="AX124" s="14" t="s">
        <v>69</v>
      </c>
      <c r="AY124" s="256" t="s">
        <v>133</v>
      </c>
    </row>
    <row r="125" spans="1:51" s="13" customFormat="1" ht="12">
      <c r="A125" s="13"/>
      <c r="B125" s="235"/>
      <c r="C125" s="236"/>
      <c r="D125" s="226" t="s">
        <v>197</v>
      </c>
      <c r="E125" s="237" t="s">
        <v>19</v>
      </c>
      <c r="F125" s="238" t="s">
        <v>1223</v>
      </c>
      <c r="G125" s="236"/>
      <c r="H125" s="239">
        <v>22.531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197</v>
      </c>
      <c r="AU125" s="245" t="s">
        <v>78</v>
      </c>
      <c r="AV125" s="13" t="s">
        <v>78</v>
      </c>
      <c r="AW125" s="13" t="s">
        <v>31</v>
      </c>
      <c r="AX125" s="13" t="s">
        <v>69</v>
      </c>
      <c r="AY125" s="245" t="s">
        <v>133</v>
      </c>
    </row>
    <row r="126" spans="1:51" s="14" customFormat="1" ht="12">
      <c r="A126" s="14"/>
      <c r="B126" s="246"/>
      <c r="C126" s="247"/>
      <c r="D126" s="226" t="s">
        <v>197</v>
      </c>
      <c r="E126" s="248" t="s">
        <v>19</v>
      </c>
      <c r="F126" s="249" t="s">
        <v>199</v>
      </c>
      <c r="G126" s="247"/>
      <c r="H126" s="250">
        <v>22.531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197</v>
      </c>
      <c r="AU126" s="256" t="s">
        <v>78</v>
      </c>
      <c r="AV126" s="14" t="s">
        <v>152</v>
      </c>
      <c r="AW126" s="14" t="s">
        <v>31</v>
      </c>
      <c r="AX126" s="14" t="s">
        <v>76</v>
      </c>
      <c r="AY126" s="256" t="s">
        <v>133</v>
      </c>
    </row>
    <row r="127" spans="1:65" s="2" customFormat="1" ht="66.75" customHeight="1">
      <c r="A127" s="39"/>
      <c r="B127" s="40"/>
      <c r="C127" s="213" t="s">
        <v>212</v>
      </c>
      <c r="D127" s="213" t="s">
        <v>136</v>
      </c>
      <c r="E127" s="214" t="s">
        <v>285</v>
      </c>
      <c r="F127" s="215" t="s">
        <v>286</v>
      </c>
      <c r="G127" s="216" t="s">
        <v>225</v>
      </c>
      <c r="H127" s="217">
        <v>19.062</v>
      </c>
      <c r="I127" s="218"/>
      <c r="J127" s="219">
        <f>ROUND(I127*H127,2)</f>
        <v>0</v>
      </c>
      <c r="K127" s="215" t="s">
        <v>196</v>
      </c>
      <c r="L127" s="45"/>
      <c r="M127" s="220" t="s">
        <v>19</v>
      </c>
      <c r="N127" s="221" t="s">
        <v>40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152</v>
      </c>
      <c r="AT127" s="224" t="s">
        <v>136</v>
      </c>
      <c r="AU127" s="224" t="s">
        <v>78</v>
      </c>
      <c r="AY127" s="18" t="s">
        <v>133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76</v>
      </c>
      <c r="BK127" s="225">
        <f>ROUND(I127*H127,2)</f>
        <v>0</v>
      </c>
      <c r="BL127" s="18" t="s">
        <v>152</v>
      </c>
      <c r="BM127" s="224" t="s">
        <v>246</v>
      </c>
    </row>
    <row r="128" spans="1:51" s="13" customFormat="1" ht="12">
      <c r="A128" s="13"/>
      <c r="B128" s="235"/>
      <c r="C128" s="236"/>
      <c r="D128" s="226" t="s">
        <v>197</v>
      </c>
      <c r="E128" s="237" t="s">
        <v>19</v>
      </c>
      <c r="F128" s="238" t="s">
        <v>1224</v>
      </c>
      <c r="G128" s="236"/>
      <c r="H128" s="239">
        <v>19.062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197</v>
      </c>
      <c r="AU128" s="245" t="s">
        <v>78</v>
      </c>
      <c r="AV128" s="13" t="s">
        <v>78</v>
      </c>
      <c r="AW128" s="13" t="s">
        <v>31</v>
      </c>
      <c r="AX128" s="13" t="s">
        <v>69</v>
      </c>
      <c r="AY128" s="245" t="s">
        <v>133</v>
      </c>
    </row>
    <row r="129" spans="1:51" s="14" customFormat="1" ht="12">
      <c r="A129" s="14"/>
      <c r="B129" s="246"/>
      <c r="C129" s="247"/>
      <c r="D129" s="226" t="s">
        <v>197</v>
      </c>
      <c r="E129" s="248" t="s">
        <v>19</v>
      </c>
      <c r="F129" s="249" t="s">
        <v>199</v>
      </c>
      <c r="G129" s="247"/>
      <c r="H129" s="250">
        <v>19.062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197</v>
      </c>
      <c r="AU129" s="256" t="s">
        <v>78</v>
      </c>
      <c r="AV129" s="14" t="s">
        <v>152</v>
      </c>
      <c r="AW129" s="14" t="s">
        <v>31</v>
      </c>
      <c r="AX129" s="14" t="s">
        <v>76</v>
      </c>
      <c r="AY129" s="256" t="s">
        <v>133</v>
      </c>
    </row>
    <row r="130" spans="1:65" s="2" customFormat="1" ht="16.5" customHeight="1">
      <c r="A130" s="39"/>
      <c r="B130" s="40"/>
      <c r="C130" s="267" t="s">
        <v>249</v>
      </c>
      <c r="D130" s="267" t="s">
        <v>290</v>
      </c>
      <c r="E130" s="268" t="s">
        <v>1225</v>
      </c>
      <c r="F130" s="269" t="s">
        <v>1226</v>
      </c>
      <c r="G130" s="270" t="s">
        <v>276</v>
      </c>
      <c r="H130" s="271">
        <v>36.218</v>
      </c>
      <c r="I130" s="272"/>
      <c r="J130" s="273">
        <f>ROUND(I130*H130,2)</f>
        <v>0</v>
      </c>
      <c r="K130" s="269" t="s">
        <v>196</v>
      </c>
      <c r="L130" s="274"/>
      <c r="M130" s="275" t="s">
        <v>19</v>
      </c>
      <c r="N130" s="276" t="s">
        <v>40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176</v>
      </c>
      <c r="AT130" s="224" t="s">
        <v>290</v>
      </c>
      <c r="AU130" s="224" t="s">
        <v>78</v>
      </c>
      <c r="AY130" s="18" t="s">
        <v>133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76</v>
      </c>
      <c r="BK130" s="225">
        <f>ROUND(I130*H130,2)</f>
        <v>0</v>
      </c>
      <c r="BL130" s="18" t="s">
        <v>152</v>
      </c>
      <c r="BM130" s="224" t="s">
        <v>252</v>
      </c>
    </row>
    <row r="131" spans="1:51" s="13" customFormat="1" ht="12">
      <c r="A131" s="13"/>
      <c r="B131" s="235"/>
      <c r="C131" s="236"/>
      <c r="D131" s="226" t="s">
        <v>197</v>
      </c>
      <c r="E131" s="237" t="s">
        <v>19</v>
      </c>
      <c r="F131" s="238" t="s">
        <v>1227</v>
      </c>
      <c r="G131" s="236"/>
      <c r="H131" s="239">
        <v>36.218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197</v>
      </c>
      <c r="AU131" s="245" t="s">
        <v>78</v>
      </c>
      <c r="AV131" s="13" t="s">
        <v>78</v>
      </c>
      <c r="AW131" s="13" t="s">
        <v>31</v>
      </c>
      <c r="AX131" s="13" t="s">
        <v>69</v>
      </c>
      <c r="AY131" s="245" t="s">
        <v>133</v>
      </c>
    </row>
    <row r="132" spans="1:51" s="14" customFormat="1" ht="12">
      <c r="A132" s="14"/>
      <c r="B132" s="246"/>
      <c r="C132" s="247"/>
      <c r="D132" s="226" t="s">
        <v>197</v>
      </c>
      <c r="E132" s="248" t="s">
        <v>19</v>
      </c>
      <c r="F132" s="249" t="s">
        <v>199</v>
      </c>
      <c r="G132" s="247"/>
      <c r="H132" s="250">
        <v>36.218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197</v>
      </c>
      <c r="AU132" s="256" t="s">
        <v>78</v>
      </c>
      <c r="AV132" s="14" t="s">
        <v>152</v>
      </c>
      <c r="AW132" s="14" t="s">
        <v>31</v>
      </c>
      <c r="AX132" s="14" t="s">
        <v>76</v>
      </c>
      <c r="AY132" s="256" t="s">
        <v>133</v>
      </c>
    </row>
    <row r="133" spans="1:63" s="12" customFormat="1" ht="22.8" customHeight="1">
      <c r="A133" s="12"/>
      <c r="B133" s="197"/>
      <c r="C133" s="198"/>
      <c r="D133" s="199" t="s">
        <v>68</v>
      </c>
      <c r="E133" s="211" t="s">
        <v>145</v>
      </c>
      <c r="F133" s="211" t="s">
        <v>1228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SUM(P134:P141)</f>
        <v>0</v>
      </c>
      <c r="Q133" s="205"/>
      <c r="R133" s="206">
        <f>SUM(R134:R141)</f>
        <v>0</v>
      </c>
      <c r="S133" s="205"/>
      <c r="T133" s="207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76</v>
      </c>
      <c r="AT133" s="209" t="s">
        <v>68</v>
      </c>
      <c r="AU133" s="209" t="s">
        <v>76</v>
      </c>
      <c r="AY133" s="208" t="s">
        <v>133</v>
      </c>
      <c r="BK133" s="210">
        <f>SUM(BK134:BK141)</f>
        <v>0</v>
      </c>
    </row>
    <row r="134" spans="1:65" s="2" customFormat="1" ht="16.5" customHeight="1">
      <c r="A134" s="39"/>
      <c r="B134" s="40"/>
      <c r="C134" s="213" t="s">
        <v>216</v>
      </c>
      <c r="D134" s="213" t="s">
        <v>136</v>
      </c>
      <c r="E134" s="214" t="s">
        <v>1229</v>
      </c>
      <c r="F134" s="215" t="s">
        <v>1230</v>
      </c>
      <c r="G134" s="216" t="s">
        <v>215</v>
      </c>
      <c r="H134" s="217">
        <v>98</v>
      </c>
      <c r="I134" s="218"/>
      <c r="J134" s="219">
        <f>ROUND(I134*H134,2)</f>
        <v>0</v>
      </c>
      <c r="K134" s="215" t="s">
        <v>196</v>
      </c>
      <c r="L134" s="45"/>
      <c r="M134" s="220" t="s">
        <v>19</v>
      </c>
      <c r="N134" s="221" t="s">
        <v>40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152</v>
      </c>
      <c r="AT134" s="224" t="s">
        <v>136</v>
      </c>
      <c r="AU134" s="224" t="s">
        <v>78</v>
      </c>
      <c r="AY134" s="18" t="s">
        <v>133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76</v>
      </c>
      <c r="BK134" s="225">
        <f>ROUND(I134*H134,2)</f>
        <v>0</v>
      </c>
      <c r="BL134" s="18" t="s">
        <v>152</v>
      </c>
      <c r="BM134" s="224" t="s">
        <v>257</v>
      </c>
    </row>
    <row r="135" spans="1:51" s="13" customFormat="1" ht="12">
      <c r="A135" s="13"/>
      <c r="B135" s="235"/>
      <c r="C135" s="236"/>
      <c r="D135" s="226" t="s">
        <v>197</v>
      </c>
      <c r="E135" s="237" t="s">
        <v>19</v>
      </c>
      <c r="F135" s="238" t="s">
        <v>1231</v>
      </c>
      <c r="G135" s="236"/>
      <c r="H135" s="239">
        <v>51.3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197</v>
      </c>
      <c r="AU135" s="245" t="s">
        <v>78</v>
      </c>
      <c r="AV135" s="13" t="s">
        <v>78</v>
      </c>
      <c r="AW135" s="13" t="s">
        <v>31</v>
      </c>
      <c r="AX135" s="13" t="s">
        <v>69</v>
      </c>
      <c r="AY135" s="245" t="s">
        <v>133</v>
      </c>
    </row>
    <row r="136" spans="1:51" s="13" customFormat="1" ht="12">
      <c r="A136" s="13"/>
      <c r="B136" s="235"/>
      <c r="C136" s="236"/>
      <c r="D136" s="226" t="s">
        <v>197</v>
      </c>
      <c r="E136" s="237" t="s">
        <v>19</v>
      </c>
      <c r="F136" s="238" t="s">
        <v>1232</v>
      </c>
      <c r="G136" s="236"/>
      <c r="H136" s="239">
        <v>46.7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197</v>
      </c>
      <c r="AU136" s="245" t="s">
        <v>78</v>
      </c>
      <c r="AV136" s="13" t="s">
        <v>78</v>
      </c>
      <c r="AW136" s="13" t="s">
        <v>31</v>
      </c>
      <c r="AX136" s="13" t="s">
        <v>69</v>
      </c>
      <c r="AY136" s="245" t="s">
        <v>133</v>
      </c>
    </row>
    <row r="137" spans="1:51" s="14" customFormat="1" ht="12">
      <c r="A137" s="14"/>
      <c r="B137" s="246"/>
      <c r="C137" s="247"/>
      <c r="D137" s="226" t="s">
        <v>197</v>
      </c>
      <c r="E137" s="248" t="s">
        <v>19</v>
      </c>
      <c r="F137" s="249" t="s">
        <v>199</v>
      </c>
      <c r="G137" s="247"/>
      <c r="H137" s="250">
        <v>98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197</v>
      </c>
      <c r="AU137" s="256" t="s">
        <v>78</v>
      </c>
      <c r="AV137" s="14" t="s">
        <v>152</v>
      </c>
      <c r="AW137" s="14" t="s">
        <v>31</v>
      </c>
      <c r="AX137" s="14" t="s">
        <v>76</v>
      </c>
      <c r="AY137" s="256" t="s">
        <v>133</v>
      </c>
    </row>
    <row r="138" spans="1:65" s="2" customFormat="1" ht="12">
      <c r="A138" s="39"/>
      <c r="B138" s="40"/>
      <c r="C138" s="213" t="s">
        <v>258</v>
      </c>
      <c r="D138" s="213" t="s">
        <v>136</v>
      </c>
      <c r="E138" s="214" t="s">
        <v>1233</v>
      </c>
      <c r="F138" s="215" t="s">
        <v>1234</v>
      </c>
      <c r="G138" s="216" t="s">
        <v>215</v>
      </c>
      <c r="H138" s="217">
        <v>98</v>
      </c>
      <c r="I138" s="218"/>
      <c r="J138" s="219">
        <f>ROUND(I138*H138,2)</f>
        <v>0</v>
      </c>
      <c r="K138" s="215" t="s">
        <v>196</v>
      </c>
      <c r="L138" s="45"/>
      <c r="M138" s="220" t="s">
        <v>19</v>
      </c>
      <c r="N138" s="221" t="s">
        <v>40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152</v>
      </c>
      <c r="AT138" s="224" t="s">
        <v>136</v>
      </c>
      <c r="AU138" s="224" t="s">
        <v>78</v>
      </c>
      <c r="AY138" s="18" t="s">
        <v>133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76</v>
      </c>
      <c r="BK138" s="225">
        <f>ROUND(I138*H138,2)</f>
        <v>0</v>
      </c>
      <c r="BL138" s="18" t="s">
        <v>152</v>
      </c>
      <c r="BM138" s="224" t="s">
        <v>261</v>
      </c>
    </row>
    <row r="139" spans="1:51" s="13" customFormat="1" ht="12">
      <c r="A139" s="13"/>
      <c r="B139" s="235"/>
      <c r="C139" s="236"/>
      <c r="D139" s="226" t="s">
        <v>197</v>
      </c>
      <c r="E139" s="237" t="s">
        <v>19</v>
      </c>
      <c r="F139" s="238" t="s">
        <v>1231</v>
      </c>
      <c r="G139" s="236"/>
      <c r="H139" s="239">
        <v>51.3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197</v>
      </c>
      <c r="AU139" s="245" t="s">
        <v>78</v>
      </c>
      <c r="AV139" s="13" t="s">
        <v>78</v>
      </c>
      <c r="AW139" s="13" t="s">
        <v>31</v>
      </c>
      <c r="AX139" s="13" t="s">
        <v>69</v>
      </c>
      <c r="AY139" s="245" t="s">
        <v>133</v>
      </c>
    </row>
    <row r="140" spans="1:51" s="13" customFormat="1" ht="12">
      <c r="A140" s="13"/>
      <c r="B140" s="235"/>
      <c r="C140" s="236"/>
      <c r="D140" s="226" t="s">
        <v>197</v>
      </c>
      <c r="E140" s="237" t="s">
        <v>19</v>
      </c>
      <c r="F140" s="238" t="s">
        <v>1232</v>
      </c>
      <c r="G140" s="236"/>
      <c r="H140" s="239">
        <v>46.7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197</v>
      </c>
      <c r="AU140" s="245" t="s">
        <v>78</v>
      </c>
      <c r="AV140" s="13" t="s">
        <v>78</v>
      </c>
      <c r="AW140" s="13" t="s">
        <v>31</v>
      </c>
      <c r="AX140" s="13" t="s">
        <v>69</v>
      </c>
      <c r="AY140" s="245" t="s">
        <v>133</v>
      </c>
    </row>
    <row r="141" spans="1:51" s="14" customFormat="1" ht="12">
      <c r="A141" s="14"/>
      <c r="B141" s="246"/>
      <c r="C141" s="247"/>
      <c r="D141" s="226" t="s">
        <v>197</v>
      </c>
      <c r="E141" s="248" t="s">
        <v>19</v>
      </c>
      <c r="F141" s="249" t="s">
        <v>199</v>
      </c>
      <c r="G141" s="247"/>
      <c r="H141" s="250">
        <v>98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197</v>
      </c>
      <c r="AU141" s="256" t="s">
        <v>78</v>
      </c>
      <c r="AV141" s="14" t="s">
        <v>152</v>
      </c>
      <c r="AW141" s="14" t="s">
        <v>31</v>
      </c>
      <c r="AX141" s="14" t="s">
        <v>76</v>
      </c>
      <c r="AY141" s="256" t="s">
        <v>133</v>
      </c>
    </row>
    <row r="142" spans="1:63" s="12" customFormat="1" ht="22.8" customHeight="1">
      <c r="A142" s="12"/>
      <c r="B142" s="197"/>
      <c r="C142" s="198"/>
      <c r="D142" s="199" t="s">
        <v>68</v>
      </c>
      <c r="E142" s="211" t="s">
        <v>152</v>
      </c>
      <c r="F142" s="211" t="s">
        <v>299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SUM(P143:P145)</f>
        <v>0</v>
      </c>
      <c r="Q142" s="205"/>
      <c r="R142" s="206">
        <f>SUM(R143:R145)</f>
        <v>0</v>
      </c>
      <c r="S142" s="205"/>
      <c r="T142" s="207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76</v>
      </c>
      <c r="AT142" s="209" t="s">
        <v>68</v>
      </c>
      <c r="AU142" s="209" t="s">
        <v>76</v>
      </c>
      <c r="AY142" s="208" t="s">
        <v>133</v>
      </c>
      <c r="BK142" s="210">
        <f>SUM(BK143:BK145)</f>
        <v>0</v>
      </c>
    </row>
    <row r="143" spans="1:65" s="2" customFormat="1" ht="12">
      <c r="A143" s="39"/>
      <c r="B143" s="40"/>
      <c r="C143" s="213" t="s">
        <v>226</v>
      </c>
      <c r="D143" s="213" t="s">
        <v>136</v>
      </c>
      <c r="E143" s="214" t="s">
        <v>1235</v>
      </c>
      <c r="F143" s="215" t="s">
        <v>1236</v>
      </c>
      <c r="G143" s="216" t="s">
        <v>348</v>
      </c>
      <c r="H143" s="217">
        <v>2</v>
      </c>
      <c r="I143" s="218"/>
      <c r="J143" s="219">
        <f>ROUND(I143*H143,2)</f>
        <v>0</v>
      </c>
      <c r="K143" s="215" t="s">
        <v>196</v>
      </c>
      <c r="L143" s="45"/>
      <c r="M143" s="220" t="s">
        <v>19</v>
      </c>
      <c r="N143" s="221" t="s">
        <v>40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152</v>
      </c>
      <c r="AT143" s="224" t="s">
        <v>136</v>
      </c>
      <c r="AU143" s="224" t="s">
        <v>78</v>
      </c>
      <c r="AY143" s="18" t="s">
        <v>133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76</v>
      </c>
      <c r="BK143" s="225">
        <f>ROUND(I143*H143,2)</f>
        <v>0</v>
      </c>
      <c r="BL143" s="18" t="s">
        <v>152</v>
      </c>
      <c r="BM143" s="224" t="s">
        <v>264</v>
      </c>
    </row>
    <row r="144" spans="1:65" s="2" customFormat="1" ht="12">
      <c r="A144" s="39"/>
      <c r="B144" s="40"/>
      <c r="C144" s="267" t="s">
        <v>8</v>
      </c>
      <c r="D144" s="267" t="s">
        <v>290</v>
      </c>
      <c r="E144" s="268" t="s">
        <v>1237</v>
      </c>
      <c r="F144" s="269" t="s">
        <v>1238</v>
      </c>
      <c r="G144" s="270" t="s">
        <v>348</v>
      </c>
      <c r="H144" s="271">
        <v>1</v>
      </c>
      <c r="I144" s="272"/>
      <c r="J144" s="273">
        <f>ROUND(I144*H144,2)</f>
        <v>0</v>
      </c>
      <c r="K144" s="269" t="s">
        <v>196</v>
      </c>
      <c r="L144" s="274"/>
      <c r="M144" s="275" t="s">
        <v>19</v>
      </c>
      <c r="N144" s="276" t="s">
        <v>40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176</v>
      </c>
      <c r="AT144" s="224" t="s">
        <v>290</v>
      </c>
      <c r="AU144" s="224" t="s">
        <v>78</v>
      </c>
      <c r="AY144" s="18" t="s">
        <v>133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76</v>
      </c>
      <c r="BK144" s="225">
        <f>ROUND(I144*H144,2)</f>
        <v>0</v>
      </c>
      <c r="BL144" s="18" t="s">
        <v>152</v>
      </c>
      <c r="BM144" s="224" t="s">
        <v>269</v>
      </c>
    </row>
    <row r="145" spans="1:65" s="2" customFormat="1" ht="12">
      <c r="A145" s="39"/>
      <c r="B145" s="40"/>
      <c r="C145" s="267" t="s">
        <v>230</v>
      </c>
      <c r="D145" s="267" t="s">
        <v>290</v>
      </c>
      <c r="E145" s="268" t="s">
        <v>1239</v>
      </c>
      <c r="F145" s="269" t="s">
        <v>1240</v>
      </c>
      <c r="G145" s="270" t="s">
        <v>348</v>
      </c>
      <c r="H145" s="271">
        <v>1</v>
      </c>
      <c r="I145" s="272"/>
      <c r="J145" s="273">
        <f>ROUND(I145*H145,2)</f>
        <v>0</v>
      </c>
      <c r="K145" s="269" t="s">
        <v>196</v>
      </c>
      <c r="L145" s="274"/>
      <c r="M145" s="275" t="s">
        <v>19</v>
      </c>
      <c r="N145" s="276" t="s">
        <v>40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176</v>
      </c>
      <c r="AT145" s="224" t="s">
        <v>290</v>
      </c>
      <c r="AU145" s="224" t="s">
        <v>78</v>
      </c>
      <c r="AY145" s="18" t="s">
        <v>133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76</v>
      </c>
      <c r="BK145" s="225">
        <f>ROUND(I145*H145,2)</f>
        <v>0</v>
      </c>
      <c r="BL145" s="18" t="s">
        <v>152</v>
      </c>
      <c r="BM145" s="224" t="s">
        <v>272</v>
      </c>
    </row>
    <row r="146" spans="1:63" s="12" customFormat="1" ht="22.8" customHeight="1">
      <c r="A146" s="12"/>
      <c r="B146" s="197"/>
      <c r="C146" s="198"/>
      <c r="D146" s="199" t="s">
        <v>68</v>
      </c>
      <c r="E146" s="211" t="s">
        <v>132</v>
      </c>
      <c r="F146" s="211" t="s">
        <v>1241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SUM(P147:P155)</f>
        <v>0</v>
      </c>
      <c r="Q146" s="205"/>
      <c r="R146" s="206">
        <f>SUM(R147:R155)</f>
        <v>5.03125</v>
      </c>
      <c r="S146" s="205"/>
      <c r="T146" s="207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76</v>
      </c>
      <c r="AT146" s="209" t="s">
        <v>68</v>
      </c>
      <c r="AU146" s="209" t="s">
        <v>76</v>
      </c>
      <c r="AY146" s="208" t="s">
        <v>133</v>
      </c>
      <c r="BK146" s="210">
        <f>SUM(BK147:BK155)</f>
        <v>0</v>
      </c>
    </row>
    <row r="147" spans="1:65" s="2" customFormat="1" ht="12">
      <c r="A147" s="39"/>
      <c r="B147" s="40"/>
      <c r="C147" s="213" t="s">
        <v>273</v>
      </c>
      <c r="D147" s="213" t="s">
        <v>136</v>
      </c>
      <c r="E147" s="214" t="s">
        <v>319</v>
      </c>
      <c r="F147" s="215" t="s">
        <v>320</v>
      </c>
      <c r="G147" s="216" t="s">
        <v>195</v>
      </c>
      <c r="H147" s="217">
        <v>6.25</v>
      </c>
      <c r="I147" s="218"/>
      <c r="J147" s="219">
        <f>ROUND(I147*H147,2)</f>
        <v>0</v>
      </c>
      <c r="K147" s="215" t="s">
        <v>196</v>
      </c>
      <c r="L147" s="45"/>
      <c r="M147" s="220" t="s">
        <v>19</v>
      </c>
      <c r="N147" s="221" t="s">
        <v>40</v>
      </c>
      <c r="O147" s="85"/>
      <c r="P147" s="222">
        <f>O147*H147</f>
        <v>0</v>
      </c>
      <c r="Q147" s="222">
        <v>0.345</v>
      </c>
      <c r="R147" s="222">
        <f>Q147*H147</f>
        <v>2.15625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152</v>
      </c>
      <c r="AT147" s="224" t="s">
        <v>136</v>
      </c>
      <c r="AU147" s="224" t="s">
        <v>78</v>
      </c>
      <c r="AY147" s="18" t="s">
        <v>133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76</v>
      </c>
      <c r="BK147" s="225">
        <f>ROUND(I147*H147,2)</f>
        <v>0</v>
      </c>
      <c r="BL147" s="18" t="s">
        <v>152</v>
      </c>
      <c r="BM147" s="224" t="s">
        <v>277</v>
      </c>
    </row>
    <row r="148" spans="1:51" s="13" customFormat="1" ht="12">
      <c r="A148" s="13"/>
      <c r="B148" s="235"/>
      <c r="C148" s="236"/>
      <c r="D148" s="226" t="s">
        <v>197</v>
      </c>
      <c r="E148" s="237" t="s">
        <v>19</v>
      </c>
      <c r="F148" s="238" t="s">
        <v>1242</v>
      </c>
      <c r="G148" s="236"/>
      <c r="H148" s="239">
        <v>6.25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197</v>
      </c>
      <c r="AU148" s="245" t="s">
        <v>78</v>
      </c>
      <c r="AV148" s="13" t="s">
        <v>78</v>
      </c>
      <c r="AW148" s="13" t="s">
        <v>31</v>
      </c>
      <c r="AX148" s="13" t="s">
        <v>69</v>
      </c>
      <c r="AY148" s="245" t="s">
        <v>133</v>
      </c>
    </row>
    <row r="149" spans="1:51" s="14" customFormat="1" ht="12">
      <c r="A149" s="14"/>
      <c r="B149" s="246"/>
      <c r="C149" s="247"/>
      <c r="D149" s="226" t="s">
        <v>197</v>
      </c>
      <c r="E149" s="248" t="s">
        <v>19</v>
      </c>
      <c r="F149" s="249" t="s">
        <v>199</v>
      </c>
      <c r="G149" s="247"/>
      <c r="H149" s="250">
        <v>6.25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197</v>
      </c>
      <c r="AU149" s="256" t="s">
        <v>78</v>
      </c>
      <c r="AV149" s="14" t="s">
        <v>152</v>
      </c>
      <c r="AW149" s="14" t="s">
        <v>31</v>
      </c>
      <c r="AX149" s="14" t="s">
        <v>76</v>
      </c>
      <c r="AY149" s="256" t="s">
        <v>133</v>
      </c>
    </row>
    <row r="150" spans="1:65" s="2" customFormat="1" ht="12">
      <c r="A150" s="39"/>
      <c r="B150" s="40"/>
      <c r="C150" s="213" t="s">
        <v>240</v>
      </c>
      <c r="D150" s="213" t="s">
        <v>136</v>
      </c>
      <c r="E150" s="214" t="s">
        <v>967</v>
      </c>
      <c r="F150" s="215" t="s">
        <v>968</v>
      </c>
      <c r="G150" s="216" t="s">
        <v>195</v>
      </c>
      <c r="H150" s="217">
        <v>6.25</v>
      </c>
      <c r="I150" s="218"/>
      <c r="J150" s="219">
        <f>ROUND(I150*H150,2)</f>
        <v>0</v>
      </c>
      <c r="K150" s="215" t="s">
        <v>196</v>
      </c>
      <c r="L150" s="45"/>
      <c r="M150" s="220" t="s">
        <v>19</v>
      </c>
      <c r="N150" s="221" t="s">
        <v>40</v>
      </c>
      <c r="O150" s="85"/>
      <c r="P150" s="222">
        <f>O150*H150</f>
        <v>0</v>
      </c>
      <c r="Q150" s="222">
        <v>0.46</v>
      </c>
      <c r="R150" s="222">
        <f>Q150*H150</f>
        <v>2.875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152</v>
      </c>
      <c r="AT150" s="224" t="s">
        <v>136</v>
      </c>
      <c r="AU150" s="224" t="s">
        <v>78</v>
      </c>
      <c r="AY150" s="18" t="s">
        <v>133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76</v>
      </c>
      <c r="BK150" s="225">
        <f>ROUND(I150*H150,2)</f>
        <v>0</v>
      </c>
      <c r="BL150" s="18" t="s">
        <v>152</v>
      </c>
      <c r="BM150" s="224" t="s">
        <v>281</v>
      </c>
    </row>
    <row r="151" spans="1:51" s="13" customFormat="1" ht="12">
      <c r="A151" s="13"/>
      <c r="B151" s="235"/>
      <c r="C151" s="236"/>
      <c r="D151" s="226" t="s">
        <v>197</v>
      </c>
      <c r="E151" s="237" t="s">
        <v>19</v>
      </c>
      <c r="F151" s="238" t="s">
        <v>1243</v>
      </c>
      <c r="G151" s="236"/>
      <c r="H151" s="239">
        <v>6.25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197</v>
      </c>
      <c r="AU151" s="245" t="s">
        <v>78</v>
      </c>
      <c r="AV151" s="13" t="s">
        <v>78</v>
      </c>
      <c r="AW151" s="13" t="s">
        <v>31</v>
      </c>
      <c r="AX151" s="13" t="s">
        <v>69</v>
      </c>
      <c r="AY151" s="245" t="s">
        <v>133</v>
      </c>
    </row>
    <row r="152" spans="1:51" s="14" customFormat="1" ht="12">
      <c r="A152" s="14"/>
      <c r="B152" s="246"/>
      <c r="C152" s="247"/>
      <c r="D152" s="226" t="s">
        <v>197</v>
      </c>
      <c r="E152" s="248" t="s">
        <v>19</v>
      </c>
      <c r="F152" s="249" t="s">
        <v>199</v>
      </c>
      <c r="G152" s="247"/>
      <c r="H152" s="250">
        <v>6.25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197</v>
      </c>
      <c r="AU152" s="256" t="s">
        <v>78</v>
      </c>
      <c r="AV152" s="14" t="s">
        <v>152</v>
      </c>
      <c r="AW152" s="14" t="s">
        <v>31</v>
      </c>
      <c r="AX152" s="14" t="s">
        <v>76</v>
      </c>
      <c r="AY152" s="256" t="s">
        <v>133</v>
      </c>
    </row>
    <row r="153" spans="1:65" s="2" customFormat="1" ht="33" customHeight="1">
      <c r="A153" s="39"/>
      <c r="B153" s="40"/>
      <c r="C153" s="213" t="s">
        <v>284</v>
      </c>
      <c r="D153" s="213" t="s">
        <v>136</v>
      </c>
      <c r="E153" s="214" t="s">
        <v>1244</v>
      </c>
      <c r="F153" s="215" t="s">
        <v>1245</v>
      </c>
      <c r="G153" s="216" t="s">
        <v>195</v>
      </c>
      <c r="H153" s="217">
        <v>6.25</v>
      </c>
      <c r="I153" s="218"/>
      <c r="J153" s="219">
        <f>ROUND(I153*H153,2)</f>
        <v>0</v>
      </c>
      <c r="K153" s="215" t="s">
        <v>196</v>
      </c>
      <c r="L153" s="45"/>
      <c r="M153" s="220" t="s">
        <v>19</v>
      </c>
      <c r="N153" s="221" t="s">
        <v>40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152</v>
      </c>
      <c r="AT153" s="224" t="s">
        <v>136</v>
      </c>
      <c r="AU153" s="224" t="s">
        <v>78</v>
      </c>
      <c r="AY153" s="18" t="s">
        <v>133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76</v>
      </c>
      <c r="BK153" s="225">
        <f>ROUND(I153*H153,2)</f>
        <v>0</v>
      </c>
      <c r="BL153" s="18" t="s">
        <v>152</v>
      </c>
      <c r="BM153" s="224" t="s">
        <v>287</v>
      </c>
    </row>
    <row r="154" spans="1:51" s="13" customFormat="1" ht="12">
      <c r="A154" s="13"/>
      <c r="B154" s="235"/>
      <c r="C154" s="236"/>
      <c r="D154" s="226" t="s">
        <v>197</v>
      </c>
      <c r="E154" s="237" t="s">
        <v>19</v>
      </c>
      <c r="F154" s="238" t="s">
        <v>1246</v>
      </c>
      <c r="G154" s="236"/>
      <c r="H154" s="239">
        <v>6.25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197</v>
      </c>
      <c r="AU154" s="245" t="s">
        <v>78</v>
      </c>
      <c r="AV154" s="13" t="s">
        <v>78</v>
      </c>
      <c r="AW154" s="13" t="s">
        <v>31</v>
      </c>
      <c r="AX154" s="13" t="s">
        <v>69</v>
      </c>
      <c r="AY154" s="245" t="s">
        <v>133</v>
      </c>
    </row>
    <row r="155" spans="1:51" s="14" customFormat="1" ht="12">
      <c r="A155" s="14"/>
      <c r="B155" s="246"/>
      <c r="C155" s="247"/>
      <c r="D155" s="226" t="s">
        <v>197</v>
      </c>
      <c r="E155" s="248" t="s">
        <v>19</v>
      </c>
      <c r="F155" s="249" t="s">
        <v>199</v>
      </c>
      <c r="G155" s="247"/>
      <c r="H155" s="250">
        <v>6.25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197</v>
      </c>
      <c r="AU155" s="256" t="s">
        <v>78</v>
      </c>
      <c r="AV155" s="14" t="s">
        <v>152</v>
      </c>
      <c r="AW155" s="14" t="s">
        <v>31</v>
      </c>
      <c r="AX155" s="14" t="s">
        <v>76</v>
      </c>
      <c r="AY155" s="256" t="s">
        <v>133</v>
      </c>
    </row>
    <row r="156" spans="1:63" s="12" customFormat="1" ht="22.8" customHeight="1">
      <c r="A156" s="12"/>
      <c r="B156" s="197"/>
      <c r="C156" s="198"/>
      <c r="D156" s="199" t="s">
        <v>68</v>
      </c>
      <c r="E156" s="211" t="s">
        <v>176</v>
      </c>
      <c r="F156" s="211" t="s">
        <v>344</v>
      </c>
      <c r="G156" s="198"/>
      <c r="H156" s="198"/>
      <c r="I156" s="201"/>
      <c r="J156" s="212">
        <f>BK156</f>
        <v>0</v>
      </c>
      <c r="K156" s="198"/>
      <c r="L156" s="203"/>
      <c r="M156" s="204"/>
      <c r="N156" s="205"/>
      <c r="O156" s="205"/>
      <c r="P156" s="206">
        <f>SUM(P157:P193)</f>
        <v>0</v>
      </c>
      <c r="Q156" s="205"/>
      <c r="R156" s="206">
        <f>SUM(R157:R193)</f>
        <v>0</v>
      </c>
      <c r="S156" s="205"/>
      <c r="T156" s="207">
        <f>SUM(T157:T193)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8" t="s">
        <v>76</v>
      </c>
      <c r="AT156" s="209" t="s">
        <v>68</v>
      </c>
      <c r="AU156" s="209" t="s">
        <v>76</v>
      </c>
      <c r="AY156" s="208" t="s">
        <v>133</v>
      </c>
      <c r="BK156" s="210">
        <f>SUM(BK157:BK193)</f>
        <v>0</v>
      </c>
    </row>
    <row r="157" spans="1:65" s="2" customFormat="1" ht="33" customHeight="1">
      <c r="A157" s="39"/>
      <c r="B157" s="40"/>
      <c r="C157" s="213" t="s">
        <v>246</v>
      </c>
      <c r="D157" s="213" t="s">
        <v>136</v>
      </c>
      <c r="E157" s="214" t="s">
        <v>1247</v>
      </c>
      <c r="F157" s="215" t="s">
        <v>1248</v>
      </c>
      <c r="G157" s="216" t="s">
        <v>348</v>
      </c>
      <c r="H157" s="217">
        <v>1</v>
      </c>
      <c r="I157" s="218"/>
      <c r="J157" s="219">
        <f>ROUND(I157*H157,2)</f>
        <v>0</v>
      </c>
      <c r="K157" s="215" t="s">
        <v>19</v>
      </c>
      <c r="L157" s="45"/>
      <c r="M157" s="220" t="s">
        <v>19</v>
      </c>
      <c r="N157" s="221" t="s">
        <v>40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152</v>
      </c>
      <c r="AT157" s="224" t="s">
        <v>136</v>
      </c>
      <c r="AU157" s="224" t="s">
        <v>78</v>
      </c>
      <c r="AY157" s="18" t="s">
        <v>133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76</v>
      </c>
      <c r="BK157" s="225">
        <f>ROUND(I157*H157,2)</f>
        <v>0</v>
      </c>
      <c r="BL157" s="18" t="s">
        <v>152</v>
      </c>
      <c r="BM157" s="224" t="s">
        <v>293</v>
      </c>
    </row>
    <row r="158" spans="1:65" s="2" customFormat="1" ht="12">
      <c r="A158" s="39"/>
      <c r="B158" s="40"/>
      <c r="C158" s="267" t="s">
        <v>7</v>
      </c>
      <c r="D158" s="267" t="s">
        <v>290</v>
      </c>
      <c r="E158" s="268" t="s">
        <v>1249</v>
      </c>
      <c r="F158" s="269" t="s">
        <v>1250</v>
      </c>
      <c r="G158" s="270" t="s">
        <v>166</v>
      </c>
      <c r="H158" s="271">
        <v>1</v>
      </c>
      <c r="I158" s="272"/>
      <c r="J158" s="273">
        <f>ROUND(I158*H158,2)</f>
        <v>0</v>
      </c>
      <c r="K158" s="269" t="s">
        <v>19</v>
      </c>
      <c r="L158" s="274"/>
      <c r="M158" s="275" t="s">
        <v>19</v>
      </c>
      <c r="N158" s="276" t="s">
        <v>40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176</v>
      </c>
      <c r="AT158" s="224" t="s">
        <v>290</v>
      </c>
      <c r="AU158" s="224" t="s">
        <v>78</v>
      </c>
      <c r="AY158" s="18" t="s">
        <v>133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76</v>
      </c>
      <c r="BK158" s="225">
        <f>ROUND(I158*H158,2)</f>
        <v>0</v>
      </c>
      <c r="BL158" s="18" t="s">
        <v>152</v>
      </c>
      <c r="BM158" s="224" t="s">
        <v>297</v>
      </c>
    </row>
    <row r="159" spans="1:65" s="2" customFormat="1" ht="12">
      <c r="A159" s="39"/>
      <c r="B159" s="40"/>
      <c r="C159" s="213" t="s">
        <v>252</v>
      </c>
      <c r="D159" s="213" t="s">
        <v>136</v>
      </c>
      <c r="E159" s="214" t="s">
        <v>360</v>
      </c>
      <c r="F159" s="215" t="s">
        <v>361</v>
      </c>
      <c r="G159" s="216" t="s">
        <v>348</v>
      </c>
      <c r="H159" s="217">
        <v>5</v>
      </c>
      <c r="I159" s="218"/>
      <c r="J159" s="219">
        <f>ROUND(I159*H159,2)</f>
        <v>0</v>
      </c>
      <c r="K159" s="215" t="s">
        <v>196</v>
      </c>
      <c r="L159" s="45"/>
      <c r="M159" s="220" t="s">
        <v>19</v>
      </c>
      <c r="N159" s="221" t="s">
        <v>40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152</v>
      </c>
      <c r="AT159" s="224" t="s">
        <v>136</v>
      </c>
      <c r="AU159" s="224" t="s">
        <v>78</v>
      </c>
      <c r="AY159" s="18" t="s">
        <v>133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76</v>
      </c>
      <c r="BK159" s="225">
        <f>ROUND(I159*H159,2)</f>
        <v>0</v>
      </c>
      <c r="BL159" s="18" t="s">
        <v>152</v>
      </c>
      <c r="BM159" s="224" t="s">
        <v>302</v>
      </c>
    </row>
    <row r="160" spans="1:65" s="2" customFormat="1" ht="16.5" customHeight="1">
      <c r="A160" s="39"/>
      <c r="B160" s="40"/>
      <c r="C160" s="267" t="s">
        <v>305</v>
      </c>
      <c r="D160" s="267" t="s">
        <v>290</v>
      </c>
      <c r="E160" s="268" t="s">
        <v>1251</v>
      </c>
      <c r="F160" s="269" t="s">
        <v>1252</v>
      </c>
      <c r="G160" s="270" t="s">
        <v>348</v>
      </c>
      <c r="H160" s="271">
        <v>2</v>
      </c>
      <c r="I160" s="272"/>
      <c r="J160" s="273">
        <f>ROUND(I160*H160,2)</f>
        <v>0</v>
      </c>
      <c r="K160" s="269" t="s">
        <v>196</v>
      </c>
      <c r="L160" s="274"/>
      <c r="M160" s="275" t="s">
        <v>19</v>
      </c>
      <c r="N160" s="276" t="s">
        <v>40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176</v>
      </c>
      <c r="AT160" s="224" t="s">
        <v>290</v>
      </c>
      <c r="AU160" s="224" t="s">
        <v>78</v>
      </c>
      <c r="AY160" s="18" t="s">
        <v>133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76</v>
      </c>
      <c r="BK160" s="225">
        <f>ROUND(I160*H160,2)</f>
        <v>0</v>
      </c>
      <c r="BL160" s="18" t="s">
        <v>152</v>
      </c>
      <c r="BM160" s="224" t="s">
        <v>308</v>
      </c>
    </row>
    <row r="161" spans="1:65" s="2" customFormat="1" ht="16.5" customHeight="1">
      <c r="A161" s="39"/>
      <c r="B161" s="40"/>
      <c r="C161" s="267" t="s">
        <v>257</v>
      </c>
      <c r="D161" s="267" t="s">
        <v>290</v>
      </c>
      <c r="E161" s="268" t="s">
        <v>1253</v>
      </c>
      <c r="F161" s="269" t="s">
        <v>1254</v>
      </c>
      <c r="G161" s="270" t="s">
        <v>215</v>
      </c>
      <c r="H161" s="271">
        <v>2</v>
      </c>
      <c r="I161" s="272"/>
      <c r="J161" s="273">
        <f>ROUND(I161*H161,2)</f>
        <v>0</v>
      </c>
      <c r="K161" s="269" t="s">
        <v>196</v>
      </c>
      <c r="L161" s="274"/>
      <c r="M161" s="275" t="s">
        <v>19</v>
      </c>
      <c r="N161" s="276" t="s">
        <v>40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176</v>
      </c>
      <c r="AT161" s="224" t="s">
        <v>290</v>
      </c>
      <c r="AU161" s="224" t="s">
        <v>78</v>
      </c>
      <c r="AY161" s="18" t="s">
        <v>133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76</v>
      </c>
      <c r="BK161" s="225">
        <f>ROUND(I161*H161,2)</f>
        <v>0</v>
      </c>
      <c r="BL161" s="18" t="s">
        <v>152</v>
      </c>
      <c r="BM161" s="224" t="s">
        <v>312</v>
      </c>
    </row>
    <row r="162" spans="1:65" s="2" customFormat="1" ht="16.5" customHeight="1">
      <c r="A162" s="39"/>
      <c r="B162" s="40"/>
      <c r="C162" s="267" t="s">
        <v>315</v>
      </c>
      <c r="D162" s="267" t="s">
        <v>290</v>
      </c>
      <c r="E162" s="268" t="s">
        <v>1255</v>
      </c>
      <c r="F162" s="269" t="s">
        <v>1256</v>
      </c>
      <c r="G162" s="270" t="s">
        <v>348</v>
      </c>
      <c r="H162" s="271">
        <v>1</v>
      </c>
      <c r="I162" s="272"/>
      <c r="J162" s="273">
        <f>ROUND(I162*H162,2)</f>
        <v>0</v>
      </c>
      <c r="K162" s="269" t="s">
        <v>196</v>
      </c>
      <c r="L162" s="274"/>
      <c r="M162" s="275" t="s">
        <v>19</v>
      </c>
      <c r="N162" s="276" t="s">
        <v>40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176</v>
      </c>
      <c r="AT162" s="224" t="s">
        <v>290</v>
      </c>
      <c r="AU162" s="224" t="s">
        <v>78</v>
      </c>
      <c r="AY162" s="18" t="s">
        <v>133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76</v>
      </c>
      <c r="BK162" s="225">
        <f>ROUND(I162*H162,2)</f>
        <v>0</v>
      </c>
      <c r="BL162" s="18" t="s">
        <v>152</v>
      </c>
      <c r="BM162" s="224" t="s">
        <v>318</v>
      </c>
    </row>
    <row r="163" spans="1:65" s="2" customFormat="1" ht="33" customHeight="1">
      <c r="A163" s="39"/>
      <c r="B163" s="40"/>
      <c r="C163" s="213" t="s">
        <v>261</v>
      </c>
      <c r="D163" s="213" t="s">
        <v>136</v>
      </c>
      <c r="E163" s="214" t="s">
        <v>1257</v>
      </c>
      <c r="F163" s="215" t="s">
        <v>1258</v>
      </c>
      <c r="G163" s="216" t="s">
        <v>225</v>
      </c>
      <c r="H163" s="217">
        <v>2.91</v>
      </c>
      <c r="I163" s="218"/>
      <c r="J163" s="219">
        <f>ROUND(I163*H163,2)</f>
        <v>0</v>
      </c>
      <c r="K163" s="215" t="s">
        <v>196</v>
      </c>
      <c r="L163" s="45"/>
      <c r="M163" s="220" t="s">
        <v>19</v>
      </c>
      <c r="N163" s="221" t="s">
        <v>40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152</v>
      </c>
      <c r="AT163" s="224" t="s">
        <v>136</v>
      </c>
      <c r="AU163" s="224" t="s">
        <v>78</v>
      </c>
      <c r="AY163" s="18" t="s">
        <v>133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76</v>
      </c>
      <c r="BK163" s="225">
        <f>ROUND(I163*H163,2)</f>
        <v>0</v>
      </c>
      <c r="BL163" s="18" t="s">
        <v>152</v>
      </c>
      <c r="BM163" s="224" t="s">
        <v>321</v>
      </c>
    </row>
    <row r="164" spans="1:51" s="13" customFormat="1" ht="12">
      <c r="A164" s="13"/>
      <c r="B164" s="235"/>
      <c r="C164" s="236"/>
      <c r="D164" s="226" t="s">
        <v>197</v>
      </c>
      <c r="E164" s="237" t="s">
        <v>19</v>
      </c>
      <c r="F164" s="238" t="s">
        <v>1259</v>
      </c>
      <c r="G164" s="236"/>
      <c r="H164" s="239">
        <v>2.91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197</v>
      </c>
      <c r="AU164" s="245" t="s">
        <v>78</v>
      </c>
      <c r="AV164" s="13" t="s">
        <v>78</v>
      </c>
      <c r="AW164" s="13" t="s">
        <v>31</v>
      </c>
      <c r="AX164" s="13" t="s">
        <v>69</v>
      </c>
      <c r="AY164" s="245" t="s">
        <v>133</v>
      </c>
    </row>
    <row r="165" spans="1:51" s="14" customFormat="1" ht="12">
      <c r="A165" s="14"/>
      <c r="B165" s="246"/>
      <c r="C165" s="247"/>
      <c r="D165" s="226" t="s">
        <v>197</v>
      </c>
      <c r="E165" s="248" t="s">
        <v>19</v>
      </c>
      <c r="F165" s="249" t="s">
        <v>199</v>
      </c>
      <c r="G165" s="247"/>
      <c r="H165" s="250">
        <v>2.91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197</v>
      </c>
      <c r="AU165" s="256" t="s">
        <v>78</v>
      </c>
      <c r="AV165" s="14" t="s">
        <v>152</v>
      </c>
      <c r="AW165" s="14" t="s">
        <v>31</v>
      </c>
      <c r="AX165" s="14" t="s">
        <v>76</v>
      </c>
      <c r="AY165" s="256" t="s">
        <v>133</v>
      </c>
    </row>
    <row r="166" spans="1:65" s="2" customFormat="1" ht="12">
      <c r="A166" s="39"/>
      <c r="B166" s="40"/>
      <c r="C166" s="213" t="s">
        <v>322</v>
      </c>
      <c r="D166" s="213" t="s">
        <v>136</v>
      </c>
      <c r="E166" s="214" t="s">
        <v>1260</v>
      </c>
      <c r="F166" s="215" t="s">
        <v>1261</v>
      </c>
      <c r="G166" s="216" t="s">
        <v>348</v>
      </c>
      <c r="H166" s="217">
        <v>3</v>
      </c>
      <c r="I166" s="218"/>
      <c r="J166" s="219">
        <f>ROUND(I166*H166,2)</f>
        <v>0</v>
      </c>
      <c r="K166" s="215" t="s">
        <v>196</v>
      </c>
      <c r="L166" s="45"/>
      <c r="M166" s="220" t="s">
        <v>19</v>
      </c>
      <c r="N166" s="221" t="s">
        <v>40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152</v>
      </c>
      <c r="AT166" s="224" t="s">
        <v>136</v>
      </c>
      <c r="AU166" s="224" t="s">
        <v>78</v>
      </c>
      <c r="AY166" s="18" t="s">
        <v>133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76</v>
      </c>
      <c r="BK166" s="225">
        <f>ROUND(I166*H166,2)</f>
        <v>0</v>
      </c>
      <c r="BL166" s="18" t="s">
        <v>152</v>
      </c>
      <c r="BM166" s="224" t="s">
        <v>325</v>
      </c>
    </row>
    <row r="167" spans="1:65" s="2" customFormat="1" ht="44.25" customHeight="1">
      <c r="A167" s="39"/>
      <c r="B167" s="40"/>
      <c r="C167" s="213" t="s">
        <v>264</v>
      </c>
      <c r="D167" s="213" t="s">
        <v>136</v>
      </c>
      <c r="E167" s="214" t="s">
        <v>1262</v>
      </c>
      <c r="F167" s="215" t="s">
        <v>1263</v>
      </c>
      <c r="G167" s="216" t="s">
        <v>348</v>
      </c>
      <c r="H167" s="217">
        <v>1</v>
      </c>
      <c r="I167" s="218"/>
      <c r="J167" s="219">
        <f>ROUND(I167*H167,2)</f>
        <v>0</v>
      </c>
      <c r="K167" s="215" t="s">
        <v>196</v>
      </c>
      <c r="L167" s="45"/>
      <c r="M167" s="220" t="s">
        <v>19</v>
      </c>
      <c r="N167" s="221" t="s">
        <v>40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152</v>
      </c>
      <c r="AT167" s="224" t="s">
        <v>136</v>
      </c>
      <c r="AU167" s="224" t="s">
        <v>78</v>
      </c>
      <c r="AY167" s="18" t="s">
        <v>133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76</v>
      </c>
      <c r="BK167" s="225">
        <f>ROUND(I167*H167,2)</f>
        <v>0</v>
      </c>
      <c r="BL167" s="18" t="s">
        <v>152</v>
      </c>
      <c r="BM167" s="224" t="s">
        <v>328</v>
      </c>
    </row>
    <row r="168" spans="1:65" s="2" customFormat="1" ht="12">
      <c r="A168" s="39"/>
      <c r="B168" s="40"/>
      <c r="C168" s="267" t="s">
        <v>329</v>
      </c>
      <c r="D168" s="267" t="s">
        <v>290</v>
      </c>
      <c r="E168" s="268" t="s">
        <v>1264</v>
      </c>
      <c r="F168" s="269" t="s">
        <v>1265</v>
      </c>
      <c r="G168" s="270" t="s">
        <v>348</v>
      </c>
      <c r="H168" s="271">
        <v>1</v>
      </c>
      <c r="I168" s="272"/>
      <c r="J168" s="273">
        <f>ROUND(I168*H168,2)</f>
        <v>0</v>
      </c>
      <c r="K168" s="269" t="s">
        <v>19</v>
      </c>
      <c r="L168" s="274"/>
      <c r="M168" s="275" t="s">
        <v>19</v>
      </c>
      <c r="N168" s="276" t="s">
        <v>40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176</v>
      </c>
      <c r="AT168" s="224" t="s">
        <v>290</v>
      </c>
      <c r="AU168" s="224" t="s">
        <v>78</v>
      </c>
      <c r="AY168" s="18" t="s">
        <v>133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76</v>
      </c>
      <c r="BK168" s="225">
        <f>ROUND(I168*H168,2)</f>
        <v>0</v>
      </c>
      <c r="BL168" s="18" t="s">
        <v>152</v>
      </c>
      <c r="BM168" s="224" t="s">
        <v>332</v>
      </c>
    </row>
    <row r="169" spans="1:65" s="2" customFormat="1" ht="21.75" customHeight="1">
      <c r="A169" s="39"/>
      <c r="B169" s="40"/>
      <c r="C169" s="267" t="s">
        <v>269</v>
      </c>
      <c r="D169" s="267" t="s">
        <v>290</v>
      </c>
      <c r="E169" s="268" t="s">
        <v>1266</v>
      </c>
      <c r="F169" s="269" t="s">
        <v>1267</v>
      </c>
      <c r="G169" s="270" t="s">
        <v>348</v>
      </c>
      <c r="H169" s="271">
        <v>2</v>
      </c>
      <c r="I169" s="272"/>
      <c r="J169" s="273">
        <f>ROUND(I169*H169,2)</f>
        <v>0</v>
      </c>
      <c r="K169" s="269" t="s">
        <v>196</v>
      </c>
      <c r="L169" s="274"/>
      <c r="M169" s="275" t="s">
        <v>19</v>
      </c>
      <c r="N169" s="276" t="s">
        <v>40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176</v>
      </c>
      <c r="AT169" s="224" t="s">
        <v>290</v>
      </c>
      <c r="AU169" s="224" t="s">
        <v>78</v>
      </c>
      <c r="AY169" s="18" t="s">
        <v>133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76</v>
      </c>
      <c r="BK169" s="225">
        <f>ROUND(I169*H169,2)</f>
        <v>0</v>
      </c>
      <c r="BL169" s="18" t="s">
        <v>152</v>
      </c>
      <c r="BM169" s="224" t="s">
        <v>335</v>
      </c>
    </row>
    <row r="170" spans="1:65" s="2" customFormat="1" ht="12">
      <c r="A170" s="39"/>
      <c r="B170" s="40"/>
      <c r="C170" s="267" t="s">
        <v>336</v>
      </c>
      <c r="D170" s="267" t="s">
        <v>290</v>
      </c>
      <c r="E170" s="268" t="s">
        <v>1268</v>
      </c>
      <c r="F170" s="269" t="s">
        <v>1269</v>
      </c>
      <c r="G170" s="270" t="s">
        <v>348</v>
      </c>
      <c r="H170" s="271">
        <v>1</v>
      </c>
      <c r="I170" s="272"/>
      <c r="J170" s="273">
        <f>ROUND(I170*H170,2)</f>
        <v>0</v>
      </c>
      <c r="K170" s="269" t="s">
        <v>196</v>
      </c>
      <c r="L170" s="274"/>
      <c r="M170" s="275" t="s">
        <v>19</v>
      </c>
      <c r="N170" s="276" t="s">
        <v>40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176</v>
      </c>
      <c r="AT170" s="224" t="s">
        <v>290</v>
      </c>
      <c r="AU170" s="224" t="s">
        <v>78</v>
      </c>
      <c r="AY170" s="18" t="s">
        <v>133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76</v>
      </c>
      <c r="BK170" s="225">
        <f>ROUND(I170*H170,2)</f>
        <v>0</v>
      </c>
      <c r="BL170" s="18" t="s">
        <v>152</v>
      </c>
      <c r="BM170" s="224" t="s">
        <v>339</v>
      </c>
    </row>
    <row r="171" spans="1:65" s="2" customFormat="1" ht="12">
      <c r="A171" s="39"/>
      <c r="B171" s="40"/>
      <c r="C171" s="267" t="s">
        <v>272</v>
      </c>
      <c r="D171" s="267" t="s">
        <v>290</v>
      </c>
      <c r="E171" s="268" t="s">
        <v>1270</v>
      </c>
      <c r="F171" s="269" t="s">
        <v>1271</v>
      </c>
      <c r="G171" s="270" t="s">
        <v>348</v>
      </c>
      <c r="H171" s="271">
        <v>2</v>
      </c>
      <c r="I171" s="272"/>
      <c r="J171" s="273">
        <f>ROUND(I171*H171,2)</f>
        <v>0</v>
      </c>
      <c r="K171" s="269" t="s">
        <v>196</v>
      </c>
      <c r="L171" s="274"/>
      <c r="M171" s="275" t="s">
        <v>19</v>
      </c>
      <c r="N171" s="276" t="s">
        <v>40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176</v>
      </c>
      <c r="AT171" s="224" t="s">
        <v>290</v>
      </c>
      <c r="AU171" s="224" t="s">
        <v>78</v>
      </c>
      <c r="AY171" s="18" t="s">
        <v>133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76</v>
      </c>
      <c r="BK171" s="225">
        <f>ROUND(I171*H171,2)</f>
        <v>0</v>
      </c>
      <c r="BL171" s="18" t="s">
        <v>152</v>
      </c>
      <c r="BM171" s="224" t="s">
        <v>342</v>
      </c>
    </row>
    <row r="172" spans="1:65" s="2" customFormat="1" ht="12">
      <c r="A172" s="39"/>
      <c r="B172" s="40"/>
      <c r="C172" s="213" t="s">
        <v>345</v>
      </c>
      <c r="D172" s="213" t="s">
        <v>136</v>
      </c>
      <c r="E172" s="214" t="s">
        <v>1272</v>
      </c>
      <c r="F172" s="215" t="s">
        <v>1273</v>
      </c>
      <c r="G172" s="216" t="s">
        <v>348</v>
      </c>
      <c r="H172" s="217">
        <v>1</v>
      </c>
      <c r="I172" s="218"/>
      <c r="J172" s="219">
        <f>ROUND(I172*H172,2)</f>
        <v>0</v>
      </c>
      <c r="K172" s="215" t="s">
        <v>196</v>
      </c>
      <c r="L172" s="45"/>
      <c r="M172" s="220" t="s">
        <v>19</v>
      </c>
      <c r="N172" s="221" t="s">
        <v>40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152</v>
      </c>
      <c r="AT172" s="224" t="s">
        <v>136</v>
      </c>
      <c r="AU172" s="224" t="s">
        <v>78</v>
      </c>
      <c r="AY172" s="18" t="s">
        <v>133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76</v>
      </c>
      <c r="BK172" s="225">
        <f>ROUND(I172*H172,2)</f>
        <v>0</v>
      </c>
      <c r="BL172" s="18" t="s">
        <v>152</v>
      </c>
      <c r="BM172" s="224" t="s">
        <v>349</v>
      </c>
    </row>
    <row r="173" spans="1:65" s="2" customFormat="1" ht="12">
      <c r="A173" s="39"/>
      <c r="B173" s="40"/>
      <c r="C173" s="267" t="s">
        <v>277</v>
      </c>
      <c r="D173" s="267" t="s">
        <v>290</v>
      </c>
      <c r="E173" s="268" t="s">
        <v>1274</v>
      </c>
      <c r="F173" s="269" t="s">
        <v>1275</v>
      </c>
      <c r="G173" s="270" t="s">
        <v>348</v>
      </c>
      <c r="H173" s="271">
        <v>1</v>
      </c>
      <c r="I173" s="272"/>
      <c r="J173" s="273">
        <f>ROUND(I173*H173,2)</f>
        <v>0</v>
      </c>
      <c r="K173" s="269" t="s">
        <v>19</v>
      </c>
      <c r="L173" s="274"/>
      <c r="M173" s="275" t="s">
        <v>19</v>
      </c>
      <c r="N173" s="276" t="s">
        <v>40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176</v>
      </c>
      <c r="AT173" s="224" t="s">
        <v>290</v>
      </c>
      <c r="AU173" s="224" t="s">
        <v>78</v>
      </c>
      <c r="AY173" s="18" t="s">
        <v>133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76</v>
      </c>
      <c r="BK173" s="225">
        <f>ROUND(I173*H173,2)</f>
        <v>0</v>
      </c>
      <c r="BL173" s="18" t="s">
        <v>152</v>
      </c>
      <c r="BM173" s="224" t="s">
        <v>353</v>
      </c>
    </row>
    <row r="174" spans="1:51" s="13" customFormat="1" ht="12">
      <c r="A174" s="13"/>
      <c r="B174" s="235"/>
      <c r="C174" s="236"/>
      <c r="D174" s="226" t="s">
        <v>197</v>
      </c>
      <c r="E174" s="237" t="s">
        <v>19</v>
      </c>
      <c r="F174" s="238" t="s">
        <v>1276</v>
      </c>
      <c r="G174" s="236"/>
      <c r="H174" s="239">
        <v>1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197</v>
      </c>
      <c r="AU174" s="245" t="s">
        <v>78</v>
      </c>
      <c r="AV174" s="13" t="s">
        <v>78</v>
      </c>
      <c r="AW174" s="13" t="s">
        <v>31</v>
      </c>
      <c r="AX174" s="13" t="s">
        <v>69</v>
      </c>
      <c r="AY174" s="245" t="s">
        <v>133</v>
      </c>
    </row>
    <row r="175" spans="1:51" s="14" customFormat="1" ht="12">
      <c r="A175" s="14"/>
      <c r="B175" s="246"/>
      <c r="C175" s="247"/>
      <c r="D175" s="226" t="s">
        <v>197</v>
      </c>
      <c r="E175" s="248" t="s">
        <v>19</v>
      </c>
      <c r="F175" s="249" t="s">
        <v>199</v>
      </c>
      <c r="G175" s="247"/>
      <c r="H175" s="250">
        <v>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197</v>
      </c>
      <c r="AU175" s="256" t="s">
        <v>78</v>
      </c>
      <c r="AV175" s="14" t="s">
        <v>152</v>
      </c>
      <c r="AW175" s="14" t="s">
        <v>31</v>
      </c>
      <c r="AX175" s="14" t="s">
        <v>76</v>
      </c>
      <c r="AY175" s="256" t="s">
        <v>133</v>
      </c>
    </row>
    <row r="176" spans="1:65" s="2" customFormat="1" ht="12">
      <c r="A176" s="39"/>
      <c r="B176" s="40"/>
      <c r="C176" s="213" t="s">
        <v>354</v>
      </c>
      <c r="D176" s="213" t="s">
        <v>136</v>
      </c>
      <c r="E176" s="214" t="s">
        <v>1277</v>
      </c>
      <c r="F176" s="215" t="s">
        <v>1278</v>
      </c>
      <c r="G176" s="216" t="s">
        <v>166</v>
      </c>
      <c r="H176" s="217">
        <v>4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40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152</v>
      </c>
      <c r="AT176" s="224" t="s">
        <v>136</v>
      </c>
      <c r="AU176" s="224" t="s">
        <v>78</v>
      </c>
      <c r="AY176" s="18" t="s">
        <v>133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76</v>
      </c>
      <c r="BK176" s="225">
        <f>ROUND(I176*H176,2)</f>
        <v>0</v>
      </c>
      <c r="BL176" s="18" t="s">
        <v>152</v>
      </c>
      <c r="BM176" s="224" t="s">
        <v>357</v>
      </c>
    </row>
    <row r="177" spans="1:51" s="13" customFormat="1" ht="12">
      <c r="A177" s="13"/>
      <c r="B177" s="235"/>
      <c r="C177" s="236"/>
      <c r="D177" s="226" t="s">
        <v>197</v>
      </c>
      <c r="E177" s="237" t="s">
        <v>19</v>
      </c>
      <c r="F177" s="238" t="s">
        <v>1279</v>
      </c>
      <c r="G177" s="236"/>
      <c r="H177" s="239">
        <v>4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197</v>
      </c>
      <c r="AU177" s="245" t="s">
        <v>78</v>
      </c>
      <c r="AV177" s="13" t="s">
        <v>78</v>
      </c>
      <c r="AW177" s="13" t="s">
        <v>31</v>
      </c>
      <c r="AX177" s="13" t="s">
        <v>69</v>
      </c>
      <c r="AY177" s="245" t="s">
        <v>133</v>
      </c>
    </row>
    <row r="178" spans="1:51" s="14" customFormat="1" ht="12">
      <c r="A178" s="14"/>
      <c r="B178" s="246"/>
      <c r="C178" s="247"/>
      <c r="D178" s="226" t="s">
        <v>197</v>
      </c>
      <c r="E178" s="248" t="s">
        <v>19</v>
      </c>
      <c r="F178" s="249" t="s">
        <v>199</v>
      </c>
      <c r="G178" s="247"/>
      <c r="H178" s="250">
        <v>4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197</v>
      </c>
      <c r="AU178" s="256" t="s">
        <v>78</v>
      </c>
      <c r="AV178" s="14" t="s">
        <v>152</v>
      </c>
      <c r="AW178" s="14" t="s">
        <v>31</v>
      </c>
      <c r="AX178" s="14" t="s">
        <v>76</v>
      </c>
      <c r="AY178" s="256" t="s">
        <v>133</v>
      </c>
    </row>
    <row r="179" spans="1:65" s="2" customFormat="1" ht="12">
      <c r="A179" s="39"/>
      <c r="B179" s="40"/>
      <c r="C179" s="213" t="s">
        <v>281</v>
      </c>
      <c r="D179" s="213" t="s">
        <v>136</v>
      </c>
      <c r="E179" s="214" t="s">
        <v>1280</v>
      </c>
      <c r="F179" s="215" t="s">
        <v>1281</v>
      </c>
      <c r="G179" s="216" t="s">
        <v>166</v>
      </c>
      <c r="H179" s="217">
        <v>2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40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152</v>
      </c>
      <c r="AT179" s="224" t="s">
        <v>136</v>
      </c>
      <c r="AU179" s="224" t="s">
        <v>78</v>
      </c>
      <c r="AY179" s="18" t="s">
        <v>133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76</v>
      </c>
      <c r="BK179" s="225">
        <f>ROUND(I179*H179,2)</f>
        <v>0</v>
      </c>
      <c r="BL179" s="18" t="s">
        <v>152</v>
      </c>
      <c r="BM179" s="224" t="s">
        <v>362</v>
      </c>
    </row>
    <row r="180" spans="1:51" s="13" customFormat="1" ht="12">
      <c r="A180" s="13"/>
      <c r="B180" s="235"/>
      <c r="C180" s="236"/>
      <c r="D180" s="226" t="s">
        <v>197</v>
      </c>
      <c r="E180" s="237" t="s">
        <v>19</v>
      </c>
      <c r="F180" s="238" t="s">
        <v>1282</v>
      </c>
      <c r="G180" s="236"/>
      <c r="H180" s="239">
        <v>2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197</v>
      </c>
      <c r="AU180" s="245" t="s">
        <v>78</v>
      </c>
      <c r="AV180" s="13" t="s">
        <v>78</v>
      </c>
      <c r="AW180" s="13" t="s">
        <v>31</v>
      </c>
      <c r="AX180" s="13" t="s">
        <v>69</v>
      </c>
      <c r="AY180" s="245" t="s">
        <v>133</v>
      </c>
    </row>
    <row r="181" spans="1:51" s="14" customFormat="1" ht="12">
      <c r="A181" s="14"/>
      <c r="B181" s="246"/>
      <c r="C181" s="247"/>
      <c r="D181" s="226" t="s">
        <v>197</v>
      </c>
      <c r="E181" s="248" t="s">
        <v>19</v>
      </c>
      <c r="F181" s="249" t="s">
        <v>199</v>
      </c>
      <c r="G181" s="247"/>
      <c r="H181" s="250">
        <v>2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197</v>
      </c>
      <c r="AU181" s="256" t="s">
        <v>78</v>
      </c>
      <c r="AV181" s="14" t="s">
        <v>152</v>
      </c>
      <c r="AW181" s="14" t="s">
        <v>31</v>
      </c>
      <c r="AX181" s="14" t="s">
        <v>76</v>
      </c>
      <c r="AY181" s="256" t="s">
        <v>133</v>
      </c>
    </row>
    <row r="182" spans="1:65" s="2" customFormat="1" ht="33" customHeight="1">
      <c r="A182" s="39"/>
      <c r="B182" s="40"/>
      <c r="C182" s="213" t="s">
        <v>364</v>
      </c>
      <c r="D182" s="213" t="s">
        <v>136</v>
      </c>
      <c r="E182" s="214" t="s">
        <v>1283</v>
      </c>
      <c r="F182" s="215" t="s">
        <v>1284</v>
      </c>
      <c r="G182" s="216" t="s">
        <v>166</v>
      </c>
      <c r="H182" s="217">
        <v>1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40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152</v>
      </c>
      <c r="AT182" s="224" t="s">
        <v>136</v>
      </c>
      <c r="AU182" s="224" t="s">
        <v>78</v>
      </c>
      <c r="AY182" s="18" t="s">
        <v>133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76</v>
      </c>
      <c r="BK182" s="225">
        <f>ROUND(I182*H182,2)</f>
        <v>0</v>
      </c>
      <c r="BL182" s="18" t="s">
        <v>152</v>
      </c>
      <c r="BM182" s="224" t="s">
        <v>367</v>
      </c>
    </row>
    <row r="183" spans="1:51" s="13" customFormat="1" ht="12">
      <c r="A183" s="13"/>
      <c r="B183" s="235"/>
      <c r="C183" s="236"/>
      <c r="D183" s="226" t="s">
        <v>197</v>
      </c>
      <c r="E183" s="237" t="s">
        <v>19</v>
      </c>
      <c r="F183" s="238" t="s">
        <v>1285</v>
      </c>
      <c r="G183" s="236"/>
      <c r="H183" s="239">
        <v>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197</v>
      </c>
      <c r="AU183" s="245" t="s">
        <v>78</v>
      </c>
      <c r="AV183" s="13" t="s">
        <v>78</v>
      </c>
      <c r="AW183" s="13" t="s">
        <v>31</v>
      </c>
      <c r="AX183" s="13" t="s">
        <v>69</v>
      </c>
      <c r="AY183" s="245" t="s">
        <v>133</v>
      </c>
    </row>
    <row r="184" spans="1:51" s="14" customFormat="1" ht="12">
      <c r="A184" s="14"/>
      <c r="B184" s="246"/>
      <c r="C184" s="247"/>
      <c r="D184" s="226" t="s">
        <v>197</v>
      </c>
      <c r="E184" s="248" t="s">
        <v>19</v>
      </c>
      <c r="F184" s="249" t="s">
        <v>199</v>
      </c>
      <c r="G184" s="247"/>
      <c r="H184" s="250">
        <v>1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197</v>
      </c>
      <c r="AU184" s="256" t="s">
        <v>78</v>
      </c>
      <c r="AV184" s="14" t="s">
        <v>152</v>
      </c>
      <c r="AW184" s="14" t="s">
        <v>31</v>
      </c>
      <c r="AX184" s="14" t="s">
        <v>76</v>
      </c>
      <c r="AY184" s="256" t="s">
        <v>133</v>
      </c>
    </row>
    <row r="185" spans="1:65" s="2" customFormat="1" ht="12">
      <c r="A185" s="39"/>
      <c r="B185" s="40"/>
      <c r="C185" s="213" t="s">
        <v>287</v>
      </c>
      <c r="D185" s="213" t="s">
        <v>136</v>
      </c>
      <c r="E185" s="214" t="s">
        <v>1286</v>
      </c>
      <c r="F185" s="215" t="s">
        <v>1287</v>
      </c>
      <c r="G185" s="216" t="s">
        <v>166</v>
      </c>
      <c r="H185" s="217">
        <v>1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40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152</v>
      </c>
      <c r="AT185" s="224" t="s">
        <v>136</v>
      </c>
      <c r="AU185" s="224" t="s">
        <v>78</v>
      </c>
      <c r="AY185" s="18" t="s">
        <v>133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76</v>
      </c>
      <c r="BK185" s="225">
        <f>ROUND(I185*H185,2)</f>
        <v>0</v>
      </c>
      <c r="BL185" s="18" t="s">
        <v>152</v>
      </c>
      <c r="BM185" s="224" t="s">
        <v>370</v>
      </c>
    </row>
    <row r="186" spans="1:51" s="13" customFormat="1" ht="12">
      <c r="A186" s="13"/>
      <c r="B186" s="235"/>
      <c r="C186" s="236"/>
      <c r="D186" s="226" t="s">
        <v>197</v>
      </c>
      <c r="E186" s="237" t="s">
        <v>19</v>
      </c>
      <c r="F186" s="238" t="s">
        <v>1288</v>
      </c>
      <c r="G186" s="236"/>
      <c r="H186" s="239">
        <v>1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197</v>
      </c>
      <c r="AU186" s="245" t="s">
        <v>78</v>
      </c>
      <c r="AV186" s="13" t="s">
        <v>78</v>
      </c>
      <c r="AW186" s="13" t="s">
        <v>31</v>
      </c>
      <c r="AX186" s="13" t="s">
        <v>69</v>
      </c>
      <c r="AY186" s="245" t="s">
        <v>133</v>
      </c>
    </row>
    <row r="187" spans="1:51" s="14" customFormat="1" ht="12">
      <c r="A187" s="14"/>
      <c r="B187" s="246"/>
      <c r="C187" s="247"/>
      <c r="D187" s="226" t="s">
        <v>197</v>
      </c>
      <c r="E187" s="248" t="s">
        <v>19</v>
      </c>
      <c r="F187" s="249" t="s">
        <v>199</v>
      </c>
      <c r="G187" s="247"/>
      <c r="H187" s="250">
        <v>1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197</v>
      </c>
      <c r="AU187" s="256" t="s">
        <v>78</v>
      </c>
      <c r="AV187" s="14" t="s">
        <v>152</v>
      </c>
      <c r="AW187" s="14" t="s">
        <v>31</v>
      </c>
      <c r="AX187" s="14" t="s">
        <v>76</v>
      </c>
      <c r="AY187" s="256" t="s">
        <v>133</v>
      </c>
    </row>
    <row r="188" spans="1:65" s="2" customFormat="1" ht="21.75" customHeight="1">
      <c r="A188" s="39"/>
      <c r="B188" s="40"/>
      <c r="C188" s="213" t="s">
        <v>372</v>
      </c>
      <c r="D188" s="213" t="s">
        <v>136</v>
      </c>
      <c r="E188" s="214" t="s">
        <v>1289</v>
      </c>
      <c r="F188" s="215" t="s">
        <v>1290</v>
      </c>
      <c r="G188" s="216" t="s">
        <v>166</v>
      </c>
      <c r="H188" s="217">
        <v>1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40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152</v>
      </c>
      <c r="AT188" s="224" t="s">
        <v>136</v>
      </c>
      <c r="AU188" s="224" t="s">
        <v>78</v>
      </c>
      <c r="AY188" s="18" t="s">
        <v>133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76</v>
      </c>
      <c r="BK188" s="225">
        <f>ROUND(I188*H188,2)</f>
        <v>0</v>
      </c>
      <c r="BL188" s="18" t="s">
        <v>152</v>
      </c>
      <c r="BM188" s="224" t="s">
        <v>375</v>
      </c>
    </row>
    <row r="189" spans="1:51" s="13" customFormat="1" ht="12">
      <c r="A189" s="13"/>
      <c r="B189" s="235"/>
      <c r="C189" s="236"/>
      <c r="D189" s="226" t="s">
        <v>197</v>
      </c>
      <c r="E189" s="237" t="s">
        <v>19</v>
      </c>
      <c r="F189" s="238" t="s">
        <v>1291</v>
      </c>
      <c r="G189" s="236"/>
      <c r="H189" s="239">
        <v>1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197</v>
      </c>
      <c r="AU189" s="245" t="s">
        <v>78</v>
      </c>
      <c r="AV189" s="13" t="s">
        <v>78</v>
      </c>
      <c r="AW189" s="13" t="s">
        <v>31</v>
      </c>
      <c r="AX189" s="13" t="s">
        <v>69</v>
      </c>
      <c r="AY189" s="245" t="s">
        <v>133</v>
      </c>
    </row>
    <row r="190" spans="1:51" s="14" customFormat="1" ht="12">
      <c r="A190" s="14"/>
      <c r="B190" s="246"/>
      <c r="C190" s="247"/>
      <c r="D190" s="226" t="s">
        <v>197</v>
      </c>
      <c r="E190" s="248" t="s">
        <v>19</v>
      </c>
      <c r="F190" s="249" t="s">
        <v>199</v>
      </c>
      <c r="G190" s="247"/>
      <c r="H190" s="250">
        <v>1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197</v>
      </c>
      <c r="AU190" s="256" t="s">
        <v>78</v>
      </c>
      <c r="AV190" s="14" t="s">
        <v>152</v>
      </c>
      <c r="AW190" s="14" t="s">
        <v>31</v>
      </c>
      <c r="AX190" s="14" t="s">
        <v>76</v>
      </c>
      <c r="AY190" s="256" t="s">
        <v>133</v>
      </c>
    </row>
    <row r="191" spans="1:65" s="2" customFormat="1" ht="33" customHeight="1">
      <c r="A191" s="39"/>
      <c r="B191" s="40"/>
      <c r="C191" s="213" t="s">
        <v>293</v>
      </c>
      <c r="D191" s="213" t="s">
        <v>136</v>
      </c>
      <c r="E191" s="214" t="s">
        <v>1292</v>
      </c>
      <c r="F191" s="215" t="s">
        <v>1293</v>
      </c>
      <c r="G191" s="216" t="s">
        <v>166</v>
      </c>
      <c r="H191" s="217">
        <v>1</v>
      </c>
      <c r="I191" s="218"/>
      <c r="J191" s="219">
        <f>ROUND(I191*H191,2)</f>
        <v>0</v>
      </c>
      <c r="K191" s="215" t="s">
        <v>19</v>
      </c>
      <c r="L191" s="45"/>
      <c r="M191" s="220" t="s">
        <v>19</v>
      </c>
      <c r="N191" s="221" t="s">
        <v>40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152</v>
      </c>
      <c r="AT191" s="224" t="s">
        <v>136</v>
      </c>
      <c r="AU191" s="224" t="s">
        <v>78</v>
      </c>
      <c r="AY191" s="18" t="s">
        <v>133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76</v>
      </c>
      <c r="BK191" s="225">
        <f>ROUND(I191*H191,2)</f>
        <v>0</v>
      </c>
      <c r="BL191" s="18" t="s">
        <v>152</v>
      </c>
      <c r="BM191" s="224" t="s">
        <v>378</v>
      </c>
    </row>
    <row r="192" spans="1:51" s="13" customFormat="1" ht="12">
      <c r="A192" s="13"/>
      <c r="B192" s="235"/>
      <c r="C192" s="236"/>
      <c r="D192" s="226" t="s">
        <v>197</v>
      </c>
      <c r="E192" s="237" t="s">
        <v>19</v>
      </c>
      <c r="F192" s="238" t="s">
        <v>1294</v>
      </c>
      <c r="G192" s="236"/>
      <c r="H192" s="239">
        <v>1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197</v>
      </c>
      <c r="AU192" s="245" t="s">
        <v>78</v>
      </c>
      <c r="AV192" s="13" t="s">
        <v>78</v>
      </c>
      <c r="AW192" s="13" t="s">
        <v>31</v>
      </c>
      <c r="AX192" s="13" t="s">
        <v>69</v>
      </c>
      <c r="AY192" s="245" t="s">
        <v>133</v>
      </c>
    </row>
    <row r="193" spans="1:51" s="14" customFormat="1" ht="12">
      <c r="A193" s="14"/>
      <c r="B193" s="246"/>
      <c r="C193" s="247"/>
      <c r="D193" s="226" t="s">
        <v>197</v>
      </c>
      <c r="E193" s="248" t="s">
        <v>19</v>
      </c>
      <c r="F193" s="249" t="s">
        <v>199</v>
      </c>
      <c r="G193" s="247"/>
      <c r="H193" s="250">
        <v>1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197</v>
      </c>
      <c r="AU193" s="256" t="s">
        <v>78</v>
      </c>
      <c r="AV193" s="14" t="s">
        <v>152</v>
      </c>
      <c r="AW193" s="14" t="s">
        <v>31</v>
      </c>
      <c r="AX193" s="14" t="s">
        <v>76</v>
      </c>
      <c r="AY193" s="256" t="s">
        <v>133</v>
      </c>
    </row>
    <row r="194" spans="1:63" s="12" customFormat="1" ht="22.8" customHeight="1">
      <c r="A194" s="12"/>
      <c r="B194" s="197"/>
      <c r="C194" s="198"/>
      <c r="D194" s="199" t="s">
        <v>68</v>
      </c>
      <c r="E194" s="211" t="s">
        <v>237</v>
      </c>
      <c r="F194" s="211" t="s">
        <v>421</v>
      </c>
      <c r="G194" s="198"/>
      <c r="H194" s="198"/>
      <c r="I194" s="201"/>
      <c r="J194" s="212">
        <f>BK194</f>
        <v>0</v>
      </c>
      <c r="K194" s="198"/>
      <c r="L194" s="203"/>
      <c r="M194" s="204"/>
      <c r="N194" s="205"/>
      <c r="O194" s="205"/>
      <c r="P194" s="206">
        <f>SUM(P195:P197)</f>
        <v>0</v>
      </c>
      <c r="Q194" s="205"/>
      <c r="R194" s="206">
        <f>SUM(R195:R197)</f>
        <v>0</v>
      </c>
      <c r="S194" s="205"/>
      <c r="T194" s="207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8" t="s">
        <v>76</v>
      </c>
      <c r="AT194" s="209" t="s">
        <v>68</v>
      </c>
      <c r="AU194" s="209" t="s">
        <v>76</v>
      </c>
      <c r="AY194" s="208" t="s">
        <v>133</v>
      </c>
      <c r="BK194" s="210">
        <f>SUM(BK195:BK197)</f>
        <v>0</v>
      </c>
    </row>
    <row r="195" spans="1:65" s="2" customFormat="1" ht="12">
      <c r="A195" s="39"/>
      <c r="B195" s="40"/>
      <c r="C195" s="213" t="s">
        <v>380</v>
      </c>
      <c r="D195" s="213" t="s">
        <v>136</v>
      </c>
      <c r="E195" s="214" t="s">
        <v>612</v>
      </c>
      <c r="F195" s="215" t="s">
        <v>613</v>
      </c>
      <c r="G195" s="216" t="s">
        <v>215</v>
      </c>
      <c r="H195" s="217">
        <v>10</v>
      </c>
      <c r="I195" s="218"/>
      <c r="J195" s="219">
        <f>ROUND(I195*H195,2)</f>
        <v>0</v>
      </c>
      <c r="K195" s="215" t="s">
        <v>196</v>
      </c>
      <c r="L195" s="45"/>
      <c r="M195" s="220" t="s">
        <v>19</v>
      </c>
      <c r="N195" s="221" t="s">
        <v>40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152</v>
      </c>
      <c r="AT195" s="224" t="s">
        <v>136</v>
      </c>
      <c r="AU195" s="224" t="s">
        <v>78</v>
      </c>
      <c r="AY195" s="18" t="s">
        <v>133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76</v>
      </c>
      <c r="BK195" s="225">
        <f>ROUND(I195*H195,2)</f>
        <v>0</v>
      </c>
      <c r="BL195" s="18" t="s">
        <v>152</v>
      </c>
      <c r="BM195" s="224" t="s">
        <v>383</v>
      </c>
    </row>
    <row r="196" spans="1:51" s="13" customFormat="1" ht="12">
      <c r="A196" s="13"/>
      <c r="B196" s="235"/>
      <c r="C196" s="236"/>
      <c r="D196" s="226" t="s">
        <v>197</v>
      </c>
      <c r="E196" s="237" t="s">
        <v>19</v>
      </c>
      <c r="F196" s="238" t="s">
        <v>1295</v>
      </c>
      <c r="G196" s="236"/>
      <c r="H196" s="239">
        <v>10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197</v>
      </c>
      <c r="AU196" s="245" t="s">
        <v>78</v>
      </c>
      <c r="AV196" s="13" t="s">
        <v>78</v>
      </c>
      <c r="AW196" s="13" t="s">
        <v>31</v>
      </c>
      <c r="AX196" s="13" t="s">
        <v>69</v>
      </c>
      <c r="AY196" s="245" t="s">
        <v>133</v>
      </c>
    </row>
    <row r="197" spans="1:51" s="14" customFormat="1" ht="12">
      <c r="A197" s="14"/>
      <c r="B197" s="246"/>
      <c r="C197" s="247"/>
      <c r="D197" s="226" t="s">
        <v>197</v>
      </c>
      <c r="E197" s="248" t="s">
        <v>19</v>
      </c>
      <c r="F197" s="249" t="s">
        <v>199</v>
      </c>
      <c r="G197" s="247"/>
      <c r="H197" s="250">
        <v>10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197</v>
      </c>
      <c r="AU197" s="256" t="s">
        <v>78</v>
      </c>
      <c r="AV197" s="14" t="s">
        <v>152</v>
      </c>
      <c r="AW197" s="14" t="s">
        <v>31</v>
      </c>
      <c r="AX197" s="14" t="s">
        <v>76</v>
      </c>
      <c r="AY197" s="256" t="s">
        <v>133</v>
      </c>
    </row>
    <row r="198" spans="1:63" s="12" customFormat="1" ht="22.8" customHeight="1">
      <c r="A198" s="12"/>
      <c r="B198" s="197"/>
      <c r="C198" s="198"/>
      <c r="D198" s="199" t="s">
        <v>68</v>
      </c>
      <c r="E198" s="211" t="s">
        <v>484</v>
      </c>
      <c r="F198" s="211" t="s">
        <v>485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SUM(P199:P212)</f>
        <v>0</v>
      </c>
      <c r="Q198" s="205"/>
      <c r="R198" s="206">
        <f>SUM(R199:R212)</f>
        <v>0</v>
      </c>
      <c r="S198" s="205"/>
      <c r="T198" s="207">
        <f>SUM(T199:T212)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76</v>
      </c>
      <c r="AT198" s="209" t="s">
        <v>68</v>
      </c>
      <c r="AU198" s="209" t="s">
        <v>76</v>
      </c>
      <c r="AY198" s="208" t="s">
        <v>133</v>
      </c>
      <c r="BK198" s="210">
        <f>SUM(BK199:BK212)</f>
        <v>0</v>
      </c>
    </row>
    <row r="199" spans="1:65" s="2" customFormat="1" ht="12">
      <c r="A199" s="39"/>
      <c r="B199" s="40"/>
      <c r="C199" s="213" t="s">
        <v>297</v>
      </c>
      <c r="D199" s="213" t="s">
        <v>136</v>
      </c>
      <c r="E199" s="214" t="s">
        <v>619</v>
      </c>
      <c r="F199" s="215" t="s">
        <v>620</v>
      </c>
      <c r="G199" s="216" t="s">
        <v>276</v>
      </c>
      <c r="H199" s="217">
        <v>1.375</v>
      </c>
      <c r="I199" s="218"/>
      <c r="J199" s="219">
        <f>ROUND(I199*H199,2)</f>
        <v>0</v>
      </c>
      <c r="K199" s="215" t="s">
        <v>196</v>
      </c>
      <c r="L199" s="45"/>
      <c r="M199" s="220" t="s">
        <v>19</v>
      </c>
      <c r="N199" s="221" t="s">
        <v>40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152</v>
      </c>
      <c r="AT199" s="224" t="s">
        <v>136</v>
      </c>
      <c r="AU199" s="224" t="s">
        <v>78</v>
      </c>
      <c r="AY199" s="18" t="s">
        <v>133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76</v>
      </c>
      <c r="BK199" s="225">
        <f>ROUND(I199*H199,2)</f>
        <v>0</v>
      </c>
      <c r="BL199" s="18" t="s">
        <v>152</v>
      </c>
      <c r="BM199" s="224" t="s">
        <v>386</v>
      </c>
    </row>
    <row r="200" spans="1:51" s="13" customFormat="1" ht="12">
      <c r="A200" s="13"/>
      <c r="B200" s="235"/>
      <c r="C200" s="236"/>
      <c r="D200" s="226" t="s">
        <v>197</v>
      </c>
      <c r="E200" s="237" t="s">
        <v>19</v>
      </c>
      <c r="F200" s="238" t="s">
        <v>1296</v>
      </c>
      <c r="G200" s="236"/>
      <c r="H200" s="239">
        <v>1.375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197</v>
      </c>
      <c r="AU200" s="245" t="s">
        <v>78</v>
      </c>
      <c r="AV200" s="13" t="s">
        <v>78</v>
      </c>
      <c r="AW200" s="13" t="s">
        <v>31</v>
      </c>
      <c r="AX200" s="13" t="s">
        <v>69</v>
      </c>
      <c r="AY200" s="245" t="s">
        <v>133</v>
      </c>
    </row>
    <row r="201" spans="1:51" s="14" customFormat="1" ht="12">
      <c r="A201" s="14"/>
      <c r="B201" s="246"/>
      <c r="C201" s="247"/>
      <c r="D201" s="226" t="s">
        <v>197</v>
      </c>
      <c r="E201" s="248" t="s">
        <v>19</v>
      </c>
      <c r="F201" s="249" t="s">
        <v>199</v>
      </c>
      <c r="G201" s="247"/>
      <c r="H201" s="250">
        <v>1.375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197</v>
      </c>
      <c r="AU201" s="256" t="s">
        <v>78</v>
      </c>
      <c r="AV201" s="14" t="s">
        <v>152</v>
      </c>
      <c r="AW201" s="14" t="s">
        <v>31</v>
      </c>
      <c r="AX201" s="14" t="s">
        <v>76</v>
      </c>
      <c r="AY201" s="256" t="s">
        <v>133</v>
      </c>
    </row>
    <row r="202" spans="1:65" s="2" customFormat="1" ht="12">
      <c r="A202" s="39"/>
      <c r="B202" s="40"/>
      <c r="C202" s="213" t="s">
        <v>387</v>
      </c>
      <c r="D202" s="213" t="s">
        <v>136</v>
      </c>
      <c r="E202" s="214" t="s">
        <v>622</v>
      </c>
      <c r="F202" s="215" t="s">
        <v>491</v>
      </c>
      <c r="G202" s="216" t="s">
        <v>276</v>
      </c>
      <c r="H202" s="217">
        <v>12.375</v>
      </c>
      <c r="I202" s="218"/>
      <c r="J202" s="219">
        <f>ROUND(I202*H202,2)</f>
        <v>0</v>
      </c>
      <c r="K202" s="215" t="s">
        <v>196</v>
      </c>
      <c r="L202" s="45"/>
      <c r="M202" s="220" t="s">
        <v>19</v>
      </c>
      <c r="N202" s="221" t="s">
        <v>40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152</v>
      </c>
      <c r="AT202" s="224" t="s">
        <v>136</v>
      </c>
      <c r="AU202" s="224" t="s">
        <v>78</v>
      </c>
      <c r="AY202" s="18" t="s">
        <v>133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76</v>
      </c>
      <c r="BK202" s="225">
        <f>ROUND(I202*H202,2)</f>
        <v>0</v>
      </c>
      <c r="BL202" s="18" t="s">
        <v>152</v>
      </c>
      <c r="BM202" s="224" t="s">
        <v>390</v>
      </c>
    </row>
    <row r="203" spans="1:51" s="13" customFormat="1" ht="12">
      <c r="A203" s="13"/>
      <c r="B203" s="235"/>
      <c r="C203" s="236"/>
      <c r="D203" s="226" t="s">
        <v>197</v>
      </c>
      <c r="E203" s="237" t="s">
        <v>19</v>
      </c>
      <c r="F203" s="238" t="s">
        <v>1297</v>
      </c>
      <c r="G203" s="236"/>
      <c r="H203" s="239">
        <v>12.375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197</v>
      </c>
      <c r="AU203" s="245" t="s">
        <v>78</v>
      </c>
      <c r="AV203" s="13" t="s">
        <v>78</v>
      </c>
      <c r="AW203" s="13" t="s">
        <v>31</v>
      </c>
      <c r="AX203" s="13" t="s">
        <v>69</v>
      </c>
      <c r="AY203" s="245" t="s">
        <v>133</v>
      </c>
    </row>
    <row r="204" spans="1:51" s="14" customFormat="1" ht="12">
      <c r="A204" s="14"/>
      <c r="B204" s="246"/>
      <c r="C204" s="247"/>
      <c r="D204" s="226" t="s">
        <v>197</v>
      </c>
      <c r="E204" s="248" t="s">
        <v>19</v>
      </c>
      <c r="F204" s="249" t="s">
        <v>199</v>
      </c>
      <c r="G204" s="247"/>
      <c r="H204" s="250">
        <v>12.375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197</v>
      </c>
      <c r="AU204" s="256" t="s">
        <v>78</v>
      </c>
      <c r="AV204" s="14" t="s">
        <v>152</v>
      </c>
      <c r="AW204" s="14" t="s">
        <v>31</v>
      </c>
      <c r="AX204" s="14" t="s">
        <v>76</v>
      </c>
      <c r="AY204" s="256" t="s">
        <v>133</v>
      </c>
    </row>
    <row r="205" spans="1:65" s="2" customFormat="1" ht="12">
      <c r="A205" s="39"/>
      <c r="B205" s="40"/>
      <c r="C205" s="213" t="s">
        <v>302</v>
      </c>
      <c r="D205" s="213" t="s">
        <v>136</v>
      </c>
      <c r="E205" s="214" t="s">
        <v>1168</v>
      </c>
      <c r="F205" s="215" t="s">
        <v>1169</v>
      </c>
      <c r="G205" s="216" t="s">
        <v>276</v>
      </c>
      <c r="H205" s="217">
        <v>1.455</v>
      </c>
      <c r="I205" s="218"/>
      <c r="J205" s="219">
        <f>ROUND(I205*H205,2)</f>
        <v>0</v>
      </c>
      <c r="K205" s="215" t="s">
        <v>196</v>
      </c>
      <c r="L205" s="45"/>
      <c r="M205" s="220" t="s">
        <v>19</v>
      </c>
      <c r="N205" s="221" t="s">
        <v>40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152</v>
      </c>
      <c r="AT205" s="224" t="s">
        <v>136</v>
      </c>
      <c r="AU205" s="224" t="s">
        <v>78</v>
      </c>
      <c r="AY205" s="18" t="s">
        <v>133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76</v>
      </c>
      <c r="BK205" s="225">
        <f>ROUND(I205*H205,2)</f>
        <v>0</v>
      </c>
      <c r="BL205" s="18" t="s">
        <v>152</v>
      </c>
      <c r="BM205" s="224" t="s">
        <v>393</v>
      </c>
    </row>
    <row r="206" spans="1:51" s="13" customFormat="1" ht="12">
      <c r="A206" s="13"/>
      <c r="B206" s="235"/>
      <c r="C206" s="236"/>
      <c r="D206" s="226" t="s">
        <v>197</v>
      </c>
      <c r="E206" s="237" t="s">
        <v>19</v>
      </c>
      <c r="F206" s="238" t="s">
        <v>1298</v>
      </c>
      <c r="G206" s="236"/>
      <c r="H206" s="239">
        <v>1.455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197</v>
      </c>
      <c r="AU206" s="245" t="s">
        <v>78</v>
      </c>
      <c r="AV206" s="13" t="s">
        <v>78</v>
      </c>
      <c r="AW206" s="13" t="s">
        <v>31</v>
      </c>
      <c r="AX206" s="13" t="s">
        <v>69</v>
      </c>
      <c r="AY206" s="245" t="s">
        <v>133</v>
      </c>
    </row>
    <row r="207" spans="1:51" s="14" customFormat="1" ht="12">
      <c r="A207" s="14"/>
      <c r="B207" s="246"/>
      <c r="C207" s="247"/>
      <c r="D207" s="226" t="s">
        <v>197</v>
      </c>
      <c r="E207" s="248" t="s">
        <v>19</v>
      </c>
      <c r="F207" s="249" t="s">
        <v>199</v>
      </c>
      <c r="G207" s="247"/>
      <c r="H207" s="250">
        <v>1.455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197</v>
      </c>
      <c r="AU207" s="256" t="s">
        <v>78</v>
      </c>
      <c r="AV207" s="14" t="s">
        <v>152</v>
      </c>
      <c r="AW207" s="14" t="s">
        <v>31</v>
      </c>
      <c r="AX207" s="14" t="s">
        <v>76</v>
      </c>
      <c r="AY207" s="256" t="s">
        <v>133</v>
      </c>
    </row>
    <row r="208" spans="1:65" s="2" customFormat="1" ht="12">
      <c r="A208" s="39"/>
      <c r="B208" s="40"/>
      <c r="C208" s="213" t="s">
        <v>394</v>
      </c>
      <c r="D208" s="213" t="s">
        <v>136</v>
      </c>
      <c r="E208" s="214" t="s">
        <v>1173</v>
      </c>
      <c r="F208" s="215" t="s">
        <v>1174</v>
      </c>
      <c r="G208" s="216" t="s">
        <v>276</v>
      </c>
      <c r="H208" s="217">
        <v>13.095</v>
      </c>
      <c r="I208" s="218"/>
      <c r="J208" s="219">
        <f>ROUND(I208*H208,2)</f>
        <v>0</v>
      </c>
      <c r="K208" s="215" t="s">
        <v>196</v>
      </c>
      <c r="L208" s="45"/>
      <c r="M208" s="220" t="s">
        <v>19</v>
      </c>
      <c r="N208" s="221" t="s">
        <v>40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152</v>
      </c>
      <c r="AT208" s="224" t="s">
        <v>136</v>
      </c>
      <c r="AU208" s="224" t="s">
        <v>78</v>
      </c>
      <c r="AY208" s="18" t="s">
        <v>133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76</v>
      </c>
      <c r="BK208" s="225">
        <f>ROUND(I208*H208,2)</f>
        <v>0</v>
      </c>
      <c r="BL208" s="18" t="s">
        <v>152</v>
      </c>
      <c r="BM208" s="224" t="s">
        <v>397</v>
      </c>
    </row>
    <row r="209" spans="1:51" s="13" customFormat="1" ht="12">
      <c r="A209" s="13"/>
      <c r="B209" s="235"/>
      <c r="C209" s="236"/>
      <c r="D209" s="226" t="s">
        <v>197</v>
      </c>
      <c r="E209" s="237" t="s">
        <v>19</v>
      </c>
      <c r="F209" s="238" t="s">
        <v>1299</v>
      </c>
      <c r="G209" s="236"/>
      <c r="H209" s="239">
        <v>13.095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197</v>
      </c>
      <c r="AU209" s="245" t="s">
        <v>78</v>
      </c>
      <c r="AV209" s="13" t="s">
        <v>78</v>
      </c>
      <c r="AW209" s="13" t="s">
        <v>31</v>
      </c>
      <c r="AX209" s="13" t="s">
        <v>69</v>
      </c>
      <c r="AY209" s="245" t="s">
        <v>133</v>
      </c>
    </row>
    <row r="210" spans="1:51" s="14" customFormat="1" ht="12">
      <c r="A210" s="14"/>
      <c r="B210" s="246"/>
      <c r="C210" s="247"/>
      <c r="D210" s="226" t="s">
        <v>197</v>
      </c>
      <c r="E210" s="248" t="s">
        <v>19</v>
      </c>
      <c r="F210" s="249" t="s">
        <v>199</v>
      </c>
      <c r="G210" s="247"/>
      <c r="H210" s="250">
        <v>13.095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197</v>
      </c>
      <c r="AU210" s="256" t="s">
        <v>78</v>
      </c>
      <c r="AV210" s="14" t="s">
        <v>152</v>
      </c>
      <c r="AW210" s="14" t="s">
        <v>31</v>
      </c>
      <c r="AX210" s="14" t="s">
        <v>76</v>
      </c>
      <c r="AY210" s="256" t="s">
        <v>133</v>
      </c>
    </row>
    <row r="211" spans="1:65" s="2" customFormat="1" ht="44.25" customHeight="1">
      <c r="A211" s="39"/>
      <c r="B211" s="40"/>
      <c r="C211" s="213" t="s">
        <v>308</v>
      </c>
      <c r="D211" s="213" t="s">
        <v>136</v>
      </c>
      <c r="E211" s="214" t="s">
        <v>1300</v>
      </c>
      <c r="F211" s="215" t="s">
        <v>932</v>
      </c>
      <c r="G211" s="216" t="s">
        <v>276</v>
      </c>
      <c r="H211" s="217">
        <v>1.455</v>
      </c>
      <c r="I211" s="218"/>
      <c r="J211" s="219">
        <f>ROUND(I211*H211,2)</f>
        <v>0</v>
      </c>
      <c r="K211" s="215" t="s">
        <v>196</v>
      </c>
      <c r="L211" s="45"/>
      <c r="M211" s="220" t="s">
        <v>19</v>
      </c>
      <c r="N211" s="221" t="s">
        <v>40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152</v>
      </c>
      <c r="AT211" s="224" t="s">
        <v>136</v>
      </c>
      <c r="AU211" s="224" t="s">
        <v>78</v>
      </c>
      <c r="AY211" s="18" t="s">
        <v>133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76</v>
      </c>
      <c r="BK211" s="225">
        <f>ROUND(I211*H211,2)</f>
        <v>0</v>
      </c>
      <c r="BL211" s="18" t="s">
        <v>152</v>
      </c>
      <c r="BM211" s="224" t="s">
        <v>400</v>
      </c>
    </row>
    <row r="212" spans="1:65" s="2" customFormat="1" ht="44.25" customHeight="1">
      <c r="A212" s="39"/>
      <c r="B212" s="40"/>
      <c r="C212" s="213" t="s">
        <v>401</v>
      </c>
      <c r="D212" s="213" t="s">
        <v>136</v>
      </c>
      <c r="E212" s="214" t="s">
        <v>1187</v>
      </c>
      <c r="F212" s="215" t="s">
        <v>1188</v>
      </c>
      <c r="G212" s="216" t="s">
        <v>276</v>
      </c>
      <c r="H212" s="217">
        <v>1.375</v>
      </c>
      <c r="I212" s="218"/>
      <c r="J212" s="219">
        <f>ROUND(I212*H212,2)</f>
        <v>0</v>
      </c>
      <c r="K212" s="215" t="s">
        <v>196</v>
      </c>
      <c r="L212" s="45"/>
      <c r="M212" s="220" t="s">
        <v>19</v>
      </c>
      <c r="N212" s="221" t="s">
        <v>40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152</v>
      </c>
      <c r="AT212" s="224" t="s">
        <v>136</v>
      </c>
      <c r="AU212" s="224" t="s">
        <v>78</v>
      </c>
      <c r="AY212" s="18" t="s">
        <v>133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76</v>
      </c>
      <c r="BK212" s="225">
        <f>ROUND(I212*H212,2)</f>
        <v>0</v>
      </c>
      <c r="BL212" s="18" t="s">
        <v>152</v>
      </c>
      <c r="BM212" s="224" t="s">
        <v>404</v>
      </c>
    </row>
    <row r="213" spans="1:63" s="12" customFormat="1" ht="22.8" customHeight="1">
      <c r="A213" s="12"/>
      <c r="B213" s="197"/>
      <c r="C213" s="198"/>
      <c r="D213" s="199" t="s">
        <v>68</v>
      </c>
      <c r="E213" s="211" t="s">
        <v>508</v>
      </c>
      <c r="F213" s="211" t="s">
        <v>509</v>
      </c>
      <c r="G213" s="198"/>
      <c r="H213" s="198"/>
      <c r="I213" s="201"/>
      <c r="J213" s="212">
        <f>BK213</f>
        <v>0</v>
      </c>
      <c r="K213" s="198"/>
      <c r="L213" s="203"/>
      <c r="M213" s="204"/>
      <c r="N213" s="205"/>
      <c r="O213" s="205"/>
      <c r="P213" s="206">
        <f>SUM(P214:P215)</f>
        <v>0</v>
      </c>
      <c r="Q213" s="205"/>
      <c r="R213" s="206">
        <f>SUM(R214:R215)</f>
        <v>0</v>
      </c>
      <c r="S213" s="205"/>
      <c r="T213" s="207">
        <f>SUM(T214:T215)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8" t="s">
        <v>76</v>
      </c>
      <c r="AT213" s="209" t="s">
        <v>68</v>
      </c>
      <c r="AU213" s="209" t="s">
        <v>76</v>
      </c>
      <c r="AY213" s="208" t="s">
        <v>133</v>
      </c>
      <c r="BK213" s="210">
        <f>SUM(BK214:BK215)</f>
        <v>0</v>
      </c>
    </row>
    <row r="214" spans="1:65" s="2" customFormat="1" ht="44.25" customHeight="1">
      <c r="A214" s="39"/>
      <c r="B214" s="40"/>
      <c r="C214" s="213" t="s">
        <v>312</v>
      </c>
      <c r="D214" s="213" t="s">
        <v>136</v>
      </c>
      <c r="E214" s="214" t="s">
        <v>510</v>
      </c>
      <c r="F214" s="215" t="s">
        <v>511</v>
      </c>
      <c r="G214" s="216" t="s">
        <v>276</v>
      </c>
      <c r="H214" s="217">
        <v>6.381</v>
      </c>
      <c r="I214" s="218"/>
      <c r="J214" s="219">
        <f>ROUND(I214*H214,2)</f>
        <v>0</v>
      </c>
      <c r="K214" s="215" t="s">
        <v>196</v>
      </c>
      <c r="L214" s="45"/>
      <c r="M214" s="220" t="s">
        <v>19</v>
      </c>
      <c r="N214" s="221" t="s">
        <v>40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152</v>
      </c>
      <c r="AT214" s="224" t="s">
        <v>136</v>
      </c>
      <c r="AU214" s="224" t="s">
        <v>78</v>
      </c>
      <c r="AY214" s="18" t="s">
        <v>133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76</v>
      </c>
      <c r="BK214" s="225">
        <f>ROUND(I214*H214,2)</f>
        <v>0</v>
      </c>
      <c r="BL214" s="18" t="s">
        <v>152</v>
      </c>
      <c r="BM214" s="224" t="s">
        <v>407</v>
      </c>
    </row>
    <row r="215" spans="1:65" s="2" customFormat="1" ht="12">
      <c r="A215" s="39"/>
      <c r="B215" s="40"/>
      <c r="C215" s="213" t="s">
        <v>408</v>
      </c>
      <c r="D215" s="213" t="s">
        <v>136</v>
      </c>
      <c r="E215" s="214" t="s">
        <v>1301</v>
      </c>
      <c r="F215" s="215" t="s">
        <v>1302</v>
      </c>
      <c r="G215" s="216" t="s">
        <v>276</v>
      </c>
      <c r="H215" s="217">
        <v>8.549</v>
      </c>
      <c r="I215" s="218"/>
      <c r="J215" s="219">
        <f>ROUND(I215*H215,2)</f>
        <v>0</v>
      </c>
      <c r="K215" s="215" t="s">
        <v>196</v>
      </c>
      <c r="L215" s="45"/>
      <c r="M215" s="277" t="s">
        <v>19</v>
      </c>
      <c r="N215" s="278" t="s">
        <v>40</v>
      </c>
      <c r="O215" s="233"/>
      <c r="P215" s="279">
        <f>O215*H215</f>
        <v>0</v>
      </c>
      <c r="Q215" s="279">
        <v>0</v>
      </c>
      <c r="R215" s="279">
        <f>Q215*H215</f>
        <v>0</v>
      </c>
      <c r="S215" s="279">
        <v>0</v>
      </c>
      <c r="T215" s="28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152</v>
      </c>
      <c r="AT215" s="224" t="s">
        <v>136</v>
      </c>
      <c r="AU215" s="224" t="s">
        <v>78</v>
      </c>
      <c r="AY215" s="18" t="s">
        <v>133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76</v>
      </c>
      <c r="BK215" s="225">
        <f>ROUND(I215*H215,2)</f>
        <v>0</v>
      </c>
      <c r="BL215" s="18" t="s">
        <v>152</v>
      </c>
      <c r="BM215" s="224" t="s">
        <v>411</v>
      </c>
    </row>
    <row r="216" spans="1:31" s="2" customFormat="1" ht="6.95" customHeight="1">
      <c r="A216" s="39"/>
      <c r="B216" s="60"/>
      <c r="C216" s="61"/>
      <c r="D216" s="61"/>
      <c r="E216" s="61"/>
      <c r="F216" s="61"/>
      <c r="G216" s="61"/>
      <c r="H216" s="61"/>
      <c r="I216" s="61"/>
      <c r="J216" s="61"/>
      <c r="K216" s="61"/>
      <c r="L216" s="45"/>
      <c r="M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</sheetData>
  <sheetProtection password="CC35" sheet="1" objects="1" scenarios="1" formatColumns="0" formatRows="0" autoFilter="0"/>
  <autoFilter ref="C93:K2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 xml:space="preserve">Oprava povrchu komunikací, rekonstrukce  vodovodu v Klatovech 2021, 3.část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819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13. 5. 2021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ROUND((SUM(BE87:BE102)),2)</f>
        <v>0</v>
      </c>
      <c r="G35" s="39"/>
      <c r="H35" s="39"/>
      <c r="I35" s="158">
        <v>0.21</v>
      </c>
      <c r="J35" s="157">
        <f>ROUND(((SUM(BE87:BE102))*I35),2)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ROUND((SUM(BF87:BF102)),2)</f>
        <v>0</v>
      </c>
      <c r="G36" s="39"/>
      <c r="H36" s="39"/>
      <c r="I36" s="158">
        <v>0.15</v>
      </c>
      <c r="J36" s="157">
        <f>ROUND(((SUM(BF87:BF102))*I36),2)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ROUND((SUM(BG87:BG102)),2)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ROUND((SUM(BH87:BH102)),2)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ROUND((SUM(BI87:BI102)),2)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 xml:space="preserve">Oprava povrchu komunikací, rekonstrukce  vodovodu v Klatovech 2021, 3.část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819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VRN - Vedlejší rozpočtové náklady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13. 5. 2021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115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119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70" t="str">
        <f>E7</f>
        <v xml:space="preserve">Oprava povrchu komunikací, rekonstrukce  vodovodu v Klatovech 2021, 3.část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106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819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108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VRN - Vedlejší rozpočtové náklady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 xml:space="preserve"> </v>
      </c>
      <c r="G81" s="41"/>
      <c r="H81" s="41"/>
      <c r="I81" s="33" t="s">
        <v>23</v>
      </c>
      <c r="J81" s="73" t="str">
        <f>IF(J14="","",J14)</f>
        <v>13. 5. 2021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 xml:space="preserve"> </v>
      </c>
      <c r="G83" s="41"/>
      <c r="H83" s="41"/>
      <c r="I83" s="33" t="s">
        <v>30</v>
      </c>
      <c r="J83" s="37" t="str">
        <f>E23</f>
        <v xml:space="preserve"> 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28</v>
      </c>
      <c r="D84" s="41"/>
      <c r="E84" s="41"/>
      <c r="F84" s="28" t="str">
        <f>IF(E20="","",E20)</f>
        <v>Vyplň údaj</v>
      </c>
      <c r="G84" s="41"/>
      <c r="H84" s="41"/>
      <c r="I84" s="33" t="s">
        <v>32</v>
      </c>
      <c r="J84" s="37" t="str">
        <f>E26</f>
        <v xml:space="preserve">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120</v>
      </c>
      <c r="D86" s="189" t="s">
        <v>54</v>
      </c>
      <c r="E86" s="189" t="s">
        <v>50</v>
      </c>
      <c r="F86" s="189" t="s">
        <v>51</v>
      </c>
      <c r="G86" s="189" t="s">
        <v>121</v>
      </c>
      <c r="H86" s="189" t="s">
        <v>122</v>
      </c>
      <c r="I86" s="189" t="s">
        <v>123</v>
      </c>
      <c r="J86" s="189" t="s">
        <v>112</v>
      </c>
      <c r="K86" s="190" t="s">
        <v>124</v>
      </c>
      <c r="L86" s="191"/>
      <c r="M86" s="93" t="s">
        <v>19</v>
      </c>
      <c r="N86" s="94" t="s">
        <v>39</v>
      </c>
      <c r="O86" s="94" t="s">
        <v>125</v>
      </c>
      <c r="P86" s="94" t="s">
        <v>126</v>
      </c>
      <c r="Q86" s="94" t="s">
        <v>127</v>
      </c>
      <c r="R86" s="94" t="s">
        <v>128</v>
      </c>
      <c r="S86" s="94" t="s">
        <v>129</v>
      </c>
      <c r="T86" s="95" t="s">
        <v>130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131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68</v>
      </c>
      <c r="AU87" s="18" t="s">
        <v>113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68</v>
      </c>
      <c r="E88" s="200" t="s">
        <v>102</v>
      </c>
      <c r="F88" s="200" t="s">
        <v>103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132</v>
      </c>
      <c r="AT88" s="209" t="s">
        <v>68</v>
      </c>
      <c r="AU88" s="209" t="s">
        <v>69</v>
      </c>
      <c r="AY88" s="208" t="s">
        <v>133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68</v>
      </c>
      <c r="E89" s="211" t="s">
        <v>134</v>
      </c>
      <c r="F89" s="211" t="s">
        <v>135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SUM(P90:P102)</f>
        <v>0</v>
      </c>
      <c r="Q89" s="205"/>
      <c r="R89" s="206">
        <f>SUM(R90:R102)</f>
        <v>0</v>
      </c>
      <c r="S89" s="205"/>
      <c r="T89" s="207">
        <f>SUM(T90:T102)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132</v>
      </c>
      <c r="AT89" s="209" t="s">
        <v>68</v>
      </c>
      <c r="AU89" s="209" t="s">
        <v>76</v>
      </c>
      <c r="AY89" s="208" t="s">
        <v>133</v>
      </c>
      <c r="BK89" s="210">
        <f>SUM(BK90:BK102)</f>
        <v>0</v>
      </c>
    </row>
    <row r="90" spans="1:65" s="2" customFormat="1" ht="16.5" customHeight="1">
      <c r="A90" s="39"/>
      <c r="B90" s="40"/>
      <c r="C90" s="213" t="s">
        <v>76</v>
      </c>
      <c r="D90" s="213" t="s">
        <v>136</v>
      </c>
      <c r="E90" s="214" t="s">
        <v>1303</v>
      </c>
      <c r="F90" s="215" t="s">
        <v>1304</v>
      </c>
      <c r="G90" s="216" t="s">
        <v>1151</v>
      </c>
      <c r="H90" s="217">
        <v>1</v>
      </c>
      <c r="I90" s="218"/>
      <c r="J90" s="219">
        <f>ROUND(I90*H90,2)</f>
        <v>0</v>
      </c>
      <c r="K90" s="215" t="s">
        <v>196</v>
      </c>
      <c r="L90" s="45"/>
      <c r="M90" s="220" t="s">
        <v>19</v>
      </c>
      <c r="N90" s="221" t="s">
        <v>40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141</v>
      </c>
      <c r="AT90" s="224" t="s">
        <v>136</v>
      </c>
      <c r="AU90" s="224" t="s">
        <v>78</v>
      </c>
      <c r="AY90" s="18" t="s">
        <v>133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76</v>
      </c>
      <c r="BK90" s="225">
        <f>ROUND(I90*H90,2)</f>
        <v>0</v>
      </c>
      <c r="BL90" s="18" t="s">
        <v>141</v>
      </c>
      <c r="BM90" s="224" t="s">
        <v>1305</v>
      </c>
    </row>
    <row r="91" spans="1:65" s="2" customFormat="1" ht="16.5" customHeight="1">
      <c r="A91" s="39"/>
      <c r="B91" s="40"/>
      <c r="C91" s="213" t="s">
        <v>78</v>
      </c>
      <c r="D91" s="213" t="s">
        <v>136</v>
      </c>
      <c r="E91" s="214" t="s">
        <v>146</v>
      </c>
      <c r="F91" s="215" t="s">
        <v>1306</v>
      </c>
      <c r="G91" s="216" t="s">
        <v>1151</v>
      </c>
      <c r="H91" s="217">
        <v>1</v>
      </c>
      <c r="I91" s="218"/>
      <c r="J91" s="219">
        <f>ROUND(I91*H91,2)</f>
        <v>0</v>
      </c>
      <c r="K91" s="215" t="s">
        <v>196</v>
      </c>
      <c r="L91" s="45"/>
      <c r="M91" s="220" t="s">
        <v>19</v>
      </c>
      <c r="N91" s="221" t="s">
        <v>40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141</v>
      </c>
      <c r="AT91" s="224" t="s">
        <v>136</v>
      </c>
      <c r="AU91" s="224" t="s">
        <v>78</v>
      </c>
      <c r="AY91" s="18" t="s">
        <v>133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76</v>
      </c>
      <c r="BK91" s="225">
        <f>ROUND(I91*H91,2)</f>
        <v>0</v>
      </c>
      <c r="BL91" s="18" t="s">
        <v>141</v>
      </c>
      <c r="BM91" s="224" t="s">
        <v>1307</v>
      </c>
    </row>
    <row r="92" spans="1:65" s="2" customFormat="1" ht="16.5" customHeight="1">
      <c r="A92" s="39"/>
      <c r="B92" s="40"/>
      <c r="C92" s="213" t="s">
        <v>145</v>
      </c>
      <c r="D92" s="213" t="s">
        <v>136</v>
      </c>
      <c r="E92" s="214" t="s">
        <v>1308</v>
      </c>
      <c r="F92" s="215" t="s">
        <v>1309</v>
      </c>
      <c r="G92" s="216" t="s">
        <v>1151</v>
      </c>
      <c r="H92" s="217">
        <v>1</v>
      </c>
      <c r="I92" s="218"/>
      <c r="J92" s="219">
        <f>ROUND(I92*H92,2)</f>
        <v>0</v>
      </c>
      <c r="K92" s="215" t="s">
        <v>196</v>
      </c>
      <c r="L92" s="45"/>
      <c r="M92" s="220" t="s">
        <v>19</v>
      </c>
      <c r="N92" s="221" t="s">
        <v>40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141</v>
      </c>
      <c r="AT92" s="224" t="s">
        <v>136</v>
      </c>
      <c r="AU92" s="224" t="s">
        <v>78</v>
      </c>
      <c r="AY92" s="18" t="s">
        <v>133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76</v>
      </c>
      <c r="BK92" s="225">
        <f>ROUND(I92*H92,2)</f>
        <v>0</v>
      </c>
      <c r="BL92" s="18" t="s">
        <v>141</v>
      </c>
      <c r="BM92" s="224" t="s">
        <v>1310</v>
      </c>
    </row>
    <row r="93" spans="1:65" s="2" customFormat="1" ht="16.5" customHeight="1">
      <c r="A93" s="39"/>
      <c r="B93" s="40"/>
      <c r="C93" s="213" t="s">
        <v>152</v>
      </c>
      <c r="D93" s="213" t="s">
        <v>136</v>
      </c>
      <c r="E93" s="214" t="s">
        <v>1311</v>
      </c>
      <c r="F93" s="215" t="s">
        <v>1312</v>
      </c>
      <c r="G93" s="216" t="s">
        <v>1151</v>
      </c>
      <c r="H93" s="217">
        <v>1</v>
      </c>
      <c r="I93" s="218"/>
      <c r="J93" s="219">
        <f>ROUND(I93*H93,2)</f>
        <v>0</v>
      </c>
      <c r="K93" s="215" t="s">
        <v>196</v>
      </c>
      <c r="L93" s="45"/>
      <c r="M93" s="220" t="s">
        <v>19</v>
      </c>
      <c r="N93" s="221" t="s">
        <v>40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141</v>
      </c>
      <c r="AT93" s="224" t="s">
        <v>136</v>
      </c>
      <c r="AU93" s="224" t="s">
        <v>78</v>
      </c>
      <c r="AY93" s="18" t="s">
        <v>133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76</v>
      </c>
      <c r="BK93" s="225">
        <f>ROUND(I93*H93,2)</f>
        <v>0</v>
      </c>
      <c r="BL93" s="18" t="s">
        <v>141</v>
      </c>
      <c r="BM93" s="224" t="s">
        <v>1313</v>
      </c>
    </row>
    <row r="94" spans="1:65" s="2" customFormat="1" ht="16.5" customHeight="1">
      <c r="A94" s="39"/>
      <c r="B94" s="40"/>
      <c r="C94" s="213" t="s">
        <v>132</v>
      </c>
      <c r="D94" s="213" t="s">
        <v>136</v>
      </c>
      <c r="E94" s="214" t="s">
        <v>153</v>
      </c>
      <c r="F94" s="215" t="s">
        <v>151</v>
      </c>
      <c r="G94" s="216" t="s">
        <v>1151</v>
      </c>
      <c r="H94" s="217">
        <v>1</v>
      </c>
      <c r="I94" s="218"/>
      <c r="J94" s="219">
        <f>ROUND(I94*H94,2)</f>
        <v>0</v>
      </c>
      <c r="K94" s="215" t="s">
        <v>196</v>
      </c>
      <c r="L94" s="45"/>
      <c r="M94" s="220" t="s">
        <v>19</v>
      </c>
      <c r="N94" s="221" t="s">
        <v>40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141</v>
      </c>
      <c r="AT94" s="224" t="s">
        <v>136</v>
      </c>
      <c r="AU94" s="224" t="s">
        <v>78</v>
      </c>
      <c r="AY94" s="18" t="s">
        <v>133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76</v>
      </c>
      <c r="BK94" s="225">
        <f>ROUND(I94*H94,2)</f>
        <v>0</v>
      </c>
      <c r="BL94" s="18" t="s">
        <v>141</v>
      </c>
      <c r="BM94" s="224" t="s">
        <v>1314</v>
      </c>
    </row>
    <row r="95" spans="1:65" s="2" customFormat="1" ht="16.5" customHeight="1">
      <c r="A95" s="39"/>
      <c r="B95" s="40"/>
      <c r="C95" s="213" t="s">
        <v>163</v>
      </c>
      <c r="D95" s="213" t="s">
        <v>136</v>
      </c>
      <c r="E95" s="214" t="s">
        <v>1315</v>
      </c>
      <c r="F95" s="215" t="s">
        <v>1316</v>
      </c>
      <c r="G95" s="216" t="s">
        <v>1151</v>
      </c>
      <c r="H95" s="217">
        <v>1</v>
      </c>
      <c r="I95" s="218"/>
      <c r="J95" s="219">
        <f>ROUND(I95*H95,2)</f>
        <v>0</v>
      </c>
      <c r="K95" s="215" t="s">
        <v>196</v>
      </c>
      <c r="L95" s="45"/>
      <c r="M95" s="220" t="s">
        <v>19</v>
      </c>
      <c r="N95" s="221" t="s">
        <v>40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141</v>
      </c>
      <c r="AT95" s="224" t="s">
        <v>136</v>
      </c>
      <c r="AU95" s="224" t="s">
        <v>78</v>
      </c>
      <c r="AY95" s="18" t="s">
        <v>133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76</v>
      </c>
      <c r="BK95" s="225">
        <f>ROUND(I95*H95,2)</f>
        <v>0</v>
      </c>
      <c r="BL95" s="18" t="s">
        <v>141</v>
      </c>
      <c r="BM95" s="224" t="s">
        <v>1317</v>
      </c>
    </row>
    <row r="96" spans="1:65" s="2" customFormat="1" ht="16.5" customHeight="1">
      <c r="A96" s="39"/>
      <c r="B96" s="40"/>
      <c r="C96" s="213" t="s">
        <v>169</v>
      </c>
      <c r="D96" s="213" t="s">
        <v>136</v>
      </c>
      <c r="E96" s="214" t="s">
        <v>1318</v>
      </c>
      <c r="F96" s="215" t="s">
        <v>1319</v>
      </c>
      <c r="G96" s="216" t="s">
        <v>1151</v>
      </c>
      <c r="H96" s="217">
        <v>1</v>
      </c>
      <c r="I96" s="218"/>
      <c r="J96" s="219">
        <f>ROUND(I96*H96,2)</f>
        <v>0</v>
      </c>
      <c r="K96" s="215" t="s">
        <v>196</v>
      </c>
      <c r="L96" s="45"/>
      <c r="M96" s="220" t="s">
        <v>19</v>
      </c>
      <c r="N96" s="221" t="s">
        <v>40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141</v>
      </c>
      <c r="AT96" s="224" t="s">
        <v>136</v>
      </c>
      <c r="AU96" s="224" t="s">
        <v>78</v>
      </c>
      <c r="AY96" s="18" t="s">
        <v>133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76</v>
      </c>
      <c r="BK96" s="225">
        <f>ROUND(I96*H96,2)</f>
        <v>0</v>
      </c>
      <c r="BL96" s="18" t="s">
        <v>141</v>
      </c>
      <c r="BM96" s="224" t="s">
        <v>1320</v>
      </c>
    </row>
    <row r="97" spans="1:65" s="2" customFormat="1" ht="16.5" customHeight="1">
      <c r="A97" s="39"/>
      <c r="B97" s="40"/>
      <c r="C97" s="213" t="s">
        <v>176</v>
      </c>
      <c r="D97" s="213" t="s">
        <v>136</v>
      </c>
      <c r="E97" s="214" t="s">
        <v>1321</v>
      </c>
      <c r="F97" s="215" t="s">
        <v>162</v>
      </c>
      <c r="G97" s="216" t="s">
        <v>1151</v>
      </c>
      <c r="H97" s="217">
        <v>1</v>
      </c>
      <c r="I97" s="218"/>
      <c r="J97" s="219">
        <f>ROUND(I97*H97,2)</f>
        <v>0</v>
      </c>
      <c r="K97" s="215" t="s">
        <v>196</v>
      </c>
      <c r="L97" s="45"/>
      <c r="M97" s="220" t="s">
        <v>19</v>
      </c>
      <c r="N97" s="221" t="s">
        <v>40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141</v>
      </c>
      <c r="AT97" s="224" t="s">
        <v>136</v>
      </c>
      <c r="AU97" s="224" t="s">
        <v>78</v>
      </c>
      <c r="AY97" s="18" t="s">
        <v>133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76</v>
      </c>
      <c r="BK97" s="225">
        <f>ROUND(I97*H97,2)</f>
        <v>0</v>
      </c>
      <c r="BL97" s="18" t="s">
        <v>141</v>
      </c>
      <c r="BM97" s="224" t="s">
        <v>1322</v>
      </c>
    </row>
    <row r="98" spans="1:65" s="2" customFormat="1" ht="16.5" customHeight="1">
      <c r="A98" s="39"/>
      <c r="B98" s="40"/>
      <c r="C98" s="213" t="s">
        <v>237</v>
      </c>
      <c r="D98" s="213" t="s">
        <v>136</v>
      </c>
      <c r="E98" s="214" t="s">
        <v>1323</v>
      </c>
      <c r="F98" s="215" t="s">
        <v>1324</v>
      </c>
      <c r="G98" s="216" t="s">
        <v>1151</v>
      </c>
      <c r="H98" s="217">
        <v>1</v>
      </c>
      <c r="I98" s="218"/>
      <c r="J98" s="219">
        <f>ROUND(I98*H98,2)</f>
        <v>0</v>
      </c>
      <c r="K98" s="215" t="s">
        <v>196</v>
      </c>
      <c r="L98" s="45"/>
      <c r="M98" s="220" t="s">
        <v>19</v>
      </c>
      <c r="N98" s="221" t="s">
        <v>40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141</v>
      </c>
      <c r="AT98" s="224" t="s">
        <v>136</v>
      </c>
      <c r="AU98" s="224" t="s">
        <v>78</v>
      </c>
      <c r="AY98" s="18" t="s">
        <v>133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76</v>
      </c>
      <c r="BK98" s="225">
        <f>ROUND(I98*H98,2)</f>
        <v>0</v>
      </c>
      <c r="BL98" s="18" t="s">
        <v>141</v>
      </c>
      <c r="BM98" s="224" t="s">
        <v>1325</v>
      </c>
    </row>
    <row r="99" spans="1:65" s="2" customFormat="1" ht="16.5" customHeight="1">
      <c r="A99" s="39"/>
      <c r="B99" s="40"/>
      <c r="C99" s="213" t="s">
        <v>212</v>
      </c>
      <c r="D99" s="213" t="s">
        <v>136</v>
      </c>
      <c r="E99" s="214" t="s">
        <v>1326</v>
      </c>
      <c r="F99" s="215" t="s">
        <v>1327</v>
      </c>
      <c r="G99" s="216" t="s">
        <v>1151</v>
      </c>
      <c r="H99" s="217">
        <v>1</v>
      </c>
      <c r="I99" s="218"/>
      <c r="J99" s="219">
        <f>ROUND(I99*H99,2)</f>
        <v>0</v>
      </c>
      <c r="K99" s="215" t="s">
        <v>196</v>
      </c>
      <c r="L99" s="45"/>
      <c r="M99" s="220" t="s">
        <v>19</v>
      </c>
      <c r="N99" s="221" t="s">
        <v>40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141</v>
      </c>
      <c r="AT99" s="224" t="s">
        <v>136</v>
      </c>
      <c r="AU99" s="224" t="s">
        <v>78</v>
      </c>
      <c r="AY99" s="18" t="s">
        <v>133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76</v>
      </c>
      <c r="BK99" s="225">
        <f>ROUND(I99*H99,2)</f>
        <v>0</v>
      </c>
      <c r="BL99" s="18" t="s">
        <v>141</v>
      </c>
      <c r="BM99" s="224" t="s">
        <v>1328</v>
      </c>
    </row>
    <row r="100" spans="1:65" s="2" customFormat="1" ht="12">
      <c r="A100" s="39"/>
      <c r="B100" s="40"/>
      <c r="C100" s="213" t="s">
        <v>249</v>
      </c>
      <c r="D100" s="213" t="s">
        <v>136</v>
      </c>
      <c r="E100" s="214" t="s">
        <v>1329</v>
      </c>
      <c r="F100" s="215" t="s">
        <v>1330</v>
      </c>
      <c r="G100" s="216" t="s">
        <v>1151</v>
      </c>
      <c r="H100" s="217">
        <v>1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40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141</v>
      </c>
      <c r="AT100" s="224" t="s">
        <v>136</v>
      </c>
      <c r="AU100" s="224" t="s">
        <v>78</v>
      </c>
      <c r="AY100" s="18" t="s">
        <v>133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76</v>
      </c>
      <c r="BK100" s="225">
        <f>ROUND(I100*H100,2)</f>
        <v>0</v>
      </c>
      <c r="BL100" s="18" t="s">
        <v>141</v>
      </c>
      <c r="BM100" s="224" t="s">
        <v>1331</v>
      </c>
    </row>
    <row r="101" spans="1:65" s="2" customFormat="1" ht="16.5" customHeight="1">
      <c r="A101" s="39"/>
      <c r="B101" s="40"/>
      <c r="C101" s="213" t="s">
        <v>216</v>
      </c>
      <c r="D101" s="213" t="s">
        <v>136</v>
      </c>
      <c r="E101" s="214" t="s">
        <v>1332</v>
      </c>
      <c r="F101" s="215" t="s">
        <v>1333</v>
      </c>
      <c r="G101" s="216" t="s">
        <v>1151</v>
      </c>
      <c r="H101" s="217">
        <v>1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40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141</v>
      </c>
      <c r="AT101" s="224" t="s">
        <v>136</v>
      </c>
      <c r="AU101" s="224" t="s">
        <v>78</v>
      </c>
      <c r="AY101" s="18" t="s">
        <v>133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76</v>
      </c>
      <c r="BK101" s="225">
        <f>ROUND(I101*H101,2)</f>
        <v>0</v>
      </c>
      <c r="BL101" s="18" t="s">
        <v>141</v>
      </c>
      <c r="BM101" s="224" t="s">
        <v>1334</v>
      </c>
    </row>
    <row r="102" spans="1:65" s="2" customFormat="1" ht="12">
      <c r="A102" s="39"/>
      <c r="B102" s="40"/>
      <c r="C102" s="213" t="s">
        <v>258</v>
      </c>
      <c r="D102" s="213" t="s">
        <v>136</v>
      </c>
      <c r="E102" s="214" t="s">
        <v>1335</v>
      </c>
      <c r="F102" s="215" t="s">
        <v>1336</v>
      </c>
      <c r="G102" s="216" t="s">
        <v>1151</v>
      </c>
      <c r="H102" s="217">
        <v>1</v>
      </c>
      <c r="I102" s="218"/>
      <c r="J102" s="219">
        <f>ROUND(I102*H102,2)</f>
        <v>0</v>
      </c>
      <c r="K102" s="215" t="s">
        <v>19</v>
      </c>
      <c r="L102" s="45"/>
      <c r="M102" s="277" t="s">
        <v>19</v>
      </c>
      <c r="N102" s="278" t="s">
        <v>40</v>
      </c>
      <c r="O102" s="233"/>
      <c r="P102" s="279">
        <f>O102*H102</f>
        <v>0</v>
      </c>
      <c r="Q102" s="279">
        <v>0</v>
      </c>
      <c r="R102" s="279">
        <f>Q102*H102</f>
        <v>0</v>
      </c>
      <c r="S102" s="279">
        <v>0</v>
      </c>
      <c r="T102" s="28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141</v>
      </c>
      <c r="AT102" s="224" t="s">
        <v>136</v>
      </c>
      <c r="AU102" s="224" t="s">
        <v>78</v>
      </c>
      <c r="AY102" s="18" t="s">
        <v>133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76</v>
      </c>
      <c r="BK102" s="225">
        <f>ROUND(I102*H102,2)</f>
        <v>0</v>
      </c>
      <c r="BL102" s="18" t="s">
        <v>141</v>
      </c>
      <c r="BM102" s="224" t="s">
        <v>1337</v>
      </c>
    </row>
    <row r="103" spans="1:31" s="2" customFormat="1" ht="6.95" customHeight="1">
      <c r="A103" s="39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45"/>
      <c r="M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</sheetData>
  <sheetProtection password="CC35" sheet="1" objects="1" scenarios="1" formatColumns="0" formatRows="0" autoFilter="0"/>
  <autoFilter ref="C86:K10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6" customFormat="1" ht="45" customHeight="1">
      <c r="B3" s="288"/>
      <c r="C3" s="289" t="s">
        <v>1338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1339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1340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1341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1342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1343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1344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1345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1346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1347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1348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75</v>
      </c>
      <c r="F18" s="295" t="s">
        <v>1349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1350</v>
      </c>
      <c r="F19" s="295" t="s">
        <v>1351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1352</v>
      </c>
      <c r="F20" s="295" t="s">
        <v>1353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1354</v>
      </c>
      <c r="F21" s="295" t="s">
        <v>1355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1356</v>
      </c>
      <c r="F22" s="295" t="s">
        <v>1357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82</v>
      </c>
      <c r="F23" s="295" t="s">
        <v>1358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1359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1360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1361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1362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1363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1364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1365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1366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1367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120</v>
      </c>
      <c r="F36" s="295"/>
      <c r="G36" s="295" t="s">
        <v>1368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1369</v>
      </c>
      <c r="F37" s="295"/>
      <c r="G37" s="295" t="s">
        <v>1370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50</v>
      </c>
      <c r="F38" s="295"/>
      <c r="G38" s="295" t="s">
        <v>1371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51</v>
      </c>
      <c r="F39" s="295"/>
      <c r="G39" s="295" t="s">
        <v>1372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121</v>
      </c>
      <c r="F40" s="295"/>
      <c r="G40" s="295" t="s">
        <v>1373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122</v>
      </c>
      <c r="F41" s="295"/>
      <c r="G41" s="295" t="s">
        <v>1374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1375</v>
      </c>
      <c r="F42" s="295"/>
      <c r="G42" s="295" t="s">
        <v>1376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1377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1378</v>
      </c>
      <c r="F44" s="295"/>
      <c r="G44" s="295" t="s">
        <v>1379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124</v>
      </c>
      <c r="F45" s="295"/>
      <c r="G45" s="295" t="s">
        <v>1380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1381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1382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1383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1384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1385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1386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1387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1388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1389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1390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1391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1392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1393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1394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1395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1396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1397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1398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1399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1400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1401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1402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1403</v>
      </c>
      <c r="D76" s="313"/>
      <c r="E76" s="313"/>
      <c r="F76" s="313" t="s">
        <v>1404</v>
      </c>
      <c r="G76" s="314"/>
      <c r="H76" s="313" t="s">
        <v>51</v>
      </c>
      <c r="I76" s="313" t="s">
        <v>54</v>
      </c>
      <c r="J76" s="313" t="s">
        <v>1405</v>
      </c>
      <c r="K76" s="312"/>
    </row>
    <row r="77" spans="2:11" s="1" customFormat="1" ht="17.25" customHeight="1">
      <c r="B77" s="310"/>
      <c r="C77" s="315" t="s">
        <v>1406</v>
      </c>
      <c r="D77" s="315"/>
      <c r="E77" s="315"/>
      <c r="F77" s="316" t="s">
        <v>1407</v>
      </c>
      <c r="G77" s="317"/>
      <c r="H77" s="315"/>
      <c r="I77" s="315"/>
      <c r="J77" s="315" t="s">
        <v>1408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50</v>
      </c>
      <c r="D79" s="320"/>
      <c r="E79" s="320"/>
      <c r="F79" s="321" t="s">
        <v>1409</v>
      </c>
      <c r="G79" s="322"/>
      <c r="H79" s="298" t="s">
        <v>1410</v>
      </c>
      <c r="I79" s="298" t="s">
        <v>1411</v>
      </c>
      <c r="J79" s="298">
        <v>20</v>
      </c>
      <c r="K79" s="312"/>
    </row>
    <row r="80" spans="2:11" s="1" customFormat="1" ht="15" customHeight="1">
      <c r="B80" s="310"/>
      <c r="C80" s="298" t="s">
        <v>1412</v>
      </c>
      <c r="D80" s="298"/>
      <c r="E80" s="298"/>
      <c r="F80" s="321" t="s">
        <v>1409</v>
      </c>
      <c r="G80" s="322"/>
      <c r="H80" s="298" t="s">
        <v>1413</v>
      </c>
      <c r="I80" s="298" t="s">
        <v>1411</v>
      </c>
      <c r="J80" s="298">
        <v>120</v>
      </c>
      <c r="K80" s="312"/>
    </row>
    <row r="81" spans="2:11" s="1" customFormat="1" ht="15" customHeight="1">
      <c r="B81" s="323"/>
      <c r="C81" s="298" t="s">
        <v>1414</v>
      </c>
      <c r="D81" s="298"/>
      <c r="E81" s="298"/>
      <c r="F81" s="321" t="s">
        <v>1415</v>
      </c>
      <c r="G81" s="322"/>
      <c r="H81" s="298" t="s">
        <v>1416</v>
      </c>
      <c r="I81" s="298" t="s">
        <v>1411</v>
      </c>
      <c r="J81" s="298">
        <v>50</v>
      </c>
      <c r="K81" s="312"/>
    </row>
    <row r="82" spans="2:11" s="1" customFormat="1" ht="15" customHeight="1">
      <c r="B82" s="323"/>
      <c r="C82" s="298" t="s">
        <v>1417</v>
      </c>
      <c r="D82" s="298"/>
      <c r="E82" s="298"/>
      <c r="F82" s="321" t="s">
        <v>1409</v>
      </c>
      <c r="G82" s="322"/>
      <c r="H82" s="298" t="s">
        <v>1418</v>
      </c>
      <c r="I82" s="298" t="s">
        <v>1419</v>
      </c>
      <c r="J82" s="298"/>
      <c r="K82" s="312"/>
    </row>
    <row r="83" spans="2:11" s="1" customFormat="1" ht="15" customHeight="1">
      <c r="B83" s="323"/>
      <c r="C83" s="324" t="s">
        <v>1420</v>
      </c>
      <c r="D83" s="324"/>
      <c r="E83" s="324"/>
      <c r="F83" s="325" t="s">
        <v>1415</v>
      </c>
      <c r="G83" s="324"/>
      <c r="H83" s="324" t="s">
        <v>1421</v>
      </c>
      <c r="I83" s="324" t="s">
        <v>1411</v>
      </c>
      <c r="J83" s="324">
        <v>15</v>
      </c>
      <c r="K83" s="312"/>
    </row>
    <row r="84" spans="2:11" s="1" customFormat="1" ht="15" customHeight="1">
      <c r="B84" s="323"/>
      <c r="C84" s="324" t="s">
        <v>1422</v>
      </c>
      <c r="D84" s="324"/>
      <c r="E84" s="324"/>
      <c r="F84" s="325" t="s">
        <v>1415</v>
      </c>
      <c r="G84" s="324"/>
      <c r="H84" s="324" t="s">
        <v>1423</v>
      </c>
      <c r="I84" s="324" t="s">
        <v>1411</v>
      </c>
      <c r="J84" s="324">
        <v>15</v>
      </c>
      <c r="K84" s="312"/>
    </row>
    <row r="85" spans="2:11" s="1" customFormat="1" ht="15" customHeight="1">
      <c r="B85" s="323"/>
      <c r="C85" s="324" t="s">
        <v>1424</v>
      </c>
      <c r="D85" s="324"/>
      <c r="E85" s="324"/>
      <c r="F85" s="325" t="s">
        <v>1415</v>
      </c>
      <c r="G85" s="324"/>
      <c r="H85" s="324" t="s">
        <v>1425</v>
      </c>
      <c r="I85" s="324" t="s">
        <v>1411</v>
      </c>
      <c r="J85" s="324">
        <v>20</v>
      </c>
      <c r="K85" s="312"/>
    </row>
    <row r="86" spans="2:11" s="1" customFormat="1" ht="15" customHeight="1">
      <c r="B86" s="323"/>
      <c r="C86" s="324" t="s">
        <v>1426</v>
      </c>
      <c r="D86" s="324"/>
      <c r="E86" s="324"/>
      <c r="F86" s="325" t="s">
        <v>1415</v>
      </c>
      <c r="G86" s="324"/>
      <c r="H86" s="324" t="s">
        <v>1427</v>
      </c>
      <c r="I86" s="324" t="s">
        <v>1411</v>
      </c>
      <c r="J86" s="324">
        <v>20</v>
      </c>
      <c r="K86" s="312"/>
    </row>
    <row r="87" spans="2:11" s="1" customFormat="1" ht="15" customHeight="1">
      <c r="B87" s="323"/>
      <c r="C87" s="298" t="s">
        <v>1428</v>
      </c>
      <c r="D87" s="298"/>
      <c r="E87" s="298"/>
      <c r="F87" s="321" t="s">
        <v>1415</v>
      </c>
      <c r="G87" s="322"/>
      <c r="H87" s="298" t="s">
        <v>1429</v>
      </c>
      <c r="I87" s="298" t="s">
        <v>1411</v>
      </c>
      <c r="J87" s="298">
        <v>50</v>
      </c>
      <c r="K87" s="312"/>
    </row>
    <row r="88" spans="2:11" s="1" customFormat="1" ht="15" customHeight="1">
      <c r="B88" s="323"/>
      <c r="C88" s="298" t="s">
        <v>1430</v>
      </c>
      <c r="D88" s="298"/>
      <c r="E88" s="298"/>
      <c r="F88" s="321" t="s">
        <v>1415</v>
      </c>
      <c r="G88" s="322"/>
      <c r="H88" s="298" t="s">
        <v>1431</v>
      </c>
      <c r="I88" s="298" t="s">
        <v>1411</v>
      </c>
      <c r="J88" s="298">
        <v>20</v>
      </c>
      <c r="K88" s="312"/>
    </row>
    <row r="89" spans="2:11" s="1" customFormat="1" ht="15" customHeight="1">
      <c r="B89" s="323"/>
      <c r="C89" s="298" t="s">
        <v>1432</v>
      </c>
      <c r="D89" s="298"/>
      <c r="E89" s="298"/>
      <c r="F89" s="321" t="s">
        <v>1415</v>
      </c>
      <c r="G89" s="322"/>
      <c r="H89" s="298" t="s">
        <v>1433</v>
      </c>
      <c r="I89" s="298" t="s">
        <v>1411</v>
      </c>
      <c r="J89" s="298">
        <v>20</v>
      </c>
      <c r="K89" s="312"/>
    </row>
    <row r="90" spans="2:11" s="1" customFormat="1" ht="15" customHeight="1">
      <c r="B90" s="323"/>
      <c r="C90" s="298" t="s">
        <v>1434</v>
      </c>
      <c r="D90" s="298"/>
      <c r="E90" s="298"/>
      <c r="F90" s="321" t="s">
        <v>1415</v>
      </c>
      <c r="G90" s="322"/>
      <c r="H90" s="298" t="s">
        <v>1435</v>
      </c>
      <c r="I90" s="298" t="s">
        <v>1411</v>
      </c>
      <c r="J90" s="298">
        <v>50</v>
      </c>
      <c r="K90" s="312"/>
    </row>
    <row r="91" spans="2:11" s="1" customFormat="1" ht="15" customHeight="1">
      <c r="B91" s="323"/>
      <c r="C91" s="298" t="s">
        <v>1436</v>
      </c>
      <c r="D91" s="298"/>
      <c r="E91" s="298"/>
      <c r="F91" s="321" t="s">
        <v>1415</v>
      </c>
      <c r="G91" s="322"/>
      <c r="H91" s="298" t="s">
        <v>1436</v>
      </c>
      <c r="I91" s="298" t="s">
        <v>1411</v>
      </c>
      <c r="J91" s="298">
        <v>50</v>
      </c>
      <c r="K91" s="312"/>
    </row>
    <row r="92" spans="2:11" s="1" customFormat="1" ht="15" customHeight="1">
      <c r="B92" s="323"/>
      <c r="C92" s="298" t="s">
        <v>1437</v>
      </c>
      <c r="D92" s="298"/>
      <c r="E92" s="298"/>
      <c r="F92" s="321" t="s">
        <v>1415</v>
      </c>
      <c r="G92" s="322"/>
      <c r="H92" s="298" t="s">
        <v>1438</v>
      </c>
      <c r="I92" s="298" t="s">
        <v>1411</v>
      </c>
      <c r="J92" s="298">
        <v>255</v>
      </c>
      <c r="K92" s="312"/>
    </row>
    <row r="93" spans="2:11" s="1" customFormat="1" ht="15" customHeight="1">
      <c r="B93" s="323"/>
      <c r="C93" s="298" t="s">
        <v>1439</v>
      </c>
      <c r="D93" s="298"/>
      <c r="E93" s="298"/>
      <c r="F93" s="321" t="s">
        <v>1409</v>
      </c>
      <c r="G93" s="322"/>
      <c r="H93" s="298" t="s">
        <v>1440</v>
      </c>
      <c r="I93" s="298" t="s">
        <v>1441</v>
      </c>
      <c r="J93" s="298"/>
      <c r="K93" s="312"/>
    </row>
    <row r="94" spans="2:11" s="1" customFormat="1" ht="15" customHeight="1">
      <c r="B94" s="323"/>
      <c r="C94" s="298" t="s">
        <v>1442</v>
      </c>
      <c r="D94" s="298"/>
      <c r="E94" s="298"/>
      <c r="F94" s="321" t="s">
        <v>1409</v>
      </c>
      <c r="G94" s="322"/>
      <c r="H94" s="298" t="s">
        <v>1443</v>
      </c>
      <c r="I94" s="298" t="s">
        <v>1444</v>
      </c>
      <c r="J94" s="298"/>
      <c r="K94" s="312"/>
    </row>
    <row r="95" spans="2:11" s="1" customFormat="1" ht="15" customHeight="1">
      <c r="B95" s="323"/>
      <c r="C95" s="298" t="s">
        <v>1445</v>
      </c>
      <c r="D95" s="298"/>
      <c r="E95" s="298"/>
      <c r="F95" s="321" t="s">
        <v>1409</v>
      </c>
      <c r="G95" s="322"/>
      <c r="H95" s="298" t="s">
        <v>1445</v>
      </c>
      <c r="I95" s="298" t="s">
        <v>1444</v>
      </c>
      <c r="J95" s="298"/>
      <c r="K95" s="312"/>
    </row>
    <row r="96" spans="2:11" s="1" customFormat="1" ht="15" customHeight="1">
      <c r="B96" s="323"/>
      <c r="C96" s="298" t="s">
        <v>35</v>
      </c>
      <c r="D96" s="298"/>
      <c r="E96" s="298"/>
      <c r="F96" s="321" t="s">
        <v>1409</v>
      </c>
      <c r="G96" s="322"/>
      <c r="H96" s="298" t="s">
        <v>1446</v>
      </c>
      <c r="I96" s="298" t="s">
        <v>1444</v>
      </c>
      <c r="J96" s="298"/>
      <c r="K96" s="312"/>
    </row>
    <row r="97" spans="2:11" s="1" customFormat="1" ht="15" customHeight="1">
      <c r="B97" s="323"/>
      <c r="C97" s="298" t="s">
        <v>45</v>
      </c>
      <c r="D97" s="298"/>
      <c r="E97" s="298"/>
      <c r="F97" s="321" t="s">
        <v>1409</v>
      </c>
      <c r="G97" s="322"/>
      <c r="H97" s="298" t="s">
        <v>1447</v>
      </c>
      <c r="I97" s="298" t="s">
        <v>1444</v>
      </c>
      <c r="J97" s="298"/>
      <c r="K97" s="312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1448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1403</v>
      </c>
      <c r="D103" s="313"/>
      <c r="E103" s="313"/>
      <c r="F103" s="313" t="s">
        <v>1404</v>
      </c>
      <c r="G103" s="314"/>
      <c r="H103" s="313" t="s">
        <v>51</v>
      </c>
      <c r="I103" s="313" t="s">
        <v>54</v>
      </c>
      <c r="J103" s="313" t="s">
        <v>1405</v>
      </c>
      <c r="K103" s="312"/>
    </row>
    <row r="104" spans="2:11" s="1" customFormat="1" ht="17.25" customHeight="1">
      <c r="B104" s="310"/>
      <c r="C104" s="315" t="s">
        <v>1406</v>
      </c>
      <c r="D104" s="315"/>
      <c r="E104" s="315"/>
      <c r="F104" s="316" t="s">
        <v>1407</v>
      </c>
      <c r="G104" s="317"/>
      <c r="H104" s="315"/>
      <c r="I104" s="315"/>
      <c r="J104" s="315" t="s">
        <v>1408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pans="2:11" s="1" customFormat="1" ht="15" customHeight="1">
      <c r="B106" s="310"/>
      <c r="C106" s="298" t="s">
        <v>50</v>
      </c>
      <c r="D106" s="320"/>
      <c r="E106" s="320"/>
      <c r="F106" s="321" t="s">
        <v>1409</v>
      </c>
      <c r="G106" s="298"/>
      <c r="H106" s="298" t="s">
        <v>1449</v>
      </c>
      <c r="I106" s="298" t="s">
        <v>1411</v>
      </c>
      <c r="J106" s="298">
        <v>20</v>
      </c>
      <c r="K106" s="312"/>
    </row>
    <row r="107" spans="2:11" s="1" customFormat="1" ht="15" customHeight="1">
      <c r="B107" s="310"/>
      <c r="C107" s="298" t="s">
        <v>1412</v>
      </c>
      <c r="D107" s="298"/>
      <c r="E107" s="298"/>
      <c r="F107" s="321" t="s">
        <v>1409</v>
      </c>
      <c r="G107" s="298"/>
      <c r="H107" s="298" t="s">
        <v>1449</v>
      </c>
      <c r="I107" s="298" t="s">
        <v>1411</v>
      </c>
      <c r="J107" s="298">
        <v>120</v>
      </c>
      <c r="K107" s="312"/>
    </row>
    <row r="108" spans="2:11" s="1" customFormat="1" ht="15" customHeight="1">
      <c r="B108" s="323"/>
      <c r="C108" s="298" t="s">
        <v>1414</v>
      </c>
      <c r="D108" s="298"/>
      <c r="E108" s="298"/>
      <c r="F108" s="321" t="s">
        <v>1415</v>
      </c>
      <c r="G108" s="298"/>
      <c r="H108" s="298" t="s">
        <v>1449</v>
      </c>
      <c r="I108" s="298" t="s">
        <v>1411</v>
      </c>
      <c r="J108" s="298">
        <v>50</v>
      </c>
      <c r="K108" s="312"/>
    </row>
    <row r="109" spans="2:11" s="1" customFormat="1" ht="15" customHeight="1">
      <c r="B109" s="323"/>
      <c r="C109" s="298" t="s">
        <v>1417</v>
      </c>
      <c r="D109" s="298"/>
      <c r="E109" s="298"/>
      <c r="F109" s="321" t="s">
        <v>1409</v>
      </c>
      <c r="G109" s="298"/>
      <c r="H109" s="298" t="s">
        <v>1449</v>
      </c>
      <c r="I109" s="298" t="s">
        <v>1419</v>
      </c>
      <c r="J109" s="298"/>
      <c r="K109" s="312"/>
    </row>
    <row r="110" spans="2:11" s="1" customFormat="1" ht="15" customHeight="1">
      <c r="B110" s="323"/>
      <c r="C110" s="298" t="s">
        <v>1428</v>
      </c>
      <c r="D110" s="298"/>
      <c r="E110" s="298"/>
      <c r="F110" s="321" t="s">
        <v>1415</v>
      </c>
      <c r="G110" s="298"/>
      <c r="H110" s="298" t="s">
        <v>1449</v>
      </c>
      <c r="I110" s="298" t="s">
        <v>1411</v>
      </c>
      <c r="J110" s="298">
        <v>50</v>
      </c>
      <c r="K110" s="312"/>
    </row>
    <row r="111" spans="2:11" s="1" customFormat="1" ht="15" customHeight="1">
      <c r="B111" s="323"/>
      <c r="C111" s="298" t="s">
        <v>1436</v>
      </c>
      <c r="D111" s="298"/>
      <c r="E111" s="298"/>
      <c r="F111" s="321" t="s">
        <v>1415</v>
      </c>
      <c r="G111" s="298"/>
      <c r="H111" s="298" t="s">
        <v>1449</v>
      </c>
      <c r="I111" s="298" t="s">
        <v>1411</v>
      </c>
      <c r="J111" s="298">
        <v>50</v>
      </c>
      <c r="K111" s="312"/>
    </row>
    <row r="112" spans="2:11" s="1" customFormat="1" ht="15" customHeight="1">
      <c r="B112" s="323"/>
      <c r="C112" s="298" t="s">
        <v>1434</v>
      </c>
      <c r="D112" s="298"/>
      <c r="E112" s="298"/>
      <c r="F112" s="321" t="s">
        <v>1415</v>
      </c>
      <c r="G112" s="298"/>
      <c r="H112" s="298" t="s">
        <v>1449</v>
      </c>
      <c r="I112" s="298" t="s">
        <v>1411</v>
      </c>
      <c r="J112" s="298">
        <v>50</v>
      </c>
      <c r="K112" s="312"/>
    </row>
    <row r="113" spans="2:11" s="1" customFormat="1" ht="15" customHeight="1">
      <c r="B113" s="323"/>
      <c r="C113" s="298" t="s">
        <v>50</v>
      </c>
      <c r="D113" s="298"/>
      <c r="E113" s="298"/>
      <c r="F113" s="321" t="s">
        <v>1409</v>
      </c>
      <c r="G113" s="298"/>
      <c r="H113" s="298" t="s">
        <v>1450</v>
      </c>
      <c r="I113" s="298" t="s">
        <v>1411</v>
      </c>
      <c r="J113" s="298">
        <v>20</v>
      </c>
      <c r="K113" s="312"/>
    </row>
    <row r="114" spans="2:11" s="1" customFormat="1" ht="15" customHeight="1">
      <c r="B114" s="323"/>
      <c r="C114" s="298" t="s">
        <v>1451</v>
      </c>
      <c r="D114" s="298"/>
      <c r="E114" s="298"/>
      <c r="F114" s="321" t="s">
        <v>1409</v>
      </c>
      <c r="G114" s="298"/>
      <c r="H114" s="298" t="s">
        <v>1452</v>
      </c>
      <c r="I114" s="298" t="s">
        <v>1411</v>
      </c>
      <c r="J114" s="298">
        <v>120</v>
      </c>
      <c r="K114" s="312"/>
    </row>
    <row r="115" spans="2:11" s="1" customFormat="1" ht="15" customHeight="1">
      <c r="B115" s="323"/>
      <c r="C115" s="298" t="s">
        <v>35</v>
      </c>
      <c r="D115" s="298"/>
      <c r="E115" s="298"/>
      <c r="F115" s="321" t="s">
        <v>1409</v>
      </c>
      <c r="G115" s="298"/>
      <c r="H115" s="298" t="s">
        <v>1453</v>
      </c>
      <c r="I115" s="298" t="s">
        <v>1444</v>
      </c>
      <c r="J115" s="298"/>
      <c r="K115" s="312"/>
    </row>
    <row r="116" spans="2:11" s="1" customFormat="1" ht="15" customHeight="1">
      <c r="B116" s="323"/>
      <c r="C116" s="298" t="s">
        <v>45</v>
      </c>
      <c r="D116" s="298"/>
      <c r="E116" s="298"/>
      <c r="F116" s="321" t="s">
        <v>1409</v>
      </c>
      <c r="G116" s="298"/>
      <c r="H116" s="298" t="s">
        <v>1454</v>
      </c>
      <c r="I116" s="298" t="s">
        <v>1444</v>
      </c>
      <c r="J116" s="298"/>
      <c r="K116" s="312"/>
    </row>
    <row r="117" spans="2:11" s="1" customFormat="1" ht="15" customHeight="1">
      <c r="B117" s="323"/>
      <c r="C117" s="298" t="s">
        <v>54</v>
      </c>
      <c r="D117" s="298"/>
      <c r="E117" s="298"/>
      <c r="F117" s="321" t="s">
        <v>1409</v>
      </c>
      <c r="G117" s="298"/>
      <c r="H117" s="298" t="s">
        <v>1455</v>
      </c>
      <c r="I117" s="298" t="s">
        <v>1456</v>
      </c>
      <c r="J117" s="298"/>
      <c r="K117" s="312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89" t="s">
        <v>1457</v>
      </c>
      <c r="D122" s="289"/>
      <c r="E122" s="289"/>
      <c r="F122" s="289"/>
      <c r="G122" s="289"/>
      <c r="H122" s="289"/>
      <c r="I122" s="289"/>
      <c r="J122" s="289"/>
      <c r="K122" s="340"/>
    </row>
    <row r="123" spans="2:11" s="1" customFormat="1" ht="17.25" customHeight="1">
      <c r="B123" s="341"/>
      <c r="C123" s="313" t="s">
        <v>1403</v>
      </c>
      <c r="D123" s="313"/>
      <c r="E123" s="313"/>
      <c r="F123" s="313" t="s">
        <v>1404</v>
      </c>
      <c r="G123" s="314"/>
      <c r="H123" s="313" t="s">
        <v>51</v>
      </c>
      <c r="I123" s="313" t="s">
        <v>54</v>
      </c>
      <c r="J123" s="313" t="s">
        <v>1405</v>
      </c>
      <c r="K123" s="342"/>
    </row>
    <row r="124" spans="2:11" s="1" customFormat="1" ht="17.25" customHeight="1">
      <c r="B124" s="341"/>
      <c r="C124" s="315" t="s">
        <v>1406</v>
      </c>
      <c r="D124" s="315"/>
      <c r="E124" s="315"/>
      <c r="F124" s="316" t="s">
        <v>1407</v>
      </c>
      <c r="G124" s="317"/>
      <c r="H124" s="315"/>
      <c r="I124" s="315"/>
      <c r="J124" s="315" t="s">
        <v>1408</v>
      </c>
      <c r="K124" s="342"/>
    </row>
    <row r="125" spans="2:11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pans="2:11" s="1" customFormat="1" ht="15" customHeight="1">
      <c r="B126" s="343"/>
      <c r="C126" s="298" t="s">
        <v>1412</v>
      </c>
      <c r="D126" s="320"/>
      <c r="E126" s="320"/>
      <c r="F126" s="321" t="s">
        <v>1409</v>
      </c>
      <c r="G126" s="298"/>
      <c r="H126" s="298" t="s">
        <v>1449</v>
      </c>
      <c r="I126" s="298" t="s">
        <v>1411</v>
      </c>
      <c r="J126" s="298">
        <v>120</v>
      </c>
      <c r="K126" s="346"/>
    </row>
    <row r="127" spans="2:11" s="1" customFormat="1" ht="15" customHeight="1">
      <c r="B127" s="343"/>
      <c r="C127" s="298" t="s">
        <v>1458</v>
      </c>
      <c r="D127" s="298"/>
      <c r="E127" s="298"/>
      <c r="F127" s="321" t="s">
        <v>1409</v>
      </c>
      <c r="G127" s="298"/>
      <c r="H127" s="298" t="s">
        <v>1459</v>
      </c>
      <c r="I127" s="298" t="s">
        <v>1411</v>
      </c>
      <c r="J127" s="298" t="s">
        <v>1460</v>
      </c>
      <c r="K127" s="346"/>
    </row>
    <row r="128" spans="2:11" s="1" customFormat="1" ht="15" customHeight="1">
      <c r="B128" s="343"/>
      <c r="C128" s="298" t="s">
        <v>82</v>
      </c>
      <c r="D128" s="298"/>
      <c r="E128" s="298"/>
      <c r="F128" s="321" t="s">
        <v>1409</v>
      </c>
      <c r="G128" s="298"/>
      <c r="H128" s="298" t="s">
        <v>1461</v>
      </c>
      <c r="I128" s="298" t="s">
        <v>1411</v>
      </c>
      <c r="J128" s="298" t="s">
        <v>1460</v>
      </c>
      <c r="K128" s="346"/>
    </row>
    <row r="129" spans="2:11" s="1" customFormat="1" ht="15" customHeight="1">
      <c r="B129" s="343"/>
      <c r="C129" s="298" t="s">
        <v>1420</v>
      </c>
      <c r="D129" s="298"/>
      <c r="E129" s="298"/>
      <c r="F129" s="321" t="s">
        <v>1415</v>
      </c>
      <c r="G129" s="298"/>
      <c r="H129" s="298" t="s">
        <v>1421</v>
      </c>
      <c r="I129" s="298" t="s">
        <v>1411</v>
      </c>
      <c r="J129" s="298">
        <v>15</v>
      </c>
      <c r="K129" s="346"/>
    </row>
    <row r="130" spans="2:11" s="1" customFormat="1" ht="15" customHeight="1">
      <c r="B130" s="343"/>
      <c r="C130" s="324" t="s">
        <v>1422</v>
      </c>
      <c r="D130" s="324"/>
      <c r="E130" s="324"/>
      <c r="F130" s="325" t="s">
        <v>1415</v>
      </c>
      <c r="G130" s="324"/>
      <c r="H130" s="324" t="s">
        <v>1423</v>
      </c>
      <c r="I130" s="324" t="s">
        <v>1411</v>
      </c>
      <c r="J130" s="324">
        <v>15</v>
      </c>
      <c r="K130" s="346"/>
    </row>
    <row r="131" spans="2:11" s="1" customFormat="1" ht="15" customHeight="1">
      <c r="B131" s="343"/>
      <c r="C131" s="324" t="s">
        <v>1424</v>
      </c>
      <c r="D131" s="324"/>
      <c r="E131" s="324"/>
      <c r="F131" s="325" t="s">
        <v>1415</v>
      </c>
      <c r="G131" s="324"/>
      <c r="H131" s="324" t="s">
        <v>1425</v>
      </c>
      <c r="I131" s="324" t="s">
        <v>1411</v>
      </c>
      <c r="J131" s="324">
        <v>20</v>
      </c>
      <c r="K131" s="346"/>
    </row>
    <row r="132" spans="2:11" s="1" customFormat="1" ht="15" customHeight="1">
      <c r="B132" s="343"/>
      <c r="C132" s="324" t="s">
        <v>1426</v>
      </c>
      <c r="D132" s="324"/>
      <c r="E132" s="324"/>
      <c r="F132" s="325" t="s">
        <v>1415</v>
      </c>
      <c r="G132" s="324"/>
      <c r="H132" s="324" t="s">
        <v>1427</v>
      </c>
      <c r="I132" s="324" t="s">
        <v>1411</v>
      </c>
      <c r="J132" s="324">
        <v>20</v>
      </c>
      <c r="K132" s="346"/>
    </row>
    <row r="133" spans="2:11" s="1" customFormat="1" ht="15" customHeight="1">
      <c r="B133" s="343"/>
      <c r="C133" s="298" t="s">
        <v>1414</v>
      </c>
      <c r="D133" s="298"/>
      <c r="E133" s="298"/>
      <c r="F133" s="321" t="s">
        <v>1415</v>
      </c>
      <c r="G133" s="298"/>
      <c r="H133" s="298" t="s">
        <v>1449</v>
      </c>
      <c r="I133" s="298" t="s">
        <v>1411</v>
      </c>
      <c r="J133" s="298">
        <v>50</v>
      </c>
      <c r="K133" s="346"/>
    </row>
    <row r="134" spans="2:11" s="1" customFormat="1" ht="15" customHeight="1">
      <c r="B134" s="343"/>
      <c r="C134" s="298" t="s">
        <v>1428</v>
      </c>
      <c r="D134" s="298"/>
      <c r="E134" s="298"/>
      <c r="F134" s="321" t="s">
        <v>1415</v>
      </c>
      <c r="G134" s="298"/>
      <c r="H134" s="298" t="s">
        <v>1449</v>
      </c>
      <c r="I134" s="298" t="s">
        <v>1411</v>
      </c>
      <c r="J134" s="298">
        <v>50</v>
      </c>
      <c r="K134" s="346"/>
    </row>
    <row r="135" spans="2:11" s="1" customFormat="1" ht="15" customHeight="1">
      <c r="B135" s="343"/>
      <c r="C135" s="298" t="s">
        <v>1434</v>
      </c>
      <c r="D135" s="298"/>
      <c r="E135" s="298"/>
      <c r="F135" s="321" t="s">
        <v>1415</v>
      </c>
      <c r="G135" s="298"/>
      <c r="H135" s="298" t="s">
        <v>1449</v>
      </c>
      <c r="I135" s="298" t="s">
        <v>1411</v>
      </c>
      <c r="J135" s="298">
        <v>50</v>
      </c>
      <c r="K135" s="346"/>
    </row>
    <row r="136" spans="2:11" s="1" customFormat="1" ht="15" customHeight="1">
      <c r="B136" s="343"/>
      <c r="C136" s="298" t="s">
        <v>1436</v>
      </c>
      <c r="D136" s="298"/>
      <c r="E136" s="298"/>
      <c r="F136" s="321" t="s">
        <v>1415</v>
      </c>
      <c r="G136" s="298"/>
      <c r="H136" s="298" t="s">
        <v>1449</v>
      </c>
      <c r="I136" s="298" t="s">
        <v>1411</v>
      </c>
      <c r="J136" s="298">
        <v>50</v>
      </c>
      <c r="K136" s="346"/>
    </row>
    <row r="137" spans="2:11" s="1" customFormat="1" ht="15" customHeight="1">
      <c r="B137" s="343"/>
      <c r="C137" s="298" t="s">
        <v>1437</v>
      </c>
      <c r="D137" s="298"/>
      <c r="E137" s="298"/>
      <c r="F137" s="321" t="s">
        <v>1415</v>
      </c>
      <c r="G137" s="298"/>
      <c r="H137" s="298" t="s">
        <v>1462</v>
      </c>
      <c r="I137" s="298" t="s">
        <v>1411</v>
      </c>
      <c r="J137" s="298">
        <v>255</v>
      </c>
      <c r="K137" s="346"/>
    </row>
    <row r="138" spans="2:11" s="1" customFormat="1" ht="15" customHeight="1">
      <c r="B138" s="343"/>
      <c r="C138" s="298" t="s">
        <v>1439</v>
      </c>
      <c r="D138" s="298"/>
      <c r="E138" s="298"/>
      <c r="F138" s="321" t="s">
        <v>1409</v>
      </c>
      <c r="G138" s="298"/>
      <c r="H138" s="298" t="s">
        <v>1463</v>
      </c>
      <c r="I138" s="298" t="s">
        <v>1441</v>
      </c>
      <c r="J138" s="298"/>
      <c r="K138" s="346"/>
    </row>
    <row r="139" spans="2:11" s="1" customFormat="1" ht="15" customHeight="1">
      <c r="B139" s="343"/>
      <c r="C139" s="298" t="s">
        <v>1442</v>
      </c>
      <c r="D139" s="298"/>
      <c r="E139" s="298"/>
      <c r="F139" s="321" t="s">
        <v>1409</v>
      </c>
      <c r="G139" s="298"/>
      <c r="H139" s="298" t="s">
        <v>1464</v>
      </c>
      <c r="I139" s="298" t="s">
        <v>1444</v>
      </c>
      <c r="J139" s="298"/>
      <c r="K139" s="346"/>
    </row>
    <row r="140" spans="2:11" s="1" customFormat="1" ht="15" customHeight="1">
      <c r="B140" s="343"/>
      <c r="C140" s="298" t="s">
        <v>1445</v>
      </c>
      <c r="D140" s="298"/>
      <c r="E140" s="298"/>
      <c r="F140" s="321" t="s">
        <v>1409</v>
      </c>
      <c r="G140" s="298"/>
      <c r="H140" s="298" t="s">
        <v>1445</v>
      </c>
      <c r="I140" s="298" t="s">
        <v>1444</v>
      </c>
      <c r="J140" s="298"/>
      <c r="K140" s="346"/>
    </row>
    <row r="141" spans="2:11" s="1" customFormat="1" ht="15" customHeight="1">
      <c r="B141" s="343"/>
      <c r="C141" s="298" t="s">
        <v>35</v>
      </c>
      <c r="D141" s="298"/>
      <c r="E141" s="298"/>
      <c r="F141" s="321" t="s">
        <v>1409</v>
      </c>
      <c r="G141" s="298"/>
      <c r="H141" s="298" t="s">
        <v>1465</v>
      </c>
      <c r="I141" s="298" t="s">
        <v>1444</v>
      </c>
      <c r="J141" s="298"/>
      <c r="K141" s="346"/>
    </row>
    <row r="142" spans="2:11" s="1" customFormat="1" ht="15" customHeight="1">
      <c r="B142" s="343"/>
      <c r="C142" s="298" t="s">
        <v>1466</v>
      </c>
      <c r="D142" s="298"/>
      <c r="E142" s="298"/>
      <c r="F142" s="321" t="s">
        <v>1409</v>
      </c>
      <c r="G142" s="298"/>
      <c r="H142" s="298" t="s">
        <v>1467</v>
      </c>
      <c r="I142" s="298" t="s">
        <v>1444</v>
      </c>
      <c r="J142" s="298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1468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1403</v>
      </c>
      <c r="D148" s="313"/>
      <c r="E148" s="313"/>
      <c r="F148" s="313" t="s">
        <v>1404</v>
      </c>
      <c r="G148" s="314"/>
      <c r="H148" s="313" t="s">
        <v>51</v>
      </c>
      <c r="I148" s="313" t="s">
        <v>54</v>
      </c>
      <c r="J148" s="313" t="s">
        <v>1405</v>
      </c>
      <c r="K148" s="312"/>
    </row>
    <row r="149" spans="2:11" s="1" customFormat="1" ht="17.25" customHeight="1">
      <c r="B149" s="310"/>
      <c r="C149" s="315" t="s">
        <v>1406</v>
      </c>
      <c r="D149" s="315"/>
      <c r="E149" s="315"/>
      <c r="F149" s="316" t="s">
        <v>1407</v>
      </c>
      <c r="G149" s="317"/>
      <c r="H149" s="315"/>
      <c r="I149" s="315"/>
      <c r="J149" s="315" t="s">
        <v>1408</v>
      </c>
      <c r="K149" s="312"/>
    </row>
    <row r="150" spans="2:11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pans="2:11" s="1" customFormat="1" ht="15" customHeight="1">
      <c r="B151" s="323"/>
      <c r="C151" s="350" t="s">
        <v>1412</v>
      </c>
      <c r="D151" s="298"/>
      <c r="E151" s="298"/>
      <c r="F151" s="351" t="s">
        <v>1409</v>
      </c>
      <c r="G151" s="298"/>
      <c r="H151" s="350" t="s">
        <v>1449</v>
      </c>
      <c r="I151" s="350" t="s">
        <v>1411</v>
      </c>
      <c r="J151" s="350">
        <v>120</v>
      </c>
      <c r="K151" s="346"/>
    </row>
    <row r="152" spans="2:11" s="1" customFormat="1" ht="15" customHeight="1">
      <c r="B152" s="323"/>
      <c r="C152" s="350" t="s">
        <v>1458</v>
      </c>
      <c r="D152" s="298"/>
      <c r="E152" s="298"/>
      <c r="F152" s="351" t="s">
        <v>1409</v>
      </c>
      <c r="G152" s="298"/>
      <c r="H152" s="350" t="s">
        <v>1469</v>
      </c>
      <c r="I152" s="350" t="s">
        <v>1411</v>
      </c>
      <c r="J152" s="350" t="s">
        <v>1460</v>
      </c>
      <c r="K152" s="346"/>
    </row>
    <row r="153" spans="2:11" s="1" customFormat="1" ht="15" customHeight="1">
      <c r="B153" s="323"/>
      <c r="C153" s="350" t="s">
        <v>82</v>
      </c>
      <c r="D153" s="298"/>
      <c r="E153" s="298"/>
      <c r="F153" s="351" t="s">
        <v>1409</v>
      </c>
      <c r="G153" s="298"/>
      <c r="H153" s="350" t="s">
        <v>1470</v>
      </c>
      <c r="I153" s="350" t="s">
        <v>1411</v>
      </c>
      <c r="J153" s="350" t="s">
        <v>1460</v>
      </c>
      <c r="K153" s="346"/>
    </row>
    <row r="154" spans="2:11" s="1" customFormat="1" ht="15" customHeight="1">
      <c r="B154" s="323"/>
      <c r="C154" s="350" t="s">
        <v>1414</v>
      </c>
      <c r="D154" s="298"/>
      <c r="E154" s="298"/>
      <c r="F154" s="351" t="s">
        <v>1415</v>
      </c>
      <c r="G154" s="298"/>
      <c r="H154" s="350" t="s">
        <v>1449</v>
      </c>
      <c r="I154" s="350" t="s">
        <v>1411</v>
      </c>
      <c r="J154" s="350">
        <v>50</v>
      </c>
      <c r="K154" s="346"/>
    </row>
    <row r="155" spans="2:11" s="1" customFormat="1" ht="15" customHeight="1">
      <c r="B155" s="323"/>
      <c r="C155" s="350" t="s">
        <v>1417</v>
      </c>
      <c r="D155" s="298"/>
      <c r="E155" s="298"/>
      <c r="F155" s="351" t="s">
        <v>1409</v>
      </c>
      <c r="G155" s="298"/>
      <c r="H155" s="350" t="s">
        <v>1449</v>
      </c>
      <c r="I155" s="350" t="s">
        <v>1419</v>
      </c>
      <c r="J155" s="350"/>
      <c r="K155" s="346"/>
    </row>
    <row r="156" spans="2:11" s="1" customFormat="1" ht="15" customHeight="1">
      <c r="B156" s="323"/>
      <c r="C156" s="350" t="s">
        <v>1428</v>
      </c>
      <c r="D156" s="298"/>
      <c r="E156" s="298"/>
      <c r="F156" s="351" t="s">
        <v>1415</v>
      </c>
      <c r="G156" s="298"/>
      <c r="H156" s="350" t="s">
        <v>1449</v>
      </c>
      <c r="I156" s="350" t="s">
        <v>1411</v>
      </c>
      <c r="J156" s="350">
        <v>50</v>
      </c>
      <c r="K156" s="346"/>
    </row>
    <row r="157" spans="2:11" s="1" customFormat="1" ht="15" customHeight="1">
      <c r="B157" s="323"/>
      <c r="C157" s="350" t="s">
        <v>1436</v>
      </c>
      <c r="D157" s="298"/>
      <c r="E157" s="298"/>
      <c r="F157" s="351" t="s">
        <v>1415</v>
      </c>
      <c r="G157" s="298"/>
      <c r="H157" s="350" t="s">
        <v>1449</v>
      </c>
      <c r="I157" s="350" t="s">
        <v>1411</v>
      </c>
      <c r="J157" s="350">
        <v>50</v>
      </c>
      <c r="K157" s="346"/>
    </row>
    <row r="158" spans="2:11" s="1" customFormat="1" ht="15" customHeight="1">
      <c r="B158" s="323"/>
      <c r="C158" s="350" t="s">
        <v>1434</v>
      </c>
      <c r="D158" s="298"/>
      <c r="E158" s="298"/>
      <c r="F158" s="351" t="s">
        <v>1415</v>
      </c>
      <c r="G158" s="298"/>
      <c r="H158" s="350" t="s">
        <v>1449</v>
      </c>
      <c r="I158" s="350" t="s">
        <v>1411</v>
      </c>
      <c r="J158" s="350">
        <v>50</v>
      </c>
      <c r="K158" s="346"/>
    </row>
    <row r="159" spans="2:11" s="1" customFormat="1" ht="15" customHeight="1">
      <c r="B159" s="323"/>
      <c r="C159" s="350" t="s">
        <v>111</v>
      </c>
      <c r="D159" s="298"/>
      <c r="E159" s="298"/>
      <c r="F159" s="351" t="s">
        <v>1409</v>
      </c>
      <c r="G159" s="298"/>
      <c r="H159" s="350" t="s">
        <v>1471</v>
      </c>
      <c r="I159" s="350" t="s">
        <v>1411</v>
      </c>
      <c r="J159" s="350" t="s">
        <v>1472</v>
      </c>
      <c r="K159" s="346"/>
    </row>
    <row r="160" spans="2:11" s="1" customFormat="1" ht="15" customHeight="1">
      <c r="B160" s="323"/>
      <c r="C160" s="350" t="s">
        <v>1473</v>
      </c>
      <c r="D160" s="298"/>
      <c r="E160" s="298"/>
      <c r="F160" s="351" t="s">
        <v>1409</v>
      </c>
      <c r="G160" s="298"/>
      <c r="H160" s="350" t="s">
        <v>1474</v>
      </c>
      <c r="I160" s="350" t="s">
        <v>1444</v>
      </c>
      <c r="J160" s="350"/>
      <c r="K160" s="346"/>
    </row>
    <row r="161" spans="2:1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pans="2:11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1475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1403</v>
      </c>
      <c r="D166" s="313"/>
      <c r="E166" s="313"/>
      <c r="F166" s="313" t="s">
        <v>1404</v>
      </c>
      <c r="G166" s="355"/>
      <c r="H166" s="356" t="s">
        <v>51</v>
      </c>
      <c r="I166" s="356" t="s">
        <v>54</v>
      </c>
      <c r="J166" s="313" t="s">
        <v>1405</v>
      </c>
      <c r="K166" s="290"/>
    </row>
    <row r="167" spans="2:11" s="1" customFormat="1" ht="17.25" customHeight="1">
      <c r="B167" s="291"/>
      <c r="C167" s="315" t="s">
        <v>1406</v>
      </c>
      <c r="D167" s="315"/>
      <c r="E167" s="315"/>
      <c r="F167" s="316" t="s">
        <v>1407</v>
      </c>
      <c r="G167" s="357"/>
      <c r="H167" s="358"/>
      <c r="I167" s="358"/>
      <c r="J167" s="315" t="s">
        <v>1408</v>
      </c>
      <c r="K167" s="293"/>
    </row>
    <row r="168" spans="2:11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pans="2:11" s="1" customFormat="1" ht="15" customHeight="1">
      <c r="B169" s="323"/>
      <c r="C169" s="298" t="s">
        <v>1412</v>
      </c>
      <c r="D169" s="298"/>
      <c r="E169" s="298"/>
      <c r="F169" s="321" t="s">
        <v>1409</v>
      </c>
      <c r="G169" s="298"/>
      <c r="H169" s="298" t="s">
        <v>1449</v>
      </c>
      <c r="I169" s="298" t="s">
        <v>1411</v>
      </c>
      <c r="J169" s="298">
        <v>120</v>
      </c>
      <c r="K169" s="346"/>
    </row>
    <row r="170" spans="2:11" s="1" customFormat="1" ht="15" customHeight="1">
      <c r="B170" s="323"/>
      <c r="C170" s="298" t="s">
        <v>1458</v>
      </c>
      <c r="D170" s="298"/>
      <c r="E170" s="298"/>
      <c r="F170" s="321" t="s">
        <v>1409</v>
      </c>
      <c r="G170" s="298"/>
      <c r="H170" s="298" t="s">
        <v>1459</v>
      </c>
      <c r="I170" s="298" t="s">
        <v>1411</v>
      </c>
      <c r="J170" s="298" t="s">
        <v>1460</v>
      </c>
      <c r="K170" s="346"/>
    </row>
    <row r="171" spans="2:11" s="1" customFormat="1" ht="15" customHeight="1">
      <c r="B171" s="323"/>
      <c r="C171" s="298" t="s">
        <v>82</v>
      </c>
      <c r="D171" s="298"/>
      <c r="E171" s="298"/>
      <c r="F171" s="321" t="s">
        <v>1409</v>
      </c>
      <c r="G171" s="298"/>
      <c r="H171" s="298" t="s">
        <v>1476</v>
      </c>
      <c r="I171" s="298" t="s">
        <v>1411</v>
      </c>
      <c r="J171" s="298" t="s">
        <v>1460</v>
      </c>
      <c r="K171" s="346"/>
    </row>
    <row r="172" spans="2:11" s="1" customFormat="1" ht="15" customHeight="1">
      <c r="B172" s="323"/>
      <c r="C172" s="298" t="s">
        <v>1414</v>
      </c>
      <c r="D172" s="298"/>
      <c r="E172" s="298"/>
      <c r="F172" s="321" t="s">
        <v>1415</v>
      </c>
      <c r="G172" s="298"/>
      <c r="H172" s="298" t="s">
        <v>1476</v>
      </c>
      <c r="I172" s="298" t="s">
        <v>1411</v>
      </c>
      <c r="J172" s="298">
        <v>50</v>
      </c>
      <c r="K172" s="346"/>
    </row>
    <row r="173" spans="2:11" s="1" customFormat="1" ht="15" customHeight="1">
      <c r="B173" s="323"/>
      <c r="C173" s="298" t="s">
        <v>1417</v>
      </c>
      <c r="D173" s="298"/>
      <c r="E173" s="298"/>
      <c r="F173" s="321" t="s">
        <v>1409</v>
      </c>
      <c r="G173" s="298"/>
      <c r="H173" s="298" t="s">
        <v>1476</v>
      </c>
      <c r="I173" s="298" t="s">
        <v>1419</v>
      </c>
      <c r="J173" s="298"/>
      <c r="K173" s="346"/>
    </row>
    <row r="174" spans="2:11" s="1" customFormat="1" ht="15" customHeight="1">
      <c r="B174" s="323"/>
      <c r="C174" s="298" t="s">
        <v>1428</v>
      </c>
      <c r="D174" s="298"/>
      <c r="E174" s="298"/>
      <c r="F174" s="321" t="s">
        <v>1415</v>
      </c>
      <c r="G174" s="298"/>
      <c r="H174" s="298" t="s">
        <v>1476</v>
      </c>
      <c r="I174" s="298" t="s">
        <v>1411</v>
      </c>
      <c r="J174" s="298">
        <v>50</v>
      </c>
      <c r="K174" s="346"/>
    </row>
    <row r="175" spans="2:11" s="1" customFormat="1" ht="15" customHeight="1">
      <c r="B175" s="323"/>
      <c r="C175" s="298" t="s">
        <v>1436</v>
      </c>
      <c r="D175" s="298"/>
      <c r="E175" s="298"/>
      <c r="F175" s="321" t="s">
        <v>1415</v>
      </c>
      <c r="G175" s="298"/>
      <c r="H175" s="298" t="s">
        <v>1476</v>
      </c>
      <c r="I175" s="298" t="s">
        <v>1411</v>
      </c>
      <c r="J175" s="298">
        <v>50</v>
      </c>
      <c r="K175" s="346"/>
    </row>
    <row r="176" spans="2:11" s="1" customFormat="1" ht="15" customHeight="1">
      <c r="B176" s="323"/>
      <c r="C176" s="298" t="s">
        <v>1434</v>
      </c>
      <c r="D176" s="298"/>
      <c r="E176" s="298"/>
      <c r="F176" s="321" t="s">
        <v>1415</v>
      </c>
      <c r="G176" s="298"/>
      <c r="H176" s="298" t="s">
        <v>1476</v>
      </c>
      <c r="I176" s="298" t="s">
        <v>1411</v>
      </c>
      <c r="J176" s="298">
        <v>50</v>
      </c>
      <c r="K176" s="346"/>
    </row>
    <row r="177" spans="2:11" s="1" customFormat="1" ht="15" customHeight="1">
      <c r="B177" s="323"/>
      <c r="C177" s="298" t="s">
        <v>120</v>
      </c>
      <c r="D177" s="298"/>
      <c r="E177" s="298"/>
      <c r="F177" s="321" t="s">
        <v>1409</v>
      </c>
      <c r="G177" s="298"/>
      <c r="H177" s="298" t="s">
        <v>1477</v>
      </c>
      <c r="I177" s="298" t="s">
        <v>1478</v>
      </c>
      <c r="J177" s="298"/>
      <c r="K177" s="346"/>
    </row>
    <row r="178" spans="2:11" s="1" customFormat="1" ht="15" customHeight="1">
      <c r="B178" s="323"/>
      <c r="C178" s="298" t="s">
        <v>54</v>
      </c>
      <c r="D178" s="298"/>
      <c r="E178" s="298"/>
      <c r="F178" s="321" t="s">
        <v>1409</v>
      </c>
      <c r="G178" s="298"/>
      <c r="H178" s="298" t="s">
        <v>1479</v>
      </c>
      <c r="I178" s="298" t="s">
        <v>1480</v>
      </c>
      <c r="J178" s="298">
        <v>1</v>
      </c>
      <c r="K178" s="346"/>
    </row>
    <row r="179" spans="2:11" s="1" customFormat="1" ht="15" customHeight="1">
      <c r="B179" s="323"/>
      <c r="C179" s="298" t="s">
        <v>50</v>
      </c>
      <c r="D179" s="298"/>
      <c r="E179" s="298"/>
      <c r="F179" s="321" t="s">
        <v>1409</v>
      </c>
      <c r="G179" s="298"/>
      <c r="H179" s="298" t="s">
        <v>1481</v>
      </c>
      <c r="I179" s="298" t="s">
        <v>1411</v>
      </c>
      <c r="J179" s="298">
        <v>20</v>
      </c>
      <c r="K179" s="346"/>
    </row>
    <row r="180" spans="2:11" s="1" customFormat="1" ht="15" customHeight="1">
      <c r="B180" s="323"/>
      <c r="C180" s="298" t="s">
        <v>51</v>
      </c>
      <c r="D180" s="298"/>
      <c r="E180" s="298"/>
      <c r="F180" s="321" t="s">
        <v>1409</v>
      </c>
      <c r="G180" s="298"/>
      <c r="H180" s="298" t="s">
        <v>1482</v>
      </c>
      <c r="I180" s="298" t="s">
        <v>1411</v>
      </c>
      <c r="J180" s="298">
        <v>255</v>
      </c>
      <c r="K180" s="346"/>
    </row>
    <row r="181" spans="2:11" s="1" customFormat="1" ht="15" customHeight="1">
      <c r="B181" s="323"/>
      <c r="C181" s="298" t="s">
        <v>121</v>
      </c>
      <c r="D181" s="298"/>
      <c r="E181" s="298"/>
      <c r="F181" s="321" t="s">
        <v>1409</v>
      </c>
      <c r="G181" s="298"/>
      <c r="H181" s="298" t="s">
        <v>1373</v>
      </c>
      <c r="I181" s="298" t="s">
        <v>1411</v>
      </c>
      <c r="J181" s="298">
        <v>10</v>
      </c>
      <c r="K181" s="346"/>
    </row>
    <row r="182" spans="2:11" s="1" customFormat="1" ht="15" customHeight="1">
      <c r="B182" s="323"/>
      <c r="C182" s="298" t="s">
        <v>122</v>
      </c>
      <c r="D182" s="298"/>
      <c r="E182" s="298"/>
      <c r="F182" s="321" t="s">
        <v>1409</v>
      </c>
      <c r="G182" s="298"/>
      <c r="H182" s="298" t="s">
        <v>1483</v>
      </c>
      <c r="I182" s="298" t="s">
        <v>1444</v>
      </c>
      <c r="J182" s="298"/>
      <c r="K182" s="346"/>
    </row>
    <row r="183" spans="2:11" s="1" customFormat="1" ht="15" customHeight="1">
      <c r="B183" s="323"/>
      <c r="C183" s="298" t="s">
        <v>1484</v>
      </c>
      <c r="D183" s="298"/>
      <c r="E183" s="298"/>
      <c r="F183" s="321" t="s">
        <v>1409</v>
      </c>
      <c r="G183" s="298"/>
      <c r="H183" s="298" t="s">
        <v>1485</v>
      </c>
      <c r="I183" s="298" t="s">
        <v>1444</v>
      </c>
      <c r="J183" s="298"/>
      <c r="K183" s="346"/>
    </row>
    <row r="184" spans="2:11" s="1" customFormat="1" ht="15" customHeight="1">
      <c r="B184" s="323"/>
      <c r="C184" s="298" t="s">
        <v>1473</v>
      </c>
      <c r="D184" s="298"/>
      <c r="E184" s="298"/>
      <c r="F184" s="321" t="s">
        <v>1409</v>
      </c>
      <c r="G184" s="298"/>
      <c r="H184" s="298" t="s">
        <v>1486</v>
      </c>
      <c r="I184" s="298" t="s">
        <v>1444</v>
      </c>
      <c r="J184" s="298"/>
      <c r="K184" s="346"/>
    </row>
    <row r="185" spans="2:11" s="1" customFormat="1" ht="15" customHeight="1">
      <c r="B185" s="323"/>
      <c r="C185" s="298" t="s">
        <v>124</v>
      </c>
      <c r="D185" s="298"/>
      <c r="E185" s="298"/>
      <c r="F185" s="321" t="s">
        <v>1415</v>
      </c>
      <c r="G185" s="298"/>
      <c r="H185" s="298" t="s">
        <v>1487</v>
      </c>
      <c r="I185" s="298" t="s">
        <v>1411</v>
      </c>
      <c r="J185" s="298">
        <v>50</v>
      </c>
      <c r="K185" s="346"/>
    </row>
    <row r="186" spans="2:11" s="1" customFormat="1" ht="15" customHeight="1">
      <c r="B186" s="323"/>
      <c r="C186" s="298" t="s">
        <v>1488</v>
      </c>
      <c r="D186" s="298"/>
      <c r="E186" s="298"/>
      <c r="F186" s="321" t="s">
        <v>1415</v>
      </c>
      <c r="G186" s="298"/>
      <c r="H186" s="298" t="s">
        <v>1489</v>
      </c>
      <c r="I186" s="298" t="s">
        <v>1490</v>
      </c>
      <c r="J186" s="298"/>
      <c r="K186" s="346"/>
    </row>
    <row r="187" spans="2:11" s="1" customFormat="1" ht="15" customHeight="1">
      <c r="B187" s="323"/>
      <c r="C187" s="298" t="s">
        <v>1491</v>
      </c>
      <c r="D187" s="298"/>
      <c r="E187" s="298"/>
      <c r="F187" s="321" t="s">
        <v>1415</v>
      </c>
      <c r="G187" s="298"/>
      <c r="H187" s="298" t="s">
        <v>1492</v>
      </c>
      <c r="I187" s="298" t="s">
        <v>1490</v>
      </c>
      <c r="J187" s="298"/>
      <c r="K187" s="346"/>
    </row>
    <row r="188" spans="2:11" s="1" customFormat="1" ht="15" customHeight="1">
      <c r="B188" s="323"/>
      <c r="C188" s="298" t="s">
        <v>1493</v>
      </c>
      <c r="D188" s="298"/>
      <c r="E188" s="298"/>
      <c r="F188" s="321" t="s">
        <v>1415</v>
      </c>
      <c r="G188" s="298"/>
      <c r="H188" s="298" t="s">
        <v>1494</v>
      </c>
      <c r="I188" s="298" t="s">
        <v>1490</v>
      </c>
      <c r="J188" s="298"/>
      <c r="K188" s="346"/>
    </row>
    <row r="189" spans="2:11" s="1" customFormat="1" ht="15" customHeight="1">
      <c r="B189" s="323"/>
      <c r="C189" s="359" t="s">
        <v>1495</v>
      </c>
      <c r="D189" s="298"/>
      <c r="E189" s="298"/>
      <c r="F189" s="321" t="s">
        <v>1415</v>
      </c>
      <c r="G189" s="298"/>
      <c r="H189" s="298" t="s">
        <v>1496</v>
      </c>
      <c r="I189" s="298" t="s">
        <v>1497</v>
      </c>
      <c r="J189" s="360" t="s">
        <v>1498</v>
      </c>
      <c r="K189" s="346"/>
    </row>
    <row r="190" spans="2:11" s="1" customFormat="1" ht="15" customHeight="1">
      <c r="B190" s="323"/>
      <c r="C190" s="359" t="s">
        <v>39</v>
      </c>
      <c r="D190" s="298"/>
      <c r="E190" s="298"/>
      <c r="F190" s="321" t="s">
        <v>1409</v>
      </c>
      <c r="G190" s="298"/>
      <c r="H190" s="295" t="s">
        <v>1499</v>
      </c>
      <c r="I190" s="298" t="s">
        <v>1500</v>
      </c>
      <c r="J190" s="298"/>
      <c r="K190" s="346"/>
    </row>
    <row r="191" spans="2:11" s="1" customFormat="1" ht="15" customHeight="1">
      <c r="B191" s="323"/>
      <c r="C191" s="359" t="s">
        <v>1501</v>
      </c>
      <c r="D191" s="298"/>
      <c r="E191" s="298"/>
      <c r="F191" s="321" t="s">
        <v>1409</v>
      </c>
      <c r="G191" s="298"/>
      <c r="H191" s="298" t="s">
        <v>1502</v>
      </c>
      <c r="I191" s="298" t="s">
        <v>1444</v>
      </c>
      <c r="J191" s="298"/>
      <c r="K191" s="346"/>
    </row>
    <row r="192" spans="2:11" s="1" customFormat="1" ht="15" customHeight="1">
      <c r="B192" s="323"/>
      <c r="C192" s="359" t="s">
        <v>1503</v>
      </c>
      <c r="D192" s="298"/>
      <c r="E192" s="298"/>
      <c r="F192" s="321" t="s">
        <v>1409</v>
      </c>
      <c r="G192" s="298"/>
      <c r="H192" s="298" t="s">
        <v>1504</v>
      </c>
      <c r="I192" s="298" t="s">
        <v>1444</v>
      </c>
      <c r="J192" s="298"/>
      <c r="K192" s="346"/>
    </row>
    <row r="193" spans="2:11" s="1" customFormat="1" ht="15" customHeight="1">
      <c r="B193" s="323"/>
      <c r="C193" s="359" t="s">
        <v>1505</v>
      </c>
      <c r="D193" s="298"/>
      <c r="E193" s="298"/>
      <c r="F193" s="321" t="s">
        <v>1415</v>
      </c>
      <c r="G193" s="298"/>
      <c r="H193" s="298" t="s">
        <v>1506</v>
      </c>
      <c r="I193" s="298" t="s">
        <v>1444</v>
      </c>
      <c r="J193" s="298"/>
      <c r="K193" s="346"/>
    </row>
    <row r="194" spans="2:11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pans="2:11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pans="2:11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289" t="s">
        <v>1507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5.5" customHeight="1">
      <c r="B200" s="288"/>
      <c r="C200" s="362" t="s">
        <v>1508</v>
      </c>
      <c r="D200" s="362"/>
      <c r="E200" s="362"/>
      <c r="F200" s="362" t="s">
        <v>1509</v>
      </c>
      <c r="G200" s="363"/>
      <c r="H200" s="362" t="s">
        <v>1510</v>
      </c>
      <c r="I200" s="362"/>
      <c r="J200" s="362"/>
      <c r="K200" s="290"/>
    </row>
    <row r="201" spans="2:1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pans="2:11" s="1" customFormat="1" ht="15" customHeight="1">
      <c r="B202" s="323"/>
      <c r="C202" s="298" t="s">
        <v>1500</v>
      </c>
      <c r="D202" s="298"/>
      <c r="E202" s="298"/>
      <c r="F202" s="321" t="s">
        <v>40</v>
      </c>
      <c r="G202" s="298"/>
      <c r="H202" s="298" t="s">
        <v>1511</v>
      </c>
      <c r="I202" s="298"/>
      <c r="J202" s="298"/>
      <c r="K202" s="346"/>
    </row>
    <row r="203" spans="2:11" s="1" customFormat="1" ht="15" customHeight="1">
      <c r="B203" s="323"/>
      <c r="C203" s="298"/>
      <c r="D203" s="298"/>
      <c r="E203" s="298"/>
      <c r="F203" s="321" t="s">
        <v>41</v>
      </c>
      <c r="G203" s="298"/>
      <c r="H203" s="298" t="s">
        <v>1512</v>
      </c>
      <c r="I203" s="298"/>
      <c r="J203" s="298"/>
      <c r="K203" s="346"/>
    </row>
    <row r="204" spans="2:11" s="1" customFormat="1" ht="15" customHeight="1">
      <c r="B204" s="323"/>
      <c r="C204" s="298"/>
      <c r="D204" s="298"/>
      <c r="E204" s="298"/>
      <c r="F204" s="321" t="s">
        <v>44</v>
      </c>
      <c r="G204" s="298"/>
      <c r="H204" s="298" t="s">
        <v>1513</v>
      </c>
      <c r="I204" s="298"/>
      <c r="J204" s="298"/>
      <c r="K204" s="346"/>
    </row>
    <row r="205" spans="2:11" s="1" customFormat="1" ht="15" customHeight="1">
      <c r="B205" s="323"/>
      <c r="C205" s="298"/>
      <c r="D205" s="298"/>
      <c r="E205" s="298"/>
      <c r="F205" s="321" t="s">
        <v>42</v>
      </c>
      <c r="G205" s="298"/>
      <c r="H205" s="298" t="s">
        <v>1514</v>
      </c>
      <c r="I205" s="298"/>
      <c r="J205" s="298"/>
      <c r="K205" s="346"/>
    </row>
    <row r="206" spans="2:11" s="1" customFormat="1" ht="15" customHeight="1">
      <c r="B206" s="323"/>
      <c r="C206" s="298"/>
      <c r="D206" s="298"/>
      <c r="E206" s="298"/>
      <c r="F206" s="321" t="s">
        <v>43</v>
      </c>
      <c r="G206" s="298"/>
      <c r="H206" s="298" t="s">
        <v>1515</v>
      </c>
      <c r="I206" s="298"/>
      <c r="J206" s="298"/>
      <c r="K206" s="346"/>
    </row>
    <row r="207" spans="2:11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pans="2:11" s="1" customFormat="1" ht="15" customHeight="1">
      <c r="B208" s="323"/>
      <c r="C208" s="298" t="s">
        <v>1456</v>
      </c>
      <c r="D208" s="298"/>
      <c r="E208" s="298"/>
      <c r="F208" s="321" t="s">
        <v>75</v>
      </c>
      <c r="G208" s="298"/>
      <c r="H208" s="298" t="s">
        <v>1516</v>
      </c>
      <c r="I208" s="298"/>
      <c r="J208" s="298"/>
      <c r="K208" s="346"/>
    </row>
    <row r="209" spans="2:11" s="1" customFormat="1" ht="15" customHeight="1">
      <c r="B209" s="323"/>
      <c r="C209" s="298"/>
      <c r="D209" s="298"/>
      <c r="E209" s="298"/>
      <c r="F209" s="321" t="s">
        <v>1352</v>
      </c>
      <c r="G209" s="298"/>
      <c r="H209" s="298" t="s">
        <v>1353</v>
      </c>
      <c r="I209" s="298"/>
      <c r="J209" s="298"/>
      <c r="K209" s="346"/>
    </row>
    <row r="210" spans="2:11" s="1" customFormat="1" ht="15" customHeight="1">
      <c r="B210" s="323"/>
      <c r="C210" s="298"/>
      <c r="D210" s="298"/>
      <c r="E210" s="298"/>
      <c r="F210" s="321" t="s">
        <v>1350</v>
      </c>
      <c r="G210" s="298"/>
      <c r="H210" s="298" t="s">
        <v>1517</v>
      </c>
      <c r="I210" s="298"/>
      <c r="J210" s="298"/>
      <c r="K210" s="346"/>
    </row>
    <row r="211" spans="2:11" s="1" customFormat="1" ht="15" customHeight="1">
      <c r="B211" s="364"/>
      <c r="C211" s="298"/>
      <c r="D211" s="298"/>
      <c r="E211" s="298"/>
      <c r="F211" s="321" t="s">
        <v>1354</v>
      </c>
      <c r="G211" s="359"/>
      <c r="H211" s="350" t="s">
        <v>1355</v>
      </c>
      <c r="I211" s="350"/>
      <c r="J211" s="350"/>
      <c r="K211" s="365"/>
    </row>
    <row r="212" spans="2:11" s="1" customFormat="1" ht="15" customHeight="1">
      <c r="B212" s="364"/>
      <c r="C212" s="298"/>
      <c r="D212" s="298"/>
      <c r="E212" s="298"/>
      <c r="F212" s="321" t="s">
        <v>1356</v>
      </c>
      <c r="G212" s="359"/>
      <c r="H212" s="350" t="s">
        <v>175</v>
      </c>
      <c r="I212" s="350"/>
      <c r="J212" s="350"/>
      <c r="K212" s="365"/>
    </row>
    <row r="213" spans="2:11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pans="2:11" s="1" customFormat="1" ht="15" customHeight="1">
      <c r="B214" s="364"/>
      <c r="C214" s="298" t="s">
        <v>1480</v>
      </c>
      <c r="D214" s="298"/>
      <c r="E214" s="298"/>
      <c r="F214" s="321">
        <v>1</v>
      </c>
      <c r="G214" s="359"/>
      <c r="H214" s="350" t="s">
        <v>1518</v>
      </c>
      <c r="I214" s="350"/>
      <c r="J214" s="350"/>
      <c r="K214" s="365"/>
    </row>
    <row r="215" spans="2:11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1519</v>
      </c>
      <c r="I215" s="350"/>
      <c r="J215" s="350"/>
      <c r="K215" s="365"/>
    </row>
    <row r="216" spans="2:11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1520</v>
      </c>
      <c r="I216" s="350"/>
      <c r="J216" s="350"/>
      <c r="K216" s="365"/>
    </row>
    <row r="217" spans="2:11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1521</v>
      </c>
      <c r="I217" s="350"/>
      <c r="J217" s="350"/>
      <c r="K217" s="365"/>
    </row>
    <row r="218" spans="2:11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Broukal Luboš</dc:creator>
  <cp:keywords/>
  <dc:description/>
  <cp:lastModifiedBy>Broukal Luboš</cp:lastModifiedBy>
  <dcterms:created xsi:type="dcterms:W3CDTF">2021-07-13T10:51:53Z</dcterms:created>
  <dcterms:modified xsi:type="dcterms:W3CDTF">2021-07-13T10:52:03Z</dcterms:modified>
  <cp:category/>
  <cp:version/>
  <cp:contentType/>
  <cp:contentStatus/>
</cp:coreProperties>
</file>