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24226"/>
  <bookViews>
    <workbookView xWindow="65416" yWindow="65416" windowWidth="29040" windowHeight="16440" activeTab="0"/>
  </bookViews>
  <sheets>
    <sheet name="Kryci list" sheetId="1" r:id="rId1"/>
    <sheet name="Rekapitulace" sheetId="2" r:id="rId2"/>
    <sheet name="SO 01" sheetId="3" r:id="rId3"/>
    <sheet name="SO 02" sheetId="5" r:id="rId4"/>
    <sheet name="SO 03" sheetId="7" r:id="rId5"/>
  </sheets>
  <definedNames>
    <definedName name="__CENA__" localSheetId="3">'SO 02'!$M$6:$M$235</definedName>
    <definedName name="__CENA__" localSheetId="4">'SO 03'!$M$8:$M$305</definedName>
    <definedName name="__CENA__">'SO 01'!$M$8:$M$305</definedName>
    <definedName name="__MAIN__" localSheetId="3">'SO 02'!$F$1:$CW$235</definedName>
    <definedName name="__MAIN__" localSheetId="4">'SO 03'!$F$1:$CW$305</definedName>
    <definedName name="__MAIN__">'SO 01'!$F$1:$CW$305</definedName>
    <definedName name="__MAIN2__" localSheetId="1">'Rekapitulace'!$A$1:$C$61</definedName>
    <definedName name="__MAIN2__" localSheetId="3">#REF!</definedName>
    <definedName name="__MAIN2__" localSheetId="4">#REF!</definedName>
    <definedName name="__MAIN2__">#REF!</definedName>
    <definedName name="__MAIN3__">'Kryci list'!$A$2:$D$24</definedName>
    <definedName name="__SAZBA__" localSheetId="3">'SO 02'!$R$6:$R$235</definedName>
    <definedName name="__SAZBA__" localSheetId="4">'SO 03'!$R$8:$R$305</definedName>
    <definedName name="__SAZBA__">'SO 01'!$R$8:$R$305</definedName>
    <definedName name="__T0__" localSheetId="3">'SO 02'!$F$5:$U$235</definedName>
    <definedName name="__T0__" localSheetId="4">'SO 03'!$F$5:$U$305</definedName>
    <definedName name="__T0__">'SO 01'!$F$5:$U$305</definedName>
    <definedName name="__T1__" localSheetId="3">#REF!</definedName>
    <definedName name="__T1__" localSheetId="4">'SO 03'!$F$6:$U$305</definedName>
    <definedName name="__T1__">'SO 01'!$F$6:$U$305</definedName>
    <definedName name="__T2__" localSheetId="3">#REF!</definedName>
    <definedName name="__T2__" localSheetId="4">'SO 03'!$F$7:$CW$202</definedName>
    <definedName name="__T2__">'SO 01'!$F$7:$CW$202</definedName>
    <definedName name="__T3__" localSheetId="3">#REF!</definedName>
    <definedName name="__T3__" localSheetId="4">'SO 03'!$8:$28</definedName>
    <definedName name="__T3__">'SO 01'!$8:$28</definedName>
    <definedName name="__T4__" localSheetId="3">#REF!</definedName>
    <definedName name="__T4__" localSheetId="4">'SO 03'!$9:$13</definedName>
    <definedName name="__T4__">'SO 01'!$9:$13</definedName>
    <definedName name="__T5__" localSheetId="3">#REF!</definedName>
    <definedName name="__T5__" localSheetId="4">'SO 03'!$I$13:$J$13</definedName>
    <definedName name="__T5__">'SO 01'!$I$13:$J$13</definedName>
    <definedName name="__TE0__">'Kryci list'!$A$4:$B$8</definedName>
    <definedName name="__TE1__" localSheetId="3">#REF!</definedName>
    <definedName name="__TE1__" localSheetId="4">#REF!</definedName>
    <definedName name="__TE1__">#REF!</definedName>
    <definedName name="__TE2__">'Kryci list'!$A$13:$D$13</definedName>
    <definedName name="__TE3__">'Kryci list'!$A$17:$D$17</definedName>
    <definedName name="__TE4__" localSheetId="3">#REF!</definedName>
    <definedName name="__TE4__" localSheetId="4">#REF!</definedName>
    <definedName name="__TE4__">#REF!</definedName>
    <definedName name="__TR0__" localSheetId="1">'Rekapitulace'!$A$5:$C$8</definedName>
    <definedName name="__TR0__" localSheetId="3">#REF!</definedName>
    <definedName name="__TR0__" localSheetId="4">#REF!</definedName>
    <definedName name="__TR0__">#REF!</definedName>
    <definedName name="__TR1__" localSheetId="1">'Rekapitulace'!$A$6:$C$8</definedName>
    <definedName name="__TR1__" localSheetId="3">#REF!</definedName>
    <definedName name="__TR1__" localSheetId="4">#REF!</definedName>
    <definedName name="__TR1__">#REF!</definedName>
    <definedName name="__TR2__" localSheetId="1">'Rekapitulace'!$A$7:$C$8</definedName>
    <definedName name="__TR2__" localSheetId="3">#REF!</definedName>
    <definedName name="__TR2__" localSheetId="4">#REF!</definedName>
    <definedName name="__TR2__">#REF!</definedName>
    <definedName name="__TR3__" localSheetId="1">'Rekapitulace'!$A$8:$C$8</definedName>
    <definedName name="__TR3__" localSheetId="3">#REF!</definedName>
    <definedName name="__TR3__" localSheetId="4">#REF!</definedName>
    <definedName name="__TR3__">#REF!</definedName>
    <definedName name="_xlnm.Print_Area" localSheetId="2">'SO 01'!$F$1:$U$305</definedName>
    <definedName name="_xlnm.Print_Area" localSheetId="3">'SO 02'!$F$1:$U$251</definedName>
    <definedName name="_xlnm.Print_Area" localSheetId="4">'SO 03'!$F$1:$U$305</definedName>
    <definedName name="_xlnm.Print_Titles" localSheetId="2">'SO 01'!$3:$4</definedName>
    <definedName name="_xlnm.Print_Titles" localSheetId="3">'SO 02'!$3:$4</definedName>
    <definedName name="_xlnm.Print_Titles" localSheetId="4">'SO 03'!$3:$4</definedName>
  </definedNames>
  <calcPr calcId="181029"/>
</workbook>
</file>

<file path=xl/sharedStrings.xml><?xml version="1.0" encoding="utf-8"?>
<sst xmlns="http://schemas.openxmlformats.org/spreadsheetml/2006/main" count="1943" uniqueCount="390">
  <si>
    <t>_</t>
  </si>
  <si>
    <t>m</t>
  </si>
  <si>
    <t>t</t>
  </si>
  <si>
    <t>MJ</t>
  </si>
  <si>
    <t>MP</t>
  </si>
  <si>
    <t>SP</t>
  </si>
  <si>
    <t>m2</t>
  </si>
  <si>
    <t>m3</t>
  </si>
  <si>
    <t>DPH</t>
  </si>
  <si>
    <t>Kód</t>
  </si>
  <si>
    <t>Rok</t>
  </si>
  <si>
    <t>Typ</t>
  </si>
  <si>
    <t>kpl</t>
  </si>
  <si>
    <t>kus</t>
  </si>
  <si>
    <t>Cena</t>
  </si>
  <si>
    <t>Jméno</t>
  </si>
  <si>
    <t>Název</t>
  </si>
  <si>
    <t>Popis</t>
  </si>
  <si>
    <t>SO 01</t>
  </si>
  <si>
    <t>SO 02</t>
  </si>
  <si>
    <t>SO 03</t>
  </si>
  <si>
    <t>Suť</t>
  </si>
  <si>
    <t>3912-D</t>
  </si>
  <si>
    <t>Adresa</t>
  </si>
  <si>
    <t>875*0,1</t>
  </si>
  <si>
    <t>Datum :</t>
  </si>
  <si>
    <t>Jméno :</t>
  </si>
  <si>
    <t>Podpis:</t>
  </si>
  <si>
    <t>Telefon</t>
  </si>
  <si>
    <t>Zakázka</t>
  </si>
  <si>
    <t>Poř.</t>
  </si>
  <si>
    <t>29,7*5,2</t>
  </si>
  <si>
    <t>51,0*0,1</t>
  </si>
  <si>
    <t>875*0,15</t>
  </si>
  <si>
    <t>Hmotnost</t>
  </si>
  <si>
    <t>Podpis :</t>
  </si>
  <si>
    <t>Zakázka:</t>
  </si>
  <si>
    <t>227,0*0,5</t>
  </si>
  <si>
    <t>631311214</t>
  </si>
  <si>
    <t>631319021</t>
  </si>
  <si>
    <t>631319171</t>
  </si>
  <si>
    <t>631362021</t>
  </si>
  <si>
    <t>783301313</t>
  </si>
  <si>
    <t>789112210</t>
  </si>
  <si>
    <t>789112220</t>
  </si>
  <si>
    <t>789112230</t>
  </si>
  <si>
    <t>789112260</t>
  </si>
  <si>
    <t>941111111</t>
  </si>
  <si>
    <t>941111131</t>
  </si>
  <si>
    <t>941111211</t>
  </si>
  <si>
    <t>941111232</t>
  </si>
  <si>
    <t>941111811</t>
  </si>
  <si>
    <t>941111831</t>
  </si>
  <si>
    <t>946111114</t>
  </si>
  <si>
    <t>946111214</t>
  </si>
  <si>
    <t>946111814</t>
  </si>
  <si>
    <t>952903112</t>
  </si>
  <si>
    <t>985112113</t>
  </si>
  <si>
    <t>985112123</t>
  </si>
  <si>
    <t>985121123</t>
  </si>
  <si>
    <t>985121222</t>
  </si>
  <si>
    <t>985121223</t>
  </si>
  <si>
    <t>985131111</t>
  </si>
  <si>
    <t>985131311</t>
  </si>
  <si>
    <t>985132311</t>
  </si>
  <si>
    <t>985311114</t>
  </si>
  <si>
    <t>985311115</t>
  </si>
  <si>
    <t>985311313</t>
  </si>
  <si>
    <t>985312114</t>
  </si>
  <si>
    <t>985312124</t>
  </si>
  <si>
    <t>985312134</t>
  </si>
  <si>
    <t>985321111</t>
  </si>
  <si>
    <t>985422233</t>
  </si>
  <si>
    <t>985521111</t>
  </si>
  <si>
    <t>997002611</t>
  </si>
  <si>
    <t>997013152</t>
  </si>
  <si>
    <t>997013219</t>
  </si>
  <si>
    <t>997013501</t>
  </si>
  <si>
    <t>997013509</t>
  </si>
  <si>
    <t>997221815</t>
  </si>
  <si>
    <t>999281111</t>
  </si>
  <si>
    <t>999281193</t>
  </si>
  <si>
    <t>Sazba DPH</t>
  </si>
  <si>
    <t>Typ Firmy</t>
  </si>
  <si>
    <t>Počet</t>
  </si>
  <si>
    <t>450,0*0,10</t>
  </si>
  <si>
    <t>767000001R</t>
  </si>
  <si>
    <t>783334201R</t>
  </si>
  <si>
    <t>783334202R</t>
  </si>
  <si>
    <t>783335101R</t>
  </si>
  <si>
    <t>783337101R</t>
  </si>
  <si>
    <t>783347101R</t>
  </si>
  <si>
    <t>789000001R</t>
  </si>
  <si>
    <t>789000002R</t>
  </si>
  <si>
    <t>875,0*0,10</t>
  </si>
  <si>
    <t>Cena s DPH</t>
  </si>
  <si>
    <t>Jedn. cena</t>
  </si>
  <si>
    <t>Poznámka :</t>
  </si>
  <si>
    <t>Plný popis:</t>
  </si>
  <si>
    <t>Popis verze</t>
  </si>
  <si>
    <t>Zpracovatel</t>
  </si>
  <si>
    <t>Výměra</t>
  </si>
  <si>
    <t>Jedn. hmotn.</t>
  </si>
  <si>
    <t>REKAPITULACE</t>
  </si>
  <si>
    <t>Cen. soustava</t>
  </si>
  <si>
    <t>Popis objektu</t>
  </si>
  <si>
    <t>3912-D: Stavba</t>
  </si>
  <si>
    <t>Datum zahájení</t>
  </si>
  <si>
    <t>Za objednatele</t>
  </si>
  <si>
    <t>Za zhotovitele</t>
  </si>
  <si>
    <t>Kontaktní osoba</t>
  </si>
  <si>
    <t>Význam (funkce)</t>
  </si>
  <si>
    <t>podélný kanálek</t>
  </si>
  <si>
    <t>Komentář</t>
  </si>
  <si>
    <t>Celkem (bez DPH)</t>
  </si>
  <si>
    <t>zaokrouhlení; 0,3</t>
  </si>
  <si>
    <t>zaokrouhlení; 0,5</t>
  </si>
  <si>
    <t>zaokrouhlení; 0,6</t>
  </si>
  <si>
    <t>Jedn. suť</t>
  </si>
  <si>
    <t>Zatřídění</t>
  </si>
  <si>
    <t>zaokrouhlení; 0,12</t>
  </si>
  <si>
    <t>zaokrouhlení; 0,51</t>
  </si>
  <si>
    <t>zaokrouhlení; 0,56</t>
  </si>
  <si>
    <t>zaokrouhlení; 0,75</t>
  </si>
  <si>
    <t>zaokrouhlení; 3,65</t>
  </si>
  <si>
    <t>(0,6*2+0,4)*35,45*4</t>
  </si>
  <si>
    <t>006: Úpravy povrchu</t>
  </si>
  <si>
    <t>H: Oddíly prací HSV</t>
  </si>
  <si>
    <t>P: Oddíly prací PSV</t>
  </si>
  <si>
    <t>zaokrouhlení; 0,019</t>
  </si>
  <si>
    <t>zaokrouhlení; 0,135</t>
  </si>
  <si>
    <t>zaokrouhlení; 0,223</t>
  </si>
  <si>
    <t>zaokrouhlení; 0,582</t>
  </si>
  <si>
    <t>zaokrouhlení; 0,675</t>
  </si>
  <si>
    <t>##T4##PRO_ITEM_catID</t>
  </si>
  <si>
    <t>plocha dna; 1,7*29,7</t>
  </si>
  <si>
    <t>otryskání povrchu dna</t>
  </si>
  <si>
    <t>stropní panely; 997,0</t>
  </si>
  <si>
    <t>094: Lešení</t>
  </si>
  <si>
    <t>783: Nátěry</t>
  </si>
  <si>
    <t>##T4##PRO_ITEM_iteCode</t>
  </si>
  <si>
    <t>##T4##PRO_ITEM_szvCode</t>
  </si>
  <si>
    <t>##T4##PRO_ITEM_tevCode</t>
  </si>
  <si>
    <t>Kód stavebního objektu</t>
  </si>
  <si>
    <t>plocha dna; 35,45*29,7</t>
  </si>
  <si>
    <t>##T4##N_Catalog_catGUID</t>
  </si>
  <si>
    <t>plocha chodby; 1,7*29,7</t>
  </si>
  <si>
    <t>podlaha; 1,0*1,1+3,3*2,2</t>
  </si>
  <si>
    <t>Číslo zakázky</t>
  </si>
  <si>
    <t>Kód zatřídění</t>
  </si>
  <si>
    <t>Komentář verze</t>
  </si>
  <si>
    <t>dno kanálku; (35,45-3,3)*0,5</t>
  </si>
  <si>
    <t>Datum dokončení</t>
  </si>
  <si>
    <t>průvlaky; 227,0</t>
  </si>
  <si>
    <t>009: Ostatní konstrukce a práce</t>
  </si>
  <si>
    <t>Stanislav Nedvěd</t>
  </si>
  <si>
    <t>098a: Sanace podlahové konstrukce</t>
  </si>
  <si>
    <t>Nakládání suti a vybouraných hmot</t>
  </si>
  <si>
    <t>revizní vstup CH=&gt;AN (v AN); 1,0*1,4</t>
  </si>
  <si>
    <t>revizní vstup CH=&gt;AN (v CH); 1,0*1,4</t>
  </si>
  <si>
    <t>Celkem (včetně DPH)</t>
  </si>
  <si>
    <t>099: Přesun hmot HSV</t>
  </si>
  <si>
    <t>Sanace střední chodby</t>
  </si>
  <si>
    <t xml:space="preserve">snížená část (jímka) </t>
  </si>
  <si>
    <t>kotevní prvky 10%; (4,62+34,712+2,892)*0,1</t>
  </si>
  <si>
    <t>šikmá plocha; 2,15*2,2</t>
  </si>
  <si>
    <t>otryskání povrchu stěn</t>
  </si>
  <si>
    <t>odpočet dveří; -0,9*2,0</t>
  </si>
  <si>
    <t>Omytí členitých zařízení</t>
  </si>
  <si>
    <t>plocha nádrže; 35,45*29,7</t>
  </si>
  <si>
    <t>098b: Sanace stěn a sloupů</t>
  </si>
  <si>
    <t>767: Konstrukce zámečnické</t>
  </si>
  <si>
    <t>Ometení členitých zařízení</t>
  </si>
  <si>
    <t>Osušení členitých zařízení</t>
  </si>
  <si>
    <t>předpokládaný odhad výměry</t>
  </si>
  <si>
    <t>stěny příčné; 29,7*7,185*2</t>
  </si>
  <si>
    <t>Oprášení členitých zařízení</t>
  </si>
  <si>
    <t>tryskání stropních průvlaků</t>
  </si>
  <si>
    <t>SO 02: Sanace střední chodby</t>
  </si>
  <si>
    <t>Sanace akumulační komory levé</t>
  </si>
  <si>
    <t>odpočet sloupů; -(0,4*0,5*20)</t>
  </si>
  <si>
    <t>stěna podélná zadní; 1,7*7,16</t>
  </si>
  <si>
    <t>Sanace akumulační komory pravé</t>
  </si>
  <si>
    <t>předpokládaná tloušťka 8-10 mm</t>
  </si>
  <si>
    <t>stěna příčná krajní; 29,7*5,75</t>
  </si>
  <si>
    <t>stěna podélná k AK; 35,45*6,33</t>
  </si>
  <si>
    <t>stěna proti schodišti;1,78*3,3</t>
  </si>
  <si>
    <t>otryskání povrchu stěn a sloupů</t>
  </si>
  <si>
    <t>stěna střední; (2,2+3,8)/2*1,73</t>
  </si>
  <si>
    <t>D+M Příčle bezpečnostní nerezové</t>
  </si>
  <si>
    <t>odpočet průvlaků; -(0,4*0,6*2)*4</t>
  </si>
  <si>
    <t>stěna příčná středová; 29,7*6,81</t>
  </si>
  <si>
    <t>stěna podélná krajní; 35,45*6,23</t>
  </si>
  <si>
    <t>oprava hrubých výtluk - odhad cca 10 % celkového povrchu podlahy</t>
  </si>
  <si>
    <t>SO 01: Sanace akumulační komory levé</t>
  </si>
  <si>
    <t>ocelové dveře AK=&gt;AN (v AK); 1,2*2,0</t>
  </si>
  <si>
    <t>ocelové dveře AK=&gt;AN (v AN); 1,2*2,0</t>
  </si>
  <si>
    <t>odpočet plochy sloupů; -(0,5*0,4*20)</t>
  </si>
  <si>
    <t>stěny; ((35,45-3,3)*(0,18+0,11)/2)*2</t>
  </si>
  <si>
    <t>SO 03: Sanace akumulační komory pravé</t>
  </si>
  <si>
    <t>odhad 20 % celkového povrchu průvlaků</t>
  </si>
  <si>
    <t>odhad cca 10 % celkového povrchu stěn</t>
  </si>
  <si>
    <t>Výztuž mazanin svařovanými sítěmi Kari</t>
  </si>
  <si>
    <t>stěna při se schodišti; (2,2+3,8)/2*1,78</t>
  </si>
  <si>
    <t>098c: Sanace stropní konstrukce a průvlaků</t>
  </si>
  <si>
    <t>stěna podélná se vstupními dveřmi; 1,7*7,21</t>
  </si>
  <si>
    <t>zábradlí na podestě (v CH); 0,2*9,6+0,18*5,4</t>
  </si>
  <si>
    <t>Stříkaný beton z mokré směsi stěn tl do 30 mm</t>
  </si>
  <si>
    <t>789: Povrchové úpravy technologických zařízení</t>
  </si>
  <si>
    <t>Odsekání degradovaného betonu stěn tl do 50 mm</t>
  </si>
  <si>
    <t>odhad cca 10 % celkového povrchu stěn a sloupů</t>
  </si>
  <si>
    <t>Přesun hmot pro opravy a údržbu budov v do 25 m</t>
  </si>
  <si>
    <t>Stěrka k vyrovnání betonových ploch stěn tl 5 mm</t>
  </si>
  <si>
    <t>odpočet jímky (započtena v úpravě stěn); -3,8*3,3</t>
  </si>
  <si>
    <t>přesahy, ztratné 15%; (35,45*29,7)*1,15*3,04/1000</t>
  </si>
  <si>
    <t>zárubeň dveří AK=&gt;AN (v AN); (1,2+2,0)*2*0,1+0,06</t>
  </si>
  <si>
    <t>odhad 20 % celkové plochy povrchu průvlaků; 227*0,20</t>
  </si>
  <si>
    <t>Reprofilace stěn cementovými sanačními maltami tl 40 mm</t>
  </si>
  <si>
    <t>Reprofilace stěn cementovými sanačními maltami tl 50 mm</t>
  </si>
  <si>
    <t>Očištění ploch stěn, rubu kleneb a podlah tlakovou vodou</t>
  </si>
  <si>
    <t>Odmaštění zámečnických konstrukcí ředidlovým odmašťovačem</t>
  </si>
  <si>
    <t>ocelové dveře AK=&gt;CH včetně úhelníkové zárubně; 1,1*2,1*2</t>
  </si>
  <si>
    <t>nátěry zámečnických konstrukcí a prvků v akumulační nádrži</t>
  </si>
  <si>
    <t>průměrná výška podlahy 4,5 m - stěny; (35,45*2+29,7*2)*4,5</t>
  </si>
  <si>
    <t>Výztuž mazanin 
  ze svařovaných sítí z drátů
    typu KARI</t>
  </si>
  <si>
    <t>očištění stávajícího povrchu před aplikací spádového betonu</t>
  </si>
  <si>
    <t>Vyčištění objektů ČOV, nádrží, žlabů a kanálů při v do 3,5 m</t>
  </si>
  <si>
    <t>nátěry zámečnických konstrukcí a prvků vně akumulační nádrže</t>
  </si>
  <si>
    <t>Krycí epoxidový nátěr zámečnických konstrukcí tl. min. 250 µm</t>
  </si>
  <si>
    <t>zřízení lešení pro provedení sanace stropní konstrukce a stěn</t>
  </si>
  <si>
    <t>Očištění ploch
  stěn, rubu kleneb a podlah
    tlakovou vodou</t>
  </si>
  <si>
    <t>Ruční dočištění ploch líce kleneb a podhledů ocelových kartáči</t>
  </si>
  <si>
    <t>nátěry zámečnických konstrukcí a prvků uvnitř akumulační nádrže</t>
  </si>
  <si>
    <t>Krycí polyuretanový nátěr zámečnických konstrukcí tl. min. 60 µm</t>
  </si>
  <si>
    <t>Odsekání degradovaného betonu líce kleneb a podhledů tl do 50 mm</t>
  </si>
  <si>
    <t>Stěrka k vyrovnání betonových ploch rubu kleneb a podlah tl 5 mm</t>
  </si>
  <si>
    <t>oprava hrubých výtluk - odhad cca 50 % celkového povrchu průvlaků</t>
  </si>
  <si>
    <t>podesta včetně nosné konstrukce; 6,8*1,7*2+0,44*1,7*9+0,18*0,9*30</t>
  </si>
  <si>
    <t>Ruční dočištění ploch stěn, rubu kleneb a podlah ocelových kartáči</t>
  </si>
  <si>
    <t>Stěrka k vyrovnání betonových ploch líce kleneb a podhledů tl 5 mm</t>
  </si>
  <si>
    <t>zárubeň dveří AK=&gt;AN (v AK); (1,2+2,0)*2*0,1+(1,0+1,8)*2*0,55+0,08</t>
  </si>
  <si>
    <t>Odsekání degradovaného betonu
  stěn, tloušťky
    přes 30 do 50 mm</t>
  </si>
  <si>
    <t>Příplatek k mazanině tl do 80 mm za přehlazení s poprášením cementem</t>
  </si>
  <si>
    <t>Mezinátěr epoxidový mezinátěr zámečnických konstrukcí tl. min. 130 µm</t>
  </si>
  <si>
    <t>Příplatek k přesunu hmot pro opravy a údržbu budov za přesun do 1000 m</t>
  </si>
  <si>
    <t>oprava hrubých výtluk - odhad cca 15 % celkového povrchu stěn a sloupů</t>
  </si>
  <si>
    <t>Reprofilace rubu kleneb a podlah cementovými sanačními maltami tl 30 mm</t>
  </si>
  <si>
    <t>Tryskání degradovaného betonu líce kleneb vodou pod tlakem do 1250 barů</t>
  </si>
  <si>
    <t>Tryskání degradovaného betonu líce kleneb vodou pod tlakem do 2500 barů</t>
  </si>
  <si>
    <t>nátěry zámečnických konstrukcí a prvků ve středové technologické chodbě</t>
  </si>
  <si>
    <t>Příplatek k odvozu suti a vybouraných hmot na skládku ZKD 1 km přes 1 km</t>
  </si>
  <si>
    <t>uvažována průměrná tloušťka (možné nerovnosti stávajícího povrchu) 100 mm</t>
  </si>
  <si>
    <t>Injektáž trhlin š do 2 mm v ŽB kcích tl do 300 mm polyuretanem včetně vrtů</t>
  </si>
  <si>
    <t>Stěrka k vyrovnání ploch reprofilovaného betonu
  stěn, tloušťky
    do 5 mm</t>
  </si>
  <si>
    <t>Základní antikorozní epoxidový nátěr zámečnických konstrukcí tl. min. 130 µm</t>
  </si>
  <si>
    <t>Základní antikorozní epoxidový nátěr zámečnických konstrukcí tl. min. 250 µm</t>
  </si>
  <si>
    <t>finální úprava povrchu - sekundární ochrana vodotěsnou stěrkou tl. min. 3 mm</t>
  </si>
  <si>
    <t>Mezinátěr zámečnických konstrukcí
  jednonásobný
    syntetický
    epoxidový</t>
  </si>
  <si>
    <t>Montáž pojízdných věží trubkových/dílcových š do 0,9 m dl do 3,2 m v do 4,5 m</t>
  </si>
  <si>
    <t>Očištění ploch
  líce kleneb a podhledů
    ruční dočištění ocelovými kartáči</t>
  </si>
  <si>
    <t>Odvoz suti a vybouraných hmot na skládku nebo meziskládku do 1 km se složením</t>
  </si>
  <si>
    <t>Tryskání degradovaného betonu stěn a rubu kleneb vodou pod tlakem do 2500 barů</t>
  </si>
  <si>
    <t>Demontáž pojízdných věží trubkových/dílcových š do 0,9 m dl do 3,2 m v do 4,5 m</t>
  </si>
  <si>
    <t>mechanické odbourání výztuže a hrubých výtluk - odhad 10 % povrchu stěn a sloupů</t>
  </si>
  <si>
    <t>Očištění ploch
  stěn, rubu kleneb a podlah
    ruční dočištění ocelovými kartáči</t>
  </si>
  <si>
    <t>Mazanina tl do 80 mm z betonu prostého se zvýšenými nároky na prostředí tř. C 25/30</t>
  </si>
  <si>
    <t>Úpravy povrchů pod nátěry zařízení 
  s povrchem členitým
    očištění
      omytím</t>
  </si>
  <si>
    <t>Nakládání suti a vybouraných hmot na dopravní prostředek 
  pro vodorovné přemístění</t>
  </si>
  <si>
    <t>finální úprava povrchu podlahy - sekundární ochrana vodotěsnou stěrkou tl. min. 3 mm</t>
  </si>
  <si>
    <t>Odsekání degradovaného betonu
  líce kleneb a podhledů, tloušťky
    přes 30 do 50 mm</t>
  </si>
  <si>
    <t>mechanické odbourání výztuže a hrubých výtluk - odhad 50 % celkového povrchu průvlaků</t>
  </si>
  <si>
    <t>Úpravy povrchů pod nátěry zařízení 
  s povrchem členitým
    očištění
      ometením</t>
  </si>
  <si>
    <t>Úpravy povrchů pod nátěry zařízení 
  s povrchem členitým
    očištění
      osušením</t>
  </si>
  <si>
    <t>Ochranný nátěr výztuže na cementové bázi stěn, líce kleneb a podhledů 1 vrstva tl 1 mm</t>
  </si>
  <si>
    <t>Úpravy povrchů pod nátěry zařízení 
  s povrchem členitým
    očištění
      oprášením</t>
  </si>
  <si>
    <t>Krycí nátěr (email) zámečnických konstrukcí
  jednonásobný
    syntetický
    epoxidový</t>
  </si>
  <si>
    <t>Příplatek k mazanině tl do 80 mm za stržení povrchu spodní vrstvy před vložením výztuže</t>
  </si>
  <si>
    <t>Příplatek k pojízdným věžím š do 0,9 m dl do 3,2 m v do 4,5 m za první a ZKD den použití</t>
  </si>
  <si>
    <t>výztuž O6 mm/oka 150x150 mm, rozměr sítě 3,0x2,0 m, přesahy min. 150 mm (v obou směrech)</t>
  </si>
  <si>
    <t>Krycí nátěr (email) zámečnických konstrukcí
  jednonásobný
    syntetický
    polyuretanový</t>
  </si>
  <si>
    <t>Poplatek za uložení na skládce (skládkovné) stavebního odpadu betonového kód odpadu 170 101</t>
  </si>
  <si>
    <t>Stěrka k vyrovnání ploch reprofilovaného betonu
  rubu kleneb a podlah, tloušťky
    do 5 mm</t>
  </si>
  <si>
    <t>Vnitrostaveništní doprava suti a vybouraných hmot pro budovy v do 9 m s omezením mechanizace</t>
  </si>
  <si>
    <t>vyztužení betonové podlahy - vložení sítí KARI O6 mm/oka 150x150 mm, vzájemné přesahy 150 mm</t>
  </si>
  <si>
    <t>Stěrka k vyrovnání ploch reprofilovaného betonu
  líce kleneb a podhledů, tloušťky
    do 5 mm</t>
  </si>
  <si>
    <t>Základní antikorozní nátěr zámečnických konstrukcí
  jednonásobný
    syntetický
    epoxidový</t>
  </si>
  <si>
    <t>Montáž lešení řadového trubkového lehkého s podlahami zatížení do 200 kg/m2 š do 0,9 m v do 10 m</t>
  </si>
  <si>
    <t>Montáž lešení řadového trubkového lehkého s podlahami zatížení do 200 kg/m2 š do 1,5 m v do 10 m</t>
  </si>
  <si>
    <t>Otryskání abrazivem konstrukcí členitých st. zarezavění C st. přípravy Sa 2, případně ručně St 2</t>
  </si>
  <si>
    <t>Příplatek k vnitrostaveništní dopravě suti a vybouraných hmot za zvětšenou dopravu suti ZKD 10 m</t>
  </si>
  <si>
    <t>zřízení lešení pro provedení sanace sloupů, případně pro otryskání konstrukcí a hrubé vysprávky,</t>
  </si>
  <si>
    <t>Otryskání abrazivem konstrukcí členitých st. zarezavění B, st. přípravy Sa 2, případně ručně St 2</t>
  </si>
  <si>
    <t>Demontáž lešení řadového trubkového lehkého s podlahami zatížení do 200 kg/m2 š do 0,9 m v do 10 m</t>
  </si>
  <si>
    <t>Demontáž lešení řadového trubkového lehkého s podlahami zatížení do 200 kg/m2 š do 1,5 m v do 10 m</t>
  </si>
  <si>
    <t>Odvoz suti a vybouraných hmot na skládku nebo meziskládku 
  se složením, na vzdálenost
    do 1 km</t>
  </si>
  <si>
    <t>doplnění bezpečnostních protiskluzných nerezových příčlí ke stávajícímu žebříku v akumulační nádrži</t>
  </si>
  <si>
    <t>Příplatek k lešení řadovému trubkovému lehkému s podlahami š 0,9 m v 10 m za první a ZKD den použití</t>
  </si>
  <si>
    <t>Příplatek k lešení řadovému trubkovému lehkému s podlahami š 1,5 m v 25 m za první a ZKD den použití</t>
  </si>
  <si>
    <t>Příprava podkladu zámečnických konstrukcí před provedením nátěru
  odmaštění
    odmašťovačem ředidlovým</t>
  </si>
  <si>
    <t>Reprofilace betonu
  sanačními maltami na cementové bázi ručně
    stěn, tloušťky
      přes 30 do 40 mm</t>
  </si>
  <si>
    <t>Reprofilace betonu
  sanačními maltami na cementové bázi ručně
    stěn, tloušťky
      přes 40 do 50 mm</t>
  </si>
  <si>
    <t>Stříkaný beton z mokré směsi
  pevnosti v tlaku do 45 MPa
    stěn, jedné vrstvy tloušťky
      do 30 mm</t>
  </si>
  <si>
    <t>Tryskání degradovaného betonu
  líce kleneb a podhledů
    vodou pod tlakem
      přes 300 do 1 250 barů</t>
  </si>
  <si>
    <t>Mazanina z betonu 
  prostého se zvýšenými nároky na prostředí
    tl. přes 50 do 80 mm
      tř. C 25/30</t>
  </si>
  <si>
    <t>Vyčištění objektů čistíren odpadních vod, nádrží, žlabů nebo kanálů 
  světlé výšky prostoru
    do 3,5 m</t>
  </si>
  <si>
    <t>Tryskání degradovaného betonu
  líce kleneb a podhledů
    vodou pod tlakem
      přes 1 250 do 2 500 barů</t>
  </si>
  <si>
    <t>Tryskání degradovaného betonu
  stěn, rubu kleneb a podlah
    vodou pod tlakem
      přes 1 250 do 2 500 barů</t>
  </si>
  <si>
    <t>Ochranný nátěr betonářské výztuže
  1 vrstva tloušťky 1 mm
    na cementové bázi
      stěn, líce kleneb a podhledů</t>
  </si>
  <si>
    <t>zřízení lešení pro provedení sanace stropní konstrukce a stěn,
uvažovaná orientační doba použití lešení - cca 15 dní</t>
  </si>
  <si>
    <t>Reprofilace betonu
  sanačními maltami na cementové bázi ručně
    rubu kleneb a podlah, tloušťky
      přes 20 do 30 mm</t>
  </si>
  <si>
    <t>Poplatek za uložení stavebního odpadu na skládce (skládkovné)
  z prostého betonu zatříděného do Katalogu odpadů pod kódem 170 101</t>
  </si>
  <si>
    <t>Otryskání povrchu zařízení
  suché abrazivní tryskání abrazivem ze strusky, s povrchem
    členitým
    stupeň zarezavění B, stupeň přípravy
      Sa 2</t>
  </si>
  <si>
    <t>Otryskání povrchu zařízení
  suché abrazivní tryskání abrazivem ze strusky, s povrchem
    členitým
    stupeň zarezavění C, stupeň přípravy
      Sa 2</t>
  </si>
  <si>
    <t>Vnitrostaveništní doprava suti a vybouraných hmot 
  vodorovně do 50 m
    svisle s omezením mechanizace
    pro budovy a haly výšky
      přes 6 do 9 m</t>
  </si>
  <si>
    <t>Odvoz suti a vybouraných hmot na skládku nebo meziskládku 
  se složením, na vzdálenost
    Příplatek k ceně
      za každý další i započatý 1 km přes 1 km</t>
  </si>
  <si>
    <t>Příplatek k cenám mazanin 
  za úpravu povrchu mazaniny
    přehlazením s poprášením cementem pro konečnou úpravu, mazanina tl.
      přes 50 do 80 mm (40 kg/m3)</t>
  </si>
  <si>
    <t>Montáž lešení řadového trubkového lehkého pracovního s podlahami 
  s provozním zatížením tř. 3 do 200 kg/m2
    šířky tř. W06 od 0,6 do 0,9 m, výšky
      do 10 m</t>
  </si>
  <si>
    <t>Přesun hmot pro opravy a údržbu objektů oborů 801, 803, 811 a 812
  Příplatek k cenám
  za zvětšený přesun přes vymezenou největší dopravní vzdálenost
    do 1000 m</t>
  </si>
  <si>
    <t>Demontáž lešení řadového trubkového lehkého pracovního s podlahami 
  s provozním zatížením tř. 3 do 200 kg/m2
    šířky tř. W06 od 0,6 do 0,9 m, výšky
      do 10 m</t>
  </si>
  <si>
    <t>Montáž lešení řadového trubkového lehkého pracovního s podlahami 
  s provozním zatížením tř. 3 do 200 kg/m2
    šířky tř. W12 přes 1,2 do 1,5 m, výšky
      do 10 m</t>
  </si>
  <si>
    <t>Demontáž lešení řadového trubkového lehkého pracovního s podlahami 
  s provozním zatížením tř. 3 do 200 kg/m2
    šířky tř. W12 přes 1,2 do 1,5 m, výšky
      do 10 m</t>
  </si>
  <si>
    <t>Montáž pojízdných věží trubkových nebo dílcových 
  s maximálním zatížením podlahy do 200 kg/m2
    šířky od 0,6 do 0,9 m, délky do 3,2 m, výšky
      přes 3,5 m do 4,5 m</t>
  </si>
  <si>
    <t>Příplatek k cenám mazanin 
  za stržení povrchu
    spodní vrstvy mazaniny latí před vložením výztuže nebo pletiva
    pro tl. obou vrstev mazaniny
      přes 50 do 80 mm</t>
  </si>
  <si>
    <t>Demontáž pojízdných věží trubkových nebo dílcových 
  s maximálním zatížením podlahy do 200 kg/m2
    šířky od 0,6 do 0,9 m, délky do 3,2 m, výšky
      přes 3,5 m do 4,5 m</t>
  </si>
  <si>
    <t>Montáž pojízdných věží trubkových nebo dílcových 
  s maximálním zatížením podlahy do 200 kg/m2
    Příplatek za první a každý další den použití pojízdného lešení
      k ceně -1114</t>
  </si>
  <si>
    <t>Montáž lešení řadového trubkového lehkého pracovního s podlahami 
  s provozním zatížením tř. 3 do 200 kg/m2
    Příplatek za první a každý další den použití lešení
      k ceně -1111</t>
  </si>
  <si>
    <t>Montáž lešení řadového trubkového lehkého pracovního s podlahami 
  s provozním zatížením tř. 3 do 200 kg/m2
    Příplatek za první a každý další den použití lešení
      k ceně -1132</t>
  </si>
  <si>
    <t>Vnitrostaveništní doprava suti a vybouraných hmot 
  vodorovně do 50 m
    Příplatek k cenám -3111 až -3217
    za zvětšenou vodorovnou dopravu přes vymezenou dopravní vzdálenost
      za každých dalších i započatých 10 m</t>
  </si>
  <si>
    <t>Injektáž trhlin v betonových nebo železobetonových konstrukcích
  nízkotlaká do 0,6 MP
    s injektážními jehlami vloženými do vrtů včetně jejich vyvrtání
    polyuretanovou injektážní hmotou
    šířka trhlin přes 1 do 2 mm
    tloušťka konstrukce
      přes 200 do 300 mm</t>
  </si>
  <si>
    <t>1037,0*0,1</t>
  </si>
  <si>
    <t>zřízení lešení pro provedení sanace stěn a sloupů</t>
  </si>
  <si>
    <t>zřízení lešení pro provedení sanace sloupů, případně pro otryskání konstrukcí a hrubé vysprávky, uvažovaná orientační doba použití lešení - cca 60 dní</t>
  </si>
  <si>
    <t>odhad 50 % celkové plochy povrchu průvlaků; 227*0,50</t>
  </si>
  <si>
    <t>nátěry v akumulační nádrži - nátěrový systém NS 1 s atestem na trvalý styk (ponor) s pitnou vodou</t>
  </si>
  <si>
    <t>ruční dočištění povrchu dna</t>
  </si>
  <si>
    <t>ruční dočištění povrchu stěn</t>
  </si>
  <si>
    <t>poplatek - skládka Štěpánovice</t>
  </si>
  <si>
    <t>uvažovaná vzdálenost skládky Štěpánovice od místa stavby - 8 km</t>
  </si>
  <si>
    <t>ruční dočištění povrchu stěn a sloupů</t>
  </si>
  <si>
    <t>nátěry zámečnických konstrukcí a prvků vně akumulační nádrže - nátěrový systém NS 2</t>
  </si>
  <si>
    <t>590,0*20</t>
  </si>
  <si>
    <t>CÚ 2021/I</t>
  </si>
  <si>
    <t>Vlastní</t>
  </si>
  <si>
    <t>CÚ 2010/I</t>
  </si>
  <si>
    <t>767000002R</t>
  </si>
  <si>
    <t>Přetěsnění vstupních dveří do akumulační komory</t>
  </si>
  <si>
    <t>odstranění stávajícího těsnění a provedení nového těsnění vstupních dveří z armaturní komory (AK) do akumulační nádrže (AN)</t>
  </si>
  <si>
    <t>zřízení lešení pro provedení sanace stěn a sloupů, 
uvažovaná orientační doba použití lešení - cca 30 dní</t>
  </si>
  <si>
    <t>VRN: Vedlejší rozpočtové náklady</t>
  </si>
  <si>
    <t>Zařízení staveniště</t>
  </si>
  <si>
    <t>náklady na zřízení a odstranění staveniště</t>
  </si>
  <si>
    <t>090001000</t>
  </si>
  <si>
    <t>Ostatní náklady</t>
  </si>
  <si>
    <t>09: Ostatní náklady</t>
  </si>
  <si>
    <t>03: Zařízení staveniště</t>
  </si>
  <si>
    <t>030001000</t>
  </si>
  <si>
    <t>soubor</t>
  </si>
  <si>
    <t>Energie pro zařízení staveniště</t>
  </si>
  <si>
    <t>Zařízení staveniště
  připojení a spotřeba energií pro zařízení staveniště
    energie pro zařízení staveniště</t>
  </si>
  <si>
    <t>Ostatní náklady na straně zhotovitele související s výstavbou, např. zakrytí stávajících kontrukcí, ochrana strojně technologických zařízení, provoz investora apod.</t>
  </si>
  <si>
    <t>033203000</t>
  </si>
  <si>
    <t>Cena bez DPH</t>
  </si>
  <si>
    <t>schodiště - stupně; 1,1*1,6+1,1*1,6</t>
  </si>
  <si>
    <t>mechanické odbourání výztuže a hrubých výtluk - odhad 20 % povrchu stěn</t>
  </si>
  <si>
    <t>450,0*0,2</t>
  </si>
  <si>
    <t>oprava hrubých výtluk - odhad cca 20 % celkového povrchu stěn</t>
  </si>
  <si>
    <t>450*0,2</t>
  </si>
  <si>
    <t>část stropu u vstupu; 1,7*10,0</t>
  </si>
  <si>
    <t>odhad 30 % opravované plochy; 17,0*0,3</t>
  </si>
  <si>
    <t>odhad 10 % opravované plochy; 17,0*0,10</t>
  </si>
  <si>
    <t>oprava hrubých výtluk - odhad cca 30 % povrchu opravované plochy</t>
  </si>
  <si>
    <t>odhad 10 % povrchu opravované plochy</t>
  </si>
  <si>
    <t>oprava monolitického stropu u vstupu</t>
  </si>
  <si>
    <t>tryskání části stropní konstrukce u vstupu</t>
  </si>
  <si>
    <t>767000003R</t>
  </si>
  <si>
    <t>767000004R</t>
  </si>
  <si>
    <t xml:space="preserve">D+M Žebřík výstupní s ochranným košem </t>
  </si>
  <si>
    <t>Demontáž stávajícího žebříku</t>
  </si>
  <si>
    <t>demontáž stávajícího žebříku</t>
  </si>
  <si>
    <t>žebřík s ochranným koše, rozdíl nástupních ploch 4,85 m, protiskluzné bezpečnostní příčle, provedení žebříku a ochranného koše dle ČSN 74 3282</t>
  </si>
  <si>
    <t>767000005R</t>
  </si>
  <si>
    <t>Doplnění ochranného zábradlí</t>
  </si>
  <si>
    <t>doplnění ochranného zábradlí na lávce v místě demontovaného stávajícího žebříku</t>
  </si>
  <si>
    <t>zaokrouhlení; 0,554</t>
  </si>
  <si>
    <t>098b: Sanace stěn</t>
  </si>
  <si>
    <t>098c: Sanace stropní konstrukce</t>
  </si>
  <si>
    <t>Krycí list - soupis stavebních prací a dodávek s výkazem výměr</t>
  </si>
  <si>
    <t xml:space="preserve">Klatovy - VDJ Hůrka 2 - Sanace akumulačních nádrží </t>
  </si>
  <si>
    <t>098c: Sanace stropní konstrukce - průvlaků</t>
  </si>
  <si>
    <t>průvlaky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</si>
</sst>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#,##0&quot;.&quot;_);;;_(@_)"/>
    <numFmt numFmtId="165" formatCode="_(#,##0.00_);[Red]\-\ #,##0.00_);&quot;–&quot;??;_(@_)"/>
    <numFmt numFmtId="166" formatCode="_(#,##0_);[Red]\-\ #,##0_);&quot;–&quot;??;_(@_)"/>
    <numFmt numFmtId="167" formatCode="_(#,##0.00000_);[Red]\-\ #,##0.00000_);&quot;–&quot;??;_(@_)"/>
    <numFmt numFmtId="168" formatCode="#"/>
    <numFmt numFmtId="169" formatCode="#,##0.000"/>
    <numFmt numFmtId="170" formatCode="_(#,##0.000_);[Red]\-\ #,##0.000_);&quot;–&quot;??;_(@_)"/>
  </numFmts>
  <fonts count="51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sz val="14"/>
      <name val="Arial"/>
      <family val="2"/>
    </font>
    <font>
      <sz val="10"/>
      <name val="Arial CE"/>
      <family val="2"/>
    </font>
    <font>
      <b/>
      <sz val="18"/>
      <color theme="3"/>
      <name val="Cambria"/>
      <family val="2"/>
      <scheme val="major"/>
    </font>
    <font>
      <b/>
      <i/>
      <sz val="1"/>
      <color theme="0"/>
      <name val="Calibri"/>
      <family val="2"/>
      <scheme val="minor"/>
    </font>
    <font>
      <b/>
      <sz val="18"/>
      <color theme="3"/>
      <name val="Arial"/>
      <family val="2"/>
    </font>
    <font>
      <i/>
      <sz val="8"/>
      <color theme="1" tint="0.3499900102615356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theme="6" tint="-0.4999699890613556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25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4" tint="-0.24997000396251678"/>
      <name val="Calibri"/>
      <family val="2"/>
      <scheme val="minor"/>
    </font>
    <font>
      <sz val="10"/>
      <color theme="4" tint="-0.4999699890613556"/>
      <name val="Calibri"/>
      <family val="2"/>
      <scheme val="minor"/>
    </font>
    <font>
      <b/>
      <sz val="9"/>
      <color theme="4" tint="-0.4999699890613556"/>
      <name val="Calibri"/>
      <family val="2"/>
      <scheme val="minor"/>
    </font>
    <font>
      <b/>
      <sz val="10"/>
      <color theme="5" tint="-0.4999699890613556"/>
      <name val="Calibri"/>
      <family val="2"/>
      <scheme val="minor"/>
    </font>
    <font>
      <sz val="11"/>
      <color theme="9" tint="-0.4999699890613556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sz val="12"/>
      <color theme="6" tint="-0.24997000396251678"/>
      <name val="Calibri"/>
      <family val="2"/>
      <scheme val="minor"/>
    </font>
    <font>
      <b/>
      <sz val="12"/>
      <color theme="6" tint="-0.24997000396251678"/>
      <name val="Calibri"/>
      <family val="2"/>
      <scheme val="minor"/>
    </font>
    <font>
      <sz val="12"/>
      <color theme="6" tint="-0.24997000396251678"/>
      <name val="Arial"/>
      <family val="2"/>
    </font>
    <font>
      <sz val="11"/>
      <color theme="9" tint="-0.4999699890613556"/>
      <name val="Arial"/>
      <family val="2"/>
    </font>
    <font>
      <sz val="10"/>
      <color theme="5" tint="-0.4999699890613556"/>
      <name val="Arial"/>
      <family val="2"/>
    </font>
    <font>
      <sz val="9"/>
      <color theme="4" tint="-0.24997000396251678"/>
      <name val="Arial"/>
      <family val="2"/>
    </font>
    <font>
      <sz val="10"/>
      <color theme="4" tint="-0.4999699890613556"/>
      <name val="Arial"/>
      <family val="2"/>
    </font>
    <font>
      <sz val="10"/>
      <color theme="5" tint="-0.4999699890613556"/>
      <name val="Calibri"/>
      <family val="2"/>
      <scheme val="minor"/>
    </font>
    <font>
      <sz val="9"/>
      <color theme="4" tint="-0.24997000396251678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54"/>
      <name val="Calibri"/>
      <family val="2"/>
      <scheme val="minor"/>
    </font>
    <font>
      <b/>
      <sz val="10"/>
      <color indexed="54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4" tint="-0.4999699890613556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sz val="9"/>
      <color rgb="FF00487E"/>
      <name val="Calibri"/>
      <family val="2"/>
      <scheme val="minor"/>
    </font>
    <font>
      <i/>
      <sz val="8"/>
      <color rgb="FF00487E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hair"/>
      <bottom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414">
    <xf numFmtId="0" fontId="0" fillId="0" borderId="0" xfId="0"/>
    <xf numFmtId="0" fontId="1" fillId="0" borderId="0" xfId="0" applyFont="1"/>
    <xf numFmtId="0" fontId="0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8" fillId="0" borderId="0" xfId="20" applyFont="1"/>
    <xf numFmtId="0" fontId="8" fillId="0" borderId="0" xfId="20" applyFont="1" applyBorder="1"/>
    <xf numFmtId="0" fontId="0" fillId="0" borderId="0" xfId="0" applyFont="1" applyBorder="1"/>
    <xf numFmtId="0" fontId="4" fillId="0" borderId="0" xfId="0" applyFont="1"/>
    <xf numFmtId="0" fontId="4" fillId="0" borderId="0" xfId="0" applyFont="1" applyBorder="1"/>
    <xf numFmtId="0" fontId="0" fillId="0" borderId="1" xfId="21" applyFont="1" applyBorder="1" applyAlignment="1">
      <alignment horizontal="left" vertical="top"/>
      <protection/>
    </xf>
    <xf numFmtId="0" fontId="0" fillId="0" borderId="0" xfId="21" applyFont="1" applyBorder="1" applyAlignment="1">
      <alignment horizontal="left" vertical="top"/>
      <protection/>
    </xf>
    <xf numFmtId="0" fontId="0" fillId="0" borderId="2" xfId="21" applyFont="1" applyBorder="1" applyAlignment="1">
      <alignment horizontal="left" vertical="top"/>
      <protection/>
    </xf>
    <xf numFmtId="0" fontId="0" fillId="0" borderId="3" xfId="21" applyFont="1" applyBorder="1" applyAlignment="1">
      <alignment horizontal="left" vertical="top"/>
      <protection/>
    </xf>
    <xf numFmtId="0" fontId="0" fillId="0" borderId="4" xfId="21" applyFont="1" applyBorder="1" applyAlignment="1">
      <alignment horizontal="left" vertical="top"/>
      <protection/>
    </xf>
    <xf numFmtId="0" fontId="0" fillId="0" borderId="5" xfId="21" applyFont="1" applyBorder="1" applyAlignment="1">
      <alignment horizontal="left" vertical="top"/>
      <protection/>
    </xf>
    <xf numFmtId="49" fontId="9" fillId="0" borderId="0" xfId="0" applyNumberFormat="1" applyFont="1" applyBorder="1" applyAlignment="1" applyProtection="1">
      <alignment horizontal="right" vertical="top"/>
      <protection/>
    </xf>
    <xf numFmtId="49" fontId="10" fillId="0" borderId="0" xfId="0" applyNumberFormat="1" applyFont="1" applyBorder="1" applyAlignment="1" applyProtection="1">
      <alignment horizontal="left" vertical="top"/>
      <protection/>
    </xf>
    <xf numFmtId="0" fontId="11" fillId="0" borderId="0" xfId="0" applyNumberFormat="1" applyFont="1" applyAlignment="1" applyProtection="1">
      <alignment horizontal="right" vertical="top" wrapText="1"/>
      <protection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/>
    <xf numFmtId="49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4" fontId="15" fillId="0" borderId="0" xfId="0" applyNumberFormat="1" applyFont="1" applyAlignment="1">
      <alignment horizontal="left" indent="3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 wrapText="1"/>
    </xf>
    <xf numFmtId="0" fontId="17" fillId="2" borderId="0" xfId="0" applyFont="1" applyFill="1"/>
    <xf numFmtId="164" fontId="10" fillId="2" borderId="6" xfId="0" applyNumberFormat="1" applyFont="1" applyFill="1" applyBorder="1" applyAlignment="1">
      <alignment horizontal="right" vertical="top"/>
    </xf>
    <xf numFmtId="49" fontId="10" fillId="2" borderId="6" xfId="0" applyNumberFormat="1" applyFont="1" applyFill="1" applyBorder="1" applyAlignment="1">
      <alignment horizontal="center" vertical="top"/>
    </xf>
    <xf numFmtId="49" fontId="10" fillId="2" borderId="6" xfId="0" applyNumberFormat="1" applyFont="1" applyFill="1" applyBorder="1" applyAlignment="1">
      <alignment horizontal="left" vertical="top"/>
    </xf>
    <xf numFmtId="0" fontId="10" fillId="2" borderId="6" xfId="0" applyNumberFormat="1" applyFont="1" applyFill="1" applyBorder="1" applyAlignment="1">
      <alignment horizontal="left" vertical="top" wrapText="1"/>
    </xf>
    <xf numFmtId="165" fontId="10" fillId="2" borderId="6" xfId="0" applyNumberFormat="1" applyFont="1" applyFill="1" applyBorder="1" applyAlignment="1">
      <alignment horizontal="right" vertical="top"/>
    </xf>
    <xf numFmtId="166" fontId="10" fillId="2" borderId="6" xfId="0" applyNumberFormat="1" applyFont="1" applyFill="1" applyBorder="1" applyAlignment="1">
      <alignment horizontal="right" vertical="top"/>
    </xf>
    <xf numFmtId="167" fontId="10" fillId="2" borderId="6" xfId="0" applyNumberFormat="1" applyFont="1" applyFill="1" applyBorder="1" applyAlignment="1">
      <alignment horizontal="right" vertical="top"/>
    </xf>
    <xf numFmtId="0" fontId="17" fillId="0" borderId="0" xfId="0" applyFont="1"/>
    <xf numFmtId="164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165" fontId="10" fillId="0" borderId="0" xfId="0" applyNumberFormat="1" applyFont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167" fontId="10" fillId="0" borderId="0" xfId="0" applyNumberFormat="1" applyFont="1" applyBorder="1" applyAlignment="1">
      <alignment horizontal="right" vertical="top"/>
    </xf>
    <xf numFmtId="0" fontId="18" fillId="0" borderId="0" xfId="0" applyFont="1" applyAlignment="1">
      <alignment horizontal="left" vertical="top" wrapText="1"/>
    </xf>
    <xf numFmtId="164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165" fontId="18" fillId="0" borderId="0" xfId="0" applyNumberFormat="1" applyFont="1" applyAlignment="1">
      <alignment horizontal="left" vertical="top" wrapText="1"/>
    </xf>
    <xf numFmtId="167" fontId="18" fillId="0" borderId="0" xfId="0" applyNumberFormat="1" applyFont="1" applyAlignment="1">
      <alignment horizontal="left" vertical="top" wrapText="1"/>
    </xf>
    <xf numFmtId="168" fontId="19" fillId="0" borderId="0" xfId="0" applyNumberFormat="1" applyFont="1" applyAlignment="1">
      <alignment horizontal="left" vertical="top" wrapText="1"/>
    </xf>
    <xf numFmtId="164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horizontal="center" vertical="top"/>
    </xf>
    <xf numFmtId="49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top" wrapText="1"/>
    </xf>
    <xf numFmtId="165" fontId="20" fillId="0" borderId="0" xfId="0" applyNumberFormat="1" applyFont="1" applyAlignment="1">
      <alignment horizontal="right" vertical="top"/>
    </xf>
    <xf numFmtId="167" fontId="20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21" fillId="0" borderId="0" xfId="0" applyFont="1"/>
    <xf numFmtId="164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2" fillId="0" borderId="0" xfId="0" applyFont="1"/>
    <xf numFmtId="49" fontId="23" fillId="0" borderId="4" xfId="0" applyNumberFormat="1" applyFont="1" applyBorder="1" applyAlignment="1">
      <alignment horizontal="center"/>
    </xf>
    <xf numFmtId="0" fontId="23" fillId="0" borderId="4" xfId="0" applyNumberFormat="1" applyFont="1" applyBorder="1" applyAlignment="1">
      <alignment horizontal="center"/>
    </xf>
    <xf numFmtId="0" fontId="24" fillId="0" borderId="0" xfId="0" applyFont="1"/>
    <xf numFmtId="164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left"/>
    </xf>
    <xf numFmtId="165" fontId="24" fillId="0" borderId="0" xfId="0" applyNumberFormat="1" applyFont="1" applyAlignment="1">
      <alignment/>
    </xf>
    <xf numFmtId="166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0" fontId="25" fillId="0" borderId="0" xfId="0" applyFont="1"/>
    <xf numFmtId="164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left"/>
    </xf>
    <xf numFmtId="165" fontId="26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168" fontId="26" fillId="0" borderId="0" xfId="0" applyNumberFormat="1" applyFont="1" applyAlignment="1">
      <alignment/>
    </xf>
    <xf numFmtId="0" fontId="27" fillId="0" borderId="0" xfId="0" applyFont="1"/>
    <xf numFmtId="164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left"/>
    </xf>
    <xf numFmtId="165" fontId="28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167" fontId="28" fillId="0" borderId="0" xfId="0" applyNumberFormat="1" applyFont="1" applyAlignment="1">
      <alignment/>
    </xf>
    <xf numFmtId="168" fontId="28" fillId="0" borderId="0" xfId="0" applyNumberFormat="1" applyFont="1" applyAlignment="1">
      <alignment/>
    </xf>
    <xf numFmtId="166" fontId="10" fillId="2" borderId="6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Border="1" applyAlignment="1">
      <alignment horizontal="left" vertical="top" wrapText="1"/>
    </xf>
    <xf numFmtId="0" fontId="41" fillId="0" borderId="7" xfId="0" applyNumberFormat="1" applyFont="1" applyBorder="1" applyAlignment="1">
      <alignment horizontal="left" vertical="top"/>
    </xf>
    <xf numFmtId="0" fontId="41" fillId="0" borderId="8" xfId="0" applyNumberFormat="1" applyFont="1" applyBorder="1" applyAlignment="1">
      <alignment horizontal="left" vertical="top"/>
    </xf>
    <xf numFmtId="0" fontId="41" fillId="0" borderId="9" xfId="0" applyNumberFormat="1" applyFont="1" applyBorder="1" applyAlignment="1">
      <alignment horizontal="left" vertical="top"/>
    </xf>
    <xf numFmtId="0" fontId="42" fillId="0" borderId="10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/>
    </xf>
    <xf numFmtId="0" fontId="13" fillId="0" borderId="12" xfId="0" applyNumberFormat="1" applyFont="1" applyBorder="1" applyAlignment="1">
      <alignment horizontal="left" vertical="top" wrapText="1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right" vertical="top" wrapText="1"/>
    </xf>
    <xf numFmtId="0" fontId="13" fillId="0" borderId="15" xfId="0" applyFont="1" applyBorder="1"/>
    <xf numFmtId="14" fontId="13" fillId="0" borderId="16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 vertical="top" wrapText="1"/>
    </xf>
    <xf numFmtId="0" fontId="13" fillId="0" borderId="18" xfId="0" applyNumberFormat="1" applyFont="1" applyBorder="1" applyAlignment="1">
      <alignment horizontal="right" vertical="top" wrapText="1"/>
    </xf>
    <xf numFmtId="0" fontId="13" fillId="0" borderId="18" xfId="0" applyFont="1" applyBorder="1"/>
    <xf numFmtId="14" fontId="13" fillId="0" borderId="19" xfId="0" applyNumberFormat="1" applyFont="1" applyBorder="1" applyAlignment="1">
      <alignment horizontal="right"/>
    </xf>
    <xf numFmtId="0" fontId="43" fillId="0" borderId="20" xfId="0" applyNumberFormat="1" applyFont="1" applyBorder="1" applyAlignment="1">
      <alignment horizontal="left" vertical="top"/>
    </xf>
    <xf numFmtId="0" fontId="43" fillId="0" borderId="21" xfId="0" applyNumberFormat="1" applyFont="1" applyBorder="1" applyAlignment="1">
      <alignment horizontal="left" vertical="top" wrapText="1"/>
    </xf>
    <xf numFmtId="0" fontId="43" fillId="0" borderId="22" xfId="0" applyFont="1" applyBorder="1"/>
    <xf numFmtId="0" fontId="43" fillId="0" borderId="23" xfId="0" applyFont="1" applyBorder="1"/>
    <xf numFmtId="0" fontId="13" fillId="0" borderId="1" xfId="0" applyNumberFormat="1" applyFont="1" applyBorder="1" applyAlignment="1">
      <alignment horizontal="left" vertical="top"/>
    </xf>
    <xf numFmtId="0" fontId="13" fillId="0" borderId="3" xfId="0" applyNumberFormat="1" applyFont="1" applyBorder="1" applyAlignment="1">
      <alignment horizontal="left"/>
    </xf>
    <xf numFmtId="0" fontId="13" fillId="0" borderId="24" xfId="0" applyNumberFormat="1" applyFont="1" applyBorder="1" applyAlignment="1">
      <alignment horizontal="left" wrapText="1"/>
    </xf>
    <xf numFmtId="0" fontId="13" fillId="0" borderId="4" xfId="0" applyFont="1" applyBorder="1"/>
    <xf numFmtId="0" fontId="13" fillId="0" borderId="25" xfId="0" applyFont="1" applyBorder="1"/>
    <xf numFmtId="0" fontId="43" fillId="0" borderId="10" xfId="0" applyFont="1" applyBorder="1"/>
    <xf numFmtId="0" fontId="43" fillId="0" borderId="26" xfId="0" applyFont="1" applyBorder="1"/>
    <xf numFmtId="0" fontId="44" fillId="0" borderId="22" xfId="0" applyFont="1" applyBorder="1"/>
    <xf numFmtId="0" fontId="44" fillId="0" borderId="27" xfId="0" applyFont="1" applyBorder="1"/>
    <xf numFmtId="0" fontId="13" fillId="0" borderId="28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13" fillId="0" borderId="1" xfId="0" applyFont="1" applyBorder="1"/>
    <xf numFmtId="0" fontId="13" fillId="0" borderId="29" xfId="0" applyFont="1" applyBorder="1"/>
    <xf numFmtId="0" fontId="13" fillId="0" borderId="5" xfId="0" applyFont="1" applyBorder="1"/>
    <xf numFmtId="0" fontId="43" fillId="0" borderId="30" xfId="0" applyNumberFormat="1" applyFont="1" applyBorder="1" applyAlignment="1">
      <alignment horizontal="left" vertical="top"/>
    </xf>
    <xf numFmtId="0" fontId="13" fillId="0" borderId="17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left" vertical="top" wrapText="1"/>
    </xf>
    <xf numFmtId="0" fontId="13" fillId="0" borderId="31" xfId="0" applyNumberFormat="1" applyFont="1" applyBorder="1" applyAlignment="1">
      <alignment horizontal="left" vertical="top"/>
    </xf>
    <xf numFmtId="0" fontId="13" fillId="0" borderId="19" xfId="0" applyNumberFormat="1" applyFont="1" applyBorder="1" applyAlignment="1">
      <alignment horizontal="left" vertical="top" wrapText="1"/>
    </xf>
    <xf numFmtId="0" fontId="13" fillId="0" borderId="32" xfId="0" applyFont="1" applyBorder="1"/>
    <xf numFmtId="0" fontId="13" fillId="0" borderId="24" xfId="0" applyFont="1" applyBorder="1"/>
    <xf numFmtId="0" fontId="13" fillId="0" borderId="33" xfId="0" applyFont="1" applyBorder="1"/>
    <xf numFmtId="3" fontId="13" fillId="0" borderId="0" xfId="0" applyNumberFormat="1" applyFont="1" applyBorder="1"/>
    <xf numFmtId="0" fontId="45" fillId="0" borderId="34" xfId="0" applyFont="1" applyBorder="1" applyAlignment="1">
      <alignment horizontal="left"/>
    </xf>
    <xf numFmtId="166" fontId="45" fillId="0" borderId="35" xfId="0" applyNumberFormat="1" applyFont="1" applyBorder="1" applyAlignment="1">
      <alignment/>
    </xf>
    <xf numFmtId="0" fontId="45" fillId="0" borderId="28" xfId="0" applyFont="1" applyBorder="1" applyAlignment="1">
      <alignment horizontal="left"/>
    </xf>
    <xf numFmtId="166" fontId="45" fillId="0" borderId="2" xfId="0" applyNumberFormat="1" applyFont="1" applyBorder="1" applyAlignment="1">
      <alignment/>
    </xf>
    <xf numFmtId="0" fontId="13" fillId="0" borderId="28" xfId="0" applyFont="1" applyBorder="1" applyAlignment="1">
      <alignment horizontal="left"/>
    </xf>
    <xf numFmtId="166" fontId="13" fillId="0" borderId="2" xfId="0" applyNumberFormat="1" applyFont="1" applyBorder="1" applyAlignment="1">
      <alignment/>
    </xf>
    <xf numFmtId="0" fontId="13" fillId="0" borderId="0" xfId="0" applyFont="1" applyBorder="1"/>
    <xf numFmtId="0" fontId="13" fillId="0" borderId="34" xfId="0" applyFont="1" applyBorder="1" applyAlignment="1">
      <alignment horizontal="left"/>
    </xf>
    <xf numFmtId="166" fontId="13" fillId="0" borderId="35" xfId="0" applyNumberFormat="1" applyFont="1" applyBorder="1" applyAlignment="1">
      <alignment/>
    </xf>
    <xf numFmtId="0" fontId="46" fillId="0" borderId="3" xfId="0" applyFont="1" applyBorder="1"/>
    <xf numFmtId="0" fontId="46" fillId="0" borderId="4" xfId="0" applyFont="1" applyBorder="1"/>
    <xf numFmtId="0" fontId="42" fillId="0" borderId="29" xfId="0" applyFont="1" applyBorder="1" applyAlignment="1">
      <alignment horizontal="left"/>
    </xf>
    <xf numFmtId="166" fontId="42" fillId="0" borderId="5" xfId="0" applyNumberFormat="1" applyFont="1" applyBorder="1" applyAlignment="1">
      <alignment/>
    </xf>
    <xf numFmtId="0" fontId="13" fillId="0" borderId="1" xfId="21" applyFont="1" applyBorder="1">
      <alignment/>
      <protection/>
    </xf>
    <xf numFmtId="0" fontId="13" fillId="0" borderId="0" xfId="21" applyFont="1" applyBorder="1">
      <alignment/>
      <protection/>
    </xf>
    <xf numFmtId="0" fontId="13" fillId="0" borderId="28" xfId="21" applyFont="1" applyBorder="1">
      <alignment/>
      <protection/>
    </xf>
    <xf numFmtId="0" fontId="13" fillId="0" borderId="2" xfId="22" applyFont="1" applyBorder="1">
      <alignment/>
      <protection/>
    </xf>
    <xf numFmtId="0" fontId="13" fillId="0" borderId="10" xfId="21" applyFont="1" applyBorder="1">
      <alignment/>
      <protection/>
    </xf>
    <xf numFmtId="0" fontId="13" fillId="0" borderId="1" xfId="21" applyFont="1" applyBorder="1" applyAlignment="1">
      <alignment/>
      <protection/>
    </xf>
    <xf numFmtId="0" fontId="13" fillId="0" borderId="36" xfId="21" applyFont="1" applyBorder="1">
      <alignment/>
      <protection/>
    </xf>
    <xf numFmtId="0" fontId="13" fillId="0" borderId="37" xfId="22" applyFont="1" applyBorder="1">
      <alignment/>
      <protection/>
    </xf>
    <xf numFmtId="0" fontId="13" fillId="0" borderId="1" xfId="21" applyFont="1" applyBorder="1" applyAlignment="1">
      <alignment horizontal="left" vertical="top"/>
      <protection/>
    </xf>
    <xf numFmtId="0" fontId="13" fillId="0" borderId="0" xfId="21" applyFont="1" applyBorder="1" applyAlignment="1">
      <alignment horizontal="left" vertical="top"/>
      <protection/>
    </xf>
    <xf numFmtId="0" fontId="13" fillId="0" borderId="2" xfId="21" applyFont="1" applyBorder="1" applyAlignment="1">
      <alignment horizontal="left" vertical="top"/>
      <protection/>
    </xf>
    <xf numFmtId="0" fontId="9" fillId="0" borderId="38" xfId="0" applyNumberFormat="1" applyFont="1" applyBorder="1" applyAlignment="1" applyProtection="1">
      <alignment vertical="top"/>
      <protection/>
    </xf>
    <xf numFmtId="0" fontId="9" fillId="0" borderId="38" xfId="0" applyNumberFormat="1" applyFont="1" applyBorder="1" applyAlignment="1" applyProtection="1">
      <alignment vertical="top" wrapText="1"/>
      <protection/>
    </xf>
    <xf numFmtId="0" fontId="49" fillId="0" borderId="0" xfId="0" applyFont="1"/>
    <xf numFmtId="164" fontId="49" fillId="0" borderId="0" xfId="0" applyNumberFormat="1" applyFont="1" applyBorder="1" applyAlignment="1">
      <alignment horizontal="right" vertical="top"/>
    </xf>
    <xf numFmtId="49" fontId="49" fillId="0" borderId="0" xfId="0" applyNumberFormat="1" applyFont="1" applyBorder="1" applyAlignment="1">
      <alignment horizontal="center" vertical="top"/>
    </xf>
    <xf numFmtId="49" fontId="50" fillId="0" borderId="0" xfId="0" applyNumberFormat="1" applyFont="1" applyBorder="1" applyAlignment="1" applyProtection="1">
      <alignment horizontal="right" vertical="top"/>
      <protection/>
    </xf>
    <xf numFmtId="0" fontId="50" fillId="0" borderId="0" xfId="0" applyNumberFormat="1" applyFont="1" applyBorder="1" applyAlignment="1" applyProtection="1">
      <alignment vertical="top" wrapText="1"/>
      <protection/>
    </xf>
    <xf numFmtId="0" fontId="50" fillId="0" borderId="0" xfId="0" applyNumberFormat="1" applyFont="1" applyBorder="1" applyAlignment="1" applyProtection="1">
      <alignment vertical="top"/>
      <protection/>
    </xf>
    <xf numFmtId="167" fontId="49" fillId="0" borderId="0" xfId="0" applyNumberFormat="1" applyFont="1" applyBorder="1" applyAlignment="1">
      <alignment horizontal="right" vertical="top"/>
    </xf>
    <xf numFmtId="166" fontId="49" fillId="0" borderId="0" xfId="0" applyNumberFormat="1" applyFont="1" applyBorder="1" applyAlignment="1">
      <alignment horizontal="right" vertical="top"/>
    </xf>
    <xf numFmtId="0" fontId="49" fillId="0" borderId="0" xfId="0" applyNumberFormat="1" applyFont="1" applyBorder="1" applyAlignment="1">
      <alignment horizontal="left" vertical="top" wrapText="1"/>
    </xf>
    <xf numFmtId="4" fontId="14" fillId="0" borderId="0" xfId="0" applyNumberFormat="1" applyFont="1" applyAlignment="1">
      <alignment/>
    </xf>
    <xf numFmtId="4" fontId="23" fillId="0" borderId="4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right"/>
    </xf>
    <xf numFmtId="4" fontId="28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1" fillId="0" borderId="39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10" fillId="2" borderId="6" xfId="0" applyNumberFormat="1" applyFont="1" applyFill="1" applyBorder="1" applyAlignment="1">
      <alignment horizontal="right" vertical="top"/>
    </xf>
    <xf numFmtId="4" fontId="9" fillId="0" borderId="38" xfId="0" applyNumberFormat="1" applyFont="1" applyBorder="1" applyAlignment="1" applyProtection="1">
      <alignment vertical="top"/>
      <protection/>
    </xf>
    <xf numFmtId="4" fontId="50" fillId="0" borderId="0" xfId="0" applyNumberFormat="1" applyFont="1" applyBorder="1" applyAlignment="1" applyProtection="1">
      <alignment vertical="top"/>
      <protection/>
    </xf>
    <xf numFmtId="4" fontId="10" fillId="3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4" fontId="18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right" vertical="top"/>
    </xf>
    <xf numFmtId="169" fontId="14" fillId="0" borderId="0" xfId="0" applyNumberFormat="1" applyFont="1" applyFill="1" applyBorder="1" applyAlignment="1">
      <alignment/>
    </xf>
    <xf numFmtId="169" fontId="23" fillId="0" borderId="4" xfId="0" applyNumberFormat="1" applyFont="1" applyBorder="1" applyAlignment="1">
      <alignment horizontal="center"/>
    </xf>
    <xf numFmtId="169" fontId="16" fillId="0" borderId="0" xfId="0" applyNumberFormat="1" applyFont="1" applyAlignment="1">
      <alignment horizontal="right"/>
    </xf>
    <xf numFmtId="169" fontId="28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169" fontId="10" fillId="2" borderId="6" xfId="0" applyNumberFormat="1" applyFont="1" applyFill="1" applyBorder="1" applyAlignment="1" applyProtection="1">
      <alignment horizontal="right" vertical="top"/>
      <protection/>
    </xf>
    <xf numFmtId="169" fontId="9" fillId="0" borderId="38" xfId="0" applyNumberFormat="1" applyFont="1" applyBorder="1" applyAlignment="1" applyProtection="1">
      <alignment vertical="top"/>
      <protection/>
    </xf>
    <xf numFmtId="169" fontId="50" fillId="0" borderId="0" xfId="0" applyNumberFormat="1" applyFont="1" applyBorder="1" applyAlignment="1" applyProtection="1">
      <alignment vertical="top"/>
      <protection/>
    </xf>
    <xf numFmtId="169" fontId="10" fillId="0" borderId="0" xfId="0" applyNumberFormat="1" applyFont="1" applyFill="1" applyBorder="1" applyAlignment="1">
      <alignment horizontal="right" vertical="top"/>
    </xf>
    <xf numFmtId="169" fontId="11" fillId="0" borderId="0" xfId="0" applyNumberFormat="1" applyFont="1" applyFill="1" applyBorder="1" applyAlignment="1">
      <alignment horizontal="right" vertical="top"/>
    </xf>
    <xf numFmtId="169" fontId="12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horizontal="right" vertical="top"/>
    </xf>
    <xf numFmtId="170" fontId="14" fillId="0" borderId="0" xfId="0" applyNumberFormat="1" applyFont="1" applyAlignment="1">
      <alignment/>
    </xf>
    <xf numFmtId="170" fontId="23" fillId="0" borderId="4" xfId="0" applyNumberFormat="1" applyFont="1" applyBorder="1" applyAlignment="1">
      <alignment horizontal="center"/>
    </xf>
    <xf numFmtId="170" fontId="16" fillId="0" borderId="0" xfId="0" applyNumberFormat="1" applyFont="1" applyAlignment="1">
      <alignment horizontal="right"/>
    </xf>
    <xf numFmtId="170" fontId="28" fillId="0" borderId="0" xfId="0" applyNumberFormat="1" applyFont="1" applyAlignment="1">
      <alignment/>
    </xf>
    <xf numFmtId="170" fontId="26" fillId="0" borderId="0" xfId="0" applyNumberFormat="1" applyFont="1" applyAlignment="1">
      <alignment/>
    </xf>
    <xf numFmtId="170" fontId="24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0" fontId="10" fillId="2" borderId="6" xfId="0" applyNumberFormat="1" applyFont="1" applyFill="1" applyBorder="1" applyAlignment="1">
      <alignment horizontal="right" vertical="top"/>
    </xf>
    <xf numFmtId="170" fontId="10" fillId="0" borderId="0" xfId="0" applyNumberFormat="1" applyFont="1" applyBorder="1" applyAlignment="1">
      <alignment horizontal="right" vertical="top"/>
    </xf>
    <xf numFmtId="170" fontId="49" fillId="0" borderId="0" xfId="0" applyNumberFormat="1" applyFont="1" applyBorder="1" applyAlignment="1">
      <alignment horizontal="right" vertical="top"/>
    </xf>
    <xf numFmtId="170" fontId="18" fillId="0" borderId="0" xfId="0" applyNumberFormat="1" applyFont="1" applyAlignment="1">
      <alignment horizontal="left" vertical="top" wrapText="1"/>
    </xf>
    <xf numFmtId="170" fontId="7" fillId="0" borderId="0" xfId="0" applyNumberFormat="1" applyFont="1" applyAlignment="1">
      <alignment horizontal="center" vertical="center"/>
    </xf>
    <xf numFmtId="170" fontId="20" fillId="0" borderId="0" xfId="0" applyNumberFormat="1" applyFont="1" applyAlignment="1">
      <alignment horizontal="right" vertical="top"/>
    </xf>
    <xf numFmtId="166" fontId="10" fillId="2" borderId="6" xfId="0" applyNumberFormat="1" applyFont="1" applyFill="1" applyBorder="1" applyAlignment="1" applyProtection="1">
      <alignment horizontal="center" vertical="top"/>
      <protection/>
    </xf>
    <xf numFmtId="165" fontId="23" fillId="0" borderId="4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right"/>
    </xf>
    <xf numFmtId="165" fontId="49" fillId="0" borderId="0" xfId="0" applyNumberFormat="1" applyFont="1" applyBorder="1" applyAlignment="1">
      <alignment horizontal="right" vertical="top"/>
    </xf>
    <xf numFmtId="0" fontId="13" fillId="0" borderId="0" xfId="0" applyFont="1" applyProtection="1">
      <protection/>
    </xf>
    <xf numFmtId="4" fontId="14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164" fontId="15" fillId="0" borderId="0" xfId="0" applyNumberFormat="1" applyFont="1" applyAlignment="1" applyProtection="1">
      <alignment horizontal="left" indent="3"/>
      <protection/>
    </xf>
    <xf numFmtId="49" fontId="23" fillId="0" borderId="4" xfId="0" applyNumberFormat="1" applyFont="1" applyBorder="1" applyAlignment="1" applyProtection="1">
      <alignment horizontal="center"/>
      <protection/>
    </xf>
    <xf numFmtId="4" fontId="23" fillId="0" borderId="4" xfId="0" applyNumberFormat="1" applyFont="1" applyBorder="1" applyAlignment="1" applyProtection="1">
      <alignment horizontal="center"/>
      <protection/>
    </xf>
    <xf numFmtId="169" fontId="23" fillId="0" borderId="4" xfId="0" applyNumberFormat="1" applyFont="1" applyBorder="1" applyAlignment="1" applyProtection="1">
      <alignment horizontal="center"/>
      <protection/>
    </xf>
    <xf numFmtId="0" fontId="22" fillId="0" borderId="0" xfId="0" applyFont="1" applyProtection="1">
      <protection/>
    </xf>
    <xf numFmtId="0" fontId="33" fillId="0" borderId="0" xfId="0" applyFont="1" applyProtection="1">
      <protection/>
    </xf>
    <xf numFmtId="49" fontId="16" fillId="0" borderId="0" xfId="0" applyNumberFormat="1" applyFont="1" applyBorder="1" applyAlignment="1" applyProtection="1">
      <alignment horizontal="left"/>
      <protection/>
    </xf>
    <xf numFmtId="4" fontId="16" fillId="0" borderId="0" xfId="0" applyNumberFormat="1" applyFont="1" applyBorder="1" applyAlignment="1" applyProtection="1">
      <alignment horizontal="right"/>
      <protection/>
    </xf>
    <xf numFmtId="169" fontId="16" fillId="0" borderId="0" xfId="0" applyNumberFormat="1" applyFont="1" applyBorder="1" applyAlignment="1" applyProtection="1">
      <alignment horizontal="right"/>
      <protection/>
    </xf>
    <xf numFmtId="49" fontId="28" fillId="0" borderId="0" xfId="0" applyNumberFormat="1" applyFont="1" applyAlignment="1" applyProtection="1">
      <alignment horizontal="left"/>
      <protection/>
    </xf>
    <xf numFmtId="4" fontId="28" fillId="0" borderId="0" xfId="0" applyNumberFormat="1" applyFont="1" applyAlignment="1" applyProtection="1">
      <alignment/>
      <protection/>
    </xf>
    <xf numFmtId="169" fontId="28" fillId="0" borderId="0" xfId="0" applyNumberFormat="1" applyFont="1" applyAlignment="1" applyProtection="1">
      <alignment/>
      <protection/>
    </xf>
    <xf numFmtId="0" fontId="27" fillId="0" borderId="0" xfId="0" applyFont="1" applyProtection="1">
      <protection/>
    </xf>
    <xf numFmtId="0" fontId="29" fillId="0" borderId="0" xfId="0" applyFont="1" applyProtection="1">
      <protection/>
    </xf>
    <xf numFmtId="0" fontId="26" fillId="0" borderId="0" xfId="0" applyNumberFormat="1" applyFont="1" applyAlignment="1" applyProtection="1">
      <alignment horizontal="left" indent="1"/>
      <protection/>
    </xf>
    <xf numFmtId="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0" fontId="25" fillId="0" borderId="0" xfId="0" applyFont="1" applyProtection="1">
      <protection/>
    </xf>
    <xf numFmtId="0" fontId="30" fillId="0" borderId="0" xfId="0" applyFont="1" applyProtection="1">
      <protection/>
    </xf>
    <xf numFmtId="0" fontId="24" fillId="0" borderId="0" xfId="0" applyNumberFormat="1" applyFont="1" applyAlignment="1" applyProtection="1">
      <alignment horizontal="left" indent="2"/>
      <protection/>
    </xf>
    <xf numFmtId="4" fontId="24" fillId="0" borderId="0" xfId="0" applyNumberFormat="1" applyFont="1" applyAlignment="1" applyProtection="1">
      <alignment/>
      <protection/>
    </xf>
    <xf numFmtId="169" fontId="24" fillId="0" borderId="0" xfId="0" applyNumberFormat="1" applyFont="1" applyAlignment="1" applyProtection="1">
      <alignment/>
      <protection/>
    </xf>
    <xf numFmtId="0" fontId="34" fillId="0" borderId="0" xfId="0" applyFont="1" applyProtection="1">
      <protection/>
    </xf>
    <xf numFmtId="0" fontId="31" fillId="0" borderId="0" xfId="0" applyFont="1" applyProtection="1">
      <protection/>
    </xf>
    <xf numFmtId="49" fontId="21" fillId="0" borderId="0" xfId="0" applyNumberFormat="1" applyFont="1" applyAlignment="1" applyProtection="1">
      <alignment horizontal="left" indent="3"/>
      <protection/>
    </xf>
    <xf numFmtId="4" fontId="21" fillId="0" borderId="0" xfId="0" applyNumberFormat="1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/>
    </xf>
    <xf numFmtId="0" fontId="35" fillId="0" borderId="0" xfId="0" applyFont="1" applyProtection="1">
      <protection/>
    </xf>
    <xf numFmtId="0" fontId="32" fillId="0" borderId="0" xfId="0" applyFont="1" applyProtection="1">
      <protection/>
    </xf>
    <xf numFmtId="49" fontId="26" fillId="0" borderId="0" xfId="0" applyNumberFormat="1" applyFont="1" applyAlignment="1" applyProtection="1">
      <alignment horizontal="left" indent="1"/>
      <protection/>
    </xf>
    <xf numFmtId="49" fontId="24" fillId="0" borderId="0" xfId="0" applyNumberFormat="1" applyFont="1" applyAlignment="1" applyProtection="1">
      <alignment horizontal="left" indent="2"/>
      <protection/>
    </xf>
    <xf numFmtId="0" fontId="36" fillId="0" borderId="0" xfId="0" applyFont="1" applyAlignment="1" applyProtection="1">
      <alignment horizontal="left"/>
      <protection/>
    </xf>
    <xf numFmtId="4" fontId="13" fillId="0" borderId="0" xfId="0" applyNumberFormat="1" applyFont="1" applyProtection="1">
      <protection/>
    </xf>
    <xf numFmtId="169" fontId="13" fillId="0" borderId="0" xfId="0" applyNumberFormat="1" applyFont="1" applyProtection="1">
      <protection/>
    </xf>
    <xf numFmtId="0" fontId="38" fillId="0" borderId="8" xfId="0" applyFont="1" applyBorder="1" applyAlignment="1" applyProtection="1">
      <alignment horizontal="left"/>
      <protection/>
    </xf>
    <xf numFmtId="4" fontId="38" fillId="0" borderId="8" xfId="0" applyNumberFormat="1" applyFont="1" applyBorder="1" applyAlignment="1" applyProtection="1">
      <alignment/>
      <protection/>
    </xf>
    <xf numFmtId="169" fontId="37" fillId="0" borderId="8" xfId="0" applyNumberFormat="1" applyFont="1" applyBorder="1" applyProtection="1">
      <protection/>
    </xf>
    <xf numFmtId="0" fontId="37" fillId="0" borderId="0" xfId="0" applyFont="1" applyProtection="1">
      <protection/>
    </xf>
    <xf numFmtId="0" fontId="2" fillId="0" borderId="0" xfId="0" applyFont="1" applyProtection="1">
      <protection/>
    </xf>
    <xf numFmtId="0" fontId="38" fillId="0" borderId="0" xfId="0" applyFont="1" applyAlignment="1" applyProtection="1">
      <alignment horizontal="left"/>
      <protection/>
    </xf>
    <xf numFmtId="4" fontId="38" fillId="0" borderId="0" xfId="0" applyNumberFormat="1" applyFont="1" applyAlignment="1" applyProtection="1">
      <alignment/>
      <protection/>
    </xf>
    <xf numFmtId="169" fontId="37" fillId="0" borderId="0" xfId="0" applyNumberFormat="1" applyFont="1" applyProtection="1">
      <protection/>
    </xf>
    <xf numFmtId="0" fontId="40" fillId="0" borderId="0" xfId="0" applyFont="1" applyAlignment="1" applyProtection="1">
      <alignment horizontal="left" indent="1"/>
      <protection/>
    </xf>
    <xf numFmtId="4" fontId="40" fillId="0" borderId="0" xfId="0" applyNumberFormat="1" applyFont="1" applyAlignment="1" applyProtection="1">
      <alignment/>
      <protection/>
    </xf>
    <xf numFmtId="169" fontId="39" fillId="0" borderId="0" xfId="0" applyNumberFormat="1" applyFont="1" applyProtection="1">
      <protection/>
    </xf>
    <xf numFmtId="0" fontId="39" fillId="0" borderId="0" xfId="0" applyFont="1" applyProtection="1">
      <protection/>
    </xf>
    <xf numFmtId="0" fontId="3" fillId="0" borderId="0" xfId="0" applyFont="1" applyProtection="1">
      <protection/>
    </xf>
    <xf numFmtId="169" fontId="38" fillId="0" borderId="8" xfId="0" applyNumberFormat="1" applyFont="1" applyBorder="1" applyAlignment="1" applyProtection="1">
      <alignment horizontal="left"/>
      <protection/>
    </xf>
    <xf numFmtId="4" fontId="0" fillId="0" borderId="0" xfId="0" applyNumberFormat="1" applyProtection="1">
      <protection/>
    </xf>
    <xf numFmtId="169" fontId="0" fillId="0" borderId="0" xfId="0" applyNumberFormat="1" applyProtection="1">
      <protection/>
    </xf>
    <xf numFmtId="49" fontId="14" fillId="0" borderId="0" xfId="0" applyNumberFormat="1" applyFont="1" applyAlignment="1" applyProtection="1">
      <alignment/>
      <protection/>
    </xf>
    <xf numFmtId="169" fontId="14" fillId="0" borderId="0" xfId="0" applyNumberFormat="1" applyFont="1" applyFill="1" applyBorder="1" applyAlignment="1" applyProtection="1">
      <alignment/>
      <protection/>
    </xf>
    <xf numFmtId="167" fontId="14" fillId="0" borderId="0" xfId="0" applyNumberFormat="1" applyFont="1" applyAlignment="1" applyProtection="1">
      <alignment/>
      <protection/>
    </xf>
    <xf numFmtId="170" fontId="14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0" fontId="23" fillId="0" borderId="4" xfId="0" applyNumberFormat="1" applyFont="1" applyBorder="1" applyAlignment="1" applyProtection="1">
      <alignment horizontal="center"/>
      <protection/>
    </xf>
    <xf numFmtId="170" fontId="23" fillId="0" borderId="4" xfId="0" applyNumberFormat="1" applyFont="1" applyBorder="1" applyAlignment="1" applyProtection="1">
      <alignment horizontal="center"/>
      <protection/>
    </xf>
    <xf numFmtId="165" fontId="23" fillId="0" borderId="4" xfId="0" applyNumberFormat="1" applyFont="1" applyBorder="1" applyAlignment="1" applyProtection="1">
      <alignment horizontal="center"/>
      <protection/>
    </xf>
    <xf numFmtId="49" fontId="16" fillId="0" borderId="0" xfId="0" applyNumberFormat="1" applyFont="1" applyAlignment="1" applyProtection="1">
      <alignment horizontal="right"/>
      <protection/>
    </xf>
    <xf numFmtId="49" fontId="16" fillId="0" borderId="0" xfId="0" applyNumberFormat="1" applyFont="1" applyAlignment="1" applyProtection="1">
      <alignment horizontal="center"/>
      <protection/>
    </xf>
    <xf numFmtId="49" fontId="1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Alignment="1" applyProtection="1">
      <alignment horizontal="left" wrapText="1"/>
      <protection/>
    </xf>
    <xf numFmtId="169" fontId="16" fillId="0" borderId="0" xfId="0" applyNumberFormat="1" applyFont="1" applyAlignment="1" applyProtection="1">
      <alignment horizontal="right"/>
      <protection/>
    </xf>
    <xf numFmtId="4" fontId="16" fillId="0" borderId="0" xfId="0" applyNumberFormat="1" applyFont="1" applyAlignment="1" applyProtection="1">
      <alignment horizontal="right"/>
      <protection/>
    </xf>
    <xf numFmtId="170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 horizontal="right"/>
      <protection/>
    </xf>
    <xf numFmtId="164" fontId="28" fillId="0" borderId="0" xfId="0" applyNumberFormat="1" applyFont="1" applyAlignment="1" applyProtection="1">
      <alignment/>
      <protection/>
    </xf>
    <xf numFmtId="49" fontId="28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169" fontId="28" fillId="0" borderId="0" xfId="0" applyNumberFormat="1" applyFont="1" applyFill="1" applyBorder="1" applyAlignment="1" applyProtection="1">
      <alignment/>
      <protection/>
    </xf>
    <xf numFmtId="167" fontId="28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/>
      <protection/>
    </xf>
    <xf numFmtId="165" fontId="28" fillId="0" borderId="0" xfId="0" applyNumberFormat="1" applyFont="1" applyAlignment="1" applyProtection="1">
      <alignment/>
      <protection/>
    </xf>
    <xf numFmtId="168" fontId="28" fillId="0" borderId="0" xfId="0" applyNumberFormat="1" applyFont="1" applyAlignment="1" applyProtection="1">
      <alignment/>
      <protection/>
    </xf>
    <xf numFmtId="166" fontId="28" fillId="0" borderId="0" xfId="0" applyNumberFormat="1" applyFont="1" applyAlignment="1" applyProtection="1">
      <alignment/>
      <protection/>
    </xf>
    <xf numFmtId="164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 horizontal="center"/>
      <protection/>
    </xf>
    <xf numFmtId="0" fontId="26" fillId="0" borderId="0" xfId="0" applyNumberFormat="1" applyFont="1" applyAlignment="1" applyProtection="1">
      <alignment horizontal="left"/>
      <protection/>
    </xf>
    <xf numFmtId="169" fontId="26" fillId="0" borderId="0" xfId="0" applyNumberFormat="1" applyFont="1" applyFill="1" applyBorder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165" fontId="26" fillId="0" borderId="0" xfId="0" applyNumberFormat="1" applyFont="1" applyAlignment="1" applyProtection="1">
      <alignment/>
      <protection/>
    </xf>
    <xf numFmtId="168" fontId="26" fillId="0" borderId="0" xfId="0" applyNumberFormat="1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24" fillId="0" borderId="0" xfId="0" applyFont="1" applyProtection="1">
      <protection/>
    </xf>
    <xf numFmtId="164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Alignment="1" applyProtection="1">
      <alignment horizontal="left"/>
      <protection/>
    </xf>
    <xf numFmtId="169" fontId="24" fillId="0" borderId="0" xfId="0" applyNumberFormat="1" applyFont="1" applyFill="1" applyBorder="1" applyAlignment="1" applyProtection="1">
      <alignment/>
      <protection/>
    </xf>
    <xf numFmtId="167" fontId="24" fillId="0" borderId="0" xfId="0" applyNumberFormat="1" applyFont="1" applyAlignment="1" applyProtection="1">
      <alignment/>
      <protection/>
    </xf>
    <xf numFmtId="170" fontId="24" fillId="0" borderId="0" xfId="0" applyNumberFormat="1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21" fillId="0" borderId="0" xfId="0" applyFont="1" applyProtection="1">
      <protection/>
    </xf>
    <xf numFmtId="164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left"/>
      <protection/>
    </xf>
    <xf numFmtId="169" fontId="21" fillId="0" borderId="0" xfId="0" applyNumberFormat="1" applyFont="1" applyFill="1" applyBorder="1" applyAlignment="1" applyProtection="1">
      <alignment/>
      <protection/>
    </xf>
    <xf numFmtId="4" fontId="21" fillId="0" borderId="39" xfId="0" applyNumberFormat="1" applyFont="1" applyBorder="1" applyAlignment="1" applyProtection="1">
      <alignment/>
      <protection/>
    </xf>
    <xf numFmtId="167" fontId="21" fillId="0" borderId="0" xfId="0" applyNumberFormat="1" applyFont="1" applyAlignment="1" applyProtection="1">
      <alignment/>
      <protection/>
    </xf>
    <xf numFmtId="170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168" fontId="21" fillId="0" borderId="0" xfId="0" applyNumberFormat="1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/>
    </xf>
    <xf numFmtId="0" fontId="17" fillId="2" borderId="0" xfId="0" applyFont="1" applyFill="1" applyProtection="1">
      <protection/>
    </xf>
    <xf numFmtId="164" fontId="10" fillId="2" borderId="6" xfId="0" applyNumberFormat="1" applyFont="1" applyFill="1" applyBorder="1" applyAlignment="1" applyProtection="1">
      <alignment horizontal="right" vertical="top"/>
      <protection/>
    </xf>
    <xf numFmtId="49" fontId="10" fillId="2" borderId="6" xfId="0" applyNumberFormat="1" applyFont="1" applyFill="1" applyBorder="1" applyAlignment="1" applyProtection="1">
      <alignment horizontal="center" vertical="top"/>
      <protection/>
    </xf>
    <xf numFmtId="49" fontId="10" fillId="2" borderId="6" xfId="0" applyNumberFormat="1" applyFont="1" applyFill="1" applyBorder="1" applyAlignment="1" applyProtection="1">
      <alignment horizontal="left" vertical="top"/>
      <protection/>
    </xf>
    <xf numFmtId="0" fontId="10" fillId="2" borderId="6" xfId="0" applyNumberFormat="1" applyFont="1" applyFill="1" applyBorder="1" applyAlignment="1" applyProtection="1">
      <alignment horizontal="left" vertical="top" wrapText="1"/>
      <protection/>
    </xf>
    <xf numFmtId="4" fontId="10" fillId="4" borderId="6" xfId="0" applyNumberFormat="1" applyFont="1" applyFill="1" applyBorder="1" applyAlignment="1" applyProtection="1">
      <alignment horizontal="right" vertical="top"/>
      <protection locked="0"/>
    </xf>
    <xf numFmtId="4" fontId="10" fillId="2" borderId="6" xfId="0" applyNumberFormat="1" applyFont="1" applyFill="1" applyBorder="1" applyAlignment="1" applyProtection="1">
      <alignment horizontal="right" vertical="top"/>
      <protection/>
    </xf>
    <xf numFmtId="167" fontId="10" fillId="2" borderId="6" xfId="0" applyNumberFormat="1" applyFont="1" applyFill="1" applyBorder="1" applyAlignment="1" applyProtection="1">
      <alignment horizontal="right" vertical="top"/>
      <protection/>
    </xf>
    <xf numFmtId="170" fontId="10" fillId="2" borderId="6" xfId="0" applyNumberFormat="1" applyFont="1" applyFill="1" applyBorder="1" applyAlignment="1" applyProtection="1">
      <alignment horizontal="right" vertical="top"/>
      <protection/>
    </xf>
    <xf numFmtId="165" fontId="10" fillId="2" borderId="6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Protection="1">
      <protection/>
    </xf>
    <xf numFmtId="164" fontId="10" fillId="0" borderId="0" xfId="0" applyNumberFormat="1" applyFont="1" applyBorder="1" applyAlignment="1" applyProtection="1">
      <alignment horizontal="right" vertical="top"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167" fontId="10" fillId="0" borderId="0" xfId="0" applyNumberFormat="1" applyFont="1" applyBorder="1" applyAlignment="1" applyProtection="1">
      <alignment horizontal="right" vertical="top"/>
      <protection/>
    </xf>
    <xf numFmtId="170" fontId="10" fillId="0" borderId="0" xfId="0" applyNumberFormat="1" applyFont="1" applyBorder="1" applyAlignment="1" applyProtection="1">
      <alignment horizontal="right" vertical="top"/>
      <protection/>
    </xf>
    <xf numFmtId="166" fontId="10" fillId="0" borderId="0" xfId="0" applyNumberFormat="1" applyFont="1" applyBorder="1" applyAlignment="1" applyProtection="1">
      <alignment horizontal="right" vertical="top"/>
      <protection/>
    </xf>
    <xf numFmtId="165" fontId="10" fillId="0" borderId="0" xfId="0" applyNumberFormat="1" applyFont="1" applyBorder="1" applyAlignment="1" applyProtection="1">
      <alignment horizontal="right" vertical="top"/>
      <protection/>
    </xf>
    <xf numFmtId="0" fontId="10" fillId="0" borderId="0" xfId="0" applyNumberFormat="1" applyFont="1" applyBorder="1" applyAlignment="1" applyProtection="1">
      <alignment horizontal="left" vertical="top" wrapText="1"/>
      <protection/>
    </xf>
    <xf numFmtId="0" fontId="49" fillId="0" borderId="0" xfId="0" applyFont="1" applyProtection="1">
      <protection/>
    </xf>
    <xf numFmtId="164" fontId="49" fillId="0" borderId="0" xfId="0" applyNumberFormat="1" applyFont="1" applyBorder="1" applyAlignment="1" applyProtection="1">
      <alignment horizontal="right" vertical="top"/>
      <protection/>
    </xf>
    <xf numFmtId="49" fontId="49" fillId="0" borderId="0" xfId="0" applyNumberFormat="1" applyFont="1" applyBorder="1" applyAlignment="1" applyProtection="1">
      <alignment horizontal="center" vertical="top"/>
      <protection/>
    </xf>
    <xf numFmtId="167" fontId="49" fillId="0" borderId="0" xfId="0" applyNumberFormat="1" applyFont="1" applyBorder="1" applyAlignment="1" applyProtection="1">
      <alignment horizontal="right" vertical="top"/>
      <protection/>
    </xf>
    <xf numFmtId="170" fontId="49" fillId="0" borderId="0" xfId="0" applyNumberFormat="1" applyFont="1" applyBorder="1" applyAlignment="1" applyProtection="1">
      <alignment horizontal="right" vertical="top"/>
      <protection/>
    </xf>
    <xf numFmtId="166" fontId="49" fillId="0" borderId="0" xfId="0" applyNumberFormat="1" applyFont="1" applyBorder="1" applyAlignment="1" applyProtection="1">
      <alignment horizontal="right" vertical="top"/>
      <protection/>
    </xf>
    <xf numFmtId="165" fontId="49" fillId="0" borderId="0" xfId="0" applyNumberFormat="1" applyFont="1" applyBorder="1" applyAlignment="1" applyProtection="1">
      <alignment horizontal="right" vertical="top"/>
      <protection/>
    </xf>
    <xf numFmtId="0" fontId="49" fillId="0" borderId="0" xfId="0" applyNumberFormat="1" applyFont="1" applyBorder="1" applyAlignment="1" applyProtection="1">
      <alignment horizontal="left" vertical="top" wrapText="1"/>
      <protection/>
    </xf>
    <xf numFmtId="169" fontId="10" fillId="0" borderId="0" xfId="0" applyNumberFormat="1" applyFont="1" applyFill="1" applyBorder="1" applyAlignment="1" applyProtection="1">
      <alignment horizontal="right" vertical="top"/>
      <protection/>
    </xf>
    <xf numFmtId="4" fontId="10" fillId="3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Border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164" fontId="18" fillId="0" borderId="0" xfId="0" applyNumberFormat="1" applyFont="1" applyAlignment="1" applyProtection="1">
      <alignment horizontal="left" vertical="top" wrapText="1"/>
      <protection/>
    </xf>
    <xf numFmtId="49" fontId="18" fillId="0" borderId="0" xfId="0" applyNumberFormat="1" applyFont="1" applyAlignment="1" applyProtection="1">
      <alignment horizontal="left" vertical="top" wrapText="1"/>
      <protection/>
    </xf>
    <xf numFmtId="0" fontId="11" fillId="0" borderId="0" xfId="0" applyNumberFormat="1" applyFont="1" applyAlignment="1" applyProtection="1">
      <alignment horizontal="left" vertical="top" wrapText="1"/>
      <protection/>
    </xf>
    <xf numFmtId="49" fontId="11" fillId="0" borderId="0" xfId="0" applyNumberFormat="1" applyFont="1" applyAlignment="1" applyProtection="1">
      <alignment horizontal="left" vertical="top" wrapText="1"/>
      <protection/>
    </xf>
    <xf numFmtId="169" fontId="11" fillId="0" borderId="0" xfId="0" applyNumberFormat="1" applyFont="1" applyFill="1" applyBorder="1" applyAlignment="1" applyProtection="1">
      <alignment horizontal="right" vertical="top"/>
      <protection/>
    </xf>
    <xf numFmtId="4" fontId="18" fillId="0" borderId="0" xfId="0" applyNumberFormat="1" applyFont="1" applyAlignment="1" applyProtection="1">
      <alignment horizontal="left" vertical="top" wrapText="1"/>
      <protection/>
    </xf>
    <xf numFmtId="167" fontId="18" fillId="0" borderId="0" xfId="0" applyNumberFormat="1" applyFont="1" applyAlignment="1" applyProtection="1">
      <alignment horizontal="left" vertical="top" wrapText="1"/>
      <protection/>
    </xf>
    <xf numFmtId="170" fontId="18" fillId="0" borderId="0" xfId="0" applyNumberFormat="1" applyFont="1" applyAlignment="1" applyProtection="1">
      <alignment horizontal="left" vertical="top" wrapText="1"/>
      <protection/>
    </xf>
    <xf numFmtId="165" fontId="18" fillId="0" borderId="0" xfId="0" applyNumberFormat="1" applyFont="1" applyAlignment="1" applyProtection="1">
      <alignment horizontal="left" vertical="top" wrapText="1"/>
      <protection/>
    </xf>
    <xf numFmtId="168" fontId="19" fillId="0" borderId="0" xfId="0" applyNumberFormat="1" applyFont="1" applyAlignment="1" applyProtection="1">
      <alignment horizontal="left" vertical="top" wrapText="1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169" fontId="12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Alignment="1" applyProtection="1">
      <alignment horizontal="center" vertical="center"/>
      <protection/>
    </xf>
    <xf numFmtId="167" fontId="7" fillId="0" borderId="0" xfId="0" applyNumberFormat="1" applyFont="1" applyAlignment="1" applyProtection="1">
      <alignment horizontal="center" vertical="center"/>
      <protection/>
    </xf>
    <xf numFmtId="170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8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169" fontId="7" fillId="0" borderId="0" xfId="0" applyNumberFormat="1" applyFont="1" applyFill="1" applyBorder="1" applyAlignment="1" applyProtection="1">
      <alignment horizontal="center" vertical="center"/>
      <protection/>
    </xf>
    <xf numFmtId="164" fontId="20" fillId="0" borderId="0" xfId="0" applyNumberFormat="1" applyFont="1" applyAlignment="1" applyProtection="1">
      <alignment horizontal="right" vertical="top"/>
      <protection/>
    </xf>
    <xf numFmtId="49" fontId="20" fillId="0" borderId="0" xfId="0" applyNumberFormat="1" applyFont="1" applyAlignment="1" applyProtection="1">
      <alignment horizontal="center" vertical="top"/>
      <protection/>
    </xf>
    <xf numFmtId="49" fontId="20" fillId="0" borderId="0" xfId="0" applyNumberFormat="1" applyFont="1" applyAlignment="1" applyProtection="1">
      <alignment horizontal="left" vertical="top"/>
      <protection/>
    </xf>
    <xf numFmtId="49" fontId="20" fillId="0" borderId="0" xfId="0" applyNumberFormat="1" applyFont="1" applyAlignment="1" applyProtection="1">
      <alignment horizontal="left" vertical="top" wrapText="1"/>
      <protection/>
    </xf>
    <xf numFmtId="169" fontId="20" fillId="0" borderId="0" xfId="0" applyNumberFormat="1" applyFont="1" applyFill="1" applyBorder="1" applyAlignment="1" applyProtection="1">
      <alignment horizontal="right" vertical="top"/>
      <protection/>
    </xf>
    <xf numFmtId="4" fontId="20" fillId="0" borderId="0" xfId="0" applyNumberFormat="1" applyFont="1" applyAlignment="1" applyProtection="1">
      <alignment horizontal="right" vertical="top"/>
      <protection/>
    </xf>
    <xf numFmtId="167" fontId="20" fillId="0" borderId="0" xfId="0" applyNumberFormat="1" applyFont="1" applyAlignment="1" applyProtection="1">
      <alignment horizontal="right" vertical="top"/>
      <protection/>
    </xf>
    <xf numFmtId="170" fontId="20" fillId="0" borderId="0" xfId="0" applyNumberFormat="1" applyFont="1" applyAlignment="1" applyProtection="1">
      <alignment horizontal="right" vertical="top"/>
      <protection/>
    </xf>
    <xf numFmtId="165" fontId="20" fillId="0" borderId="0" xfId="0" applyNumberFormat="1" applyFont="1" applyAlignment="1" applyProtection="1">
      <alignment horizontal="right" vertical="top"/>
      <protection/>
    </xf>
    <xf numFmtId="0" fontId="13" fillId="4" borderId="17" xfId="0" applyNumberFormat="1" applyFont="1" applyFill="1" applyBorder="1" applyAlignment="1" applyProtection="1">
      <alignment horizontal="left" vertical="top"/>
      <protection locked="0"/>
    </xf>
    <xf numFmtId="0" fontId="13" fillId="4" borderId="18" xfId="0" applyNumberFormat="1" applyFont="1" applyFill="1" applyBorder="1" applyAlignment="1" applyProtection="1">
      <alignment horizontal="left" vertical="top" wrapText="1"/>
      <protection locked="0"/>
    </xf>
    <xf numFmtId="0" fontId="13" fillId="4" borderId="31" xfId="0" applyNumberFormat="1" applyFont="1" applyFill="1" applyBorder="1" applyAlignment="1" applyProtection="1">
      <alignment horizontal="left" vertical="top"/>
      <protection locked="0"/>
    </xf>
    <xf numFmtId="0" fontId="13" fillId="4" borderId="19" xfId="0" applyNumberFormat="1" applyFont="1" applyFill="1" applyBorder="1" applyAlignment="1" applyProtection="1">
      <alignment horizontal="left" vertical="top" wrapText="1"/>
      <protection locked="0"/>
    </xf>
    <xf numFmtId="0" fontId="13" fillId="4" borderId="0" xfId="21" applyFont="1" applyFill="1" applyBorder="1" applyProtection="1">
      <alignment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47" fillId="0" borderId="40" xfId="20" applyNumberFormat="1" applyFont="1" applyBorder="1" applyAlignment="1">
      <alignment horizontal="center" wrapText="1"/>
    </xf>
    <xf numFmtId="0" fontId="47" fillId="0" borderId="41" xfId="20" applyNumberFormat="1" applyFont="1" applyBorder="1" applyAlignment="1">
      <alignment horizontal="center" wrapText="1"/>
    </xf>
    <xf numFmtId="0" fontId="47" fillId="0" borderId="42" xfId="20" applyNumberFormat="1" applyFont="1" applyBorder="1" applyAlignment="1">
      <alignment horizontal="center" wrapText="1"/>
    </xf>
    <xf numFmtId="0" fontId="42" fillId="0" borderId="43" xfId="0" applyNumberFormat="1" applyFont="1" applyBorder="1" applyAlignment="1">
      <alignment horizontal="left" vertical="top"/>
    </xf>
    <xf numFmtId="0" fontId="42" fillId="0" borderId="35" xfId="0" applyNumberFormat="1" applyFont="1" applyBorder="1" applyAlignment="1">
      <alignment horizontal="left" vertical="top"/>
    </xf>
    <xf numFmtId="0" fontId="48" fillId="0" borderId="40" xfId="0" applyNumberFormat="1" applyFont="1" applyBorder="1" applyAlignment="1">
      <alignment horizontal="center"/>
    </xf>
    <xf numFmtId="0" fontId="48" fillId="0" borderId="41" xfId="0" applyNumberFormat="1" applyFont="1" applyBorder="1" applyAlignment="1">
      <alignment horizontal="center"/>
    </xf>
    <xf numFmtId="0" fontId="48" fillId="0" borderId="4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 vertical="top" wrapText="1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ormální 2" xfId="21"/>
    <cellStyle name="Normální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SheetLayoutView="115" workbookViewId="0" topLeftCell="A1">
      <selection activeCell="D21" sqref="D21"/>
    </sheetView>
  </sheetViews>
  <sheetFormatPr defaultColWidth="9.140625" defaultRowHeight="12.75"/>
  <cols>
    <col min="1" max="4" width="32.8515625" style="2" customWidth="1"/>
    <col min="5" max="6" width="9.140625" style="2" customWidth="1"/>
    <col min="7" max="7" width="18.00390625" style="2" customWidth="1"/>
    <col min="8" max="8" width="27.421875" style="2" bestFit="1" customWidth="1"/>
    <col min="9" max="9" width="20.00390625" style="2" customWidth="1"/>
    <col min="10" max="16384" width="9.140625" style="2" customWidth="1"/>
  </cols>
  <sheetData>
    <row r="1" spans="1:5" s="10" customFormat="1" ht="24" thickBot="1">
      <c r="A1" s="403" t="s">
        <v>386</v>
      </c>
      <c r="B1" s="404"/>
      <c r="C1" s="404"/>
      <c r="D1" s="405"/>
      <c r="E1" s="11"/>
    </row>
    <row r="2" spans="1:5" ht="12" customHeight="1">
      <c r="A2" s="101" t="s">
        <v>148</v>
      </c>
      <c r="B2" s="102" t="s">
        <v>29</v>
      </c>
      <c r="C2" s="102"/>
      <c r="D2" s="103"/>
      <c r="E2" s="12"/>
    </row>
    <row r="3" spans="1:5" ht="18.75">
      <c r="A3" s="104" t="s">
        <v>22</v>
      </c>
      <c r="B3" s="406" t="s">
        <v>387</v>
      </c>
      <c r="C3" s="406"/>
      <c r="D3" s="407"/>
      <c r="E3" s="12"/>
    </row>
    <row r="4" spans="1:5" ht="24.75" customHeight="1">
      <c r="A4" s="105" t="s">
        <v>113</v>
      </c>
      <c r="B4" s="411"/>
      <c r="C4" s="412"/>
      <c r="D4" s="413"/>
      <c r="E4" s="12"/>
    </row>
    <row r="5" spans="1:5" ht="12.75">
      <c r="A5" s="105" t="s">
        <v>99</v>
      </c>
      <c r="B5" s="106"/>
      <c r="C5" s="107"/>
      <c r="D5" s="108"/>
      <c r="E5" s="12"/>
    </row>
    <row r="6" spans="1:5" ht="12.75">
      <c r="A6" s="105" t="s">
        <v>150</v>
      </c>
      <c r="B6" s="106"/>
      <c r="C6" s="107"/>
      <c r="D6" s="108"/>
      <c r="E6" s="12"/>
    </row>
    <row r="7" spans="1:5" ht="12.75">
      <c r="A7" s="105" t="s">
        <v>23</v>
      </c>
      <c r="B7" s="109"/>
      <c r="C7" s="110" t="s">
        <v>107</v>
      </c>
      <c r="D7" s="111"/>
      <c r="E7" s="12"/>
    </row>
    <row r="8" spans="1:5" ht="12.75" customHeight="1" thickBot="1">
      <c r="A8" s="112" t="s">
        <v>10</v>
      </c>
      <c r="B8" s="113">
        <v>2021</v>
      </c>
      <c r="C8" s="114" t="s">
        <v>152</v>
      </c>
      <c r="D8" s="115"/>
      <c r="E8" s="12"/>
    </row>
    <row r="9" spans="1:5" ht="10.5" customHeight="1">
      <c r="A9" s="116" t="s">
        <v>83</v>
      </c>
      <c r="B9" s="117" t="s">
        <v>16</v>
      </c>
      <c r="C9" s="118" t="s">
        <v>110</v>
      </c>
      <c r="D9" s="119" t="s">
        <v>28</v>
      </c>
      <c r="E9" s="12"/>
    </row>
    <row r="10" spans="1:4" ht="12.75">
      <c r="A10" s="397"/>
      <c r="B10" s="398"/>
      <c r="C10" s="399"/>
      <c r="D10" s="400"/>
    </row>
    <row r="11" spans="1:5" ht="7.5" customHeight="1" thickBot="1">
      <c r="A11" s="121"/>
      <c r="B11" s="122"/>
      <c r="C11" s="123"/>
      <c r="D11" s="124"/>
      <c r="E11" s="12"/>
    </row>
    <row r="12" spans="1:5" ht="10.5" customHeight="1">
      <c r="A12" s="125" t="s">
        <v>111</v>
      </c>
      <c r="B12" s="126" t="s">
        <v>15</v>
      </c>
      <c r="C12" s="127"/>
      <c r="D12" s="128"/>
      <c r="E12" s="12"/>
    </row>
    <row r="13" spans="1:5" ht="12.75" customHeight="1">
      <c r="A13" s="120" t="s">
        <v>100</v>
      </c>
      <c r="B13" s="129" t="s">
        <v>155</v>
      </c>
      <c r="C13" s="100"/>
      <c r="D13" s="130"/>
      <c r="E13" s="12"/>
    </row>
    <row r="14" spans="1:5" ht="7.5" customHeight="1" thickBot="1">
      <c r="A14" s="131"/>
      <c r="B14" s="132"/>
      <c r="C14" s="123"/>
      <c r="D14" s="133"/>
      <c r="E14" s="12"/>
    </row>
    <row r="15" spans="1:5" ht="19.5" thickBot="1">
      <c r="A15" s="408" t="s">
        <v>103</v>
      </c>
      <c r="B15" s="409"/>
      <c r="C15" s="409"/>
      <c r="D15" s="410"/>
      <c r="E15" s="12"/>
    </row>
    <row r="16" spans="1:5" ht="12.75">
      <c r="A16" s="134" t="s">
        <v>143</v>
      </c>
      <c r="B16" s="117" t="s">
        <v>105</v>
      </c>
      <c r="C16" s="118" t="s">
        <v>149</v>
      </c>
      <c r="D16" s="119" t="s">
        <v>119</v>
      </c>
      <c r="E16" s="12"/>
    </row>
    <row r="17" spans="1:5" ht="12.75">
      <c r="A17" s="135" t="s">
        <v>18</v>
      </c>
      <c r="B17" s="136" t="s">
        <v>179</v>
      </c>
      <c r="C17" s="137"/>
      <c r="D17" s="138"/>
      <c r="E17" s="12"/>
    </row>
    <row r="18" spans="1:4" ht="12.75">
      <c r="A18" s="135" t="s">
        <v>19</v>
      </c>
      <c r="B18" s="136" t="s">
        <v>162</v>
      </c>
      <c r="C18" s="137"/>
      <c r="D18" s="138"/>
    </row>
    <row r="19" spans="1:4" ht="12.75">
      <c r="A19" s="135" t="s">
        <v>20</v>
      </c>
      <c r="B19" s="136" t="s">
        <v>182</v>
      </c>
      <c r="C19" s="137"/>
      <c r="D19" s="138"/>
    </row>
    <row r="20" spans="1:5" ht="6.75" customHeight="1" thickBot="1">
      <c r="A20" s="139"/>
      <c r="B20" s="140"/>
      <c r="C20" s="141"/>
      <c r="D20" s="124"/>
      <c r="E20" s="12"/>
    </row>
    <row r="21" spans="1:5" ht="15">
      <c r="A21" s="131"/>
      <c r="B21" s="142"/>
      <c r="C21" s="143" t="s">
        <v>114</v>
      </c>
      <c r="D21" s="144">
        <f>Rekapitulace!B56</f>
        <v>0</v>
      </c>
      <c r="E21" s="12"/>
    </row>
    <row r="22" spans="1:5" ht="15">
      <c r="A22" s="131"/>
      <c r="B22" s="142"/>
      <c r="C22" s="145" t="s">
        <v>8</v>
      </c>
      <c r="D22" s="146">
        <f>SUBTOTAL(9,D23:D24)</f>
        <v>0</v>
      </c>
      <c r="E22" s="12"/>
    </row>
    <row r="23" spans="1:7" ht="14.25">
      <c r="A23" s="131"/>
      <c r="B23" s="142"/>
      <c r="C23" s="147" t="str">
        <f>"DPH 21% ze základny: "&amp;TEXT(D21,"# ##0")</f>
        <v>DPH 21% ze základny: 0</v>
      </c>
      <c r="D23" s="148">
        <f>Rekapitulace!B58</f>
        <v>0</v>
      </c>
      <c r="E23" s="12"/>
      <c r="G23" s="1"/>
    </row>
    <row r="24" spans="1:7" ht="14.25">
      <c r="A24" s="131"/>
      <c r="B24" s="149"/>
      <c r="C24" s="150"/>
      <c r="D24" s="151"/>
      <c r="E24" s="12"/>
      <c r="G24" s="1"/>
    </row>
    <row r="25" spans="1:5" s="13" customFormat="1" ht="19.5" thickBot="1">
      <c r="A25" s="152"/>
      <c r="B25" s="153"/>
      <c r="C25" s="154" t="s">
        <v>160</v>
      </c>
      <c r="D25" s="155">
        <f>SUM(D21:D22)</f>
        <v>0</v>
      </c>
      <c r="E25" s="14"/>
    </row>
    <row r="26" spans="1:7" ht="14.25">
      <c r="A26" s="156" t="s">
        <v>109</v>
      </c>
      <c r="B26" s="401"/>
      <c r="C26" s="158" t="s">
        <v>108</v>
      </c>
      <c r="D26" s="159"/>
      <c r="E26" s="12"/>
      <c r="G26" s="1"/>
    </row>
    <row r="27" spans="1:5" ht="12.75">
      <c r="A27" s="156" t="s">
        <v>26</v>
      </c>
      <c r="B27" s="402" t="str">
        <f>IF(ISNA(VLOOKUP("Zhotovitel",A11:D11,3,FALSE)),"",VLOOKUP("Zhotovitel",A11:D11,3,FALSE))</f>
        <v/>
      </c>
      <c r="C27" s="158" t="s">
        <v>26</v>
      </c>
      <c r="D27" s="159" t="str">
        <f>IF(ISNA(VLOOKUP("Objednatel",A11:D11,3,FALSE)),"",VLOOKUP("Objednatel",A11:D11,3,FALSE))</f>
        <v/>
      </c>
      <c r="E27" s="12"/>
    </row>
    <row r="28" spans="1:5" ht="12.75">
      <c r="A28" s="156" t="s">
        <v>25</v>
      </c>
      <c r="B28" s="401"/>
      <c r="C28" s="158" t="s">
        <v>25</v>
      </c>
      <c r="D28" s="159"/>
      <c r="E28" s="12"/>
    </row>
    <row r="29" spans="1:5" ht="12.75">
      <c r="A29" s="156" t="s">
        <v>27</v>
      </c>
      <c r="B29" s="401"/>
      <c r="C29" s="158" t="s">
        <v>35</v>
      </c>
      <c r="D29" s="159"/>
      <c r="E29" s="12"/>
    </row>
    <row r="30" spans="1:5" ht="12.75">
      <c r="A30" s="160"/>
      <c r="B30" s="157"/>
      <c r="C30" s="158"/>
      <c r="D30" s="159"/>
      <c r="E30" s="12"/>
    </row>
    <row r="31" spans="1:5" ht="12.75">
      <c r="A31" s="161" t="s">
        <v>97</v>
      </c>
      <c r="B31" s="162"/>
      <c r="C31" s="162"/>
      <c r="D31" s="163"/>
      <c r="E31" s="12"/>
    </row>
    <row r="32" spans="1:5" ht="12.75">
      <c r="A32" s="164"/>
      <c r="B32" s="165"/>
      <c r="C32" s="165"/>
      <c r="D32" s="166"/>
      <c r="E32" s="12"/>
    </row>
    <row r="33" spans="1:5" ht="12.75">
      <c r="A33" s="164"/>
      <c r="B33" s="165"/>
      <c r="C33" s="165"/>
      <c r="D33" s="166"/>
      <c r="E33" s="12"/>
    </row>
    <row r="34" spans="1:5" ht="12.75">
      <c r="A34" s="15"/>
      <c r="B34" s="16"/>
      <c r="C34" s="16"/>
      <c r="D34" s="17"/>
      <c r="E34" s="12"/>
    </row>
    <row r="35" spans="1:5" ht="13.5" thickBot="1">
      <c r="A35" s="18"/>
      <c r="B35" s="19"/>
      <c r="C35" s="19"/>
      <c r="D35" s="20"/>
      <c r="E35" s="12"/>
    </row>
  </sheetData>
  <sheetProtection sheet="1" formatColumns="0" formatRows="0" autoFilter="0"/>
  <mergeCells count="4">
    <mergeCell ref="A1:D1"/>
    <mergeCell ref="B3:D3"/>
    <mergeCell ref="A15:D15"/>
    <mergeCell ref="B4:D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F68"/>
  <sheetViews>
    <sheetView workbookViewId="0" topLeftCell="A1">
      <pane ySplit="3" topLeftCell="A4" activePane="bottomLeft" state="frozen"/>
      <selection pane="topLeft" activeCell="D21" sqref="D21"/>
      <selection pane="bottomLeft" activeCell="B5" sqref="B5"/>
    </sheetView>
  </sheetViews>
  <sheetFormatPr defaultColWidth="9.140625" defaultRowHeight="12.75" outlineLevelRow="3"/>
  <cols>
    <col min="1" max="1" width="63.7109375" style="229" customWidth="1"/>
    <col min="2" max="2" width="15.7109375" style="278" customWidth="1"/>
    <col min="3" max="3" width="13.7109375" style="279" customWidth="1"/>
    <col min="4" max="16384" width="9.140625" style="229" customWidth="1"/>
  </cols>
  <sheetData>
    <row r="1" spans="1:6" ht="15.75" customHeight="1">
      <c r="A1" s="226" t="s">
        <v>36</v>
      </c>
      <c r="B1" s="227"/>
      <c r="C1" s="228"/>
      <c r="D1" s="226"/>
      <c r="E1" s="226"/>
      <c r="F1" s="226"/>
    </row>
    <row r="2" spans="1:6" ht="14.25" customHeight="1">
      <c r="A2" s="230" t="str">
        <f>'Kryci list'!B3</f>
        <v xml:space="preserve">Klatovy - VDJ Hůrka 2 - Sanace akumulačních nádrží </v>
      </c>
      <c r="B2" s="227"/>
      <c r="C2" s="228"/>
      <c r="D2" s="226"/>
      <c r="E2" s="226"/>
      <c r="F2" s="226"/>
    </row>
    <row r="3" spans="1:6" s="235" customFormat="1" ht="13.5" thickBot="1">
      <c r="A3" s="231" t="s">
        <v>17</v>
      </c>
      <c r="B3" s="232" t="s">
        <v>361</v>
      </c>
      <c r="C3" s="233" t="s">
        <v>34</v>
      </c>
      <c r="D3" s="234"/>
      <c r="E3" s="234"/>
      <c r="F3" s="234"/>
    </row>
    <row r="4" spans="1:6" ht="12.75">
      <c r="A4" s="236"/>
      <c r="B4" s="237"/>
      <c r="C4" s="238"/>
      <c r="D4" s="226"/>
      <c r="E4" s="226"/>
      <c r="F4" s="226"/>
    </row>
    <row r="5" spans="1:6" s="243" customFormat="1" ht="15.75">
      <c r="A5" s="239" t="s">
        <v>106</v>
      </c>
      <c r="B5" s="240">
        <f>B6+B23+B39</f>
        <v>0</v>
      </c>
      <c r="C5" s="241">
        <f>C6+C23+C39</f>
        <v>794.166814</v>
      </c>
      <c r="D5" s="242"/>
      <c r="E5" s="242"/>
      <c r="F5" s="242"/>
    </row>
    <row r="6" spans="1:6" s="248" customFormat="1" ht="15" outlineLevel="1">
      <c r="A6" s="244" t="s">
        <v>194</v>
      </c>
      <c r="B6" s="245">
        <f>B7+B15+B19</f>
        <v>0</v>
      </c>
      <c r="C6" s="246">
        <f>C7+C15+C19</f>
        <v>374.280767</v>
      </c>
      <c r="D6" s="247"/>
      <c r="E6" s="247"/>
      <c r="F6" s="247"/>
    </row>
    <row r="7" spans="1:6" s="253" customFormat="1" ht="12.75" outlineLevel="2">
      <c r="A7" s="249" t="s">
        <v>127</v>
      </c>
      <c r="B7" s="250">
        <f>SUM(B8:B14)</f>
        <v>0</v>
      </c>
      <c r="C7" s="251">
        <f>SUM(C8:C14)</f>
        <v>374.12955900000003</v>
      </c>
      <c r="D7" s="252"/>
      <c r="E7" s="252"/>
      <c r="F7" s="252"/>
    </row>
    <row r="8" spans="1:6" s="258" customFormat="1" ht="12" outlineLevel="3">
      <c r="A8" s="254" t="s">
        <v>126</v>
      </c>
      <c r="B8" s="255">
        <f>'SO 01'!M8</f>
        <v>0</v>
      </c>
      <c r="C8" s="256">
        <f>'SO 01'!O8</f>
        <v>263.234409</v>
      </c>
      <c r="D8" s="257"/>
      <c r="E8" s="257"/>
      <c r="F8" s="257"/>
    </row>
    <row r="9" spans="1:3" s="258" customFormat="1" ht="12" outlineLevel="3">
      <c r="A9" s="254" t="s">
        <v>154</v>
      </c>
      <c r="B9" s="255">
        <f>'SO 01'!M29</f>
        <v>0</v>
      </c>
      <c r="C9" s="256">
        <f>'SO 01'!O29</f>
        <v>0.010490000000000001</v>
      </c>
    </row>
    <row r="10" spans="1:3" s="258" customFormat="1" ht="12" outlineLevel="3">
      <c r="A10" s="254" t="s">
        <v>138</v>
      </c>
      <c r="B10" s="255">
        <f>'SO 01'!M37</f>
        <v>0</v>
      </c>
      <c r="C10" s="256">
        <f>'SO 01'!O37</f>
        <v>0</v>
      </c>
    </row>
    <row r="11" spans="1:3" s="258" customFormat="1" ht="12" outlineLevel="3">
      <c r="A11" s="254" t="s">
        <v>156</v>
      </c>
      <c r="B11" s="255">
        <f>'SO 01'!M68</f>
        <v>0</v>
      </c>
      <c r="C11" s="256">
        <f>'SO 01'!O68</f>
        <v>0</v>
      </c>
    </row>
    <row r="12" spans="1:3" s="258" customFormat="1" ht="12" outlineLevel="3">
      <c r="A12" s="254" t="s">
        <v>170</v>
      </c>
      <c r="B12" s="255">
        <f>'SO 01'!M78</f>
        <v>0</v>
      </c>
      <c r="C12" s="256">
        <f>'SO 01'!O78</f>
        <v>81.71622</v>
      </c>
    </row>
    <row r="13" spans="1:3" s="258" customFormat="1" ht="12" outlineLevel="3">
      <c r="A13" s="254" t="s">
        <v>388</v>
      </c>
      <c r="B13" s="255">
        <f>'SO 01'!M134</f>
        <v>0</v>
      </c>
      <c r="C13" s="256">
        <f>'SO 01'!O134</f>
        <v>29.16844</v>
      </c>
    </row>
    <row r="14" spans="1:3" s="258" customFormat="1" ht="12" outlineLevel="3">
      <c r="A14" s="254" t="s">
        <v>161</v>
      </c>
      <c r="B14" s="255">
        <f>'SO 01'!M174</f>
        <v>0</v>
      </c>
      <c r="C14" s="256">
        <f>'SO 01'!O174</f>
        <v>0</v>
      </c>
    </row>
    <row r="15" spans="1:3" s="253" customFormat="1" ht="12.75" outlineLevel="2">
      <c r="A15" s="249" t="s">
        <v>128</v>
      </c>
      <c r="B15" s="250">
        <f>SUM(B16:B18)</f>
        <v>0</v>
      </c>
      <c r="C15" s="251">
        <f>SUM(C16:C18)</f>
        <v>0.151208</v>
      </c>
    </row>
    <row r="16" spans="1:3" s="258" customFormat="1" ht="12" outlineLevel="3">
      <c r="A16" s="254" t="s">
        <v>171</v>
      </c>
      <c r="B16" s="255">
        <f>'SO 01'!M204</f>
        <v>0</v>
      </c>
      <c r="C16" s="256">
        <f>'SO 01'!O204</f>
        <v>0</v>
      </c>
    </row>
    <row r="17" spans="1:3" s="258" customFormat="1" ht="12" outlineLevel="3">
      <c r="A17" s="254" t="s">
        <v>139</v>
      </c>
      <c r="B17" s="255">
        <f>'SO 01'!M214</f>
        <v>0</v>
      </c>
      <c r="C17" s="256">
        <f>'SO 01'!O214</f>
        <v>0.0060079999999999995</v>
      </c>
    </row>
    <row r="18" spans="1:3" s="258" customFormat="1" ht="12" outlineLevel="3">
      <c r="A18" s="254" t="s">
        <v>208</v>
      </c>
      <c r="B18" s="255">
        <f>'SO 01'!M261</f>
        <v>0</v>
      </c>
      <c r="C18" s="256">
        <f>'SO 01'!O261</f>
        <v>0.1452</v>
      </c>
    </row>
    <row r="19" spans="1:3" s="253" customFormat="1" ht="12.75" outlineLevel="2">
      <c r="A19" s="249" t="s">
        <v>348</v>
      </c>
      <c r="B19" s="250">
        <f>SUM(B20:B21)</f>
        <v>0</v>
      </c>
      <c r="C19" s="251">
        <f>SUM(C20:C21)</f>
        <v>0</v>
      </c>
    </row>
    <row r="20" spans="1:3" s="258" customFormat="1" ht="12" outlineLevel="3">
      <c r="A20" s="254" t="s">
        <v>354</v>
      </c>
      <c r="B20" s="255">
        <f>'SO 01'!M289</f>
        <v>0</v>
      </c>
      <c r="C20" s="256">
        <f>'SO 01'!O289</f>
        <v>0</v>
      </c>
    </row>
    <row r="21" spans="1:3" s="258" customFormat="1" ht="12" outlineLevel="3">
      <c r="A21" s="254" t="s">
        <v>353</v>
      </c>
      <c r="B21" s="255">
        <f>'SO 01'!M298</f>
        <v>0</v>
      </c>
      <c r="C21" s="256">
        <f>'SO 01'!O298</f>
        <v>0</v>
      </c>
    </row>
    <row r="22" spans="1:3" s="258" customFormat="1" ht="12" outlineLevel="3">
      <c r="A22" s="254"/>
      <c r="B22" s="255"/>
      <c r="C22" s="256"/>
    </row>
    <row r="23" spans="1:3" s="248" customFormat="1" ht="15" outlineLevel="1">
      <c r="A23" s="259" t="s">
        <v>178</v>
      </c>
      <c r="B23" s="245">
        <f>SUM(B24+B31+B35)</f>
        <v>0</v>
      </c>
      <c r="C23" s="246">
        <f>SUM(C24+C31+C35)</f>
        <v>45.60528</v>
      </c>
    </row>
    <row r="24" spans="1:3" s="253" customFormat="1" ht="12.75" outlineLevel="2">
      <c r="A24" s="260" t="s">
        <v>127</v>
      </c>
      <c r="B24" s="250">
        <f>SUM(B25:B30)</f>
        <v>0</v>
      </c>
      <c r="C24" s="251">
        <f>SUM(C25:C30)</f>
        <v>45.0163</v>
      </c>
    </row>
    <row r="25" spans="1:3" s="258" customFormat="1" ht="12" outlineLevel="3">
      <c r="A25" s="254" t="s">
        <v>154</v>
      </c>
      <c r="B25" s="255">
        <f>'SO 02'!M8</f>
        <v>0</v>
      </c>
      <c r="C25" s="256">
        <f>'SO 02'!O8</f>
        <v>0.0005099999999999999</v>
      </c>
    </row>
    <row r="26" spans="1:3" s="258" customFormat="1" ht="12" outlineLevel="3">
      <c r="A26" s="254" t="s">
        <v>138</v>
      </c>
      <c r="B26" s="255">
        <f>'SO 02'!M15</f>
        <v>0</v>
      </c>
      <c r="C26" s="256">
        <f>'SO 02'!O15</f>
        <v>0</v>
      </c>
    </row>
    <row r="27" spans="1:3" s="258" customFormat="1" ht="12" outlineLevel="3">
      <c r="A27" s="254" t="s">
        <v>156</v>
      </c>
      <c r="B27" s="255">
        <f>'SO 02'!M31</f>
        <v>0</v>
      </c>
      <c r="C27" s="256">
        <f>'SO 02'!O31</f>
        <v>0.7591349999999999</v>
      </c>
    </row>
    <row r="28" spans="1:3" s="258" customFormat="1" ht="12" outlineLevel="3">
      <c r="A28" s="254" t="s">
        <v>384</v>
      </c>
      <c r="B28" s="255">
        <f>'SO 02'!M56</f>
        <v>0</v>
      </c>
      <c r="C28" s="256">
        <f>'SO 02'!O56</f>
        <v>42.41655</v>
      </c>
    </row>
    <row r="29" spans="1:3" s="258" customFormat="1" ht="12" outlineLevel="3">
      <c r="A29" s="254" t="s">
        <v>385</v>
      </c>
      <c r="B29" s="255">
        <f>'SO 02'!M94</f>
        <v>0</v>
      </c>
      <c r="C29" s="256">
        <f>'SO 02'!O94</f>
        <v>1.8401049999999999</v>
      </c>
    </row>
    <row r="30" spans="1:3" s="258" customFormat="1" ht="12" outlineLevel="3">
      <c r="A30" s="254" t="s">
        <v>161</v>
      </c>
      <c r="B30" s="255">
        <f>'SO 02'!M125</f>
        <v>0</v>
      </c>
      <c r="C30" s="256">
        <f>'SO 02'!O125</f>
        <v>0</v>
      </c>
    </row>
    <row r="31" spans="1:3" s="253" customFormat="1" ht="12.75" outlineLevel="2">
      <c r="A31" s="249" t="s">
        <v>128</v>
      </c>
      <c r="B31" s="250">
        <f>SUM(B32:B34)</f>
        <v>0</v>
      </c>
      <c r="C31" s="251">
        <f>SUM(C32:C34)</f>
        <v>0.58891</v>
      </c>
    </row>
    <row r="32" spans="1:3" s="258" customFormat="1" ht="12" outlineLevel="3">
      <c r="A32" s="254" t="s">
        <v>171</v>
      </c>
      <c r="B32" s="255">
        <f>'SO 02'!M155</f>
        <v>0</v>
      </c>
      <c r="C32" s="256">
        <f>'SO 02'!O155</f>
        <v>0</v>
      </c>
    </row>
    <row r="33" spans="1:3" s="258" customFormat="1" ht="12" outlineLevel="3">
      <c r="A33" s="254" t="s">
        <v>139</v>
      </c>
      <c r="B33" s="255">
        <f>'SO 02'!M169</f>
        <v>0</v>
      </c>
      <c r="C33" s="256">
        <f>'SO 02'!O169</f>
        <v>0.024909999999999998</v>
      </c>
    </row>
    <row r="34" spans="1:3" s="258" customFormat="1" ht="12" outlineLevel="3">
      <c r="A34" s="254" t="s">
        <v>208</v>
      </c>
      <c r="B34" s="255">
        <f>'SO 02'!M207</f>
        <v>0</v>
      </c>
      <c r="C34" s="256">
        <f>'SO 02'!O207</f>
        <v>0.5640000000000001</v>
      </c>
    </row>
    <row r="35" spans="1:3" s="253" customFormat="1" ht="12.75" outlineLevel="2">
      <c r="A35" s="249" t="s">
        <v>348</v>
      </c>
      <c r="B35" s="250">
        <f>SUM(B36:B37)</f>
        <v>0</v>
      </c>
      <c r="C35" s="251">
        <f>SUM(C36:C37)</f>
        <v>7E-05</v>
      </c>
    </row>
    <row r="36" spans="1:3" s="258" customFormat="1" ht="12" outlineLevel="3">
      <c r="A36" s="254" t="s">
        <v>354</v>
      </c>
      <c r="B36" s="255">
        <f>'SO 02'!M236</f>
        <v>0</v>
      </c>
      <c r="C36" s="256">
        <f>'SO 02'!O236</f>
        <v>0</v>
      </c>
    </row>
    <row r="37" spans="1:3" s="258" customFormat="1" ht="12" outlineLevel="3">
      <c r="A37" s="254" t="s">
        <v>353</v>
      </c>
      <c r="B37" s="255">
        <f>'SO 02'!M245</f>
        <v>0</v>
      </c>
      <c r="C37" s="256">
        <f>'SO 02'!O245</f>
        <v>7E-05</v>
      </c>
    </row>
    <row r="38" spans="1:3" s="258" customFormat="1" ht="12" outlineLevel="3">
      <c r="A38" s="254"/>
      <c r="B38" s="255"/>
      <c r="C38" s="256"/>
    </row>
    <row r="39" spans="1:6" s="248" customFormat="1" ht="15" outlineLevel="1">
      <c r="A39" s="244" t="s">
        <v>199</v>
      </c>
      <c r="B39" s="245">
        <f>B40+B48+B52</f>
        <v>0</v>
      </c>
      <c r="C39" s="246">
        <f>C40+C48+C52</f>
        <v>374.280767</v>
      </c>
      <c r="D39" s="247"/>
      <c r="E39" s="247"/>
      <c r="F39" s="247"/>
    </row>
    <row r="40" spans="1:6" s="253" customFormat="1" ht="12.75" outlineLevel="2">
      <c r="A40" s="249" t="s">
        <v>127</v>
      </c>
      <c r="B40" s="250">
        <f>SUM(B41:B47)</f>
        <v>0</v>
      </c>
      <c r="C40" s="251">
        <f>SUM(C41:C47)</f>
        <v>374.12955900000003</v>
      </c>
      <c r="D40" s="252"/>
      <c r="E40" s="252"/>
      <c r="F40" s="252"/>
    </row>
    <row r="41" spans="1:6" s="258" customFormat="1" ht="12" outlineLevel="3">
      <c r="A41" s="254" t="s">
        <v>126</v>
      </c>
      <c r="B41" s="255">
        <f>'SO 03'!M8</f>
        <v>0</v>
      </c>
      <c r="C41" s="256">
        <f>'SO 03'!O8</f>
        <v>263.234409</v>
      </c>
      <c r="D41" s="257"/>
      <c r="E41" s="257"/>
      <c r="F41" s="257"/>
    </row>
    <row r="42" spans="1:3" s="258" customFormat="1" ht="12" outlineLevel="3">
      <c r="A42" s="254" t="s">
        <v>154</v>
      </c>
      <c r="B42" s="255">
        <f>'SO 03'!M29</f>
        <v>0</v>
      </c>
      <c r="C42" s="256">
        <f>'SO 03'!O29</f>
        <v>0.010490000000000001</v>
      </c>
    </row>
    <row r="43" spans="1:3" s="258" customFormat="1" ht="12" outlineLevel="3">
      <c r="A43" s="254" t="s">
        <v>138</v>
      </c>
      <c r="B43" s="255">
        <f>'SO 03'!M37</f>
        <v>0</v>
      </c>
      <c r="C43" s="256">
        <f>'SO 03'!O37</f>
        <v>0</v>
      </c>
    </row>
    <row r="44" spans="1:3" s="258" customFormat="1" ht="12" outlineLevel="3">
      <c r="A44" s="254" t="s">
        <v>156</v>
      </c>
      <c r="B44" s="255">
        <f>'SO 03'!M68</f>
        <v>0</v>
      </c>
      <c r="C44" s="256">
        <f>'SO 03'!O68</f>
        <v>0</v>
      </c>
    </row>
    <row r="45" spans="1:3" s="258" customFormat="1" ht="12" outlineLevel="3">
      <c r="A45" s="254" t="s">
        <v>170</v>
      </c>
      <c r="B45" s="255">
        <f>'SO 03'!M78</f>
        <v>0</v>
      </c>
      <c r="C45" s="256">
        <f>'SO 03'!O78</f>
        <v>81.71622</v>
      </c>
    </row>
    <row r="46" spans="1:3" s="258" customFormat="1" ht="12" outlineLevel="3">
      <c r="A46" s="254" t="s">
        <v>388</v>
      </c>
      <c r="B46" s="255">
        <f>'SO 03'!M134</f>
        <v>0</v>
      </c>
      <c r="C46" s="256">
        <f>'SO 03'!O134</f>
        <v>29.16844</v>
      </c>
    </row>
    <row r="47" spans="1:3" s="258" customFormat="1" ht="12" outlineLevel="3">
      <c r="A47" s="254" t="s">
        <v>161</v>
      </c>
      <c r="B47" s="255">
        <f>'SO 03'!M174</f>
        <v>0</v>
      </c>
      <c r="C47" s="256">
        <f>'SO 03'!O174</f>
        <v>0</v>
      </c>
    </row>
    <row r="48" spans="1:3" s="253" customFormat="1" ht="12.75" outlineLevel="2">
      <c r="A48" s="249" t="s">
        <v>128</v>
      </c>
      <c r="B48" s="250">
        <f>SUM(B49:B51)</f>
        <v>0</v>
      </c>
      <c r="C48" s="251">
        <f>SUM(C49:C51)</f>
        <v>0.151208</v>
      </c>
    </row>
    <row r="49" spans="1:3" s="258" customFormat="1" ht="12" outlineLevel="3">
      <c r="A49" s="254" t="s">
        <v>171</v>
      </c>
      <c r="B49" s="255">
        <f>'SO 03'!M204</f>
        <v>0</v>
      </c>
      <c r="C49" s="256">
        <f>'SO 03'!O204</f>
        <v>0</v>
      </c>
    </row>
    <row r="50" spans="1:3" s="258" customFormat="1" ht="12" outlineLevel="3">
      <c r="A50" s="254" t="s">
        <v>139</v>
      </c>
      <c r="B50" s="255">
        <f>'SO 03'!M214</f>
        <v>0</v>
      </c>
      <c r="C50" s="256">
        <f>'SO 03'!O214</f>
        <v>0.0060079999999999995</v>
      </c>
    </row>
    <row r="51" spans="1:3" s="258" customFormat="1" ht="12" outlineLevel="3">
      <c r="A51" s="254" t="s">
        <v>208</v>
      </c>
      <c r="B51" s="255">
        <f>'SO 03'!M261</f>
        <v>0</v>
      </c>
      <c r="C51" s="256">
        <f>'SO 03'!O261</f>
        <v>0.1452</v>
      </c>
    </row>
    <row r="52" spans="1:3" s="253" customFormat="1" ht="12.75" outlineLevel="2">
      <c r="A52" s="249" t="s">
        <v>348</v>
      </c>
      <c r="B52" s="250">
        <f>SUM(B53:B54)</f>
        <v>0</v>
      </c>
      <c r="C52" s="251">
        <f>SUM(C53:C54)</f>
        <v>0</v>
      </c>
    </row>
    <row r="53" spans="1:3" s="258" customFormat="1" ht="12" outlineLevel="3">
      <c r="A53" s="254" t="s">
        <v>354</v>
      </c>
      <c r="B53" s="255">
        <f>'SO 03'!M289</f>
        <v>0</v>
      </c>
      <c r="C53" s="256">
        <f>'SO 03'!O289</f>
        <v>0</v>
      </c>
    </row>
    <row r="54" spans="1:3" s="258" customFormat="1" ht="12" outlineLevel="3">
      <c r="A54" s="254" t="s">
        <v>353</v>
      </c>
      <c r="B54" s="255">
        <f>'SO 03'!M298</f>
        <v>0</v>
      </c>
      <c r="C54" s="256">
        <f>'SO 03'!O298</f>
        <v>0</v>
      </c>
    </row>
    <row r="55" spans="1:6" ht="13.5" outlineLevel="3" thickBot="1">
      <c r="A55" s="261"/>
      <c r="B55" s="262"/>
      <c r="C55" s="263"/>
      <c r="D55" s="226"/>
      <c r="E55" s="226"/>
      <c r="F55" s="226"/>
    </row>
    <row r="56" spans="1:6" s="268" customFormat="1" ht="15">
      <c r="A56" s="264" t="s">
        <v>114</v>
      </c>
      <c r="B56" s="265">
        <f>SUBTOTAL(9,B5:B54)/4</f>
        <v>0</v>
      </c>
      <c r="C56" s="266"/>
      <c r="D56" s="267"/>
      <c r="E56" s="267"/>
      <c r="F56" s="267"/>
    </row>
    <row r="57" spans="1:6" s="268" customFormat="1" ht="15">
      <c r="A57" s="269" t="s">
        <v>8</v>
      </c>
      <c r="B57" s="270">
        <f>SUBTOTAL(9,B58:B59)</f>
        <v>0</v>
      </c>
      <c r="C57" s="271"/>
      <c r="D57" s="267"/>
      <c r="E57" s="267"/>
      <c r="F57" s="267"/>
    </row>
    <row r="58" spans="1:6" s="276" customFormat="1" ht="12.75">
      <c r="A58" s="272" t="str">
        <f>"DPH 21 ze základny: "&amp;TEXT(B56,"# ##0")</f>
        <v>DPH 21 ze základny: 0</v>
      </c>
      <c r="B58" s="273">
        <f>SUM(B56*21/100)</f>
        <v>0</v>
      </c>
      <c r="C58" s="274"/>
      <c r="D58" s="275"/>
      <c r="E58" s="275"/>
      <c r="F58" s="275"/>
    </row>
    <row r="59" spans="1:6" s="276" customFormat="1" ht="13.5" thickBot="1">
      <c r="A59" s="272"/>
      <c r="B59" s="273"/>
      <c r="C59" s="274"/>
      <c r="D59" s="275"/>
      <c r="E59" s="275"/>
      <c r="F59" s="275"/>
    </row>
    <row r="60" spans="1:6" s="268" customFormat="1" ht="15">
      <c r="A60" s="264" t="s">
        <v>160</v>
      </c>
      <c r="B60" s="265">
        <f>SUM(B56:B57)</f>
        <v>0</v>
      </c>
      <c r="C60" s="277"/>
      <c r="D60" s="267"/>
      <c r="E60" s="267"/>
      <c r="F60" s="267"/>
    </row>
    <row r="61" spans="1:6" ht="12.75">
      <c r="A61" s="226"/>
      <c r="B61" s="262"/>
      <c r="C61" s="263"/>
      <c r="D61" s="226"/>
      <c r="E61" s="226"/>
      <c r="F61" s="226"/>
    </row>
    <row r="62" spans="1:6" ht="12.75">
      <c r="A62" s="226"/>
      <c r="B62" s="262"/>
      <c r="C62" s="263"/>
      <c r="D62" s="226"/>
      <c r="E62" s="226"/>
      <c r="F62" s="226"/>
    </row>
    <row r="63" spans="1:6" ht="12.75">
      <c r="A63" s="226"/>
      <c r="B63" s="262"/>
      <c r="C63" s="263"/>
      <c r="D63" s="226"/>
      <c r="E63" s="226"/>
      <c r="F63" s="226"/>
    </row>
    <row r="64" spans="1:6" ht="12.75">
      <c r="A64" s="226"/>
      <c r="B64" s="262"/>
      <c r="C64" s="263"/>
      <c r="D64" s="226"/>
      <c r="E64" s="226"/>
      <c r="F64" s="226"/>
    </row>
    <row r="65" spans="1:6" ht="12.75">
      <c r="A65" s="226"/>
      <c r="B65" s="262"/>
      <c r="C65" s="263"/>
      <c r="D65" s="226"/>
      <c r="E65" s="226"/>
      <c r="F65" s="226"/>
    </row>
    <row r="66" spans="1:6" ht="12.75">
      <c r="A66" s="226"/>
      <c r="B66" s="262"/>
      <c r="C66" s="263"/>
      <c r="D66" s="226"/>
      <c r="E66" s="226"/>
      <c r="F66" s="226"/>
    </row>
    <row r="67" spans="1:6" ht="12.75">
      <c r="A67" s="226"/>
      <c r="B67" s="262"/>
      <c r="C67" s="263"/>
      <c r="D67" s="226"/>
      <c r="E67" s="226"/>
      <c r="F67" s="226"/>
    </row>
    <row r="68" spans="1:6" ht="12.75">
      <c r="A68" s="226"/>
      <c r="B68" s="262"/>
      <c r="C68" s="263"/>
      <c r="D68" s="226"/>
      <c r="E68" s="226"/>
      <c r="F68" s="226"/>
    </row>
  </sheetData>
  <sheetProtection algorithmName="SHA-512" hashValue="9sQn+r7R4ACd0s6/cc8+LcQ4pAU+b2V88431KHIS6oeiPqTiC2VzTOM0kNFBnvj2dUlkgsZr1Oy+EXhU8uICTw==" saltValue="di7EV4ZG+oZkMg6lFTzt1w==" spinCount="100000" sheet="1" formatColumns="0" formatRows="0" autoFilter="0"/>
  <printOptions/>
  <pageMargins left="0.7874015748031497" right="0.7874015748031497" top="0.5511811023622047" bottom="0.3937007874015748" header="0.3937007874015748" footer="0.1968503937007874"/>
  <pageSetup horizontalDpi="300" verticalDpi="300" orientation="portrait" paperSize="9" scale="90" r:id="rId1"/>
  <headerFooter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V305"/>
  <sheetViews>
    <sheetView showGridLines="0" zoomScaleSheetLayoutView="85" workbookViewId="0" topLeftCell="F1">
      <selection activeCell="M5" sqref="M5"/>
    </sheetView>
  </sheetViews>
  <sheetFormatPr defaultColWidth="9.140625" defaultRowHeight="12.75" outlineLevelRow="5"/>
  <cols>
    <col min="1" max="5" width="9.140625" style="226" hidden="1" customWidth="1"/>
    <col min="6" max="6" width="5.421875" style="388" customWidth="1"/>
    <col min="7" max="7" width="4.28125" style="389" customWidth="1"/>
    <col min="8" max="8" width="14.28125" style="390" customWidth="1"/>
    <col min="9" max="9" width="57.28125" style="391" customWidth="1"/>
    <col min="10" max="10" width="5.8515625" style="389" customWidth="1"/>
    <col min="11" max="11" width="13.421875" style="392" customWidth="1"/>
    <col min="12" max="12" width="12.421875" style="393" customWidth="1"/>
    <col min="13" max="13" width="15.7109375" style="393" customWidth="1"/>
    <col min="14" max="14" width="13.7109375" style="394" customWidth="1"/>
    <col min="15" max="15" width="13.7109375" style="395" customWidth="1"/>
    <col min="16" max="16" width="13.7109375" style="396" customWidth="1"/>
    <col min="17" max="17" width="13.8515625" style="395" customWidth="1"/>
    <col min="18" max="18" width="13.8515625" style="396" hidden="1" customWidth="1"/>
    <col min="19" max="20" width="16.57421875" style="396" hidden="1" customWidth="1"/>
    <col min="21" max="21" width="13.8515625" style="226" customWidth="1"/>
    <col min="22" max="22" width="57.28125" style="226" hidden="1" customWidth="1"/>
    <col min="23" max="16384" width="9.140625" style="226" customWidth="1"/>
  </cols>
  <sheetData>
    <row r="1" spans="6:20" ht="21.6" customHeight="1">
      <c r="F1" s="226" t="s">
        <v>36</v>
      </c>
      <c r="G1" s="280"/>
      <c r="H1" s="280"/>
      <c r="I1" s="280"/>
      <c r="J1" s="280"/>
      <c r="K1" s="281"/>
      <c r="L1" s="227"/>
      <c r="M1" s="227"/>
      <c r="N1" s="282"/>
      <c r="O1" s="283"/>
      <c r="P1" s="284"/>
      <c r="Q1" s="283"/>
      <c r="R1" s="284"/>
      <c r="S1" s="284"/>
      <c r="T1" s="284"/>
    </row>
    <row r="2" spans="6:20" ht="21.6" customHeight="1">
      <c r="F2" s="230" t="str">
        <f>'Kryci list'!B3</f>
        <v xml:space="preserve">Klatovy - VDJ Hůrka 2 - Sanace akumulačních nádrží </v>
      </c>
      <c r="G2" s="280"/>
      <c r="H2" s="280"/>
      <c r="I2" s="280"/>
      <c r="J2" s="280"/>
      <c r="K2" s="281"/>
      <c r="L2" s="227"/>
      <c r="M2" s="227"/>
      <c r="N2" s="282"/>
      <c r="O2" s="283"/>
      <c r="P2" s="284"/>
      <c r="Q2" s="283"/>
      <c r="R2" s="284"/>
      <c r="S2" s="284"/>
      <c r="T2" s="284"/>
    </row>
    <row r="3" spans="6:22" s="234" customFormat="1" ht="13.5" thickBot="1">
      <c r="F3" s="231" t="s">
        <v>30</v>
      </c>
      <c r="G3" s="231" t="s">
        <v>11</v>
      </c>
      <c r="H3" s="231" t="s">
        <v>9</v>
      </c>
      <c r="I3" s="285" t="s">
        <v>17</v>
      </c>
      <c r="J3" s="231" t="s">
        <v>3</v>
      </c>
      <c r="K3" s="233" t="s">
        <v>101</v>
      </c>
      <c r="L3" s="232" t="s">
        <v>96</v>
      </c>
      <c r="M3" s="232" t="s">
        <v>14</v>
      </c>
      <c r="N3" s="231" t="s">
        <v>102</v>
      </c>
      <c r="O3" s="286" t="s">
        <v>34</v>
      </c>
      <c r="P3" s="231" t="s">
        <v>118</v>
      </c>
      <c r="Q3" s="286" t="s">
        <v>21</v>
      </c>
      <c r="R3" s="231" t="s">
        <v>82</v>
      </c>
      <c r="S3" s="287" t="s">
        <v>8</v>
      </c>
      <c r="T3" s="287" t="s">
        <v>95</v>
      </c>
      <c r="U3" s="231" t="s">
        <v>104</v>
      </c>
      <c r="V3" s="234" t="s">
        <v>84</v>
      </c>
    </row>
    <row r="4" spans="6:20" ht="11.25" customHeight="1">
      <c r="F4" s="288"/>
      <c r="G4" s="289"/>
      <c r="H4" s="290"/>
      <c r="I4" s="291"/>
      <c r="J4" s="289"/>
      <c r="K4" s="292"/>
      <c r="L4" s="293"/>
      <c r="M4" s="293"/>
      <c r="N4" s="288"/>
      <c r="O4" s="294"/>
      <c r="P4" s="288"/>
      <c r="Q4" s="294"/>
      <c r="R4" s="288"/>
      <c r="S4" s="295"/>
      <c r="T4" s="295"/>
    </row>
    <row r="5" spans="6:22" s="242" customFormat="1" ht="20.25" customHeight="1">
      <c r="F5" s="296"/>
      <c r="G5" s="297"/>
      <c r="H5" s="298"/>
      <c r="I5" s="298" t="s">
        <v>106</v>
      </c>
      <c r="J5" s="297"/>
      <c r="K5" s="299"/>
      <c r="L5" s="240"/>
      <c r="M5" s="240">
        <f>SUBTOTAL(9,M6:M305)</f>
        <v>0</v>
      </c>
      <c r="N5" s="300"/>
      <c r="O5" s="301">
        <f>SUBTOTAL(9,O6:O305)</f>
        <v>374.2807670000002</v>
      </c>
      <c r="P5" s="302"/>
      <c r="Q5" s="301">
        <f>SUBTOTAL(9,Q6:Q305)</f>
        <v>112.72916250000003</v>
      </c>
      <c r="R5" s="303"/>
      <c r="S5" s="302">
        <f>SUBTOTAL(9,S6:S305)</f>
        <v>0</v>
      </c>
      <c r="T5" s="302">
        <f>SUBTOTAL(9,T6:T305)</f>
        <v>0</v>
      </c>
      <c r="V5" s="304">
        <f>SUBTOTAL(9,V6:V305)</f>
        <v>52</v>
      </c>
    </row>
    <row r="6" spans="6:22" s="247" customFormat="1" ht="19.5" customHeight="1" outlineLevel="1">
      <c r="F6" s="305"/>
      <c r="G6" s="306"/>
      <c r="H6" s="307"/>
      <c r="I6" s="307" t="s">
        <v>194</v>
      </c>
      <c r="J6" s="306"/>
      <c r="K6" s="308"/>
      <c r="L6" s="245"/>
      <c r="M6" s="245">
        <f>SUBTOTAL(9,M7:M305)</f>
        <v>0</v>
      </c>
      <c r="N6" s="309"/>
      <c r="O6" s="310">
        <f>SUBTOTAL(9,O7:O305)</f>
        <v>374.2807670000002</v>
      </c>
      <c r="P6" s="311"/>
      <c r="Q6" s="310">
        <f>SUBTOTAL(9,Q7:Q305)</f>
        <v>112.72916250000003</v>
      </c>
      <c r="R6" s="312"/>
      <c r="S6" s="311">
        <f>SUBTOTAL(9,S7:S305)</f>
        <v>0</v>
      </c>
      <c r="T6" s="311">
        <f>SUBTOTAL(9,T7:T305)</f>
        <v>0</v>
      </c>
      <c r="V6" s="313">
        <f>SUBTOTAL(9,V7:V305)</f>
        <v>52</v>
      </c>
    </row>
    <row r="7" spans="6:22" s="314" customFormat="1" ht="18.75" customHeight="1" outlineLevel="2">
      <c r="F7" s="315"/>
      <c r="G7" s="316"/>
      <c r="H7" s="317"/>
      <c r="I7" s="317" t="s">
        <v>127</v>
      </c>
      <c r="J7" s="316"/>
      <c r="K7" s="318"/>
      <c r="L7" s="250"/>
      <c r="M7" s="250">
        <f>SUBTOTAL(9,M8:M202)</f>
        <v>0</v>
      </c>
      <c r="N7" s="319"/>
      <c r="O7" s="320">
        <f>SUBTOTAL(9,O8:O202)</f>
        <v>374.1295590000002</v>
      </c>
      <c r="P7" s="321"/>
      <c r="Q7" s="320">
        <f>SUBTOTAL(9,Q8:Q202)</f>
        <v>112.58396250000003</v>
      </c>
      <c r="R7" s="322"/>
      <c r="S7" s="321">
        <f>SUBTOTAL(9,S8:S202)</f>
        <v>0</v>
      </c>
      <c r="T7" s="321">
        <f>SUBTOTAL(9,T8:T202)</f>
        <v>0</v>
      </c>
      <c r="V7" s="323">
        <f>SUBTOTAL(9,V8:V202)</f>
        <v>35</v>
      </c>
    </row>
    <row r="8" spans="6:22" s="324" customFormat="1" ht="16.5" customHeight="1" outlineLevel="3">
      <c r="F8" s="325"/>
      <c r="G8" s="326"/>
      <c r="H8" s="327"/>
      <c r="I8" s="327" t="s">
        <v>126</v>
      </c>
      <c r="J8" s="326"/>
      <c r="K8" s="328"/>
      <c r="L8" s="329"/>
      <c r="M8" s="255">
        <f>SUBTOTAL(9,M9:M28)</f>
        <v>0</v>
      </c>
      <c r="N8" s="330"/>
      <c r="O8" s="331">
        <f>SUBTOTAL(9,O9:O28)</f>
        <v>263.234409</v>
      </c>
      <c r="P8" s="332"/>
      <c r="Q8" s="331">
        <f>SUBTOTAL(9,Q9:Q28)</f>
        <v>0</v>
      </c>
      <c r="R8" s="333"/>
      <c r="S8" s="332">
        <f>SUBTOTAL(9,S9:S28)</f>
        <v>0</v>
      </c>
      <c r="T8" s="332">
        <f>SUBTOTAL(9,T9:T28)</f>
        <v>0</v>
      </c>
      <c r="V8" s="334">
        <f>SUBTOTAL(9,V9:V28)</f>
        <v>4</v>
      </c>
    </row>
    <row r="9" spans="1:22" s="335" customFormat="1" ht="24" outlineLevel="4">
      <c r="A9" s="335" t="s">
        <v>145</v>
      </c>
      <c r="B9" s="335" t="s">
        <v>134</v>
      </c>
      <c r="C9" s="335" t="s">
        <v>140</v>
      </c>
      <c r="D9" s="335" t="s">
        <v>141</v>
      </c>
      <c r="E9" s="335" t="s">
        <v>142</v>
      </c>
      <c r="F9" s="336">
        <v>1</v>
      </c>
      <c r="G9" s="337" t="s">
        <v>5</v>
      </c>
      <c r="H9" s="338" t="s">
        <v>38</v>
      </c>
      <c r="I9" s="339" t="s">
        <v>265</v>
      </c>
      <c r="J9" s="337" t="s">
        <v>7</v>
      </c>
      <c r="K9" s="201">
        <v>104</v>
      </c>
      <c r="L9" s="340"/>
      <c r="M9" s="341">
        <f>K9*L9</f>
        <v>0</v>
      </c>
      <c r="N9" s="342">
        <v>2.45329</v>
      </c>
      <c r="O9" s="343">
        <f>K9*N9</f>
        <v>255.14216</v>
      </c>
      <c r="P9" s="342"/>
      <c r="Q9" s="343">
        <f>K9*P9</f>
        <v>0</v>
      </c>
      <c r="R9" s="99">
        <v>21</v>
      </c>
      <c r="S9" s="344">
        <f>M9*(R9/100)</f>
        <v>0</v>
      </c>
      <c r="T9" s="344">
        <f>M9+S9</f>
        <v>0</v>
      </c>
      <c r="U9" s="222" t="s">
        <v>341</v>
      </c>
      <c r="V9" s="99">
        <v>1</v>
      </c>
    </row>
    <row r="10" spans="6:22" s="345" customFormat="1" ht="51.6" customHeight="1" outlineLevel="4">
      <c r="F10" s="346"/>
      <c r="G10" s="347"/>
      <c r="H10" s="21" t="s">
        <v>98</v>
      </c>
      <c r="I10" s="168" t="s">
        <v>303</v>
      </c>
      <c r="J10" s="167"/>
      <c r="K10" s="202"/>
      <c r="L10" s="187"/>
      <c r="M10" s="187"/>
      <c r="N10" s="348"/>
      <c r="O10" s="349"/>
      <c r="P10" s="348"/>
      <c r="Q10" s="349"/>
      <c r="R10" s="350"/>
      <c r="S10" s="351"/>
      <c r="T10" s="351"/>
      <c r="U10" s="352"/>
      <c r="V10" s="352"/>
    </row>
    <row r="11" spans="6:22" s="353" customFormat="1" ht="12" outlineLevel="4">
      <c r="F11" s="354"/>
      <c r="G11" s="355"/>
      <c r="H11" s="172" t="s">
        <v>113</v>
      </c>
      <c r="I11" s="173" t="s">
        <v>251</v>
      </c>
      <c r="J11" s="174"/>
      <c r="K11" s="203"/>
      <c r="L11" s="188"/>
      <c r="M11" s="188"/>
      <c r="N11" s="356"/>
      <c r="O11" s="357"/>
      <c r="P11" s="356"/>
      <c r="Q11" s="357"/>
      <c r="R11" s="358"/>
      <c r="S11" s="359"/>
      <c r="T11" s="359"/>
      <c r="U11" s="360"/>
      <c r="V11" s="360"/>
    </row>
    <row r="12" spans="6:22" s="345" customFormat="1" ht="6" customHeight="1" outlineLevel="4">
      <c r="F12" s="346"/>
      <c r="G12" s="347"/>
      <c r="H12" s="22"/>
      <c r="I12" s="352"/>
      <c r="J12" s="347"/>
      <c r="K12" s="361"/>
      <c r="L12" s="362"/>
      <c r="M12" s="363"/>
      <c r="N12" s="348"/>
      <c r="O12" s="349"/>
      <c r="P12" s="348"/>
      <c r="Q12" s="349"/>
      <c r="R12" s="350"/>
      <c r="S12" s="351"/>
      <c r="T12" s="351"/>
      <c r="U12" s="352"/>
      <c r="V12" s="352"/>
    </row>
    <row r="13" spans="6:20" s="364" customFormat="1" ht="11.25" outlineLevel="5">
      <c r="F13" s="365"/>
      <c r="G13" s="366"/>
      <c r="H13" s="23" t="str">
        <f>IF(AND(H12&lt;&gt;"Výkaz výměr:",I12=""),"Výkaz výměr:","")</f>
        <v>Výkaz výměr:</v>
      </c>
      <c r="I13" s="367" t="s">
        <v>329</v>
      </c>
      <c r="J13" s="368"/>
      <c r="K13" s="369">
        <v>103.7</v>
      </c>
      <c r="L13" s="370"/>
      <c r="M13" s="370"/>
      <c r="N13" s="371"/>
      <c r="O13" s="372"/>
      <c r="P13" s="373"/>
      <c r="Q13" s="372"/>
      <c r="R13" s="374" t="s">
        <v>0</v>
      </c>
      <c r="S13" s="373"/>
      <c r="T13" s="373"/>
    </row>
    <row r="14" spans="6:20" s="364" customFormat="1" ht="11.25" outlineLevel="5">
      <c r="F14" s="365"/>
      <c r="G14" s="366"/>
      <c r="H14" s="23" t="str">
        <f>IF(AND(H13&lt;&gt;"Výkaz výměr:",I13=""),"Výkaz výměr:","")</f>
        <v/>
      </c>
      <c r="I14" s="367" t="s">
        <v>115</v>
      </c>
      <c r="J14" s="368"/>
      <c r="K14" s="369">
        <v>0.3</v>
      </c>
      <c r="L14" s="370"/>
      <c r="M14" s="370"/>
      <c r="N14" s="371"/>
      <c r="O14" s="372"/>
      <c r="P14" s="373"/>
      <c r="Q14" s="372"/>
      <c r="R14" s="374" t="s">
        <v>0</v>
      </c>
      <c r="S14" s="373"/>
      <c r="T14" s="373"/>
    </row>
    <row r="15" spans="6:22" s="335" customFormat="1" ht="24" outlineLevel="4">
      <c r="F15" s="336">
        <v>2</v>
      </c>
      <c r="G15" s="337" t="s">
        <v>5</v>
      </c>
      <c r="H15" s="338" t="s">
        <v>39</v>
      </c>
      <c r="I15" s="339" t="s">
        <v>242</v>
      </c>
      <c r="J15" s="337" t="s">
        <v>7</v>
      </c>
      <c r="K15" s="201">
        <v>104</v>
      </c>
      <c r="L15" s="340"/>
      <c r="M15" s="341">
        <f>K15*L15</f>
        <v>0</v>
      </c>
      <c r="N15" s="342">
        <v>0.04</v>
      </c>
      <c r="O15" s="343">
        <f>K15*N15</f>
        <v>4.16</v>
      </c>
      <c r="P15" s="342"/>
      <c r="Q15" s="343">
        <f>K15*P15</f>
        <v>0</v>
      </c>
      <c r="R15" s="99">
        <v>21</v>
      </c>
      <c r="S15" s="344">
        <f>M15*(R15/100)</f>
        <v>0</v>
      </c>
      <c r="T15" s="344">
        <f>M15+S15</f>
        <v>0</v>
      </c>
      <c r="U15" s="222" t="s">
        <v>341</v>
      </c>
      <c r="V15" s="99">
        <v>1</v>
      </c>
    </row>
    <row r="16" spans="6:22" s="345" customFormat="1" ht="48.6" customHeight="1" outlineLevel="4">
      <c r="F16" s="346"/>
      <c r="G16" s="347"/>
      <c r="H16" s="21" t="s">
        <v>98</v>
      </c>
      <c r="I16" s="168" t="s">
        <v>315</v>
      </c>
      <c r="J16" s="167"/>
      <c r="K16" s="202"/>
      <c r="L16" s="187"/>
      <c r="M16" s="187"/>
      <c r="N16" s="348"/>
      <c r="O16" s="349"/>
      <c r="P16" s="348"/>
      <c r="Q16" s="349"/>
      <c r="R16" s="350"/>
      <c r="S16" s="351"/>
      <c r="T16" s="351"/>
      <c r="U16" s="352"/>
      <c r="V16" s="352"/>
    </row>
    <row r="17" spans="6:22" s="345" customFormat="1" ht="6" customHeight="1" outlineLevel="4">
      <c r="F17" s="346"/>
      <c r="G17" s="347"/>
      <c r="H17" s="22"/>
      <c r="I17" s="352"/>
      <c r="J17" s="347"/>
      <c r="K17" s="361"/>
      <c r="L17" s="362"/>
      <c r="M17" s="363"/>
      <c r="N17" s="348"/>
      <c r="O17" s="349"/>
      <c r="P17" s="348"/>
      <c r="Q17" s="349"/>
      <c r="R17" s="350"/>
      <c r="S17" s="351"/>
      <c r="T17" s="351"/>
      <c r="U17" s="352"/>
      <c r="V17" s="352"/>
    </row>
    <row r="18" spans="6:22" s="335" customFormat="1" ht="24" outlineLevel="4">
      <c r="F18" s="336">
        <v>3</v>
      </c>
      <c r="G18" s="337" t="s">
        <v>5</v>
      </c>
      <c r="H18" s="338" t="s">
        <v>40</v>
      </c>
      <c r="I18" s="339" t="s">
        <v>276</v>
      </c>
      <c r="J18" s="337" t="s">
        <v>7</v>
      </c>
      <c r="K18" s="201">
        <v>104</v>
      </c>
      <c r="L18" s="340"/>
      <c r="M18" s="341">
        <f>K18*L18</f>
        <v>0</v>
      </c>
      <c r="N18" s="342"/>
      <c r="O18" s="343">
        <f>K18*N18</f>
        <v>0</v>
      </c>
      <c r="P18" s="342"/>
      <c r="Q18" s="343">
        <f>K18*P18</f>
        <v>0</v>
      </c>
      <c r="R18" s="99">
        <v>21</v>
      </c>
      <c r="S18" s="344">
        <f>M18*(R18/100)</f>
        <v>0</v>
      </c>
      <c r="T18" s="344">
        <f>M18+S18</f>
        <v>0</v>
      </c>
      <c r="U18" s="222" t="s">
        <v>341</v>
      </c>
      <c r="V18" s="99">
        <v>1</v>
      </c>
    </row>
    <row r="19" spans="6:22" s="345" customFormat="1" ht="61.9" customHeight="1" outlineLevel="4">
      <c r="F19" s="346"/>
      <c r="G19" s="347"/>
      <c r="H19" s="21" t="s">
        <v>98</v>
      </c>
      <c r="I19" s="168" t="s">
        <v>322</v>
      </c>
      <c r="J19" s="167"/>
      <c r="K19" s="202"/>
      <c r="L19" s="187"/>
      <c r="M19" s="187"/>
      <c r="N19" s="348"/>
      <c r="O19" s="349"/>
      <c r="P19" s="348"/>
      <c r="Q19" s="349"/>
      <c r="R19" s="350"/>
      <c r="S19" s="351"/>
      <c r="T19" s="351"/>
      <c r="U19" s="352"/>
      <c r="V19" s="352"/>
    </row>
    <row r="20" spans="6:22" s="345" customFormat="1" ht="6" customHeight="1" outlineLevel="4">
      <c r="F20" s="346"/>
      <c r="G20" s="347"/>
      <c r="H20" s="22"/>
      <c r="I20" s="352"/>
      <c r="J20" s="347"/>
      <c r="K20" s="361"/>
      <c r="L20" s="362"/>
      <c r="M20" s="363"/>
      <c r="N20" s="348"/>
      <c r="O20" s="349"/>
      <c r="P20" s="348"/>
      <c r="Q20" s="349"/>
      <c r="R20" s="350"/>
      <c r="S20" s="351"/>
      <c r="T20" s="351"/>
      <c r="U20" s="352"/>
      <c r="V20" s="352"/>
    </row>
    <row r="21" spans="6:22" s="335" customFormat="1" ht="12" outlineLevel="4">
      <c r="F21" s="336">
        <v>4</v>
      </c>
      <c r="G21" s="337" t="s">
        <v>5</v>
      </c>
      <c r="H21" s="338" t="s">
        <v>41</v>
      </c>
      <c r="I21" s="339" t="s">
        <v>202</v>
      </c>
      <c r="J21" s="337" t="s">
        <v>2</v>
      </c>
      <c r="K21" s="201">
        <v>3.7</v>
      </c>
      <c r="L21" s="340"/>
      <c r="M21" s="341">
        <f>K21*L21</f>
        <v>0</v>
      </c>
      <c r="N21" s="342">
        <v>1.06277</v>
      </c>
      <c r="O21" s="343">
        <f>K21*N21</f>
        <v>3.932249</v>
      </c>
      <c r="P21" s="342"/>
      <c r="Q21" s="343">
        <f>K21*P21</f>
        <v>0</v>
      </c>
      <c r="R21" s="99">
        <v>21</v>
      </c>
      <c r="S21" s="344">
        <f>M21*(R21/100)</f>
        <v>0</v>
      </c>
      <c r="T21" s="344">
        <f>M21+S21</f>
        <v>0</v>
      </c>
      <c r="U21" s="222" t="s">
        <v>341</v>
      </c>
      <c r="V21" s="99">
        <v>1</v>
      </c>
    </row>
    <row r="22" spans="6:22" s="345" customFormat="1" ht="42" customHeight="1" outlineLevel="4">
      <c r="F22" s="346"/>
      <c r="G22" s="347"/>
      <c r="H22" s="21" t="s">
        <v>98</v>
      </c>
      <c r="I22" s="168" t="s">
        <v>224</v>
      </c>
      <c r="J22" s="167"/>
      <c r="K22" s="202"/>
      <c r="L22" s="187"/>
      <c r="M22" s="187"/>
      <c r="N22" s="348"/>
      <c r="O22" s="349"/>
      <c r="P22" s="348"/>
      <c r="Q22" s="349"/>
      <c r="R22" s="350"/>
      <c r="S22" s="351"/>
      <c r="T22" s="351"/>
      <c r="U22" s="352"/>
      <c r="V22" s="352"/>
    </row>
    <row r="23" spans="6:22" s="353" customFormat="1" ht="22.5" outlineLevel="4">
      <c r="F23" s="354"/>
      <c r="G23" s="355"/>
      <c r="H23" s="172" t="s">
        <v>113</v>
      </c>
      <c r="I23" s="173" t="s">
        <v>283</v>
      </c>
      <c r="J23" s="174"/>
      <c r="K23" s="203"/>
      <c r="L23" s="188"/>
      <c r="M23" s="188"/>
      <c r="N23" s="356"/>
      <c r="O23" s="357"/>
      <c r="P23" s="356"/>
      <c r="Q23" s="357"/>
      <c r="R23" s="358"/>
      <c r="S23" s="359"/>
      <c r="T23" s="359"/>
      <c r="U23" s="360"/>
      <c r="V23" s="360"/>
    </row>
    <row r="24" spans="6:22" s="345" customFormat="1" ht="6" customHeight="1" outlineLevel="4">
      <c r="F24" s="346"/>
      <c r="G24" s="347"/>
      <c r="H24" s="22"/>
      <c r="I24" s="352"/>
      <c r="J24" s="347"/>
      <c r="K24" s="361"/>
      <c r="L24" s="362"/>
      <c r="M24" s="363"/>
      <c r="N24" s="348"/>
      <c r="O24" s="349"/>
      <c r="P24" s="348"/>
      <c r="Q24" s="349"/>
      <c r="R24" s="350"/>
      <c r="S24" s="351"/>
      <c r="T24" s="351"/>
      <c r="U24" s="352"/>
      <c r="V24" s="352"/>
    </row>
    <row r="25" spans="6:20" s="364" customFormat="1" ht="22.5" outlineLevel="5">
      <c r="F25" s="365"/>
      <c r="G25" s="366"/>
      <c r="H25" s="23" t="str">
        <f>IF(AND(H24&lt;&gt;"Výkaz výměr:",I24=""),"Výkaz výměr:","")</f>
        <v>Výkaz výměr:</v>
      </c>
      <c r="I25" s="367" t="s">
        <v>278</v>
      </c>
      <c r="J25" s="368"/>
      <c r="K25" s="369">
        <v>0</v>
      </c>
      <c r="L25" s="370"/>
      <c r="M25" s="370"/>
      <c r="N25" s="371"/>
      <c r="O25" s="372"/>
      <c r="P25" s="373"/>
      <c r="Q25" s="372"/>
      <c r="R25" s="374" t="s">
        <v>0</v>
      </c>
      <c r="S25" s="373"/>
      <c r="T25" s="373"/>
    </row>
    <row r="26" spans="6:20" s="364" customFormat="1" ht="11.25" outlineLevel="5">
      <c r="F26" s="365"/>
      <c r="G26" s="366"/>
      <c r="H26" s="23" t="str">
        <f>IF(AND(H25&lt;&gt;"Výkaz výměr:",I25=""),"Výkaz výměr:","")</f>
        <v/>
      </c>
      <c r="I26" s="367" t="s">
        <v>214</v>
      </c>
      <c r="J26" s="368"/>
      <c r="K26" s="369">
        <v>3.6808160400000003</v>
      </c>
      <c r="L26" s="370"/>
      <c r="M26" s="370"/>
      <c r="N26" s="371"/>
      <c r="O26" s="372"/>
      <c r="P26" s="373"/>
      <c r="Q26" s="372"/>
      <c r="R26" s="374" t="s">
        <v>0</v>
      </c>
      <c r="S26" s="373"/>
      <c r="T26" s="373"/>
    </row>
    <row r="27" spans="6:20" s="364" customFormat="1" ht="11.25" outlineLevel="5">
      <c r="F27" s="365"/>
      <c r="G27" s="366"/>
      <c r="H27" s="23" t="str">
        <f>IF(AND(H26&lt;&gt;"Výkaz výměr:",I26=""),"Výkaz výměr:","")</f>
        <v/>
      </c>
      <c r="I27" s="367" t="s">
        <v>129</v>
      </c>
      <c r="J27" s="368"/>
      <c r="K27" s="369">
        <v>0.019</v>
      </c>
      <c r="L27" s="370"/>
      <c r="M27" s="370"/>
      <c r="N27" s="371"/>
      <c r="O27" s="372"/>
      <c r="P27" s="373"/>
      <c r="Q27" s="372"/>
      <c r="R27" s="374" t="s">
        <v>0</v>
      </c>
      <c r="S27" s="373"/>
      <c r="T27" s="373"/>
    </row>
    <row r="28" spans="6:20" s="385" customFormat="1" ht="12.75" customHeight="1" outlineLevel="4">
      <c r="F28" s="375"/>
      <c r="G28" s="376"/>
      <c r="H28" s="376"/>
      <c r="I28" s="377"/>
      <c r="J28" s="378"/>
      <c r="K28" s="379"/>
      <c r="L28" s="380"/>
      <c r="M28" s="380"/>
      <c r="N28" s="381"/>
      <c r="O28" s="382"/>
      <c r="P28" s="383"/>
      <c r="Q28" s="382"/>
      <c r="R28" s="384" t="s">
        <v>0</v>
      </c>
      <c r="S28" s="383"/>
      <c r="T28" s="383"/>
    </row>
    <row r="29" spans="6:22" s="324" customFormat="1" ht="16.5" customHeight="1" outlineLevel="3">
      <c r="F29" s="325"/>
      <c r="G29" s="326"/>
      <c r="H29" s="327"/>
      <c r="I29" s="327" t="s">
        <v>154</v>
      </c>
      <c r="J29" s="326"/>
      <c r="K29" s="328"/>
      <c r="L29" s="329"/>
      <c r="M29" s="255">
        <f>SUBTOTAL(9,M30:M36)</f>
        <v>0</v>
      </c>
      <c r="N29" s="330"/>
      <c r="O29" s="331">
        <f>SUBTOTAL(9,O30:O36)</f>
        <v>0.010490000000000001</v>
      </c>
      <c r="P29" s="332"/>
      <c r="Q29" s="331">
        <f>SUBTOTAL(9,Q30:Q36)</f>
        <v>0</v>
      </c>
      <c r="R29" s="333" t="s">
        <v>0</v>
      </c>
      <c r="S29" s="332">
        <f>SUBTOTAL(9,S30:S36)</f>
        <v>0</v>
      </c>
      <c r="T29" s="332">
        <f>SUBTOTAL(9,T30:T36)</f>
        <v>0</v>
      </c>
      <c r="V29" s="334">
        <f>SUBTOTAL(9,V30:V36)</f>
        <v>1</v>
      </c>
    </row>
    <row r="30" spans="6:22" s="335" customFormat="1" ht="12" outlineLevel="4">
      <c r="F30" s="336">
        <v>5</v>
      </c>
      <c r="G30" s="337" t="s">
        <v>5</v>
      </c>
      <c r="H30" s="338" t="s">
        <v>56</v>
      </c>
      <c r="I30" s="339" t="s">
        <v>226</v>
      </c>
      <c r="J30" s="337" t="s">
        <v>6</v>
      </c>
      <c r="K30" s="201">
        <v>1049</v>
      </c>
      <c r="L30" s="340"/>
      <c r="M30" s="341">
        <f>K30*L30</f>
        <v>0</v>
      </c>
      <c r="N30" s="342">
        <v>1E-05</v>
      </c>
      <c r="O30" s="343">
        <f>K30*N30</f>
        <v>0.010490000000000001</v>
      </c>
      <c r="P30" s="342"/>
      <c r="Q30" s="343">
        <f>K30*P30</f>
        <v>0</v>
      </c>
      <c r="R30" s="99">
        <v>21</v>
      </c>
      <c r="S30" s="344">
        <f>M30*(R30/100)</f>
        <v>0</v>
      </c>
      <c r="T30" s="344">
        <f>M30+S30</f>
        <v>0</v>
      </c>
      <c r="U30" s="222" t="s">
        <v>341</v>
      </c>
      <c r="V30" s="99">
        <v>1</v>
      </c>
    </row>
    <row r="31" spans="6:22" s="345" customFormat="1" ht="35.45" customHeight="1" outlineLevel="4">
      <c r="F31" s="346"/>
      <c r="G31" s="347"/>
      <c r="H31" s="21" t="s">
        <v>98</v>
      </c>
      <c r="I31" s="168" t="s">
        <v>304</v>
      </c>
      <c r="J31" s="167"/>
      <c r="K31" s="202"/>
      <c r="L31" s="187"/>
      <c r="M31" s="187"/>
      <c r="N31" s="348"/>
      <c r="O31" s="349"/>
      <c r="P31" s="348"/>
      <c r="Q31" s="349"/>
      <c r="R31" s="350"/>
      <c r="S31" s="351"/>
      <c r="T31" s="351"/>
      <c r="U31" s="352"/>
      <c r="V31" s="352"/>
    </row>
    <row r="32" spans="6:22" s="345" customFormat="1" ht="6" customHeight="1" outlineLevel="4">
      <c r="F32" s="346"/>
      <c r="G32" s="347"/>
      <c r="H32" s="22"/>
      <c r="I32" s="352"/>
      <c r="J32" s="347"/>
      <c r="K32" s="361"/>
      <c r="L32" s="362"/>
      <c r="M32" s="363"/>
      <c r="N32" s="348"/>
      <c r="O32" s="349"/>
      <c r="P32" s="348"/>
      <c r="Q32" s="349"/>
      <c r="R32" s="350"/>
      <c r="S32" s="351"/>
      <c r="T32" s="351"/>
      <c r="U32" s="352"/>
      <c r="V32" s="352"/>
    </row>
    <row r="33" spans="6:20" s="364" customFormat="1" ht="11.25" outlineLevel="5">
      <c r="F33" s="365"/>
      <c r="G33" s="366"/>
      <c r="H33" s="23" t="str">
        <f>IF(AND(H32&lt;&gt;"Výkaz výměr:",I32=""),"Výkaz výměr:","")</f>
        <v>Výkaz výměr:</v>
      </c>
      <c r="I33" s="367" t="s">
        <v>169</v>
      </c>
      <c r="J33" s="368"/>
      <c r="K33" s="369">
        <v>1052.865</v>
      </c>
      <c r="L33" s="370"/>
      <c r="M33" s="370"/>
      <c r="N33" s="371"/>
      <c r="O33" s="372"/>
      <c r="P33" s="373"/>
      <c r="Q33" s="372"/>
      <c r="R33" s="374" t="s">
        <v>0</v>
      </c>
      <c r="S33" s="373"/>
      <c r="T33" s="373"/>
    </row>
    <row r="34" spans="6:20" s="364" customFormat="1" ht="11.25" outlineLevel="5">
      <c r="F34" s="365"/>
      <c r="G34" s="366"/>
      <c r="H34" s="23" t="str">
        <f>IF(AND(H33&lt;&gt;"Výkaz výměr:",I33=""),"Výkaz výměr:","")</f>
        <v/>
      </c>
      <c r="I34" s="367" t="s">
        <v>180</v>
      </c>
      <c r="J34" s="368"/>
      <c r="K34" s="369">
        <v>-4</v>
      </c>
      <c r="L34" s="370"/>
      <c r="M34" s="370"/>
      <c r="N34" s="371"/>
      <c r="O34" s="372"/>
      <c r="P34" s="373"/>
      <c r="Q34" s="372"/>
      <c r="R34" s="374" t="s">
        <v>0</v>
      </c>
      <c r="S34" s="373"/>
      <c r="T34" s="373"/>
    </row>
    <row r="35" spans="6:20" s="364" customFormat="1" ht="11.25" outlineLevel="5">
      <c r="F35" s="365"/>
      <c r="G35" s="366"/>
      <c r="H35" s="23" t="str">
        <f>IF(AND(H34&lt;&gt;"Výkaz výměr:",I34=""),"Výkaz výměr:","")</f>
        <v/>
      </c>
      <c r="I35" s="367" t="s">
        <v>130</v>
      </c>
      <c r="J35" s="368"/>
      <c r="K35" s="369">
        <v>0.135</v>
      </c>
      <c r="L35" s="370"/>
      <c r="M35" s="370"/>
      <c r="N35" s="371"/>
      <c r="O35" s="372"/>
      <c r="P35" s="373"/>
      <c r="Q35" s="372"/>
      <c r="R35" s="374" t="s">
        <v>0</v>
      </c>
      <c r="S35" s="373"/>
      <c r="T35" s="373"/>
    </row>
    <row r="36" spans="6:20" s="385" customFormat="1" ht="12.75" customHeight="1" outlineLevel="4">
      <c r="F36" s="375"/>
      <c r="G36" s="376"/>
      <c r="H36" s="376"/>
      <c r="I36" s="377"/>
      <c r="J36" s="378"/>
      <c r="K36" s="379"/>
      <c r="L36" s="380"/>
      <c r="M36" s="380"/>
      <c r="N36" s="381"/>
      <c r="O36" s="382"/>
      <c r="P36" s="383"/>
      <c r="Q36" s="382"/>
      <c r="R36" s="384" t="s">
        <v>0</v>
      </c>
      <c r="S36" s="383"/>
      <c r="T36" s="383"/>
    </row>
    <row r="37" spans="6:22" s="324" customFormat="1" ht="16.5" customHeight="1" outlineLevel="3">
      <c r="F37" s="325"/>
      <c r="G37" s="326"/>
      <c r="H37" s="327"/>
      <c r="I37" s="327" t="s">
        <v>138</v>
      </c>
      <c r="J37" s="326"/>
      <c r="K37" s="328"/>
      <c r="L37" s="329"/>
      <c r="M37" s="255">
        <f>SUBTOTAL(9,M38:M67)</f>
        <v>0</v>
      </c>
      <c r="N37" s="330"/>
      <c r="O37" s="331">
        <f>SUBTOTAL(9,O38:O67)</f>
        <v>0</v>
      </c>
      <c r="P37" s="332"/>
      <c r="Q37" s="331">
        <f>SUBTOTAL(9,Q38:Q67)</f>
        <v>0</v>
      </c>
      <c r="R37" s="333" t="s">
        <v>0</v>
      </c>
      <c r="S37" s="332">
        <f>SUBTOTAL(9,S38:S67)</f>
        <v>0</v>
      </c>
      <c r="T37" s="332">
        <f>SUBTOTAL(9,T38:T67)</f>
        <v>0</v>
      </c>
      <c r="V37" s="334">
        <f>SUBTOTAL(9,V38:V67)</f>
        <v>6</v>
      </c>
    </row>
    <row r="38" spans="6:22" s="335" customFormat="1" ht="24" outlineLevel="4">
      <c r="F38" s="336">
        <v>6</v>
      </c>
      <c r="G38" s="337" t="s">
        <v>5</v>
      </c>
      <c r="H38" s="338" t="s">
        <v>47</v>
      </c>
      <c r="I38" s="339" t="s">
        <v>286</v>
      </c>
      <c r="J38" s="337" t="s">
        <v>6</v>
      </c>
      <c r="K38" s="201">
        <v>590</v>
      </c>
      <c r="L38" s="340"/>
      <c r="M38" s="341">
        <f>K38*L38</f>
        <v>0</v>
      </c>
      <c r="N38" s="342"/>
      <c r="O38" s="343">
        <f>K38*N38</f>
        <v>0</v>
      </c>
      <c r="P38" s="342"/>
      <c r="Q38" s="343">
        <f>K38*P38</f>
        <v>0</v>
      </c>
      <c r="R38" s="99">
        <v>21</v>
      </c>
      <c r="S38" s="344">
        <f>M38*(R38/100)</f>
        <v>0</v>
      </c>
      <c r="T38" s="344">
        <f>M38+S38</f>
        <v>0</v>
      </c>
      <c r="U38" s="222" t="s">
        <v>341</v>
      </c>
      <c r="V38" s="99">
        <v>1</v>
      </c>
    </row>
    <row r="39" spans="6:22" s="345" customFormat="1" ht="46.15" customHeight="1" outlineLevel="4">
      <c r="F39" s="346"/>
      <c r="G39" s="347"/>
      <c r="H39" s="21" t="s">
        <v>98</v>
      </c>
      <c r="I39" s="168" t="s">
        <v>316</v>
      </c>
      <c r="J39" s="167"/>
      <c r="K39" s="202"/>
      <c r="L39" s="187"/>
      <c r="M39" s="187"/>
      <c r="N39" s="348"/>
      <c r="O39" s="349"/>
      <c r="P39" s="348"/>
      <c r="Q39" s="349"/>
      <c r="R39" s="350"/>
      <c r="S39" s="351"/>
      <c r="T39" s="351"/>
      <c r="U39" s="352"/>
      <c r="V39" s="352"/>
    </row>
    <row r="40" spans="6:22" s="353" customFormat="1" ht="12" outlineLevel="4">
      <c r="F40" s="354"/>
      <c r="G40" s="355"/>
      <c r="H40" s="172" t="s">
        <v>113</v>
      </c>
      <c r="I40" s="173" t="s">
        <v>330</v>
      </c>
      <c r="J40" s="174"/>
      <c r="K40" s="203"/>
      <c r="L40" s="188"/>
      <c r="M40" s="188"/>
      <c r="N40" s="356"/>
      <c r="O40" s="357"/>
      <c r="P40" s="356"/>
      <c r="Q40" s="357"/>
      <c r="R40" s="358"/>
      <c r="S40" s="359"/>
      <c r="T40" s="359"/>
      <c r="U40" s="360"/>
      <c r="V40" s="360"/>
    </row>
    <row r="41" spans="6:22" s="345" customFormat="1" ht="6" customHeight="1" outlineLevel="4">
      <c r="F41" s="346"/>
      <c r="G41" s="347"/>
      <c r="H41" s="22"/>
      <c r="I41" s="352"/>
      <c r="J41" s="347"/>
      <c r="K41" s="361"/>
      <c r="L41" s="362"/>
      <c r="M41" s="363"/>
      <c r="N41" s="348"/>
      <c r="O41" s="349"/>
      <c r="P41" s="348"/>
      <c r="Q41" s="349"/>
      <c r="R41" s="350"/>
      <c r="S41" s="351"/>
      <c r="T41" s="351"/>
      <c r="U41" s="352"/>
      <c r="V41" s="352"/>
    </row>
    <row r="42" spans="6:20" s="364" customFormat="1" ht="11.25" outlineLevel="5">
      <c r="F42" s="365"/>
      <c r="G42" s="366"/>
      <c r="H42" s="23" t="str">
        <f>IF(AND(H41&lt;&gt;"Výkaz výměr:",I41=""),"Výkaz výměr:","")</f>
        <v>Výkaz výměr:</v>
      </c>
      <c r="I42" s="367" t="s">
        <v>223</v>
      </c>
      <c r="J42" s="368"/>
      <c r="K42" s="369">
        <v>586.35</v>
      </c>
      <c r="L42" s="370"/>
      <c r="M42" s="370"/>
      <c r="N42" s="371"/>
      <c r="O42" s="372"/>
      <c r="P42" s="373"/>
      <c r="Q42" s="372"/>
      <c r="R42" s="374" t="s">
        <v>0</v>
      </c>
      <c r="S42" s="373"/>
      <c r="T42" s="373"/>
    </row>
    <row r="43" spans="6:20" s="364" customFormat="1" ht="11.25" outlineLevel="5">
      <c r="F43" s="365"/>
      <c r="G43" s="366"/>
      <c r="H43" s="23" t="str">
        <f>IF(AND(H42&lt;&gt;"Výkaz výměr:",I42=""),"Výkaz výměr:","")</f>
        <v/>
      </c>
      <c r="I43" s="367" t="s">
        <v>124</v>
      </c>
      <c r="J43" s="368"/>
      <c r="K43" s="369">
        <v>3.65</v>
      </c>
      <c r="L43" s="370"/>
      <c r="M43" s="370"/>
      <c r="N43" s="371"/>
      <c r="O43" s="372"/>
      <c r="P43" s="373"/>
      <c r="Q43" s="372"/>
      <c r="R43" s="374" t="s">
        <v>0</v>
      </c>
      <c r="S43" s="373"/>
      <c r="T43" s="373"/>
    </row>
    <row r="44" spans="6:22" s="335" customFormat="1" ht="24" outlineLevel="4">
      <c r="F44" s="336">
        <v>7</v>
      </c>
      <c r="G44" s="337" t="s">
        <v>5</v>
      </c>
      <c r="H44" s="338" t="s">
        <v>49</v>
      </c>
      <c r="I44" s="339" t="s">
        <v>296</v>
      </c>
      <c r="J44" s="337" t="s">
        <v>6</v>
      </c>
      <c r="K44" s="201">
        <v>17700</v>
      </c>
      <c r="L44" s="340"/>
      <c r="M44" s="341">
        <f>K44*L44</f>
        <v>0</v>
      </c>
      <c r="N44" s="342"/>
      <c r="O44" s="343">
        <f>K44*N44</f>
        <v>0</v>
      </c>
      <c r="P44" s="342"/>
      <c r="Q44" s="343">
        <f>K44*P44</f>
        <v>0</v>
      </c>
      <c r="R44" s="99">
        <v>21</v>
      </c>
      <c r="S44" s="344">
        <f>M44*(R44/100)</f>
        <v>0</v>
      </c>
      <c r="T44" s="344">
        <f>M44+S44</f>
        <v>0</v>
      </c>
      <c r="U44" s="222" t="s">
        <v>341</v>
      </c>
      <c r="V44" s="99">
        <v>1</v>
      </c>
    </row>
    <row r="45" spans="6:22" s="345" customFormat="1" ht="48" customHeight="1" outlineLevel="4">
      <c r="F45" s="346"/>
      <c r="G45" s="347"/>
      <c r="H45" s="21" t="s">
        <v>98</v>
      </c>
      <c r="I45" s="168" t="s">
        <v>325</v>
      </c>
      <c r="J45" s="167"/>
      <c r="K45" s="202"/>
      <c r="L45" s="187"/>
      <c r="M45" s="187"/>
      <c r="N45" s="348"/>
      <c r="O45" s="349"/>
      <c r="P45" s="348"/>
      <c r="Q45" s="349"/>
      <c r="R45" s="350"/>
      <c r="S45" s="351"/>
      <c r="T45" s="351"/>
      <c r="U45" s="352"/>
      <c r="V45" s="352"/>
    </row>
    <row r="46" spans="6:22" s="353" customFormat="1" ht="22.5" outlineLevel="4">
      <c r="F46" s="354"/>
      <c r="G46" s="355"/>
      <c r="H46" s="172" t="s">
        <v>113</v>
      </c>
      <c r="I46" s="173" t="s">
        <v>347</v>
      </c>
      <c r="J46" s="174"/>
      <c r="K46" s="203"/>
      <c r="L46" s="188"/>
      <c r="M46" s="188"/>
      <c r="N46" s="356"/>
      <c r="O46" s="357"/>
      <c r="P46" s="356"/>
      <c r="Q46" s="357"/>
      <c r="R46" s="358"/>
      <c r="S46" s="359"/>
      <c r="T46" s="359"/>
      <c r="U46" s="360"/>
      <c r="V46" s="360"/>
    </row>
    <row r="47" spans="6:22" s="345" customFormat="1" ht="6" customHeight="1" outlineLevel="4">
      <c r="F47" s="346"/>
      <c r="G47" s="347"/>
      <c r="H47" s="22"/>
      <c r="I47" s="352"/>
      <c r="J47" s="347"/>
      <c r="K47" s="361"/>
      <c r="L47" s="362"/>
      <c r="M47" s="363"/>
      <c r="N47" s="348"/>
      <c r="O47" s="349"/>
      <c r="P47" s="348"/>
      <c r="Q47" s="349"/>
      <c r="R47" s="350"/>
      <c r="S47" s="351"/>
      <c r="T47" s="351"/>
      <c r="U47" s="352"/>
      <c r="V47" s="352"/>
    </row>
    <row r="48" spans="6:20" s="364" customFormat="1" ht="11.25" outlineLevel="5">
      <c r="F48" s="365"/>
      <c r="G48" s="366"/>
      <c r="H48" s="23" t="str">
        <f>IF(AND(H47&lt;&gt;"Výkaz výměr:",I47=""),"Výkaz výměr:","")</f>
        <v>Výkaz výměr:</v>
      </c>
      <c r="I48" s="367" t="s">
        <v>340</v>
      </c>
      <c r="J48" s="368"/>
      <c r="K48" s="369">
        <v>11800</v>
      </c>
      <c r="L48" s="370"/>
      <c r="M48" s="370"/>
      <c r="N48" s="371"/>
      <c r="O48" s="372"/>
      <c r="P48" s="373"/>
      <c r="Q48" s="372"/>
      <c r="R48" s="374" t="s">
        <v>0</v>
      </c>
      <c r="S48" s="373"/>
      <c r="T48" s="373"/>
    </row>
    <row r="49" spans="6:22" s="335" customFormat="1" ht="24" outlineLevel="4">
      <c r="F49" s="336">
        <v>8</v>
      </c>
      <c r="G49" s="337" t="s">
        <v>5</v>
      </c>
      <c r="H49" s="338" t="s">
        <v>51</v>
      </c>
      <c r="I49" s="339" t="s">
        <v>292</v>
      </c>
      <c r="J49" s="337" t="s">
        <v>6</v>
      </c>
      <c r="K49" s="201">
        <v>590</v>
      </c>
      <c r="L49" s="340"/>
      <c r="M49" s="341">
        <f>K49*L49</f>
        <v>0</v>
      </c>
      <c r="N49" s="342"/>
      <c r="O49" s="343">
        <f>K49*N49</f>
        <v>0</v>
      </c>
      <c r="P49" s="342"/>
      <c r="Q49" s="343">
        <f>K49*P49</f>
        <v>0</v>
      </c>
      <c r="R49" s="99">
        <v>21</v>
      </c>
      <c r="S49" s="344">
        <f>M49*(R49/100)</f>
        <v>0</v>
      </c>
      <c r="T49" s="344">
        <f>M49+S49</f>
        <v>0</v>
      </c>
      <c r="U49" s="222" t="s">
        <v>341</v>
      </c>
      <c r="V49" s="99">
        <v>1</v>
      </c>
    </row>
    <row r="50" spans="6:22" s="345" customFormat="1" ht="45" customHeight="1" outlineLevel="4">
      <c r="F50" s="346"/>
      <c r="G50" s="347"/>
      <c r="H50" s="21" t="s">
        <v>98</v>
      </c>
      <c r="I50" s="168" t="s">
        <v>318</v>
      </c>
      <c r="J50" s="167"/>
      <c r="K50" s="202"/>
      <c r="L50" s="187"/>
      <c r="M50" s="187"/>
      <c r="N50" s="348"/>
      <c r="O50" s="349"/>
      <c r="P50" s="348"/>
      <c r="Q50" s="349"/>
      <c r="R50" s="350"/>
      <c r="S50" s="351"/>
      <c r="T50" s="351"/>
      <c r="U50" s="352"/>
      <c r="V50" s="352"/>
    </row>
    <row r="51" spans="6:22" s="353" customFormat="1" ht="12" outlineLevel="4">
      <c r="F51" s="354"/>
      <c r="G51" s="355"/>
      <c r="H51" s="172" t="s">
        <v>113</v>
      </c>
      <c r="I51" s="173" t="s">
        <v>330</v>
      </c>
      <c r="J51" s="174"/>
      <c r="K51" s="203"/>
      <c r="L51" s="188"/>
      <c r="M51" s="188"/>
      <c r="N51" s="356"/>
      <c r="O51" s="357"/>
      <c r="P51" s="356"/>
      <c r="Q51" s="357"/>
      <c r="R51" s="358"/>
      <c r="S51" s="359"/>
      <c r="T51" s="359"/>
      <c r="U51" s="360"/>
      <c r="V51" s="360"/>
    </row>
    <row r="52" spans="6:22" s="345" customFormat="1" ht="6" customHeight="1" outlineLevel="4">
      <c r="F52" s="346"/>
      <c r="G52" s="347"/>
      <c r="H52" s="22"/>
      <c r="I52" s="352"/>
      <c r="J52" s="347"/>
      <c r="K52" s="361"/>
      <c r="L52" s="362"/>
      <c r="M52" s="363"/>
      <c r="N52" s="348"/>
      <c r="O52" s="349"/>
      <c r="P52" s="348"/>
      <c r="Q52" s="349"/>
      <c r="R52" s="350"/>
      <c r="S52" s="351"/>
      <c r="T52" s="351"/>
      <c r="U52" s="352"/>
      <c r="V52" s="352"/>
    </row>
    <row r="53" spans="6:20" s="364" customFormat="1" ht="11.25" outlineLevel="5">
      <c r="F53" s="365"/>
      <c r="G53" s="366"/>
      <c r="H53" s="23" t="str">
        <f>IF(AND(H52&lt;&gt;"Výkaz výměr:",I52=""),"Výkaz výměr:","")</f>
        <v>Výkaz výměr:</v>
      </c>
      <c r="I53" s="367" t="s">
        <v>223</v>
      </c>
      <c r="J53" s="368"/>
      <c r="K53" s="369">
        <v>586.35</v>
      </c>
      <c r="L53" s="370"/>
      <c r="M53" s="370"/>
      <c r="N53" s="371"/>
      <c r="O53" s="372"/>
      <c r="P53" s="373"/>
      <c r="Q53" s="372"/>
      <c r="R53" s="374" t="s">
        <v>0</v>
      </c>
      <c r="S53" s="373"/>
      <c r="T53" s="373"/>
    </row>
    <row r="54" spans="6:20" s="364" customFormat="1" ht="11.25" outlineLevel="5">
      <c r="F54" s="365"/>
      <c r="G54" s="366"/>
      <c r="H54" s="23" t="str">
        <f>IF(AND(H53&lt;&gt;"Výkaz výměr:",I53=""),"Výkaz výměr:","")</f>
        <v/>
      </c>
      <c r="I54" s="367" t="s">
        <v>124</v>
      </c>
      <c r="J54" s="368"/>
      <c r="K54" s="369">
        <v>3.65</v>
      </c>
      <c r="L54" s="370"/>
      <c r="M54" s="370"/>
      <c r="N54" s="371"/>
      <c r="O54" s="372"/>
      <c r="P54" s="373"/>
      <c r="Q54" s="372"/>
      <c r="R54" s="374" t="s">
        <v>0</v>
      </c>
      <c r="S54" s="373"/>
      <c r="T54" s="373"/>
    </row>
    <row r="55" spans="6:22" s="335" customFormat="1" ht="24" outlineLevel="4">
      <c r="F55" s="336">
        <v>9</v>
      </c>
      <c r="G55" s="337" t="s">
        <v>5</v>
      </c>
      <c r="H55" s="338" t="s">
        <v>53</v>
      </c>
      <c r="I55" s="339" t="s">
        <v>258</v>
      </c>
      <c r="J55" s="337" t="s">
        <v>13</v>
      </c>
      <c r="K55" s="201">
        <v>4</v>
      </c>
      <c r="L55" s="340"/>
      <c r="M55" s="341">
        <f>K55*L55</f>
        <v>0</v>
      </c>
      <c r="N55" s="342"/>
      <c r="O55" s="343">
        <f>K55*N55</f>
        <v>0</v>
      </c>
      <c r="P55" s="342"/>
      <c r="Q55" s="343">
        <f>K55*P55</f>
        <v>0</v>
      </c>
      <c r="R55" s="99">
        <v>21</v>
      </c>
      <c r="S55" s="344">
        <f>M55*(R55/100)</f>
        <v>0</v>
      </c>
      <c r="T55" s="344">
        <f>M55+S55</f>
        <v>0</v>
      </c>
      <c r="U55" s="222" t="s">
        <v>341</v>
      </c>
      <c r="V55" s="99">
        <v>1</v>
      </c>
    </row>
    <row r="56" spans="6:22" s="345" customFormat="1" ht="46.15" customHeight="1" outlineLevel="4">
      <c r="F56" s="346"/>
      <c r="G56" s="347"/>
      <c r="H56" s="21" t="s">
        <v>98</v>
      </c>
      <c r="I56" s="168" t="s">
        <v>321</v>
      </c>
      <c r="J56" s="167"/>
      <c r="K56" s="202"/>
      <c r="L56" s="187"/>
      <c r="M56" s="187"/>
      <c r="N56" s="348"/>
      <c r="O56" s="349"/>
      <c r="P56" s="348"/>
      <c r="Q56" s="349"/>
      <c r="R56" s="350"/>
      <c r="S56" s="351"/>
      <c r="T56" s="351"/>
      <c r="U56" s="352"/>
      <c r="V56" s="352"/>
    </row>
    <row r="57" spans="6:22" s="353" customFormat="1" ht="22.5" outlineLevel="4">
      <c r="F57" s="354"/>
      <c r="G57" s="355"/>
      <c r="H57" s="172" t="s">
        <v>113</v>
      </c>
      <c r="I57" s="173" t="s">
        <v>290</v>
      </c>
      <c r="J57" s="174"/>
      <c r="K57" s="203"/>
      <c r="L57" s="188"/>
      <c r="M57" s="188"/>
      <c r="N57" s="356"/>
      <c r="O57" s="357"/>
      <c r="P57" s="356"/>
      <c r="Q57" s="357"/>
      <c r="R57" s="358"/>
      <c r="S57" s="359"/>
      <c r="T57" s="359"/>
      <c r="U57" s="360"/>
      <c r="V57" s="360"/>
    </row>
    <row r="58" spans="6:22" s="345" customFormat="1" ht="6" customHeight="1" outlineLevel="4">
      <c r="F58" s="346"/>
      <c r="G58" s="347"/>
      <c r="H58" s="22"/>
      <c r="I58" s="352"/>
      <c r="J58" s="347"/>
      <c r="K58" s="361"/>
      <c r="L58" s="362"/>
      <c r="M58" s="363"/>
      <c r="N58" s="348"/>
      <c r="O58" s="349"/>
      <c r="P58" s="348"/>
      <c r="Q58" s="349"/>
      <c r="R58" s="350"/>
      <c r="S58" s="351"/>
      <c r="T58" s="351"/>
      <c r="U58" s="352"/>
      <c r="V58" s="352"/>
    </row>
    <row r="59" spans="6:22" s="335" customFormat="1" ht="24" outlineLevel="4">
      <c r="F59" s="336">
        <v>10</v>
      </c>
      <c r="G59" s="337" t="s">
        <v>5</v>
      </c>
      <c r="H59" s="338" t="s">
        <v>54</v>
      </c>
      <c r="I59" s="339" t="s">
        <v>277</v>
      </c>
      <c r="J59" s="337" t="s">
        <v>13</v>
      </c>
      <c r="K59" s="201">
        <v>240</v>
      </c>
      <c r="L59" s="340"/>
      <c r="M59" s="341">
        <f>K59*L59</f>
        <v>0</v>
      </c>
      <c r="N59" s="342"/>
      <c r="O59" s="343">
        <f>K59*N59</f>
        <v>0</v>
      </c>
      <c r="P59" s="342"/>
      <c r="Q59" s="343">
        <f>K59*P59</f>
        <v>0</v>
      </c>
      <c r="R59" s="99">
        <v>21</v>
      </c>
      <c r="S59" s="344">
        <f>M59*(R59/100)</f>
        <v>0</v>
      </c>
      <c r="T59" s="344">
        <f>M59+S59</f>
        <v>0</v>
      </c>
      <c r="U59" s="222" t="s">
        <v>341</v>
      </c>
      <c r="V59" s="99">
        <v>1</v>
      </c>
    </row>
    <row r="60" spans="6:22" s="345" customFormat="1" ht="45.6" customHeight="1" outlineLevel="4">
      <c r="F60" s="346"/>
      <c r="G60" s="347"/>
      <c r="H60" s="21" t="s">
        <v>98</v>
      </c>
      <c r="I60" s="168" t="s">
        <v>324</v>
      </c>
      <c r="J60" s="167"/>
      <c r="K60" s="202"/>
      <c r="L60" s="187"/>
      <c r="M60" s="187"/>
      <c r="N60" s="348"/>
      <c r="O60" s="349"/>
      <c r="P60" s="348"/>
      <c r="Q60" s="349"/>
      <c r="R60" s="350"/>
      <c r="S60" s="351"/>
      <c r="T60" s="351"/>
      <c r="U60" s="352"/>
      <c r="V60" s="352"/>
    </row>
    <row r="61" spans="6:22" s="353" customFormat="1" ht="22.9" customHeight="1" outlineLevel="4">
      <c r="F61" s="354"/>
      <c r="G61" s="355"/>
      <c r="H61" s="172" t="s">
        <v>113</v>
      </c>
      <c r="I61" s="173" t="s">
        <v>331</v>
      </c>
      <c r="J61" s="174"/>
      <c r="K61" s="203"/>
      <c r="L61" s="188"/>
      <c r="M61" s="188"/>
      <c r="N61" s="356"/>
      <c r="O61" s="357"/>
      <c r="P61" s="356"/>
      <c r="Q61" s="357"/>
      <c r="R61" s="358"/>
      <c r="S61" s="359"/>
      <c r="T61" s="359"/>
      <c r="U61" s="360"/>
      <c r="V61" s="360"/>
    </row>
    <row r="62" spans="6:22" s="345" customFormat="1" ht="6" customHeight="1" outlineLevel="4">
      <c r="F62" s="346"/>
      <c r="G62" s="347"/>
      <c r="H62" s="22"/>
      <c r="I62" s="352"/>
      <c r="J62" s="347"/>
      <c r="K62" s="361"/>
      <c r="L62" s="362"/>
      <c r="M62" s="363"/>
      <c r="N62" s="348"/>
      <c r="O62" s="349"/>
      <c r="P62" s="348"/>
      <c r="Q62" s="349"/>
      <c r="R62" s="350"/>
      <c r="S62" s="351"/>
      <c r="T62" s="351"/>
      <c r="U62" s="352"/>
      <c r="V62" s="352"/>
    </row>
    <row r="63" spans="6:22" s="335" customFormat="1" ht="24" outlineLevel="4">
      <c r="F63" s="336">
        <v>11</v>
      </c>
      <c r="G63" s="337" t="s">
        <v>5</v>
      </c>
      <c r="H63" s="338" t="s">
        <v>55</v>
      </c>
      <c r="I63" s="339" t="s">
        <v>262</v>
      </c>
      <c r="J63" s="337" t="s">
        <v>13</v>
      </c>
      <c r="K63" s="201">
        <v>4</v>
      </c>
      <c r="L63" s="340"/>
      <c r="M63" s="341">
        <f>K63*L63</f>
        <v>0</v>
      </c>
      <c r="N63" s="342"/>
      <c r="O63" s="343">
        <f>K63*N63</f>
        <v>0</v>
      </c>
      <c r="P63" s="342"/>
      <c r="Q63" s="343">
        <f>K63*P63</f>
        <v>0</v>
      </c>
      <c r="R63" s="99">
        <v>21</v>
      </c>
      <c r="S63" s="344">
        <f>M63*(R63/100)</f>
        <v>0</v>
      </c>
      <c r="T63" s="344">
        <f>M63+S63</f>
        <v>0</v>
      </c>
      <c r="U63" s="222" t="s">
        <v>341</v>
      </c>
      <c r="V63" s="99">
        <v>1</v>
      </c>
    </row>
    <row r="64" spans="6:22" s="345" customFormat="1" ht="46.9" customHeight="1" outlineLevel="4">
      <c r="F64" s="346"/>
      <c r="G64" s="347"/>
      <c r="H64" s="21" t="s">
        <v>98</v>
      </c>
      <c r="I64" s="168" t="s">
        <v>323</v>
      </c>
      <c r="J64" s="167"/>
      <c r="K64" s="202"/>
      <c r="L64" s="187"/>
      <c r="M64" s="187"/>
      <c r="N64" s="348"/>
      <c r="O64" s="349"/>
      <c r="P64" s="348"/>
      <c r="Q64" s="349"/>
      <c r="R64" s="350"/>
      <c r="S64" s="351"/>
      <c r="T64" s="351"/>
      <c r="U64" s="352"/>
      <c r="V64" s="352"/>
    </row>
    <row r="65" spans="6:22" s="353" customFormat="1" ht="22.5" outlineLevel="4">
      <c r="F65" s="354"/>
      <c r="G65" s="355"/>
      <c r="H65" s="172" t="s">
        <v>113</v>
      </c>
      <c r="I65" s="173" t="s">
        <v>290</v>
      </c>
      <c r="J65" s="174"/>
      <c r="K65" s="203"/>
      <c r="L65" s="188"/>
      <c r="M65" s="188"/>
      <c r="N65" s="356"/>
      <c r="O65" s="357"/>
      <c r="P65" s="356"/>
      <c r="Q65" s="357"/>
      <c r="R65" s="358"/>
      <c r="S65" s="359"/>
      <c r="T65" s="359"/>
      <c r="U65" s="360"/>
      <c r="V65" s="360"/>
    </row>
    <row r="66" spans="6:22" s="345" customFormat="1" ht="6" customHeight="1" outlineLevel="4">
      <c r="F66" s="346"/>
      <c r="G66" s="347"/>
      <c r="H66" s="22"/>
      <c r="I66" s="352"/>
      <c r="J66" s="347"/>
      <c r="K66" s="361"/>
      <c r="L66" s="362"/>
      <c r="M66" s="363"/>
      <c r="N66" s="348"/>
      <c r="O66" s="349"/>
      <c r="P66" s="348"/>
      <c r="Q66" s="349"/>
      <c r="R66" s="350"/>
      <c r="S66" s="351"/>
      <c r="T66" s="351"/>
      <c r="U66" s="352"/>
      <c r="V66" s="352"/>
    </row>
    <row r="67" spans="6:20" s="385" customFormat="1" ht="12.75" customHeight="1" outlineLevel="4">
      <c r="F67" s="375"/>
      <c r="G67" s="376"/>
      <c r="H67" s="376"/>
      <c r="I67" s="377"/>
      <c r="J67" s="378"/>
      <c r="K67" s="379"/>
      <c r="L67" s="380"/>
      <c r="M67" s="380"/>
      <c r="N67" s="381"/>
      <c r="O67" s="382"/>
      <c r="P67" s="383"/>
      <c r="Q67" s="382"/>
      <c r="R67" s="384" t="s">
        <v>0</v>
      </c>
      <c r="S67" s="383"/>
      <c r="T67" s="383"/>
    </row>
    <row r="68" spans="6:22" s="324" customFormat="1" ht="16.5" customHeight="1" outlineLevel="3">
      <c r="F68" s="325"/>
      <c r="G68" s="326"/>
      <c r="H68" s="327"/>
      <c r="I68" s="327" t="s">
        <v>156</v>
      </c>
      <c r="J68" s="326"/>
      <c r="K68" s="328"/>
      <c r="L68" s="329"/>
      <c r="M68" s="255">
        <f>SUBTOTAL(9,M69:M77)</f>
        <v>0</v>
      </c>
      <c r="N68" s="330"/>
      <c r="O68" s="331">
        <f>SUBTOTAL(9,O69:O77)</f>
        <v>0</v>
      </c>
      <c r="P68" s="332"/>
      <c r="Q68" s="331">
        <f>SUBTOTAL(9,Q69:Q77)</f>
        <v>0</v>
      </c>
      <c r="R68" s="333" t="s">
        <v>0</v>
      </c>
      <c r="S68" s="332">
        <f>SUBTOTAL(9,S69:S77)</f>
        <v>0</v>
      </c>
      <c r="T68" s="332">
        <f>SUBTOTAL(9,T69:T77)</f>
        <v>0</v>
      </c>
      <c r="V68" s="334">
        <f>SUBTOTAL(9,V69:V77)</f>
        <v>1</v>
      </c>
    </row>
    <row r="69" spans="6:22" s="335" customFormat="1" ht="12" outlineLevel="4">
      <c r="F69" s="336">
        <v>12</v>
      </c>
      <c r="G69" s="337" t="s">
        <v>5</v>
      </c>
      <c r="H69" s="338" t="s">
        <v>62</v>
      </c>
      <c r="I69" s="339" t="s">
        <v>219</v>
      </c>
      <c r="J69" s="337" t="s">
        <v>6</v>
      </c>
      <c r="K69" s="201">
        <v>1037</v>
      </c>
      <c r="L69" s="340"/>
      <c r="M69" s="341">
        <f>K69*L69</f>
        <v>0</v>
      </c>
      <c r="N69" s="342"/>
      <c r="O69" s="343">
        <f>K69*N69</f>
        <v>0</v>
      </c>
      <c r="P69" s="342"/>
      <c r="Q69" s="343">
        <f>K69*P69</f>
        <v>0</v>
      </c>
      <c r="R69" s="99">
        <v>21</v>
      </c>
      <c r="S69" s="344">
        <f>M69*(R69/100)</f>
        <v>0</v>
      </c>
      <c r="T69" s="344">
        <f>M69+S69</f>
        <v>0</v>
      </c>
      <c r="U69" s="222" t="s">
        <v>341</v>
      </c>
      <c r="V69" s="99">
        <v>1</v>
      </c>
    </row>
    <row r="70" spans="6:22" s="345" customFormat="1" ht="36.6" customHeight="1" outlineLevel="4">
      <c r="F70" s="346"/>
      <c r="G70" s="347"/>
      <c r="H70" s="21" t="s">
        <v>98</v>
      </c>
      <c r="I70" s="168" t="s">
        <v>230</v>
      </c>
      <c r="J70" s="167"/>
      <c r="K70" s="202"/>
      <c r="L70" s="187"/>
      <c r="M70" s="187"/>
      <c r="N70" s="348"/>
      <c r="O70" s="349"/>
      <c r="P70" s="348"/>
      <c r="Q70" s="349"/>
      <c r="R70" s="350"/>
      <c r="S70" s="351"/>
      <c r="T70" s="351"/>
      <c r="U70" s="352"/>
      <c r="V70" s="352"/>
    </row>
    <row r="71" spans="6:22" s="353" customFormat="1" ht="12" outlineLevel="4">
      <c r="F71" s="354"/>
      <c r="G71" s="355"/>
      <c r="H71" s="172" t="s">
        <v>113</v>
      </c>
      <c r="I71" s="173" t="s">
        <v>225</v>
      </c>
      <c r="J71" s="174"/>
      <c r="K71" s="203"/>
      <c r="L71" s="188"/>
      <c r="M71" s="188"/>
      <c r="N71" s="356"/>
      <c r="O71" s="357"/>
      <c r="P71" s="356"/>
      <c r="Q71" s="357"/>
      <c r="R71" s="358"/>
      <c r="S71" s="359"/>
      <c r="T71" s="359"/>
      <c r="U71" s="360"/>
      <c r="V71" s="360"/>
    </row>
    <row r="72" spans="6:22" s="345" customFormat="1" ht="6" customHeight="1" outlineLevel="4">
      <c r="F72" s="346"/>
      <c r="G72" s="347"/>
      <c r="H72" s="22"/>
      <c r="I72" s="352"/>
      <c r="J72" s="347"/>
      <c r="K72" s="361"/>
      <c r="L72" s="362"/>
      <c r="M72" s="363"/>
      <c r="N72" s="348"/>
      <c r="O72" s="349"/>
      <c r="P72" s="348"/>
      <c r="Q72" s="349"/>
      <c r="R72" s="350"/>
      <c r="S72" s="351"/>
      <c r="T72" s="351"/>
      <c r="U72" s="352"/>
      <c r="V72" s="352"/>
    </row>
    <row r="73" spans="6:20" s="364" customFormat="1" ht="11.25" outlineLevel="5">
      <c r="F73" s="365"/>
      <c r="G73" s="366"/>
      <c r="H73" s="23" t="str">
        <f>IF(AND(H72&lt;&gt;"Výkaz výměr:",I72=""),"Výkaz výměr:","")</f>
        <v>Výkaz výměr:</v>
      </c>
      <c r="I73" s="367" t="s">
        <v>144</v>
      </c>
      <c r="J73" s="368"/>
      <c r="K73" s="369">
        <v>1052.865</v>
      </c>
      <c r="L73" s="370"/>
      <c r="M73" s="370"/>
      <c r="N73" s="371"/>
      <c r="O73" s="372"/>
      <c r="P73" s="373"/>
      <c r="Q73" s="372"/>
      <c r="R73" s="374" t="s">
        <v>0</v>
      </c>
      <c r="S73" s="373"/>
      <c r="T73" s="373"/>
    </row>
    <row r="74" spans="6:20" s="364" customFormat="1" ht="11.25" outlineLevel="5">
      <c r="F74" s="365"/>
      <c r="G74" s="366"/>
      <c r="H74" s="23" t="str">
        <f>IF(AND(H73&lt;&gt;"Výkaz výměr:",I73=""),"Výkaz výměr:","")</f>
        <v/>
      </c>
      <c r="I74" s="367" t="s">
        <v>197</v>
      </c>
      <c r="J74" s="368"/>
      <c r="K74" s="369">
        <v>-4</v>
      </c>
      <c r="L74" s="370"/>
      <c r="M74" s="370"/>
      <c r="N74" s="371"/>
      <c r="O74" s="372"/>
      <c r="P74" s="373"/>
      <c r="Q74" s="372"/>
      <c r="R74" s="374" t="s">
        <v>0</v>
      </c>
      <c r="S74" s="373"/>
      <c r="T74" s="373"/>
    </row>
    <row r="75" spans="6:20" s="364" customFormat="1" ht="11.25" outlineLevel="5">
      <c r="F75" s="365"/>
      <c r="G75" s="366"/>
      <c r="H75" s="23" t="str">
        <f>IF(AND(H74&lt;&gt;"Výkaz výměr:",I74=""),"Výkaz výměr:","")</f>
        <v/>
      </c>
      <c r="I75" s="367" t="s">
        <v>213</v>
      </c>
      <c r="J75" s="368"/>
      <c r="K75" s="369">
        <v>-12.54</v>
      </c>
      <c r="L75" s="370"/>
      <c r="M75" s="370"/>
      <c r="N75" s="371"/>
      <c r="O75" s="372"/>
      <c r="P75" s="373"/>
      <c r="Q75" s="372"/>
      <c r="R75" s="374" t="s">
        <v>0</v>
      </c>
      <c r="S75" s="373"/>
      <c r="T75" s="373"/>
    </row>
    <row r="76" spans="6:20" s="364" customFormat="1" ht="11.25" outlineLevel="5">
      <c r="F76" s="365"/>
      <c r="G76" s="366"/>
      <c r="H76" s="23" t="str">
        <f>IF(AND(H75&lt;&gt;"Výkaz výměr:",I75=""),"Výkaz výměr:","")</f>
        <v/>
      </c>
      <c r="I76" s="367" t="s">
        <v>133</v>
      </c>
      <c r="J76" s="368"/>
      <c r="K76" s="369">
        <v>0.675</v>
      </c>
      <c r="L76" s="370"/>
      <c r="M76" s="370"/>
      <c r="N76" s="371"/>
      <c r="O76" s="372"/>
      <c r="P76" s="373"/>
      <c r="Q76" s="372"/>
      <c r="R76" s="374" t="s">
        <v>0</v>
      </c>
      <c r="S76" s="373"/>
      <c r="T76" s="373"/>
    </row>
    <row r="77" spans="6:20" s="385" customFormat="1" ht="12.75" customHeight="1" outlineLevel="4">
      <c r="F77" s="375"/>
      <c r="G77" s="376"/>
      <c r="H77" s="376"/>
      <c r="I77" s="377"/>
      <c r="J77" s="378"/>
      <c r="K77" s="379"/>
      <c r="L77" s="380"/>
      <c r="M77" s="380"/>
      <c r="N77" s="381"/>
      <c r="O77" s="382"/>
      <c r="P77" s="383"/>
      <c r="Q77" s="382"/>
      <c r="R77" s="384" t="s">
        <v>0</v>
      </c>
      <c r="S77" s="383"/>
      <c r="T77" s="383"/>
    </row>
    <row r="78" spans="6:22" s="324" customFormat="1" ht="16.5" customHeight="1" outlineLevel="3">
      <c r="F78" s="325"/>
      <c r="G78" s="326"/>
      <c r="H78" s="327"/>
      <c r="I78" s="327" t="s">
        <v>170</v>
      </c>
      <c r="J78" s="326"/>
      <c r="K78" s="328"/>
      <c r="L78" s="329"/>
      <c r="M78" s="255">
        <f>SUBTOTAL(9,M79:M133)</f>
        <v>0</v>
      </c>
      <c r="N78" s="330"/>
      <c r="O78" s="331">
        <f>SUBTOTAL(9,O79:O133)</f>
        <v>81.71622</v>
      </c>
      <c r="P78" s="332"/>
      <c r="Q78" s="331">
        <f>SUBTOTAL(9,Q79:Q133)</f>
        <v>81.42996250000002</v>
      </c>
      <c r="R78" s="333" t="s">
        <v>0</v>
      </c>
      <c r="S78" s="332">
        <f>SUBTOTAL(9,S79:S133)</f>
        <v>0</v>
      </c>
      <c r="T78" s="332">
        <f>SUBTOTAL(9,T79:T133)</f>
        <v>0</v>
      </c>
      <c r="V78" s="334">
        <f>SUBTOTAL(9,V79:V133)</f>
        <v>8</v>
      </c>
    </row>
    <row r="79" spans="6:22" s="335" customFormat="1" ht="12" outlineLevel="4">
      <c r="F79" s="336">
        <v>13</v>
      </c>
      <c r="G79" s="337" t="s">
        <v>5</v>
      </c>
      <c r="H79" s="338" t="s">
        <v>57</v>
      </c>
      <c r="I79" s="339" t="s">
        <v>209</v>
      </c>
      <c r="J79" s="337" t="s">
        <v>6</v>
      </c>
      <c r="K79" s="201">
        <v>88</v>
      </c>
      <c r="L79" s="340"/>
      <c r="M79" s="341">
        <f>K79*L79</f>
        <v>0</v>
      </c>
      <c r="N79" s="342"/>
      <c r="O79" s="343">
        <f>K79*N79</f>
        <v>0</v>
      </c>
      <c r="P79" s="342">
        <v>0.11</v>
      </c>
      <c r="Q79" s="343">
        <f>K79*P79</f>
        <v>9.68</v>
      </c>
      <c r="R79" s="99">
        <v>21</v>
      </c>
      <c r="S79" s="344">
        <f>M79*(R79/100)</f>
        <v>0</v>
      </c>
      <c r="T79" s="344">
        <f>M79+S79</f>
        <v>0</v>
      </c>
      <c r="U79" s="222" t="s">
        <v>341</v>
      </c>
      <c r="V79" s="99">
        <v>1</v>
      </c>
    </row>
    <row r="80" spans="6:22" s="345" customFormat="1" ht="36" customHeight="1" outlineLevel="4">
      <c r="F80" s="346"/>
      <c r="G80" s="347"/>
      <c r="H80" s="21" t="s">
        <v>98</v>
      </c>
      <c r="I80" s="168" t="s">
        <v>241</v>
      </c>
      <c r="J80" s="167"/>
      <c r="K80" s="202"/>
      <c r="L80" s="187"/>
      <c r="M80" s="187"/>
      <c r="N80" s="348"/>
      <c r="O80" s="349"/>
      <c r="P80" s="348"/>
      <c r="Q80" s="349"/>
      <c r="R80" s="350"/>
      <c r="S80" s="351"/>
      <c r="T80" s="351"/>
      <c r="U80" s="352"/>
      <c r="V80" s="352"/>
    </row>
    <row r="81" spans="6:22" s="353" customFormat="1" ht="22.5" outlineLevel="4">
      <c r="F81" s="354"/>
      <c r="G81" s="355"/>
      <c r="H81" s="172" t="s">
        <v>113</v>
      </c>
      <c r="I81" s="173" t="s">
        <v>263</v>
      </c>
      <c r="J81" s="174"/>
      <c r="K81" s="203"/>
      <c r="L81" s="188"/>
      <c r="M81" s="188"/>
      <c r="N81" s="356"/>
      <c r="O81" s="357"/>
      <c r="P81" s="356"/>
      <c r="Q81" s="357"/>
      <c r="R81" s="358"/>
      <c r="S81" s="359"/>
      <c r="T81" s="359"/>
      <c r="U81" s="360"/>
      <c r="V81" s="360"/>
    </row>
    <row r="82" spans="6:22" s="345" customFormat="1" ht="6" customHeight="1" outlineLevel="4">
      <c r="F82" s="346"/>
      <c r="G82" s="347"/>
      <c r="H82" s="22"/>
      <c r="I82" s="352"/>
      <c r="J82" s="347"/>
      <c r="K82" s="361"/>
      <c r="L82" s="362"/>
      <c r="M82" s="363"/>
      <c r="N82" s="348"/>
      <c r="O82" s="349"/>
      <c r="P82" s="348"/>
      <c r="Q82" s="349"/>
      <c r="R82" s="350"/>
      <c r="S82" s="351"/>
      <c r="T82" s="351"/>
      <c r="U82" s="352"/>
      <c r="V82" s="352"/>
    </row>
    <row r="83" spans="6:20" s="364" customFormat="1" ht="11.25" outlineLevel="5">
      <c r="F83" s="365"/>
      <c r="G83" s="366"/>
      <c r="H83" s="23" t="str">
        <f>IF(AND(H82&lt;&gt;"Výkaz výměr:",I82=""),"Výkaz výměr:","")</f>
        <v>Výkaz výměr:</v>
      </c>
      <c r="I83" s="367" t="s">
        <v>24</v>
      </c>
      <c r="J83" s="368"/>
      <c r="K83" s="369">
        <v>87.5</v>
      </c>
      <c r="L83" s="370"/>
      <c r="M83" s="370"/>
      <c r="N83" s="371"/>
      <c r="O83" s="372"/>
      <c r="P83" s="373"/>
      <c r="Q83" s="372"/>
      <c r="R83" s="374" t="s">
        <v>0</v>
      </c>
      <c r="S83" s="373"/>
      <c r="T83" s="373"/>
    </row>
    <row r="84" spans="6:20" s="364" customFormat="1" ht="11.25" outlineLevel="5">
      <c r="F84" s="365"/>
      <c r="G84" s="366"/>
      <c r="H84" s="23" t="str">
        <f>IF(AND(H83&lt;&gt;"Výkaz výměr:",I83=""),"Výkaz výměr:","")</f>
        <v/>
      </c>
      <c r="I84" s="367" t="s">
        <v>116</v>
      </c>
      <c r="J84" s="368"/>
      <c r="K84" s="369">
        <v>0.5</v>
      </c>
      <c r="L84" s="370"/>
      <c r="M84" s="370"/>
      <c r="N84" s="371"/>
      <c r="O84" s="372"/>
      <c r="P84" s="373"/>
      <c r="Q84" s="372"/>
      <c r="R84" s="374" t="s">
        <v>0</v>
      </c>
      <c r="S84" s="373"/>
      <c r="T84" s="373"/>
    </row>
    <row r="85" spans="6:22" s="335" customFormat="1" ht="24" outlineLevel="4">
      <c r="F85" s="336">
        <v>14</v>
      </c>
      <c r="G85" s="337" t="s">
        <v>5</v>
      </c>
      <c r="H85" s="338" t="s">
        <v>59</v>
      </c>
      <c r="I85" s="339" t="s">
        <v>261</v>
      </c>
      <c r="J85" s="337" t="s">
        <v>6</v>
      </c>
      <c r="K85" s="201">
        <v>874.9995000000001</v>
      </c>
      <c r="L85" s="340"/>
      <c r="M85" s="341">
        <f>K85*L85</f>
        <v>0</v>
      </c>
      <c r="N85" s="342"/>
      <c r="O85" s="343">
        <f>K85*N85</f>
        <v>0</v>
      </c>
      <c r="P85" s="342">
        <v>0.075</v>
      </c>
      <c r="Q85" s="343">
        <f>K85*P85</f>
        <v>65.62496250000001</v>
      </c>
      <c r="R85" s="99">
        <v>21</v>
      </c>
      <c r="S85" s="344">
        <f>M85*(R85/100)</f>
        <v>0</v>
      </c>
      <c r="T85" s="344">
        <f>M85+S85</f>
        <v>0</v>
      </c>
      <c r="U85" s="222" t="s">
        <v>341</v>
      </c>
      <c r="V85" s="99">
        <v>1</v>
      </c>
    </row>
    <row r="86" spans="6:22" s="345" customFormat="1" ht="46.9" customHeight="1" outlineLevel="4">
      <c r="F86" s="346"/>
      <c r="G86" s="347"/>
      <c r="H86" s="21" t="s">
        <v>98</v>
      </c>
      <c r="I86" s="168" t="s">
        <v>306</v>
      </c>
      <c r="J86" s="167"/>
      <c r="K86" s="202"/>
      <c r="L86" s="187"/>
      <c r="M86" s="187"/>
      <c r="N86" s="348"/>
      <c r="O86" s="349"/>
      <c r="P86" s="348"/>
      <c r="Q86" s="349"/>
      <c r="R86" s="350"/>
      <c r="S86" s="351"/>
      <c r="T86" s="351"/>
      <c r="U86" s="352"/>
      <c r="V86" s="352"/>
    </row>
    <row r="87" spans="6:22" s="353" customFormat="1" ht="12" outlineLevel="4">
      <c r="F87" s="354"/>
      <c r="G87" s="355"/>
      <c r="H87" s="172" t="s">
        <v>113</v>
      </c>
      <c r="I87" s="173" t="s">
        <v>187</v>
      </c>
      <c r="J87" s="174"/>
      <c r="K87" s="203"/>
      <c r="L87" s="188"/>
      <c r="M87" s="188"/>
      <c r="N87" s="356"/>
      <c r="O87" s="357"/>
      <c r="P87" s="356"/>
      <c r="Q87" s="357"/>
      <c r="R87" s="358"/>
      <c r="S87" s="359"/>
      <c r="T87" s="359"/>
      <c r="U87" s="360"/>
      <c r="V87" s="360"/>
    </row>
    <row r="88" spans="6:22" s="345" customFormat="1" ht="6" customHeight="1" outlineLevel="4">
      <c r="F88" s="346"/>
      <c r="G88" s="347"/>
      <c r="H88" s="22"/>
      <c r="I88" s="352"/>
      <c r="J88" s="347"/>
      <c r="K88" s="361"/>
      <c r="L88" s="362"/>
      <c r="M88" s="363"/>
      <c r="N88" s="348"/>
      <c r="O88" s="349"/>
      <c r="P88" s="348"/>
      <c r="Q88" s="349"/>
      <c r="R88" s="350"/>
      <c r="S88" s="351"/>
      <c r="T88" s="351"/>
      <c r="U88" s="352"/>
      <c r="V88" s="352"/>
    </row>
    <row r="89" spans="6:20" s="364" customFormat="1" ht="11.25" outlineLevel="5">
      <c r="F89" s="365"/>
      <c r="G89" s="366"/>
      <c r="H89" s="23" t="str">
        <f aca="true" t="shared" si="0" ref="H89:H104">IF(AND(H88&lt;&gt;"Výkaz výměr:",I88=""),"Výkaz výměr:","")</f>
        <v>Výkaz výměr:</v>
      </c>
      <c r="I89" s="367" t="s">
        <v>184</v>
      </c>
      <c r="J89" s="368"/>
      <c r="K89" s="369">
        <v>170.775</v>
      </c>
      <c r="L89" s="370"/>
      <c r="M89" s="370"/>
      <c r="N89" s="371"/>
      <c r="O89" s="372"/>
      <c r="P89" s="373"/>
      <c r="Q89" s="372"/>
      <c r="R89" s="374" t="s">
        <v>0</v>
      </c>
      <c r="S89" s="373"/>
      <c r="T89" s="373"/>
    </row>
    <row r="90" spans="6:20" s="364" customFormat="1" ht="11.25" outlineLevel="5">
      <c r="F90" s="365"/>
      <c r="G90" s="366"/>
      <c r="H90" s="23" t="str">
        <f t="shared" si="0"/>
        <v/>
      </c>
      <c r="I90" s="367" t="s">
        <v>191</v>
      </c>
      <c r="J90" s="368"/>
      <c r="K90" s="369">
        <v>202.25699999999998</v>
      </c>
      <c r="L90" s="370"/>
      <c r="M90" s="370"/>
      <c r="N90" s="371"/>
      <c r="O90" s="372"/>
      <c r="P90" s="373"/>
      <c r="Q90" s="372"/>
      <c r="R90" s="374" t="s">
        <v>0</v>
      </c>
      <c r="S90" s="373"/>
      <c r="T90" s="373"/>
    </row>
    <row r="91" spans="6:20" s="364" customFormat="1" ht="11.25" outlineLevel="5">
      <c r="F91" s="365"/>
      <c r="G91" s="366"/>
      <c r="H91" s="23" t="str">
        <f t="shared" si="0"/>
        <v/>
      </c>
      <c r="I91" s="367" t="s">
        <v>190</v>
      </c>
      <c r="J91" s="368"/>
      <c r="K91" s="369">
        <v>-1.92</v>
      </c>
      <c r="L91" s="370"/>
      <c r="M91" s="370"/>
      <c r="N91" s="371"/>
      <c r="O91" s="372"/>
      <c r="P91" s="373"/>
      <c r="Q91" s="372"/>
      <c r="R91" s="374" t="s">
        <v>0</v>
      </c>
      <c r="S91" s="373"/>
      <c r="T91" s="373"/>
    </row>
    <row r="92" spans="6:20" s="364" customFormat="1" ht="11.25" outlineLevel="5">
      <c r="F92" s="365"/>
      <c r="G92" s="366"/>
      <c r="H92" s="23" t="str">
        <f t="shared" si="0"/>
        <v/>
      </c>
      <c r="I92" s="367" t="s">
        <v>192</v>
      </c>
      <c r="J92" s="368"/>
      <c r="K92" s="369">
        <v>220.85350000000003</v>
      </c>
      <c r="L92" s="370"/>
      <c r="M92" s="370"/>
      <c r="N92" s="371"/>
      <c r="O92" s="372"/>
      <c r="P92" s="373"/>
      <c r="Q92" s="372"/>
      <c r="R92" s="374" t="s">
        <v>0</v>
      </c>
      <c r="S92" s="373"/>
      <c r="T92" s="373"/>
    </row>
    <row r="93" spans="6:20" s="364" customFormat="1" ht="11.25" outlineLevel="5">
      <c r="F93" s="365"/>
      <c r="G93" s="366"/>
      <c r="H93" s="23" t="str">
        <f t="shared" si="0"/>
        <v/>
      </c>
      <c r="I93" s="367" t="s">
        <v>185</v>
      </c>
      <c r="J93" s="368"/>
      <c r="K93" s="369">
        <v>224.3985</v>
      </c>
      <c r="L93" s="370"/>
      <c r="M93" s="370"/>
      <c r="N93" s="371"/>
      <c r="O93" s="372"/>
      <c r="P93" s="373"/>
      <c r="Q93" s="372"/>
      <c r="R93" s="374" t="s">
        <v>0</v>
      </c>
      <c r="S93" s="373"/>
      <c r="T93" s="373"/>
    </row>
    <row r="94" spans="6:20" s="364" customFormat="1" ht="11.25" outlineLevel="5">
      <c r="F94" s="365"/>
      <c r="G94" s="366"/>
      <c r="H94" s="23" t="str">
        <f t="shared" si="0"/>
        <v/>
      </c>
      <c r="I94" s="367" t="s">
        <v>163</v>
      </c>
      <c r="J94" s="368"/>
      <c r="K94" s="369"/>
      <c r="L94" s="370"/>
      <c r="M94" s="370"/>
      <c r="N94" s="371"/>
      <c r="O94" s="372"/>
      <c r="P94" s="373"/>
      <c r="Q94" s="372"/>
      <c r="R94" s="374" t="s">
        <v>0</v>
      </c>
      <c r="S94" s="373"/>
      <c r="T94" s="373"/>
    </row>
    <row r="95" spans="6:20" s="364" customFormat="1" ht="11.25" outlineLevel="5">
      <c r="F95" s="365"/>
      <c r="G95" s="366"/>
      <c r="H95" s="23" t="str">
        <f t="shared" si="0"/>
        <v/>
      </c>
      <c r="I95" s="367" t="s">
        <v>203</v>
      </c>
      <c r="J95" s="368"/>
      <c r="K95" s="369">
        <v>5.34</v>
      </c>
      <c r="L95" s="370"/>
      <c r="M95" s="370"/>
      <c r="N95" s="371"/>
      <c r="O95" s="372"/>
      <c r="P95" s="373"/>
      <c r="Q95" s="372"/>
      <c r="R95" s="374" t="s">
        <v>0</v>
      </c>
      <c r="S95" s="373"/>
      <c r="T95" s="373"/>
    </row>
    <row r="96" spans="6:20" s="364" customFormat="1" ht="11.25" outlineLevel="5">
      <c r="F96" s="365"/>
      <c r="G96" s="366"/>
      <c r="H96" s="23" t="str">
        <f t="shared" si="0"/>
        <v/>
      </c>
      <c r="I96" s="367" t="s">
        <v>186</v>
      </c>
      <c r="J96" s="368"/>
      <c r="K96" s="369">
        <v>5.874</v>
      </c>
      <c r="L96" s="370"/>
      <c r="M96" s="370"/>
      <c r="N96" s="371"/>
      <c r="O96" s="372"/>
      <c r="P96" s="373"/>
      <c r="Q96" s="372"/>
      <c r="R96" s="374" t="s">
        <v>0</v>
      </c>
      <c r="S96" s="373"/>
      <c r="T96" s="373"/>
    </row>
    <row r="97" spans="6:20" s="364" customFormat="1" ht="11.25" outlineLevel="5">
      <c r="F97" s="365"/>
      <c r="G97" s="366"/>
      <c r="H97" s="23" t="str">
        <f t="shared" si="0"/>
        <v/>
      </c>
      <c r="I97" s="367" t="s">
        <v>188</v>
      </c>
      <c r="J97" s="368"/>
      <c r="K97" s="369">
        <v>5.19</v>
      </c>
      <c r="L97" s="370"/>
      <c r="M97" s="370"/>
      <c r="N97" s="371"/>
      <c r="O97" s="372"/>
      <c r="P97" s="373"/>
      <c r="Q97" s="372"/>
      <c r="R97" s="374" t="s">
        <v>0</v>
      </c>
      <c r="S97" s="373"/>
      <c r="T97" s="373"/>
    </row>
    <row r="98" spans="6:20" s="364" customFormat="1" ht="11.25" outlineLevel="5">
      <c r="F98" s="365"/>
      <c r="G98" s="366"/>
      <c r="H98" s="23" t="str">
        <f t="shared" si="0"/>
        <v/>
      </c>
      <c r="I98" s="367" t="s">
        <v>165</v>
      </c>
      <c r="J98" s="368"/>
      <c r="K98" s="369">
        <v>4.73</v>
      </c>
      <c r="L98" s="370"/>
      <c r="M98" s="370"/>
      <c r="N98" s="371"/>
      <c r="O98" s="372"/>
      <c r="P98" s="373"/>
      <c r="Q98" s="372"/>
      <c r="R98" s="374" t="s">
        <v>0</v>
      </c>
      <c r="S98" s="373"/>
      <c r="T98" s="373"/>
    </row>
    <row r="99" spans="6:20" s="364" customFormat="1" ht="11.25" outlineLevel="5">
      <c r="F99" s="365"/>
      <c r="G99" s="366"/>
      <c r="H99" s="23" t="str">
        <f t="shared" si="0"/>
        <v/>
      </c>
      <c r="I99" s="367" t="s">
        <v>362</v>
      </c>
      <c r="J99" s="368"/>
      <c r="K99" s="369">
        <v>3.5200000000000005</v>
      </c>
      <c r="L99" s="370"/>
      <c r="M99" s="370"/>
      <c r="N99" s="371"/>
      <c r="O99" s="372"/>
      <c r="P99" s="373"/>
      <c r="Q99" s="372"/>
      <c r="R99" s="374" t="s">
        <v>0</v>
      </c>
      <c r="S99" s="373"/>
      <c r="T99" s="373"/>
    </row>
    <row r="100" spans="6:20" s="364" customFormat="1" ht="11.25" outlineLevel="5">
      <c r="F100" s="365"/>
      <c r="G100" s="366"/>
      <c r="H100" s="23" t="str">
        <f t="shared" si="0"/>
        <v/>
      </c>
      <c r="I100" s="367" t="s">
        <v>147</v>
      </c>
      <c r="J100" s="368"/>
      <c r="K100" s="369">
        <v>8.36</v>
      </c>
      <c r="L100" s="370"/>
      <c r="M100" s="370"/>
      <c r="N100" s="371"/>
      <c r="O100" s="372"/>
      <c r="P100" s="373"/>
      <c r="Q100" s="372"/>
      <c r="R100" s="374" t="s">
        <v>0</v>
      </c>
      <c r="S100" s="373"/>
      <c r="T100" s="373"/>
    </row>
    <row r="101" spans="6:20" s="364" customFormat="1" ht="11.25" outlineLevel="5">
      <c r="F101" s="365"/>
      <c r="G101" s="366"/>
      <c r="H101" s="23" t="str">
        <f t="shared" si="0"/>
        <v/>
      </c>
      <c r="I101" s="367" t="s">
        <v>112</v>
      </c>
      <c r="J101" s="368"/>
      <c r="K101" s="369"/>
      <c r="L101" s="370"/>
      <c r="M101" s="370"/>
      <c r="N101" s="371"/>
      <c r="O101" s="372"/>
      <c r="P101" s="373"/>
      <c r="Q101" s="372"/>
      <c r="R101" s="374" t="s">
        <v>0</v>
      </c>
      <c r="S101" s="373"/>
      <c r="T101" s="373"/>
    </row>
    <row r="102" spans="6:20" s="364" customFormat="1" ht="11.25" outlineLevel="5">
      <c r="F102" s="365"/>
      <c r="G102" s="366"/>
      <c r="H102" s="23" t="str">
        <f t="shared" si="0"/>
        <v/>
      </c>
      <c r="I102" s="367" t="s">
        <v>151</v>
      </c>
      <c r="J102" s="368"/>
      <c r="K102" s="369">
        <v>16.075000000000003</v>
      </c>
      <c r="L102" s="370"/>
      <c r="M102" s="370"/>
      <c r="N102" s="371"/>
      <c r="O102" s="372"/>
      <c r="P102" s="373"/>
      <c r="Q102" s="372"/>
      <c r="R102" s="374" t="s">
        <v>0</v>
      </c>
      <c r="S102" s="373"/>
      <c r="T102" s="373"/>
    </row>
    <row r="103" spans="6:20" s="364" customFormat="1" ht="11.25" outlineLevel="5">
      <c r="F103" s="365"/>
      <c r="G103" s="366"/>
      <c r="H103" s="23" t="str">
        <f t="shared" si="0"/>
        <v/>
      </c>
      <c r="I103" s="367" t="s">
        <v>198</v>
      </c>
      <c r="J103" s="368"/>
      <c r="K103" s="369">
        <v>9.323500000000001</v>
      </c>
      <c r="L103" s="370"/>
      <c r="M103" s="370"/>
      <c r="N103" s="371"/>
      <c r="O103" s="372"/>
      <c r="P103" s="373"/>
      <c r="Q103" s="372"/>
      <c r="R103" s="374" t="s">
        <v>0</v>
      </c>
      <c r="S103" s="373"/>
      <c r="T103" s="373"/>
    </row>
    <row r="104" spans="6:20" s="364" customFormat="1" ht="11.25" outlineLevel="5">
      <c r="F104" s="365"/>
      <c r="G104" s="366"/>
      <c r="H104" s="23" t="str">
        <f t="shared" si="0"/>
        <v/>
      </c>
      <c r="I104" s="367" t="s">
        <v>131</v>
      </c>
      <c r="J104" s="368"/>
      <c r="K104" s="369">
        <v>0.223</v>
      </c>
      <c r="L104" s="370"/>
      <c r="M104" s="370"/>
      <c r="N104" s="371"/>
      <c r="O104" s="372"/>
      <c r="P104" s="373"/>
      <c r="Q104" s="372"/>
      <c r="R104" s="374" t="s">
        <v>0</v>
      </c>
      <c r="S104" s="373"/>
      <c r="T104" s="373"/>
    </row>
    <row r="105" spans="6:22" s="335" customFormat="1" ht="12" outlineLevel="4">
      <c r="F105" s="336">
        <v>15</v>
      </c>
      <c r="G105" s="337" t="s">
        <v>5</v>
      </c>
      <c r="H105" s="338" t="s">
        <v>63</v>
      </c>
      <c r="I105" s="339" t="s">
        <v>238</v>
      </c>
      <c r="J105" s="337" t="s">
        <v>6</v>
      </c>
      <c r="K105" s="201">
        <v>875</v>
      </c>
      <c r="L105" s="340"/>
      <c r="M105" s="341">
        <f>K105*L105</f>
        <v>0</v>
      </c>
      <c r="N105" s="342"/>
      <c r="O105" s="343">
        <f>K105*N105</f>
        <v>0</v>
      </c>
      <c r="P105" s="342"/>
      <c r="Q105" s="343">
        <f>K105*P105</f>
        <v>0</v>
      </c>
      <c r="R105" s="99">
        <v>21</v>
      </c>
      <c r="S105" s="344">
        <f>M105*(R105/100)</f>
        <v>0</v>
      </c>
      <c r="T105" s="344">
        <f>M105+S105</f>
        <v>0</v>
      </c>
      <c r="U105" s="222" t="s">
        <v>341</v>
      </c>
      <c r="V105" s="99">
        <v>1</v>
      </c>
    </row>
    <row r="106" spans="6:22" s="345" customFormat="1" ht="33.6" customHeight="1" outlineLevel="4">
      <c r="F106" s="346"/>
      <c r="G106" s="347"/>
      <c r="H106" s="21" t="s">
        <v>98</v>
      </c>
      <c r="I106" s="168" t="s">
        <v>264</v>
      </c>
      <c r="J106" s="167"/>
      <c r="K106" s="202"/>
      <c r="L106" s="187"/>
      <c r="M106" s="187"/>
      <c r="N106" s="348"/>
      <c r="O106" s="349"/>
      <c r="P106" s="348"/>
      <c r="Q106" s="349"/>
      <c r="R106" s="350"/>
      <c r="S106" s="351"/>
      <c r="T106" s="351"/>
      <c r="U106" s="352"/>
      <c r="V106" s="352"/>
    </row>
    <row r="107" spans="6:22" s="353" customFormat="1" ht="12" outlineLevel="4">
      <c r="F107" s="354"/>
      <c r="G107" s="355"/>
      <c r="H107" s="172" t="s">
        <v>113</v>
      </c>
      <c r="I107" s="173" t="s">
        <v>338</v>
      </c>
      <c r="J107" s="174"/>
      <c r="K107" s="203"/>
      <c r="L107" s="188"/>
      <c r="M107" s="188"/>
      <c r="N107" s="356"/>
      <c r="O107" s="357"/>
      <c r="P107" s="356"/>
      <c r="Q107" s="357"/>
      <c r="R107" s="358"/>
      <c r="S107" s="359"/>
      <c r="T107" s="359"/>
      <c r="U107" s="360"/>
      <c r="V107" s="360"/>
    </row>
    <row r="108" spans="6:22" s="345" customFormat="1" ht="6" customHeight="1" outlineLevel="4">
      <c r="F108" s="346"/>
      <c r="G108" s="347"/>
      <c r="H108" s="22"/>
      <c r="I108" s="352"/>
      <c r="J108" s="347"/>
      <c r="K108" s="361"/>
      <c r="L108" s="362"/>
      <c r="M108" s="363"/>
      <c r="N108" s="348"/>
      <c r="O108" s="349"/>
      <c r="P108" s="348"/>
      <c r="Q108" s="349"/>
      <c r="R108" s="350"/>
      <c r="S108" s="351"/>
      <c r="T108" s="351"/>
      <c r="U108" s="352"/>
      <c r="V108" s="352"/>
    </row>
    <row r="109" spans="6:22" s="335" customFormat="1" ht="12" outlineLevel="4">
      <c r="F109" s="336">
        <v>16</v>
      </c>
      <c r="G109" s="337" t="s">
        <v>5</v>
      </c>
      <c r="H109" s="338" t="s">
        <v>66</v>
      </c>
      <c r="I109" s="339" t="s">
        <v>218</v>
      </c>
      <c r="J109" s="337" t="s">
        <v>6</v>
      </c>
      <c r="K109" s="201">
        <v>132</v>
      </c>
      <c r="L109" s="340"/>
      <c r="M109" s="341">
        <f>K109*L109</f>
        <v>0</v>
      </c>
      <c r="N109" s="342">
        <v>0.09975</v>
      </c>
      <c r="O109" s="343">
        <f>K109*N109</f>
        <v>13.167000000000002</v>
      </c>
      <c r="P109" s="342"/>
      <c r="Q109" s="343">
        <f>K109*P109</f>
        <v>0</v>
      </c>
      <c r="R109" s="99">
        <v>21</v>
      </c>
      <c r="S109" s="344">
        <f>M109*(R109/100)</f>
        <v>0</v>
      </c>
      <c r="T109" s="344">
        <f>M109+S109</f>
        <v>0</v>
      </c>
      <c r="U109" s="222" t="s">
        <v>341</v>
      </c>
      <c r="V109" s="99">
        <v>1</v>
      </c>
    </row>
    <row r="110" spans="6:22" s="345" customFormat="1" ht="45" customHeight="1" outlineLevel="4">
      <c r="F110" s="346"/>
      <c r="G110" s="347"/>
      <c r="H110" s="21" t="s">
        <v>98</v>
      </c>
      <c r="I110" s="168" t="s">
        <v>300</v>
      </c>
      <c r="J110" s="167"/>
      <c r="K110" s="202"/>
      <c r="L110" s="187"/>
      <c r="M110" s="187"/>
      <c r="N110" s="348"/>
      <c r="O110" s="349"/>
      <c r="P110" s="348"/>
      <c r="Q110" s="349"/>
      <c r="R110" s="350"/>
      <c r="S110" s="351"/>
      <c r="T110" s="351"/>
      <c r="U110" s="352"/>
      <c r="V110" s="352"/>
    </row>
    <row r="111" spans="6:22" s="353" customFormat="1" ht="12" outlineLevel="4">
      <c r="F111" s="354"/>
      <c r="G111" s="355"/>
      <c r="H111" s="172" t="s">
        <v>113</v>
      </c>
      <c r="I111" s="173" t="s">
        <v>245</v>
      </c>
      <c r="J111" s="174"/>
      <c r="K111" s="203"/>
      <c r="L111" s="188"/>
      <c r="M111" s="188"/>
      <c r="N111" s="356"/>
      <c r="O111" s="357"/>
      <c r="P111" s="356"/>
      <c r="Q111" s="357"/>
      <c r="R111" s="358"/>
      <c r="S111" s="359"/>
      <c r="T111" s="359"/>
      <c r="U111" s="360"/>
      <c r="V111" s="360"/>
    </row>
    <row r="112" spans="6:22" s="345" customFormat="1" ht="6" customHeight="1" outlineLevel="4">
      <c r="F112" s="346"/>
      <c r="G112" s="347"/>
      <c r="H112" s="22"/>
      <c r="I112" s="352"/>
      <c r="J112" s="347"/>
      <c r="K112" s="361"/>
      <c r="L112" s="362"/>
      <c r="M112" s="363"/>
      <c r="N112" s="348"/>
      <c r="O112" s="349"/>
      <c r="P112" s="348"/>
      <c r="Q112" s="349"/>
      <c r="R112" s="350"/>
      <c r="S112" s="351"/>
      <c r="T112" s="351"/>
      <c r="U112" s="352"/>
      <c r="V112" s="352"/>
    </row>
    <row r="113" spans="6:20" s="364" customFormat="1" ht="11.25" outlineLevel="5">
      <c r="F113" s="365"/>
      <c r="G113" s="366"/>
      <c r="H113" s="23" t="str">
        <f>IF(AND(H112&lt;&gt;"Výkaz výměr:",I112=""),"Výkaz výměr:","")</f>
        <v>Výkaz výměr:</v>
      </c>
      <c r="I113" s="367" t="s">
        <v>33</v>
      </c>
      <c r="J113" s="368"/>
      <c r="K113" s="369">
        <v>131.25</v>
      </c>
      <c r="L113" s="370"/>
      <c r="M113" s="370"/>
      <c r="N113" s="371"/>
      <c r="O113" s="372"/>
      <c r="P113" s="373"/>
      <c r="Q113" s="372"/>
      <c r="R113" s="374" t="s">
        <v>0</v>
      </c>
      <c r="S113" s="373"/>
      <c r="T113" s="373"/>
    </row>
    <row r="114" spans="6:20" s="364" customFormat="1" ht="11.25" outlineLevel="5">
      <c r="F114" s="365"/>
      <c r="G114" s="366"/>
      <c r="H114" s="23" t="str">
        <f>IF(AND(H113&lt;&gt;"Výkaz výměr:",I113=""),"Výkaz výměr:","")</f>
        <v/>
      </c>
      <c r="I114" s="367" t="s">
        <v>123</v>
      </c>
      <c r="J114" s="368"/>
      <c r="K114" s="369">
        <v>0.75</v>
      </c>
      <c r="L114" s="370"/>
      <c r="M114" s="370"/>
      <c r="N114" s="371"/>
      <c r="O114" s="372"/>
      <c r="P114" s="373"/>
      <c r="Q114" s="372"/>
      <c r="R114" s="374" t="s">
        <v>0</v>
      </c>
      <c r="S114" s="373"/>
      <c r="T114" s="373"/>
    </row>
    <row r="115" spans="6:22" s="335" customFormat="1" ht="12" outlineLevel="4">
      <c r="F115" s="336">
        <v>17</v>
      </c>
      <c r="G115" s="337" t="s">
        <v>5</v>
      </c>
      <c r="H115" s="338" t="s">
        <v>68</v>
      </c>
      <c r="I115" s="339" t="s">
        <v>212</v>
      </c>
      <c r="J115" s="337" t="s">
        <v>6</v>
      </c>
      <c r="K115" s="201">
        <v>875</v>
      </c>
      <c r="L115" s="340"/>
      <c r="M115" s="341">
        <f>K115*L115</f>
        <v>0</v>
      </c>
      <c r="N115" s="342">
        <v>0.0089</v>
      </c>
      <c r="O115" s="343">
        <f>K115*N115</f>
        <v>7.7875</v>
      </c>
      <c r="P115" s="342"/>
      <c r="Q115" s="343">
        <f>K115*P115</f>
        <v>0</v>
      </c>
      <c r="R115" s="99">
        <v>21</v>
      </c>
      <c r="S115" s="344">
        <f>M115*(R115/100)</f>
        <v>0</v>
      </c>
      <c r="T115" s="344">
        <f>M115+S115</f>
        <v>0</v>
      </c>
      <c r="U115" s="222" t="s">
        <v>341</v>
      </c>
      <c r="V115" s="99">
        <v>1</v>
      </c>
    </row>
    <row r="116" spans="6:22" s="345" customFormat="1" ht="34.9" customHeight="1" outlineLevel="4">
      <c r="F116" s="346"/>
      <c r="G116" s="347"/>
      <c r="H116" s="21" t="s">
        <v>98</v>
      </c>
      <c r="I116" s="168" t="s">
        <v>253</v>
      </c>
      <c r="J116" s="167"/>
      <c r="K116" s="202"/>
      <c r="L116" s="187"/>
      <c r="M116" s="187"/>
      <c r="N116" s="348"/>
      <c r="O116" s="349"/>
      <c r="P116" s="348"/>
      <c r="Q116" s="349"/>
      <c r="R116" s="350"/>
      <c r="S116" s="351"/>
      <c r="T116" s="351"/>
      <c r="U116" s="352"/>
      <c r="V116" s="352"/>
    </row>
    <row r="117" spans="6:22" s="353" customFormat="1" ht="12" outlineLevel="4">
      <c r="F117" s="354"/>
      <c r="G117" s="355"/>
      <c r="H117" s="172" t="s">
        <v>113</v>
      </c>
      <c r="I117" s="173" t="s">
        <v>256</v>
      </c>
      <c r="J117" s="174"/>
      <c r="K117" s="203"/>
      <c r="L117" s="188"/>
      <c r="M117" s="188"/>
      <c r="N117" s="356"/>
      <c r="O117" s="357"/>
      <c r="P117" s="356"/>
      <c r="Q117" s="357"/>
      <c r="R117" s="358"/>
      <c r="S117" s="359"/>
      <c r="T117" s="359"/>
      <c r="U117" s="360"/>
      <c r="V117" s="360"/>
    </row>
    <row r="118" spans="6:22" s="345" customFormat="1" ht="6" customHeight="1" outlineLevel="4">
      <c r="F118" s="346"/>
      <c r="G118" s="347"/>
      <c r="H118" s="22"/>
      <c r="I118" s="352"/>
      <c r="J118" s="347"/>
      <c r="K118" s="361"/>
      <c r="L118" s="362"/>
      <c r="M118" s="363"/>
      <c r="N118" s="348"/>
      <c r="O118" s="349"/>
      <c r="P118" s="348"/>
      <c r="Q118" s="349"/>
      <c r="R118" s="350"/>
      <c r="S118" s="351"/>
      <c r="T118" s="351"/>
      <c r="U118" s="352"/>
      <c r="V118" s="352"/>
    </row>
    <row r="119" spans="6:22" s="335" customFormat="1" ht="24" outlineLevel="4">
      <c r="F119" s="336">
        <v>18</v>
      </c>
      <c r="G119" s="337" t="s">
        <v>5</v>
      </c>
      <c r="H119" s="338" t="s">
        <v>71</v>
      </c>
      <c r="I119" s="339" t="s">
        <v>273</v>
      </c>
      <c r="J119" s="337" t="s">
        <v>6</v>
      </c>
      <c r="K119" s="201">
        <v>88</v>
      </c>
      <c r="L119" s="340"/>
      <c r="M119" s="341">
        <f>K119*L119</f>
        <v>0</v>
      </c>
      <c r="N119" s="342">
        <v>0.00099</v>
      </c>
      <c r="O119" s="343">
        <f>K119*N119</f>
        <v>0.08712</v>
      </c>
      <c r="P119" s="342"/>
      <c r="Q119" s="343">
        <f>K119*P119</f>
        <v>0</v>
      </c>
      <c r="R119" s="99">
        <v>21</v>
      </c>
      <c r="S119" s="344">
        <f>M119*(R119/100)</f>
        <v>0</v>
      </c>
      <c r="T119" s="344">
        <f>M119+S119</f>
        <v>0</v>
      </c>
      <c r="U119" s="222" t="s">
        <v>341</v>
      </c>
      <c r="V119" s="99">
        <v>1</v>
      </c>
    </row>
    <row r="120" spans="6:22" s="345" customFormat="1" ht="45" customHeight="1" outlineLevel="4">
      <c r="F120" s="346"/>
      <c r="G120" s="347"/>
      <c r="H120" s="21" t="s">
        <v>98</v>
      </c>
      <c r="I120" s="168" t="s">
        <v>307</v>
      </c>
      <c r="J120" s="167"/>
      <c r="K120" s="202"/>
      <c r="L120" s="187"/>
      <c r="M120" s="187"/>
      <c r="N120" s="348"/>
      <c r="O120" s="349"/>
      <c r="P120" s="348"/>
      <c r="Q120" s="349"/>
      <c r="R120" s="350"/>
      <c r="S120" s="351"/>
      <c r="T120" s="351"/>
      <c r="U120" s="352"/>
      <c r="V120" s="352"/>
    </row>
    <row r="121" spans="6:22" s="353" customFormat="1" ht="12" outlineLevel="4">
      <c r="F121" s="354"/>
      <c r="G121" s="355"/>
      <c r="H121" s="172" t="s">
        <v>113</v>
      </c>
      <c r="I121" s="173" t="s">
        <v>210</v>
      </c>
      <c r="J121" s="174"/>
      <c r="K121" s="203"/>
      <c r="L121" s="188"/>
      <c r="M121" s="188"/>
      <c r="N121" s="356"/>
      <c r="O121" s="357"/>
      <c r="P121" s="356"/>
      <c r="Q121" s="357"/>
      <c r="R121" s="358"/>
      <c r="S121" s="359"/>
      <c r="T121" s="359"/>
      <c r="U121" s="360"/>
      <c r="V121" s="360"/>
    </row>
    <row r="122" spans="6:22" s="345" customFormat="1" ht="6" customHeight="1" outlineLevel="4">
      <c r="F122" s="346"/>
      <c r="G122" s="347"/>
      <c r="H122" s="22"/>
      <c r="I122" s="352"/>
      <c r="J122" s="347"/>
      <c r="K122" s="361"/>
      <c r="L122" s="362"/>
      <c r="M122" s="363"/>
      <c r="N122" s="348"/>
      <c r="O122" s="349"/>
      <c r="P122" s="348"/>
      <c r="Q122" s="349"/>
      <c r="R122" s="350"/>
      <c r="S122" s="351"/>
      <c r="T122" s="351"/>
      <c r="U122" s="352"/>
      <c r="V122" s="352"/>
    </row>
    <row r="123" spans="6:20" s="364" customFormat="1" ht="11.25" outlineLevel="5">
      <c r="F123" s="365"/>
      <c r="G123" s="366"/>
      <c r="H123" s="23" t="str">
        <f>IF(AND(H122&lt;&gt;"Výkaz výměr:",I122=""),"Výkaz výměr:","")</f>
        <v>Výkaz výměr:</v>
      </c>
      <c r="I123" s="367" t="s">
        <v>94</v>
      </c>
      <c r="J123" s="368"/>
      <c r="K123" s="369">
        <v>87.5</v>
      </c>
      <c r="L123" s="370"/>
      <c r="M123" s="370"/>
      <c r="N123" s="371"/>
      <c r="O123" s="372"/>
      <c r="P123" s="373"/>
      <c r="Q123" s="372"/>
      <c r="R123" s="374" t="s">
        <v>0</v>
      </c>
      <c r="S123" s="373"/>
      <c r="T123" s="373"/>
    </row>
    <row r="124" spans="6:20" s="364" customFormat="1" ht="11.25" outlineLevel="5">
      <c r="F124" s="365"/>
      <c r="G124" s="366"/>
      <c r="H124" s="23" t="str">
        <f>IF(AND(H123&lt;&gt;"Výkaz výměr:",I123=""),"Výkaz výměr:","")</f>
        <v/>
      </c>
      <c r="I124" s="367" t="s">
        <v>116</v>
      </c>
      <c r="J124" s="368"/>
      <c r="K124" s="369">
        <v>0.5</v>
      </c>
      <c r="L124" s="370"/>
      <c r="M124" s="370"/>
      <c r="N124" s="371"/>
      <c r="O124" s="372"/>
      <c r="P124" s="373"/>
      <c r="Q124" s="372"/>
      <c r="R124" s="374" t="s">
        <v>0</v>
      </c>
      <c r="S124" s="373"/>
      <c r="T124" s="373"/>
    </row>
    <row r="125" spans="6:22" s="335" customFormat="1" ht="24" outlineLevel="4">
      <c r="F125" s="336">
        <v>19</v>
      </c>
      <c r="G125" s="337" t="s">
        <v>5</v>
      </c>
      <c r="H125" s="338" t="s">
        <v>72</v>
      </c>
      <c r="I125" s="339" t="s">
        <v>252</v>
      </c>
      <c r="J125" s="337" t="s">
        <v>1</v>
      </c>
      <c r="K125" s="201">
        <v>10</v>
      </c>
      <c r="L125" s="340"/>
      <c r="M125" s="341">
        <f>K125*L125</f>
        <v>0</v>
      </c>
      <c r="N125" s="342">
        <v>0.00371</v>
      </c>
      <c r="O125" s="343">
        <f>K125*N125</f>
        <v>0.0371</v>
      </c>
      <c r="P125" s="342"/>
      <c r="Q125" s="343">
        <f>K125*P125</f>
        <v>0</v>
      </c>
      <c r="R125" s="99">
        <v>21</v>
      </c>
      <c r="S125" s="344">
        <f>M125*(R125/100)</f>
        <v>0</v>
      </c>
      <c r="T125" s="344">
        <f>M125+S125</f>
        <v>0</v>
      </c>
      <c r="U125" s="222" t="s">
        <v>341</v>
      </c>
      <c r="V125" s="99">
        <v>1</v>
      </c>
    </row>
    <row r="126" spans="6:22" s="345" customFormat="1" ht="75" customHeight="1" outlineLevel="4">
      <c r="F126" s="346"/>
      <c r="G126" s="347"/>
      <c r="H126" s="21" t="s">
        <v>98</v>
      </c>
      <c r="I126" s="168" t="s">
        <v>328</v>
      </c>
      <c r="J126" s="167"/>
      <c r="K126" s="202"/>
      <c r="L126" s="187"/>
      <c r="M126" s="187"/>
      <c r="N126" s="348"/>
      <c r="O126" s="349"/>
      <c r="P126" s="348"/>
      <c r="Q126" s="349"/>
      <c r="R126" s="350"/>
      <c r="S126" s="351"/>
      <c r="T126" s="351"/>
      <c r="U126" s="352"/>
      <c r="V126" s="352"/>
    </row>
    <row r="127" spans="6:22" s="353" customFormat="1" ht="12" outlineLevel="4">
      <c r="F127" s="354"/>
      <c r="G127" s="355"/>
      <c r="H127" s="172" t="s">
        <v>113</v>
      </c>
      <c r="I127" s="173" t="s">
        <v>174</v>
      </c>
      <c r="J127" s="174"/>
      <c r="K127" s="361"/>
      <c r="L127" s="188"/>
      <c r="M127" s="188"/>
      <c r="N127" s="356"/>
      <c r="O127" s="357"/>
      <c r="P127" s="356"/>
      <c r="Q127" s="357"/>
      <c r="R127" s="358"/>
      <c r="S127" s="359"/>
      <c r="T127" s="359"/>
      <c r="U127" s="360"/>
      <c r="V127" s="360"/>
    </row>
    <row r="128" spans="6:22" s="345" customFormat="1" ht="6" customHeight="1" outlineLevel="4">
      <c r="F128" s="346"/>
      <c r="G128" s="347"/>
      <c r="H128" s="22"/>
      <c r="I128" s="352"/>
      <c r="J128" s="347"/>
      <c r="L128" s="362"/>
      <c r="M128" s="363"/>
      <c r="N128" s="348"/>
      <c r="O128" s="349"/>
      <c r="P128" s="348"/>
      <c r="Q128" s="349"/>
      <c r="R128" s="350"/>
      <c r="S128" s="351"/>
      <c r="T128" s="351"/>
      <c r="U128" s="352"/>
      <c r="V128" s="352"/>
    </row>
    <row r="129" spans="6:22" s="335" customFormat="1" ht="12" outlineLevel="4">
      <c r="F129" s="336">
        <v>20</v>
      </c>
      <c r="G129" s="337" t="s">
        <v>5</v>
      </c>
      <c r="H129" s="338" t="s">
        <v>73</v>
      </c>
      <c r="I129" s="339" t="s">
        <v>207</v>
      </c>
      <c r="J129" s="337" t="s">
        <v>6</v>
      </c>
      <c r="K129" s="201">
        <v>875</v>
      </c>
      <c r="L129" s="340"/>
      <c r="M129" s="341">
        <f>K129*L129</f>
        <v>0</v>
      </c>
      <c r="N129" s="342">
        <v>0.0693</v>
      </c>
      <c r="O129" s="343">
        <f>K129*N129</f>
        <v>60.6375</v>
      </c>
      <c r="P129" s="342">
        <v>0.007</v>
      </c>
      <c r="Q129" s="343">
        <f>K129*P129</f>
        <v>6.125</v>
      </c>
      <c r="R129" s="99">
        <v>21</v>
      </c>
      <c r="S129" s="344">
        <f>M129*(R129/100)</f>
        <v>0</v>
      </c>
      <c r="T129" s="344">
        <f>M129+S129</f>
        <v>0</v>
      </c>
      <c r="U129" s="222" t="s">
        <v>341</v>
      </c>
      <c r="V129" s="99">
        <v>1</v>
      </c>
    </row>
    <row r="130" spans="6:22" s="345" customFormat="1" ht="45" customHeight="1" outlineLevel="4">
      <c r="F130" s="346"/>
      <c r="G130" s="347"/>
      <c r="H130" s="21" t="s">
        <v>98</v>
      </c>
      <c r="I130" s="168" t="s">
        <v>301</v>
      </c>
      <c r="J130" s="167"/>
      <c r="K130" s="202"/>
      <c r="L130" s="187"/>
      <c r="M130" s="187"/>
      <c r="N130" s="348"/>
      <c r="O130" s="349"/>
      <c r="P130" s="348"/>
      <c r="Q130" s="349"/>
      <c r="R130" s="350"/>
      <c r="S130" s="351"/>
      <c r="T130" s="351"/>
      <c r="U130" s="352"/>
      <c r="V130" s="352"/>
    </row>
    <row r="131" spans="6:22" s="353" customFormat="1" ht="12" outlineLevel="4">
      <c r="F131" s="354"/>
      <c r="G131" s="355"/>
      <c r="H131" s="172" t="s">
        <v>113</v>
      </c>
      <c r="I131" s="173" t="s">
        <v>183</v>
      </c>
      <c r="J131" s="174"/>
      <c r="K131" s="203"/>
      <c r="L131" s="188"/>
      <c r="M131" s="188"/>
      <c r="N131" s="356"/>
      <c r="O131" s="357"/>
      <c r="P131" s="356"/>
      <c r="Q131" s="357"/>
      <c r="R131" s="358"/>
      <c r="S131" s="359"/>
      <c r="T131" s="359"/>
      <c r="U131" s="360"/>
      <c r="V131" s="360"/>
    </row>
    <row r="132" spans="6:22" s="345" customFormat="1" ht="6" customHeight="1" outlineLevel="4">
      <c r="F132" s="346"/>
      <c r="G132" s="347"/>
      <c r="H132" s="22"/>
      <c r="I132" s="352"/>
      <c r="J132" s="347"/>
      <c r="K132" s="361"/>
      <c r="L132" s="362"/>
      <c r="M132" s="363"/>
      <c r="N132" s="348"/>
      <c r="O132" s="349"/>
      <c r="P132" s="348"/>
      <c r="Q132" s="349"/>
      <c r="R132" s="350"/>
      <c r="S132" s="351"/>
      <c r="T132" s="351"/>
      <c r="U132" s="352"/>
      <c r="V132" s="352"/>
    </row>
    <row r="133" spans="6:20" s="385" customFormat="1" ht="12.75" customHeight="1" outlineLevel="4">
      <c r="F133" s="375"/>
      <c r="G133" s="376"/>
      <c r="H133" s="376"/>
      <c r="I133" s="377"/>
      <c r="J133" s="378"/>
      <c r="K133" s="379"/>
      <c r="L133" s="380"/>
      <c r="M133" s="380"/>
      <c r="N133" s="381"/>
      <c r="O133" s="382"/>
      <c r="P133" s="383"/>
      <c r="Q133" s="382"/>
      <c r="R133" s="384" t="s">
        <v>0</v>
      </c>
      <c r="S133" s="383"/>
      <c r="T133" s="383"/>
    </row>
    <row r="134" spans="6:22" s="324" customFormat="1" ht="16.5" customHeight="1" outlineLevel="3">
      <c r="F134" s="325"/>
      <c r="G134" s="326"/>
      <c r="H134" s="327"/>
      <c r="I134" s="327" t="s">
        <v>388</v>
      </c>
      <c r="J134" s="326"/>
      <c r="K134" s="328"/>
      <c r="L134" s="329"/>
      <c r="M134" s="255">
        <f>SUBTOTAL(9,M135:M173)</f>
        <v>0</v>
      </c>
      <c r="N134" s="330"/>
      <c r="O134" s="331">
        <f>SUBTOTAL(9,O135:O173)</f>
        <v>29.16844</v>
      </c>
      <c r="P134" s="332"/>
      <c r="Q134" s="331">
        <f>SUBTOTAL(9,Q135:Q173)</f>
        <v>31.154000000000003</v>
      </c>
      <c r="R134" s="333" t="s">
        <v>0</v>
      </c>
      <c r="S134" s="332">
        <f>SUBTOTAL(9,S135:S173)</f>
        <v>0</v>
      </c>
      <c r="T134" s="332">
        <f>SUBTOTAL(9,T135:T173)</f>
        <v>0</v>
      </c>
      <c r="V134" s="334">
        <f>SUBTOTAL(9,V135:V173)</f>
        <v>7</v>
      </c>
    </row>
    <row r="135" spans="6:22" s="335" customFormat="1" ht="12" outlineLevel="4">
      <c r="F135" s="336">
        <v>21</v>
      </c>
      <c r="G135" s="337" t="s">
        <v>5</v>
      </c>
      <c r="H135" s="338" t="s">
        <v>58</v>
      </c>
      <c r="I135" s="339" t="s">
        <v>234</v>
      </c>
      <c r="J135" s="337" t="s">
        <v>6</v>
      </c>
      <c r="K135" s="201">
        <v>114</v>
      </c>
      <c r="L135" s="340"/>
      <c r="M135" s="341">
        <f>K135*L135</f>
        <v>0</v>
      </c>
      <c r="N135" s="342"/>
      <c r="O135" s="343">
        <f>K135*N135</f>
        <v>0</v>
      </c>
      <c r="P135" s="342">
        <v>0.11</v>
      </c>
      <c r="Q135" s="343">
        <f>K135*P135</f>
        <v>12.540000000000001</v>
      </c>
      <c r="R135" s="99">
        <v>21</v>
      </c>
      <c r="S135" s="344">
        <f>M135*(R135/100)</f>
        <v>0</v>
      </c>
      <c r="T135" s="344">
        <f>M135+S135</f>
        <v>0</v>
      </c>
      <c r="U135" s="222" t="s">
        <v>341</v>
      </c>
      <c r="V135" s="99">
        <v>1</v>
      </c>
    </row>
    <row r="136" spans="6:22" s="345" customFormat="1" ht="35.45" customHeight="1" outlineLevel="4">
      <c r="F136" s="346"/>
      <c r="G136" s="347"/>
      <c r="H136" s="21" t="s">
        <v>98</v>
      </c>
      <c r="I136" s="168" t="s">
        <v>269</v>
      </c>
      <c r="J136" s="167"/>
      <c r="K136" s="202"/>
      <c r="L136" s="187"/>
      <c r="M136" s="187"/>
      <c r="N136" s="348"/>
      <c r="O136" s="349"/>
      <c r="P136" s="348"/>
      <c r="Q136" s="349"/>
      <c r="R136" s="350"/>
      <c r="S136" s="351"/>
      <c r="T136" s="351"/>
      <c r="U136" s="352"/>
      <c r="V136" s="352"/>
    </row>
    <row r="137" spans="6:22" s="353" customFormat="1" ht="22.5" outlineLevel="4">
      <c r="F137" s="354"/>
      <c r="G137" s="355"/>
      <c r="H137" s="172" t="s">
        <v>113</v>
      </c>
      <c r="I137" s="173" t="s">
        <v>270</v>
      </c>
      <c r="J137" s="174"/>
      <c r="K137" s="203"/>
      <c r="L137" s="188"/>
      <c r="M137" s="188"/>
      <c r="N137" s="356"/>
      <c r="O137" s="357"/>
      <c r="P137" s="356"/>
      <c r="Q137" s="357"/>
      <c r="R137" s="358"/>
      <c r="S137" s="359"/>
      <c r="T137" s="359"/>
      <c r="U137" s="360"/>
      <c r="V137" s="360"/>
    </row>
    <row r="138" spans="6:22" s="345" customFormat="1" ht="6" customHeight="1" outlineLevel="4">
      <c r="F138" s="346"/>
      <c r="G138" s="347"/>
      <c r="H138" s="22"/>
      <c r="I138" s="352"/>
      <c r="J138" s="347"/>
      <c r="K138" s="361"/>
      <c r="L138" s="362"/>
      <c r="M138" s="363"/>
      <c r="N138" s="348"/>
      <c r="O138" s="349"/>
      <c r="P138" s="348"/>
      <c r="Q138" s="349"/>
      <c r="R138" s="350"/>
      <c r="S138" s="351"/>
      <c r="T138" s="351"/>
      <c r="U138" s="352"/>
      <c r="V138" s="352"/>
    </row>
    <row r="139" spans="6:20" s="364" customFormat="1" ht="11.25" outlineLevel="5">
      <c r="F139" s="365"/>
      <c r="G139" s="366"/>
      <c r="H139" s="23" t="str">
        <f>IF(AND(H138&lt;&gt;"Výkaz výměr:",I138=""),"Výkaz výměr:","")</f>
        <v>Výkaz výměr:</v>
      </c>
      <c r="I139" s="367" t="s">
        <v>37</v>
      </c>
      <c r="J139" s="368"/>
      <c r="K139" s="369">
        <v>113.5</v>
      </c>
      <c r="L139" s="370"/>
      <c r="M139" s="370"/>
      <c r="N139" s="371"/>
      <c r="O139" s="372"/>
      <c r="P139" s="373"/>
      <c r="Q139" s="372"/>
      <c r="R139" s="374" t="s">
        <v>0</v>
      </c>
      <c r="S139" s="373"/>
      <c r="T139" s="373"/>
    </row>
    <row r="140" spans="6:20" s="364" customFormat="1" ht="11.25" outlineLevel="5">
      <c r="F140" s="365"/>
      <c r="G140" s="366"/>
      <c r="H140" s="23" t="str">
        <f>IF(AND(H139&lt;&gt;"Výkaz výměr:",I139=""),"Výkaz výměr:","")</f>
        <v/>
      </c>
      <c r="I140" s="367" t="s">
        <v>116</v>
      </c>
      <c r="J140" s="368"/>
      <c r="K140" s="369">
        <v>0.5</v>
      </c>
      <c r="L140" s="370"/>
      <c r="M140" s="370"/>
      <c r="N140" s="371"/>
      <c r="O140" s="372"/>
      <c r="P140" s="373"/>
      <c r="Q140" s="372"/>
      <c r="R140" s="374" t="s">
        <v>0</v>
      </c>
      <c r="S140" s="373"/>
      <c r="T140" s="373"/>
    </row>
    <row r="141" spans="6:22" s="335" customFormat="1" ht="24" outlineLevel="4">
      <c r="F141" s="336">
        <v>22</v>
      </c>
      <c r="G141" s="337" t="s">
        <v>5</v>
      </c>
      <c r="H141" s="338" t="s">
        <v>61</v>
      </c>
      <c r="I141" s="339" t="s">
        <v>248</v>
      </c>
      <c r="J141" s="337" t="s">
        <v>6</v>
      </c>
      <c r="K141" s="201">
        <v>227.00000000000003</v>
      </c>
      <c r="L141" s="340"/>
      <c r="M141" s="341">
        <f>K141*L141</f>
        <v>0</v>
      </c>
      <c r="N141" s="342"/>
      <c r="O141" s="343">
        <f>K141*N141</f>
        <v>0</v>
      </c>
      <c r="P141" s="342">
        <v>0.075</v>
      </c>
      <c r="Q141" s="343">
        <f>K141*P141</f>
        <v>17.025000000000002</v>
      </c>
      <c r="R141" s="99">
        <v>21</v>
      </c>
      <c r="S141" s="344">
        <f>M141*(R141/100)</f>
        <v>0</v>
      </c>
      <c r="T141" s="344">
        <f>M141+S141</f>
        <v>0</v>
      </c>
      <c r="U141" s="222" t="s">
        <v>341</v>
      </c>
      <c r="V141" s="99">
        <v>1</v>
      </c>
    </row>
    <row r="142" spans="6:22" s="345" customFormat="1" ht="51" customHeight="1" outlineLevel="4">
      <c r="F142" s="346"/>
      <c r="G142" s="347"/>
      <c r="H142" s="21" t="s">
        <v>98</v>
      </c>
      <c r="I142" s="168" t="s">
        <v>305</v>
      </c>
      <c r="J142" s="167"/>
      <c r="K142" s="202"/>
      <c r="L142" s="187"/>
      <c r="M142" s="187"/>
      <c r="N142" s="348"/>
      <c r="O142" s="349"/>
      <c r="P142" s="348"/>
      <c r="Q142" s="349"/>
      <c r="R142" s="350"/>
      <c r="S142" s="351"/>
      <c r="T142" s="351"/>
      <c r="U142" s="352"/>
      <c r="V142" s="352"/>
    </row>
    <row r="143" spans="6:22" s="353" customFormat="1" ht="12" outlineLevel="4">
      <c r="F143" s="354"/>
      <c r="G143" s="355"/>
      <c r="H143" s="172" t="s">
        <v>113</v>
      </c>
      <c r="I143" s="173" t="s">
        <v>177</v>
      </c>
      <c r="J143" s="174"/>
      <c r="K143" s="203"/>
      <c r="L143" s="188"/>
      <c r="M143" s="188"/>
      <c r="N143" s="356"/>
      <c r="O143" s="357"/>
      <c r="P143" s="356"/>
      <c r="Q143" s="357"/>
      <c r="R143" s="358"/>
      <c r="S143" s="359"/>
      <c r="T143" s="359"/>
      <c r="U143" s="360"/>
      <c r="V143" s="360"/>
    </row>
    <row r="144" spans="6:22" s="345" customFormat="1" ht="6" customHeight="1" outlineLevel="4">
      <c r="F144" s="346"/>
      <c r="G144" s="347"/>
      <c r="H144" s="22"/>
      <c r="I144" s="352"/>
      <c r="J144" s="347"/>
      <c r="K144" s="361"/>
      <c r="L144" s="362"/>
      <c r="M144" s="363"/>
      <c r="N144" s="348"/>
      <c r="O144" s="349"/>
      <c r="P144" s="348"/>
      <c r="Q144" s="349"/>
      <c r="R144" s="350"/>
      <c r="S144" s="351"/>
      <c r="T144" s="351"/>
      <c r="U144" s="352"/>
      <c r="V144" s="352"/>
    </row>
    <row r="145" spans="6:20" s="364" customFormat="1" ht="11.25" outlineLevel="5">
      <c r="F145" s="365"/>
      <c r="G145" s="366"/>
      <c r="H145" s="23" t="str">
        <f>IF(AND(H144&lt;&gt;"Výkaz výměr:",I144=""),"Výkaz výměr:","")</f>
        <v>Výkaz výměr:</v>
      </c>
      <c r="I145" s="367" t="s">
        <v>125</v>
      </c>
      <c r="J145" s="368"/>
      <c r="K145" s="369">
        <v>226.88000000000002</v>
      </c>
      <c r="L145" s="370"/>
      <c r="M145" s="370"/>
      <c r="N145" s="371"/>
      <c r="O145" s="372"/>
      <c r="P145" s="373"/>
      <c r="Q145" s="372"/>
      <c r="R145" s="374" t="s">
        <v>0</v>
      </c>
      <c r="S145" s="373"/>
      <c r="T145" s="373"/>
    </row>
    <row r="146" spans="6:20" s="364" customFormat="1" ht="11.25" outlineLevel="5">
      <c r="F146" s="365"/>
      <c r="G146" s="366"/>
      <c r="H146" s="23" t="str">
        <f>IF(AND(H145&lt;&gt;"Výkaz výměr:",I145=""),"Výkaz výměr:","")</f>
        <v/>
      </c>
      <c r="I146" s="367" t="s">
        <v>120</v>
      </c>
      <c r="J146" s="368"/>
      <c r="K146" s="369">
        <v>0.12</v>
      </c>
      <c r="L146" s="370"/>
      <c r="M146" s="370"/>
      <c r="N146" s="371"/>
      <c r="O146" s="372"/>
      <c r="P146" s="373"/>
      <c r="Q146" s="372"/>
      <c r="R146" s="374" t="s">
        <v>0</v>
      </c>
      <c r="S146" s="373"/>
      <c r="T146" s="373"/>
    </row>
    <row r="147" spans="6:22" s="335" customFormat="1" ht="12" outlineLevel="4">
      <c r="F147" s="336">
        <v>23</v>
      </c>
      <c r="G147" s="337" t="s">
        <v>5</v>
      </c>
      <c r="H147" s="338" t="s">
        <v>64</v>
      </c>
      <c r="I147" s="339" t="s">
        <v>231</v>
      </c>
      <c r="J147" s="337" t="s">
        <v>6</v>
      </c>
      <c r="K147" s="201">
        <v>227</v>
      </c>
      <c r="L147" s="340"/>
      <c r="M147" s="341">
        <f>K147*L147</f>
        <v>0</v>
      </c>
      <c r="N147" s="342"/>
      <c r="O147" s="343">
        <f>K147*N147</f>
        <v>0</v>
      </c>
      <c r="P147" s="342"/>
      <c r="Q147" s="343">
        <f>K147*P147</f>
        <v>0</v>
      </c>
      <c r="R147" s="99">
        <v>21</v>
      </c>
      <c r="S147" s="344">
        <f>M147*(R147/100)</f>
        <v>0</v>
      </c>
      <c r="T147" s="344">
        <f>M147+S147</f>
        <v>0</v>
      </c>
      <c r="U147" s="222" t="s">
        <v>341</v>
      </c>
      <c r="V147" s="99">
        <v>1</v>
      </c>
    </row>
    <row r="148" spans="6:22" s="345" customFormat="1" ht="36.6" customHeight="1" outlineLevel="4">
      <c r="F148" s="346"/>
      <c r="G148" s="347"/>
      <c r="H148" s="21" t="s">
        <v>98</v>
      </c>
      <c r="I148" s="168" t="s">
        <v>259</v>
      </c>
      <c r="J148" s="167"/>
      <c r="K148" s="202"/>
      <c r="L148" s="187"/>
      <c r="M148" s="187"/>
      <c r="N148" s="348"/>
      <c r="O148" s="349"/>
      <c r="P148" s="348"/>
      <c r="Q148" s="349"/>
      <c r="R148" s="350"/>
      <c r="S148" s="351"/>
      <c r="T148" s="351"/>
      <c r="U148" s="352"/>
      <c r="V148" s="352"/>
    </row>
    <row r="149" spans="6:22" s="353" customFormat="1" ht="12" outlineLevel="4">
      <c r="F149" s="354"/>
      <c r="G149" s="355"/>
      <c r="H149" s="172" t="s">
        <v>113</v>
      </c>
      <c r="I149" s="173" t="s">
        <v>389</v>
      </c>
      <c r="J149" s="174"/>
      <c r="K149" s="203"/>
      <c r="L149" s="188"/>
      <c r="M149" s="188"/>
      <c r="N149" s="356"/>
      <c r="O149" s="357"/>
      <c r="P149" s="356"/>
      <c r="Q149" s="357"/>
      <c r="R149" s="358"/>
      <c r="S149" s="359"/>
      <c r="T149" s="359"/>
      <c r="U149" s="360"/>
      <c r="V149" s="360"/>
    </row>
    <row r="150" spans="6:22" s="345" customFormat="1" ht="6" customHeight="1" outlineLevel="4">
      <c r="F150" s="346"/>
      <c r="G150" s="347"/>
      <c r="H150" s="22"/>
      <c r="I150" s="352"/>
      <c r="J150" s="347"/>
      <c r="K150" s="361"/>
      <c r="L150" s="362"/>
      <c r="M150" s="363"/>
      <c r="N150" s="348"/>
      <c r="O150" s="349"/>
      <c r="P150" s="348"/>
      <c r="Q150" s="349"/>
      <c r="R150" s="350"/>
      <c r="S150" s="351"/>
      <c r="T150" s="351"/>
      <c r="U150" s="352"/>
      <c r="V150" s="352"/>
    </row>
    <row r="151" spans="6:20" s="364" customFormat="1" ht="11.25" outlineLevel="5">
      <c r="F151" s="365"/>
      <c r="G151" s="366"/>
      <c r="H151" s="23" t="str">
        <f>IF(AND(H150&lt;&gt;"Výkaz výměr:",I150=""),"Výkaz výměr:","")</f>
        <v>Výkaz výměr:</v>
      </c>
      <c r="I151" s="367" t="s">
        <v>137</v>
      </c>
      <c r="J151" s="368"/>
      <c r="K151" s="369">
        <v>997</v>
      </c>
      <c r="L151" s="370"/>
      <c r="M151" s="370"/>
      <c r="N151" s="371"/>
      <c r="O151" s="372"/>
      <c r="P151" s="373"/>
      <c r="Q151" s="372"/>
      <c r="R151" s="374" t="s">
        <v>0</v>
      </c>
      <c r="S151" s="373"/>
      <c r="T151" s="373"/>
    </row>
    <row r="152" spans="6:20" s="364" customFormat="1" ht="11.25" outlineLevel="5">
      <c r="F152" s="365"/>
      <c r="G152" s="366"/>
      <c r="H152" s="23" t="str">
        <f>IF(AND(H151&lt;&gt;"Výkaz výměr:",I151=""),"Výkaz výměr:","")</f>
        <v/>
      </c>
      <c r="I152" s="367" t="s">
        <v>153</v>
      </c>
      <c r="J152" s="368"/>
      <c r="K152" s="369">
        <v>227</v>
      </c>
      <c r="L152" s="370"/>
      <c r="M152" s="370"/>
      <c r="N152" s="371"/>
      <c r="O152" s="372"/>
      <c r="P152" s="373"/>
      <c r="Q152" s="372"/>
      <c r="R152" s="374" t="s">
        <v>0</v>
      </c>
      <c r="S152" s="373"/>
      <c r="T152" s="373"/>
    </row>
    <row r="153" spans="6:22" s="335" customFormat="1" ht="12" outlineLevel="4">
      <c r="F153" s="336">
        <v>24</v>
      </c>
      <c r="G153" s="337" t="s">
        <v>5</v>
      </c>
      <c r="H153" s="338" t="s">
        <v>66</v>
      </c>
      <c r="I153" s="339" t="s">
        <v>218</v>
      </c>
      <c r="J153" s="337" t="s">
        <v>6</v>
      </c>
      <c r="K153" s="201">
        <v>114</v>
      </c>
      <c r="L153" s="340"/>
      <c r="M153" s="341">
        <f>K153*L153</f>
        <v>0</v>
      </c>
      <c r="N153" s="342">
        <v>0.09975</v>
      </c>
      <c r="O153" s="343">
        <f>K153*N153</f>
        <v>11.371500000000001</v>
      </c>
      <c r="P153" s="342"/>
      <c r="Q153" s="343">
        <f>K153*P153</f>
        <v>0</v>
      </c>
      <c r="R153" s="99">
        <v>21</v>
      </c>
      <c r="S153" s="344">
        <f>M153*(R153/100)</f>
        <v>0</v>
      </c>
      <c r="T153" s="344">
        <f>M153+S153</f>
        <v>0</v>
      </c>
      <c r="U153" s="222" t="s">
        <v>341</v>
      </c>
      <c r="V153" s="99">
        <v>1</v>
      </c>
    </row>
    <row r="154" spans="6:22" s="345" customFormat="1" ht="48" customHeight="1" outlineLevel="4">
      <c r="F154" s="346"/>
      <c r="G154" s="347"/>
      <c r="H154" s="21" t="s">
        <v>98</v>
      </c>
      <c r="I154" s="168" t="s">
        <v>300</v>
      </c>
      <c r="J154" s="167"/>
      <c r="K154" s="202"/>
      <c r="L154" s="187"/>
      <c r="M154" s="187"/>
      <c r="N154" s="348"/>
      <c r="O154" s="349"/>
      <c r="P154" s="348"/>
      <c r="Q154" s="349"/>
      <c r="R154" s="350"/>
      <c r="S154" s="351"/>
      <c r="T154" s="351"/>
      <c r="U154" s="352"/>
      <c r="V154" s="352"/>
    </row>
    <row r="155" spans="6:22" s="353" customFormat="1" ht="12" outlineLevel="4">
      <c r="F155" s="354"/>
      <c r="G155" s="355"/>
      <c r="H155" s="172" t="s">
        <v>113</v>
      </c>
      <c r="I155" s="173" t="s">
        <v>236</v>
      </c>
      <c r="J155" s="174"/>
      <c r="K155" s="203"/>
      <c r="L155" s="188"/>
      <c r="M155" s="188"/>
      <c r="N155" s="356"/>
      <c r="O155" s="357"/>
      <c r="P155" s="356"/>
      <c r="Q155" s="357"/>
      <c r="R155" s="358"/>
      <c r="S155" s="359"/>
      <c r="T155" s="359"/>
      <c r="U155" s="360"/>
      <c r="V155" s="360"/>
    </row>
    <row r="156" spans="6:22" s="345" customFormat="1" ht="6" customHeight="1" outlineLevel="4">
      <c r="F156" s="346"/>
      <c r="G156" s="347"/>
      <c r="H156" s="22"/>
      <c r="I156" s="352"/>
      <c r="J156" s="347"/>
      <c r="K156" s="361"/>
      <c r="L156" s="362"/>
      <c r="M156" s="363"/>
      <c r="N156" s="348"/>
      <c r="O156" s="349"/>
      <c r="P156" s="348"/>
      <c r="Q156" s="349"/>
      <c r="R156" s="350"/>
      <c r="S156" s="351"/>
      <c r="T156" s="351"/>
      <c r="U156" s="352"/>
      <c r="V156" s="352"/>
    </row>
    <row r="157" spans="6:20" s="364" customFormat="1" ht="11.25" outlineLevel="5">
      <c r="F157" s="365"/>
      <c r="G157" s="366"/>
      <c r="H157" s="23" t="str">
        <f>IF(AND(H156&lt;&gt;"Výkaz výměr:",I156=""),"Výkaz výměr:","")</f>
        <v>Výkaz výměr:</v>
      </c>
      <c r="I157" s="367" t="s">
        <v>332</v>
      </c>
      <c r="J157" s="368"/>
      <c r="K157" s="369">
        <v>113.5</v>
      </c>
      <c r="L157" s="370"/>
      <c r="M157" s="370"/>
      <c r="N157" s="371"/>
      <c r="O157" s="372"/>
      <c r="P157" s="373"/>
      <c r="Q157" s="372"/>
      <c r="R157" s="374" t="s">
        <v>0</v>
      </c>
      <c r="S157" s="373"/>
      <c r="T157" s="373"/>
    </row>
    <row r="158" spans="6:20" s="364" customFormat="1" ht="11.25" outlineLevel="5">
      <c r="F158" s="365"/>
      <c r="G158" s="366"/>
      <c r="H158" s="23" t="str">
        <f>IF(AND(H157&lt;&gt;"Výkaz výměr:",I157=""),"Výkaz výměr:","")</f>
        <v/>
      </c>
      <c r="I158" s="367" t="s">
        <v>116</v>
      </c>
      <c r="J158" s="368"/>
      <c r="K158" s="369">
        <v>0.5</v>
      </c>
      <c r="L158" s="370"/>
      <c r="M158" s="370"/>
      <c r="N158" s="371"/>
      <c r="O158" s="372"/>
      <c r="P158" s="373"/>
      <c r="Q158" s="372"/>
      <c r="R158" s="374" t="s">
        <v>0</v>
      </c>
      <c r="S158" s="373"/>
      <c r="T158" s="373"/>
    </row>
    <row r="159" spans="6:22" s="335" customFormat="1" ht="12" outlineLevel="4">
      <c r="F159" s="336">
        <v>25</v>
      </c>
      <c r="G159" s="337" t="s">
        <v>5</v>
      </c>
      <c r="H159" s="338" t="s">
        <v>69</v>
      </c>
      <c r="I159" s="339" t="s">
        <v>239</v>
      </c>
      <c r="J159" s="337" t="s">
        <v>6</v>
      </c>
      <c r="K159" s="201">
        <v>227</v>
      </c>
      <c r="L159" s="340"/>
      <c r="M159" s="341">
        <f>K159*L159</f>
        <v>0</v>
      </c>
      <c r="N159" s="342">
        <v>0.0089</v>
      </c>
      <c r="O159" s="343">
        <f>K159*N159</f>
        <v>2.0202999999999998</v>
      </c>
      <c r="P159" s="342"/>
      <c r="Q159" s="343">
        <f>K159*P159</f>
        <v>0</v>
      </c>
      <c r="R159" s="99">
        <v>21</v>
      </c>
      <c r="S159" s="344">
        <f>M159*(R159/100)</f>
        <v>0</v>
      </c>
      <c r="T159" s="344">
        <f>M159+S159</f>
        <v>0</v>
      </c>
      <c r="U159" s="222" t="s">
        <v>341</v>
      </c>
      <c r="V159" s="99">
        <v>1</v>
      </c>
    </row>
    <row r="160" spans="6:22" s="345" customFormat="1" ht="34.9" customHeight="1" outlineLevel="4">
      <c r="F160" s="346"/>
      <c r="G160" s="347"/>
      <c r="H160" s="21" t="s">
        <v>98</v>
      </c>
      <c r="I160" s="168" t="s">
        <v>284</v>
      </c>
      <c r="J160" s="167"/>
      <c r="K160" s="202"/>
      <c r="L160" s="187"/>
      <c r="M160" s="187"/>
      <c r="N160" s="348"/>
      <c r="O160" s="349"/>
      <c r="P160" s="348"/>
      <c r="Q160" s="349"/>
      <c r="R160" s="350"/>
      <c r="S160" s="351"/>
      <c r="T160" s="351"/>
      <c r="U160" s="352"/>
      <c r="V160" s="352"/>
    </row>
    <row r="161" spans="6:22" s="353" customFormat="1" ht="12" outlineLevel="4">
      <c r="F161" s="354"/>
      <c r="G161" s="355"/>
      <c r="H161" s="172" t="s">
        <v>113</v>
      </c>
      <c r="I161" s="173" t="s">
        <v>256</v>
      </c>
      <c r="J161" s="174"/>
      <c r="K161" s="203"/>
      <c r="L161" s="188"/>
      <c r="M161" s="188"/>
      <c r="N161" s="356"/>
      <c r="O161" s="357"/>
      <c r="P161" s="356"/>
      <c r="Q161" s="357"/>
      <c r="R161" s="358"/>
      <c r="S161" s="359"/>
      <c r="T161" s="359"/>
      <c r="U161" s="360"/>
      <c r="V161" s="360"/>
    </row>
    <row r="162" spans="6:22" s="345" customFormat="1" ht="6" customHeight="1" outlineLevel="4">
      <c r="F162" s="346"/>
      <c r="G162" s="347"/>
      <c r="H162" s="22"/>
      <c r="I162" s="352"/>
      <c r="J162" s="347"/>
      <c r="K162" s="361"/>
      <c r="L162" s="362"/>
      <c r="M162" s="363"/>
      <c r="N162" s="348"/>
      <c r="O162" s="349"/>
      <c r="P162" s="348"/>
      <c r="Q162" s="349"/>
      <c r="R162" s="350"/>
      <c r="S162" s="351"/>
      <c r="T162" s="351"/>
      <c r="U162" s="352"/>
      <c r="V162" s="352"/>
    </row>
    <row r="163" spans="6:22" s="335" customFormat="1" ht="24" outlineLevel="4">
      <c r="F163" s="336">
        <v>26</v>
      </c>
      <c r="G163" s="337" t="s">
        <v>5</v>
      </c>
      <c r="H163" s="338" t="s">
        <v>71</v>
      </c>
      <c r="I163" s="339" t="s">
        <v>273</v>
      </c>
      <c r="J163" s="337" t="s">
        <v>6</v>
      </c>
      <c r="K163" s="201">
        <v>46.00000000000001</v>
      </c>
      <c r="L163" s="340"/>
      <c r="M163" s="341">
        <f>K163*L163</f>
        <v>0</v>
      </c>
      <c r="N163" s="342">
        <v>0.00099</v>
      </c>
      <c r="O163" s="343">
        <f>K163*N163</f>
        <v>0.045540000000000004</v>
      </c>
      <c r="P163" s="342"/>
      <c r="Q163" s="343">
        <f>K163*P163</f>
        <v>0</v>
      </c>
      <c r="R163" s="99">
        <v>21</v>
      </c>
      <c r="S163" s="344">
        <f>M163*(R163/100)</f>
        <v>0</v>
      </c>
      <c r="T163" s="344">
        <f>M163+S163</f>
        <v>0</v>
      </c>
      <c r="U163" s="222" t="s">
        <v>341</v>
      </c>
      <c r="V163" s="99">
        <v>1</v>
      </c>
    </row>
    <row r="164" spans="6:22" s="345" customFormat="1" ht="46.15" customHeight="1" outlineLevel="4">
      <c r="F164" s="346"/>
      <c r="G164" s="347"/>
      <c r="H164" s="21" t="s">
        <v>98</v>
      </c>
      <c r="I164" s="168" t="s">
        <v>307</v>
      </c>
      <c r="J164" s="167"/>
      <c r="K164" s="202"/>
      <c r="L164" s="187"/>
      <c r="M164" s="187"/>
      <c r="N164" s="348"/>
      <c r="O164" s="349"/>
      <c r="P164" s="348"/>
      <c r="Q164" s="349"/>
      <c r="R164" s="350"/>
      <c r="S164" s="351"/>
      <c r="T164" s="351"/>
      <c r="U164" s="352"/>
      <c r="V164" s="352"/>
    </row>
    <row r="165" spans="6:22" s="353" customFormat="1" ht="12" outlineLevel="4">
      <c r="F165" s="354"/>
      <c r="G165" s="355"/>
      <c r="H165" s="172" t="s">
        <v>113</v>
      </c>
      <c r="I165" s="173" t="s">
        <v>200</v>
      </c>
      <c r="J165" s="174"/>
      <c r="K165" s="203"/>
      <c r="L165" s="188"/>
      <c r="M165" s="188"/>
      <c r="N165" s="356"/>
      <c r="O165" s="357"/>
      <c r="P165" s="356"/>
      <c r="Q165" s="357"/>
      <c r="R165" s="358"/>
      <c r="S165" s="359"/>
      <c r="T165" s="359"/>
      <c r="U165" s="360"/>
      <c r="V165" s="360"/>
    </row>
    <row r="166" spans="6:22" s="345" customFormat="1" ht="6" customHeight="1" outlineLevel="4">
      <c r="F166" s="346"/>
      <c r="G166" s="347"/>
      <c r="H166" s="22"/>
      <c r="I166" s="352"/>
      <c r="J166" s="347"/>
      <c r="K166" s="361"/>
      <c r="L166" s="362"/>
      <c r="M166" s="363"/>
      <c r="N166" s="348"/>
      <c r="O166" s="349"/>
      <c r="P166" s="348"/>
      <c r="Q166" s="349"/>
      <c r="R166" s="350"/>
      <c r="S166" s="351"/>
      <c r="T166" s="351"/>
      <c r="U166" s="352"/>
      <c r="V166" s="352"/>
    </row>
    <row r="167" spans="6:20" s="364" customFormat="1" ht="11.25" outlineLevel="5">
      <c r="F167" s="365"/>
      <c r="G167" s="366"/>
      <c r="H167" s="23" t="str">
        <f>IF(AND(H166&lt;&gt;"Výkaz výměr:",I166=""),"Výkaz výměr:","")</f>
        <v>Výkaz výměr:</v>
      </c>
      <c r="I167" s="367" t="s">
        <v>216</v>
      </c>
      <c r="J167" s="368"/>
      <c r="K167" s="369">
        <v>45.400000000000006</v>
      </c>
      <c r="L167" s="370"/>
      <c r="M167" s="370"/>
      <c r="N167" s="371"/>
      <c r="O167" s="372"/>
      <c r="P167" s="373"/>
      <c r="Q167" s="372"/>
      <c r="R167" s="374" t="s">
        <v>0</v>
      </c>
      <c r="S167" s="373"/>
      <c r="T167" s="373"/>
    </row>
    <row r="168" spans="6:20" s="364" customFormat="1" ht="11.25" outlineLevel="5">
      <c r="F168" s="365"/>
      <c r="G168" s="366"/>
      <c r="H168" s="23" t="str">
        <f>IF(AND(H167&lt;&gt;"Výkaz výměr:",I167=""),"Výkaz výměr:","")</f>
        <v/>
      </c>
      <c r="I168" s="367" t="s">
        <v>117</v>
      </c>
      <c r="J168" s="368"/>
      <c r="K168" s="369">
        <v>0.6</v>
      </c>
      <c r="L168" s="370"/>
      <c r="M168" s="370"/>
      <c r="N168" s="371"/>
      <c r="O168" s="372"/>
      <c r="P168" s="373"/>
      <c r="Q168" s="372"/>
      <c r="R168" s="374" t="s">
        <v>0</v>
      </c>
      <c r="S168" s="373"/>
      <c r="T168" s="373"/>
    </row>
    <row r="169" spans="6:22" s="335" customFormat="1" ht="12" outlineLevel="4">
      <c r="F169" s="336">
        <v>27</v>
      </c>
      <c r="G169" s="337" t="s">
        <v>5</v>
      </c>
      <c r="H169" s="338" t="s">
        <v>73</v>
      </c>
      <c r="I169" s="339" t="s">
        <v>207</v>
      </c>
      <c r="J169" s="337" t="s">
        <v>6</v>
      </c>
      <c r="K169" s="201">
        <v>227</v>
      </c>
      <c r="L169" s="340"/>
      <c r="M169" s="341">
        <f>K169*L169</f>
        <v>0</v>
      </c>
      <c r="N169" s="342">
        <v>0.0693</v>
      </c>
      <c r="O169" s="343">
        <f>K169*N169</f>
        <v>15.7311</v>
      </c>
      <c r="P169" s="342">
        <v>0.007</v>
      </c>
      <c r="Q169" s="343">
        <f>K169*P169</f>
        <v>1.589</v>
      </c>
      <c r="R169" s="99">
        <v>21</v>
      </c>
      <c r="S169" s="344">
        <f>M169*(R169/100)</f>
        <v>0</v>
      </c>
      <c r="T169" s="344">
        <f>M169+S169</f>
        <v>0</v>
      </c>
      <c r="U169" s="222" t="s">
        <v>341</v>
      </c>
      <c r="V169" s="99">
        <v>1</v>
      </c>
    </row>
    <row r="170" spans="6:22" s="345" customFormat="1" ht="45" customHeight="1" outlineLevel="4">
      <c r="F170" s="346"/>
      <c r="G170" s="347"/>
      <c r="H170" s="21" t="s">
        <v>98</v>
      </c>
      <c r="I170" s="168" t="s">
        <v>301</v>
      </c>
      <c r="J170" s="167"/>
      <c r="K170" s="202"/>
      <c r="L170" s="187"/>
      <c r="M170" s="187"/>
      <c r="N170" s="348"/>
      <c r="O170" s="349"/>
      <c r="P170" s="348"/>
      <c r="Q170" s="349"/>
      <c r="R170" s="350"/>
      <c r="S170" s="351"/>
      <c r="T170" s="351"/>
      <c r="U170" s="352"/>
      <c r="V170" s="352"/>
    </row>
    <row r="171" spans="6:22" s="353" customFormat="1" ht="12" outlineLevel="4">
      <c r="F171" s="354"/>
      <c r="G171" s="355"/>
      <c r="H171" s="172" t="s">
        <v>113</v>
      </c>
      <c r="I171" s="173" t="s">
        <v>183</v>
      </c>
      <c r="J171" s="174"/>
      <c r="K171" s="203"/>
      <c r="L171" s="188"/>
      <c r="M171" s="188"/>
      <c r="N171" s="356"/>
      <c r="O171" s="357"/>
      <c r="P171" s="356"/>
      <c r="Q171" s="357"/>
      <c r="R171" s="358"/>
      <c r="S171" s="359"/>
      <c r="T171" s="359"/>
      <c r="U171" s="360"/>
      <c r="V171" s="360"/>
    </row>
    <row r="172" spans="6:22" s="345" customFormat="1" ht="6" customHeight="1" outlineLevel="4">
      <c r="F172" s="346"/>
      <c r="G172" s="347"/>
      <c r="H172" s="22"/>
      <c r="I172" s="352"/>
      <c r="J172" s="347"/>
      <c r="K172" s="361"/>
      <c r="L172" s="362"/>
      <c r="M172" s="363"/>
      <c r="N172" s="348"/>
      <c r="O172" s="349"/>
      <c r="P172" s="348"/>
      <c r="Q172" s="349"/>
      <c r="R172" s="350"/>
      <c r="S172" s="351"/>
      <c r="T172" s="351"/>
      <c r="U172" s="352"/>
      <c r="V172" s="352"/>
    </row>
    <row r="173" spans="6:20" s="385" customFormat="1" ht="12.75" customHeight="1" outlineLevel="4">
      <c r="F173" s="375"/>
      <c r="G173" s="376"/>
      <c r="H173" s="376"/>
      <c r="I173" s="377"/>
      <c r="J173" s="378"/>
      <c r="K173" s="379"/>
      <c r="L173" s="380"/>
      <c r="M173" s="380"/>
      <c r="N173" s="381"/>
      <c r="O173" s="382"/>
      <c r="P173" s="383"/>
      <c r="Q173" s="382"/>
      <c r="R173" s="384" t="s">
        <v>0</v>
      </c>
      <c r="S173" s="383"/>
      <c r="T173" s="383"/>
    </row>
    <row r="174" spans="6:22" s="324" customFormat="1" ht="16.5" customHeight="1" outlineLevel="3">
      <c r="F174" s="325"/>
      <c r="G174" s="326"/>
      <c r="H174" s="327"/>
      <c r="I174" s="327" t="s">
        <v>161</v>
      </c>
      <c r="J174" s="326"/>
      <c r="K174" s="328"/>
      <c r="L174" s="329"/>
      <c r="M174" s="255">
        <f>SUBTOTAL(9,M175:M201)</f>
        <v>0</v>
      </c>
      <c r="N174" s="330"/>
      <c r="O174" s="331">
        <f>SUBTOTAL(9,O175:O201)</f>
        <v>0</v>
      </c>
      <c r="P174" s="332"/>
      <c r="Q174" s="331">
        <f>SUBTOTAL(9,Q175:Q201)</f>
        <v>0</v>
      </c>
      <c r="R174" s="333" t="s">
        <v>0</v>
      </c>
      <c r="S174" s="332">
        <f>SUBTOTAL(9,S175:S201)</f>
        <v>0</v>
      </c>
      <c r="T174" s="332">
        <f>SUBTOTAL(9,T175:T201)</f>
        <v>0</v>
      </c>
      <c r="V174" s="334">
        <f>SUBTOTAL(9,V175:V201)</f>
        <v>8</v>
      </c>
    </row>
    <row r="175" spans="6:22" s="335" customFormat="1" ht="12" outlineLevel="4">
      <c r="F175" s="336">
        <v>28</v>
      </c>
      <c r="G175" s="337" t="s">
        <v>5</v>
      </c>
      <c r="H175" s="338" t="s">
        <v>74</v>
      </c>
      <c r="I175" s="339" t="s">
        <v>157</v>
      </c>
      <c r="J175" s="337" t="s">
        <v>2</v>
      </c>
      <c r="K175" s="201">
        <v>254.964</v>
      </c>
      <c r="L175" s="340"/>
      <c r="M175" s="341">
        <f>K175*L175</f>
        <v>0</v>
      </c>
      <c r="N175" s="342"/>
      <c r="O175" s="343">
        <f>K175*N175</f>
        <v>0</v>
      </c>
      <c r="P175" s="342"/>
      <c r="Q175" s="343">
        <f>K175*P175</f>
        <v>0</v>
      </c>
      <c r="R175" s="99">
        <v>21</v>
      </c>
      <c r="S175" s="344">
        <f>M175*(R175/100)</f>
        <v>0</v>
      </c>
      <c r="T175" s="344">
        <f>M175+S175</f>
        <v>0</v>
      </c>
      <c r="U175" s="222" t="s">
        <v>341</v>
      </c>
      <c r="V175" s="99">
        <v>1</v>
      </c>
    </row>
    <row r="176" spans="6:22" s="345" customFormat="1" ht="24" customHeight="1" outlineLevel="4">
      <c r="F176" s="346"/>
      <c r="G176" s="347"/>
      <c r="H176" s="21" t="s">
        <v>98</v>
      </c>
      <c r="I176" s="168" t="s">
        <v>267</v>
      </c>
      <c r="J176" s="167"/>
      <c r="K176" s="202"/>
      <c r="L176" s="187"/>
      <c r="M176" s="187"/>
      <c r="N176" s="348"/>
      <c r="O176" s="349"/>
      <c r="P176" s="348"/>
      <c r="Q176" s="349"/>
      <c r="R176" s="350"/>
      <c r="S176" s="351"/>
      <c r="T176" s="351"/>
      <c r="U176" s="352"/>
      <c r="V176" s="352"/>
    </row>
    <row r="177" spans="6:22" s="345" customFormat="1" ht="6" customHeight="1" outlineLevel="4">
      <c r="F177" s="346"/>
      <c r="G177" s="347"/>
      <c r="H177" s="22"/>
      <c r="I177" s="352"/>
      <c r="J177" s="347"/>
      <c r="K177" s="361"/>
      <c r="L177" s="362"/>
      <c r="M177" s="363"/>
      <c r="N177" s="348"/>
      <c r="O177" s="349"/>
      <c r="P177" s="348"/>
      <c r="Q177" s="349"/>
      <c r="R177" s="350"/>
      <c r="S177" s="351"/>
      <c r="T177" s="351"/>
      <c r="U177" s="352"/>
      <c r="V177" s="352"/>
    </row>
    <row r="178" spans="6:22" s="335" customFormat="1" ht="24" outlineLevel="4">
      <c r="F178" s="336">
        <v>29</v>
      </c>
      <c r="G178" s="337" t="s">
        <v>5</v>
      </c>
      <c r="H178" s="338" t="s">
        <v>75</v>
      </c>
      <c r="I178" s="339" t="s">
        <v>282</v>
      </c>
      <c r="J178" s="337" t="s">
        <v>2</v>
      </c>
      <c r="K178" s="201">
        <v>254.964</v>
      </c>
      <c r="L178" s="340"/>
      <c r="M178" s="341">
        <f>K178*L178</f>
        <v>0</v>
      </c>
      <c r="N178" s="342"/>
      <c r="O178" s="343">
        <f>K178*N178</f>
        <v>0</v>
      </c>
      <c r="P178" s="342"/>
      <c r="Q178" s="343">
        <f>K178*P178</f>
        <v>0</v>
      </c>
      <c r="R178" s="99">
        <v>21</v>
      </c>
      <c r="S178" s="344">
        <f>M178*(R178/100)</f>
        <v>0</v>
      </c>
      <c r="T178" s="344">
        <f>M178+S178</f>
        <v>0</v>
      </c>
      <c r="U178" s="222" t="s">
        <v>341</v>
      </c>
      <c r="V178" s="99">
        <v>1</v>
      </c>
    </row>
    <row r="179" spans="6:22" s="345" customFormat="1" ht="57.6" customHeight="1" outlineLevel="4">
      <c r="F179" s="346"/>
      <c r="G179" s="347"/>
      <c r="H179" s="21" t="s">
        <v>98</v>
      </c>
      <c r="I179" s="168" t="s">
        <v>313</v>
      </c>
      <c r="J179" s="167"/>
      <c r="K179" s="202"/>
      <c r="L179" s="187"/>
      <c r="M179" s="187"/>
      <c r="N179" s="348"/>
      <c r="O179" s="349"/>
      <c r="P179" s="348"/>
      <c r="Q179" s="349"/>
      <c r="R179" s="350"/>
      <c r="S179" s="351"/>
      <c r="T179" s="351"/>
      <c r="U179" s="352"/>
      <c r="V179" s="352"/>
    </row>
    <row r="180" spans="6:22" s="345" customFormat="1" ht="6" customHeight="1" outlineLevel="4">
      <c r="F180" s="346"/>
      <c r="G180" s="347"/>
      <c r="H180" s="22"/>
      <c r="I180" s="352"/>
      <c r="J180" s="347"/>
      <c r="K180" s="361"/>
      <c r="L180" s="362"/>
      <c r="M180" s="363"/>
      <c r="N180" s="348"/>
      <c r="O180" s="349"/>
      <c r="P180" s="348"/>
      <c r="Q180" s="349"/>
      <c r="R180" s="350"/>
      <c r="S180" s="351"/>
      <c r="T180" s="351"/>
      <c r="U180" s="352"/>
      <c r="V180" s="352"/>
    </row>
    <row r="181" spans="6:22" s="335" customFormat="1" ht="24" outlineLevel="4">
      <c r="F181" s="336">
        <v>30</v>
      </c>
      <c r="G181" s="337" t="s">
        <v>5</v>
      </c>
      <c r="H181" s="338" t="s">
        <v>76</v>
      </c>
      <c r="I181" s="339" t="s">
        <v>289</v>
      </c>
      <c r="J181" s="337" t="s">
        <v>2</v>
      </c>
      <c r="K181" s="201">
        <v>225.168</v>
      </c>
      <c r="L181" s="340"/>
      <c r="M181" s="341">
        <f>K181*L181</f>
        <v>0</v>
      </c>
      <c r="N181" s="342"/>
      <c r="O181" s="343">
        <f>K181*N181</f>
        <v>0</v>
      </c>
      <c r="P181" s="342"/>
      <c r="Q181" s="343">
        <f>K181*P181</f>
        <v>0</v>
      </c>
      <c r="R181" s="99">
        <v>21</v>
      </c>
      <c r="S181" s="344">
        <f>M181*(R181/100)</f>
        <v>0</v>
      </c>
      <c r="T181" s="344">
        <f>M181+S181</f>
        <v>0</v>
      </c>
      <c r="U181" s="222" t="s">
        <v>341</v>
      </c>
      <c r="V181" s="99">
        <v>1</v>
      </c>
    </row>
    <row r="182" spans="6:22" s="345" customFormat="1" ht="55.9" customHeight="1" outlineLevel="4">
      <c r="F182" s="346"/>
      <c r="G182" s="347"/>
      <c r="H182" s="21" t="s">
        <v>98</v>
      </c>
      <c r="I182" s="168" t="s">
        <v>327</v>
      </c>
      <c r="J182" s="167"/>
      <c r="K182" s="202"/>
      <c r="L182" s="187"/>
      <c r="M182" s="187"/>
      <c r="N182" s="348"/>
      <c r="O182" s="349"/>
      <c r="P182" s="348"/>
      <c r="Q182" s="349"/>
      <c r="R182" s="350"/>
      <c r="S182" s="351"/>
      <c r="T182" s="351"/>
      <c r="U182" s="352"/>
      <c r="V182" s="352"/>
    </row>
    <row r="183" spans="6:22" s="345" customFormat="1" ht="6" customHeight="1" outlineLevel="4">
      <c r="F183" s="346"/>
      <c r="G183" s="347"/>
      <c r="H183" s="22"/>
      <c r="I183" s="352"/>
      <c r="J183" s="347"/>
      <c r="K183" s="361"/>
      <c r="L183" s="362"/>
      <c r="M183" s="363"/>
      <c r="N183" s="348"/>
      <c r="O183" s="349"/>
      <c r="P183" s="348"/>
      <c r="Q183" s="349"/>
      <c r="R183" s="350"/>
      <c r="S183" s="351"/>
      <c r="T183" s="351"/>
      <c r="U183" s="352"/>
      <c r="V183" s="352"/>
    </row>
    <row r="184" spans="6:22" s="335" customFormat="1" ht="24" outlineLevel="4">
      <c r="F184" s="336">
        <v>31</v>
      </c>
      <c r="G184" s="337" t="s">
        <v>5</v>
      </c>
      <c r="H184" s="338" t="s">
        <v>77</v>
      </c>
      <c r="I184" s="339" t="s">
        <v>260</v>
      </c>
      <c r="J184" s="337" t="s">
        <v>2</v>
      </c>
      <c r="K184" s="201">
        <v>254.964</v>
      </c>
      <c r="L184" s="340"/>
      <c r="M184" s="341">
        <f>K184*L184</f>
        <v>0</v>
      </c>
      <c r="N184" s="342"/>
      <c r="O184" s="343">
        <f>K184*N184</f>
        <v>0</v>
      </c>
      <c r="P184" s="342"/>
      <c r="Q184" s="343">
        <f>K184*P184</f>
        <v>0</v>
      </c>
      <c r="R184" s="99">
        <v>21</v>
      </c>
      <c r="S184" s="344">
        <f>M184*(R184/100)</f>
        <v>0</v>
      </c>
      <c r="T184" s="344">
        <f>M184+S184</f>
        <v>0</v>
      </c>
      <c r="U184" s="222" t="s">
        <v>341</v>
      </c>
      <c r="V184" s="99">
        <v>1</v>
      </c>
    </row>
    <row r="185" spans="6:22" s="345" customFormat="1" ht="34.15" customHeight="1" outlineLevel="4">
      <c r="F185" s="346"/>
      <c r="G185" s="347"/>
      <c r="H185" s="21" t="s">
        <v>98</v>
      </c>
      <c r="I185" s="168" t="s">
        <v>294</v>
      </c>
      <c r="J185" s="167"/>
      <c r="K185" s="202"/>
      <c r="L185" s="187"/>
      <c r="M185" s="187"/>
      <c r="N185" s="348"/>
      <c r="O185" s="349"/>
      <c r="P185" s="348"/>
      <c r="Q185" s="349"/>
      <c r="R185" s="350"/>
      <c r="S185" s="351"/>
      <c r="T185" s="351"/>
      <c r="U185" s="352"/>
      <c r="V185" s="352"/>
    </row>
    <row r="186" spans="6:22" s="345" customFormat="1" ht="6" customHeight="1" outlineLevel="4">
      <c r="F186" s="346"/>
      <c r="G186" s="347"/>
      <c r="H186" s="22"/>
      <c r="I186" s="352"/>
      <c r="J186" s="347"/>
      <c r="K186" s="361"/>
      <c r="L186" s="362"/>
      <c r="M186" s="363"/>
      <c r="N186" s="348"/>
      <c r="O186" s="349"/>
      <c r="P186" s="348"/>
      <c r="Q186" s="349"/>
      <c r="R186" s="350"/>
      <c r="S186" s="351"/>
      <c r="T186" s="351"/>
      <c r="U186" s="352"/>
      <c r="V186" s="352"/>
    </row>
    <row r="187" spans="6:22" s="335" customFormat="1" ht="24" outlineLevel="4">
      <c r="F187" s="336">
        <v>32</v>
      </c>
      <c r="G187" s="337" t="s">
        <v>5</v>
      </c>
      <c r="H187" s="338" t="s">
        <v>78</v>
      </c>
      <c r="I187" s="339" t="s">
        <v>250</v>
      </c>
      <c r="J187" s="337" t="s">
        <v>2</v>
      </c>
      <c r="K187" s="201">
        <v>788.088</v>
      </c>
      <c r="L187" s="340"/>
      <c r="M187" s="341">
        <f>K187*L187</f>
        <v>0</v>
      </c>
      <c r="N187" s="342"/>
      <c r="O187" s="343">
        <f>K187*N187</f>
        <v>0</v>
      </c>
      <c r="P187" s="342"/>
      <c r="Q187" s="343">
        <f>K187*P187</f>
        <v>0</v>
      </c>
      <c r="R187" s="99">
        <v>21</v>
      </c>
      <c r="S187" s="344">
        <f>M187*(R187/100)</f>
        <v>0</v>
      </c>
      <c r="T187" s="344">
        <f>M187+S187</f>
        <v>0</v>
      </c>
      <c r="U187" s="222" t="s">
        <v>341</v>
      </c>
      <c r="V187" s="99">
        <v>1</v>
      </c>
    </row>
    <row r="188" spans="6:22" s="345" customFormat="1" ht="46.9" customHeight="1" outlineLevel="4">
      <c r="F188" s="346"/>
      <c r="G188" s="347"/>
      <c r="H188" s="21" t="s">
        <v>98</v>
      </c>
      <c r="I188" s="168" t="s">
        <v>314</v>
      </c>
      <c r="J188" s="167"/>
      <c r="K188" s="202"/>
      <c r="L188" s="187"/>
      <c r="M188" s="187"/>
      <c r="N188" s="348"/>
      <c r="O188" s="349"/>
      <c r="P188" s="348"/>
      <c r="Q188" s="349"/>
      <c r="R188" s="350"/>
      <c r="S188" s="351"/>
      <c r="T188" s="351"/>
      <c r="U188" s="352"/>
      <c r="V188" s="352"/>
    </row>
    <row r="189" spans="6:22" s="353" customFormat="1" ht="12" outlineLevel="4">
      <c r="F189" s="354"/>
      <c r="G189" s="355"/>
      <c r="H189" s="172" t="s">
        <v>113</v>
      </c>
      <c r="I189" s="173" t="s">
        <v>337</v>
      </c>
      <c r="J189" s="174"/>
      <c r="K189" s="203"/>
      <c r="L189" s="188"/>
      <c r="M189" s="188"/>
      <c r="N189" s="356"/>
      <c r="O189" s="357"/>
      <c r="P189" s="356"/>
      <c r="Q189" s="357"/>
      <c r="R189" s="358"/>
      <c r="S189" s="359"/>
      <c r="T189" s="359"/>
      <c r="U189" s="360"/>
      <c r="V189" s="360"/>
    </row>
    <row r="190" spans="6:22" s="345" customFormat="1" ht="6" customHeight="1" outlineLevel="4">
      <c r="F190" s="346"/>
      <c r="G190" s="347"/>
      <c r="H190" s="22"/>
      <c r="I190" s="352"/>
      <c r="J190" s="347"/>
      <c r="K190" s="361"/>
      <c r="L190" s="362"/>
      <c r="M190" s="363"/>
      <c r="N190" s="348"/>
      <c r="O190" s="349"/>
      <c r="P190" s="348"/>
      <c r="Q190" s="349"/>
      <c r="R190" s="350"/>
      <c r="S190" s="351"/>
      <c r="T190" s="351"/>
      <c r="U190" s="352"/>
      <c r="V190" s="352"/>
    </row>
    <row r="191" spans="6:22" s="335" customFormat="1" ht="24" outlineLevel="4">
      <c r="F191" s="336">
        <v>33</v>
      </c>
      <c r="G191" s="337" t="s">
        <v>5</v>
      </c>
      <c r="H191" s="338" t="s">
        <v>79</v>
      </c>
      <c r="I191" s="339" t="s">
        <v>280</v>
      </c>
      <c r="J191" s="337" t="s">
        <v>2</v>
      </c>
      <c r="K191" s="201">
        <v>254.964</v>
      </c>
      <c r="L191" s="340"/>
      <c r="M191" s="341">
        <f>K191*L191</f>
        <v>0</v>
      </c>
      <c r="N191" s="342"/>
      <c r="O191" s="343">
        <f>K191*N191</f>
        <v>0</v>
      </c>
      <c r="P191" s="342"/>
      <c r="Q191" s="343">
        <f>K191*P191</f>
        <v>0</v>
      </c>
      <c r="R191" s="99">
        <v>21</v>
      </c>
      <c r="S191" s="344">
        <f>M191*(R191/100)</f>
        <v>0</v>
      </c>
      <c r="T191" s="344">
        <f>M191+S191</f>
        <v>0</v>
      </c>
      <c r="U191" s="222" t="s">
        <v>342</v>
      </c>
      <c r="V191" s="99">
        <v>1</v>
      </c>
    </row>
    <row r="192" spans="6:22" s="345" customFormat="1" ht="25.9" customHeight="1" outlineLevel="4">
      <c r="F192" s="346"/>
      <c r="G192" s="347"/>
      <c r="H192" s="21" t="s">
        <v>98</v>
      </c>
      <c r="I192" s="168" t="s">
        <v>310</v>
      </c>
      <c r="J192" s="167"/>
      <c r="K192" s="202"/>
      <c r="L192" s="187"/>
      <c r="M192" s="187"/>
      <c r="N192" s="348"/>
      <c r="O192" s="349"/>
      <c r="P192" s="348"/>
      <c r="Q192" s="349"/>
      <c r="R192" s="350"/>
      <c r="S192" s="351"/>
      <c r="T192" s="351"/>
      <c r="U192" s="352"/>
      <c r="V192" s="352"/>
    </row>
    <row r="193" spans="6:22" s="353" customFormat="1" ht="12" outlineLevel="4">
      <c r="F193" s="354"/>
      <c r="G193" s="355"/>
      <c r="H193" s="172" t="s">
        <v>113</v>
      </c>
      <c r="I193" s="173" t="s">
        <v>336</v>
      </c>
      <c r="J193" s="174"/>
      <c r="K193" s="203"/>
      <c r="L193" s="188"/>
      <c r="M193" s="188"/>
      <c r="N193" s="356"/>
      <c r="O193" s="357"/>
      <c r="P193" s="356"/>
      <c r="Q193" s="357"/>
      <c r="R193" s="358"/>
      <c r="S193" s="359"/>
      <c r="T193" s="359"/>
      <c r="U193" s="360"/>
      <c r="V193" s="360"/>
    </row>
    <row r="194" spans="6:22" s="345" customFormat="1" ht="6" customHeight="1" outlineLevel="4">
      <c r="F194" s="346"/>
      <c r="G194" s="347"/>
      <c r="H194" s="22"/>
      <c r="I194" s="352"/>
      <c r="J194" s="347"/>
      <c r="K194" s="361"/>
      <c r="L194" s="362"/>
      <c r="M194" s="363"/>
      <c r="N194" s="348"/>
      <c r="O194" s="349"/>
      <c r="P194" s="348"/>
      <c r="Q194" s="349"/>
      <c r="R194" s="350"/>
      <c r="S194" s="351"/>
      <c r="T194" s="351"/>
      <c r="U194" s="352"/>
      <c r="V194" s="352"/>
    </row>
    <row r="195" spans="6:22" s="335" customFormat="1" ht="12" outlineLevel="4">
      <c r="F195" s="336">
        <v>34</v>
      </c>
      <c r="G195" s="337" t="s">
        <v>5</v>
      </c>
      <c r="H195" s="338" t="s">
        <v>80</v>
      </c>
      <c r="I195" s="339" t="s">
        <v>211</v>
      </c>
      <c r="J195" s="337" t="s">
        <v>2</v>
      </c>
      <c r="K195" s="201">
        <v>383.359</v>
      </c>
      <c r="L195" s="340"/>
      <c r="M195" s="341">
        <f>K195*L195</f>
        <v>0</v>
      </c>
      <c r="N195" s="342"/>
      <c r="O195" s="343">
        <f>K195*N195</f>
        <v>0</v>
      </c>
      <c r="P195" s="342"/>
      <c r="Q195" s="343">
        <f>K195*P195</f>
        <v>0</v>
      </c>
      <c r="R195" s="99">
        <v>21</v>
      </c>
      <c r="S195" s="344">
        <f>M195*(R195/100)</f>
        <v>0</v>
      </c>
      <c r="T195" s="344">
        <f>M195+S195</f>
        <v>0</v>
      </c>
      <c r="U195" s="222" t="s">
        <v>343</v>
      </c>
      <c r="V195" s="99">
        <v>1</v>
      </c>
    </row>
    <row r="196" spans="6:22" s="345" customFormat="1" ht="12" outlineLevel="4">
      <c r="F196" s="346"/>
      <c r="G196" s="347"/>
      <c r="H196" s="21" t="s">
        <v>98</v>
      </c>
      <c r="I196" s="168"/>
      <c r="J196" s="167"/>
      <c r="K196" s="202"/>
      <c r="L196" s="187"/>
      <c r="M196" s="187"/>
      <c r="N196" s="348"/>
      <c r="O196" s="349"/>
      <c r="P196" s="348"/>
      <c r="Q196" s="349"/>
      <c r="R196" s="350"/>
      <c r="S196" s="351"/>
      <c r="T196" s="351"/>
      <c r="U196" s="352"/>
      <c r="V196" s="352"/>
    </row>
    <row r="197" spans="6:22" s="345" customFormat="1" ht="6" customHeight="1" outlineLevel="4">
      <c r="F197" s="346"/>
      <c r="G197" s="347"/>
      <c r="H197" s="22"/>
      <c r="I197" s="352"/>
      <c r="J197" s="347"/>
      <c r="K197" s="361"/>
      <c r="L197" s="362"/>
      <c r="M197" s="363"/>
      <c r="N197" s="348"/>
      <c r="O197" s="349"/>
      <c r="P197" s="348"/>
      <c r="Q197" s="349"/>
      <c r="R197" s="350"/>
      <c r="S197" s="351"/>
      <c r="T197" s="351"/>
      <c r="U197" s="352"/>
      <c r="V197" s="352"/>
    </row>
    <row r="198" spans="6:22" s="335" customFormat="1" ht="24" outlineLevel="4">
      <c r="F198" s="336">
        <v>35</v>
      </c>
      <c r="G198" s="337" t="s">
        <v>5</v>
      </c>
      <c r="H198" s="338" t="s">
        <v>81</v>
      </c>
      <c r="I198" s="339" t="s">
        <v>244</v>
      </c>
      <c r="J198" s="337" t="s">
        <v>2</v>
      </c>
      <c r="K198" s="201">
        <v>383.359</v>
      </c>
      <c r="L198" s="340"/>
      <c r="M198" s="341">
        <f>K198*L198</f>
        <v>0</v>
      </c>
      <c r="N198" s="342"/>
      <c r="O198" s="343">
        <f>K198*N198</f>
        <v>0</v>
      </c>
      <c r="P198" s="342"/>
      <c r="Q198" s="343">
        <f>K198*P198</f>
        <v>0</v>
      </c>
      <c r="R198" s="99">
        <v>21</v>
      </c>
      <c r="S198" s="344">
        <f>M198*(R198/100)</f>
        <v>0</v>
      </c>
      <c r="T198" s="344">
        <f>M198+S198</f>
        <v>0</v>
      </c>
      <c r="U198" s="222" t="s">
        <v>343</v>
      </c>
      <c r="V198" s="99">
        <v>1</v>
      </c>
    </row>
    <row r="199" spans="6:22" s="345" customFormat="1" ht="47.45" customHeight="1" outlineLevel="4">
      <c r="F199" s="346"/>
      <c r="G199" s="347"/>
      <c r="H199" s="21" t="s">
        <v>98</v>
      </c>
      <c r="I199" s="168" t="s">
        <v>317</v>
      </c>
      <c r="J199" s="167"/>
      <c r="K199" s="202"/>
      <c r="L199" s="187"/>
      <c r="M199" s="187"/>
      <c r="N199" s="348"/>
      <c r="O199" s="349"/>
      <c r="P199" s="348"/>
      <c r="Q199" s="349"/>
      <c r="R199" s="350"/>
      <c r="S199" s="351"/>
      <c r="T199" s="351"/>
      <c r="U199" s="352"/>
      <c r="V199" s="352"/>
    </row>
    <row r="200" spans="6:22" s="345" customFormat="1" ht="6" customHeight="1" outlineLevel="4">
      <c r="F200" s="346"/>
      <c r="G200" s="347"/>
      <c r="H200" s="22"/>
      <c r="I200" s="352"/>
      <c r="J200" s="347"/>
      <c r="K200" s="361"/>
      <c r="L200" s="362"/>
      <c r="M200" s="363"/>
      <c r="N200" s="348"/>
      <c r="O200" s="349"/>
      <c r="P200" s="348"/>
      <c r="Q200" s="349"/>
      <c r="R200" s="350"/>
      <c r="S200" s="351"/>
      <c r="T200" s="351"/>
      <c r="U200" s="352"/>
      <c r="V200" s="352"/>
    </row>
    <row r="201" spans="6:20" s="385" customFormat="1" ht="12.75" customHeight="1" outlineLevel="4">
      <c r="F201" s="375"/>
      <c r="G201" s="376"/>
      <c r="H201" s="376"/>
      <c r="I201" s="377"/>
      <c r="J201" s="378"/>
      <c r="K201" s="379"/>
      <c r="L201" s="380"/>
      <c r="M201" s="380"/>
      <c r="N201" s="381"/>
      <c r="O201" s="382"/>
      <c r="P201" s="383"/>
      <c r="Q201" s="382"/>
      <c r="R201" s="384" t="s">
        <v>0</v>
      </c>
      <c r="S201" s="383"/>
      <c r="T201" s="383"/>
    </row>
    <row r="202" spans="6:20" s="385" customFormat="1" ht="12.75" customHeight="1" outlineLevel="3">
      <c r="F202" s="375"/>
      <c r="G202" s="376"/>
      <c r="H202" s="376"/>
      <c r="I202" s="386"/>
      <c r="J202" s="376"/>
      <c r="K202" s="387"/>
      <c r="L202" s="380"/>
      <c r="M202" s="380"/>
      <c r="N202" s="381"/>
      <c r="O202" s="382"/>
      <c r="P202" s="383"/>
      <c r="Q202" s="382"/>
      <c r="R202" s="384" t="s">
        <v>0</v>
      </c>
      <c r="S202" s="383"/>
      <c r="T202" s="383"/>
    </row>
    <row r="203" spans="6:22" s="314" customFormat="1" ht="18.75" customHeight="1" outlineLevel="2">
      <c r="F203" s="315"/>
      <c r="G203" s="316"/>
      <c r="H203" s="317"/>
      <c r="I203" s="317" t="s">
        <v>128</v>
      </c>
      <c r="J203" s="316"/>
      <c r="K203" s="318"/>
      <c r="L203" s="250"/>
      <c r="M203" s="250">
        <f>SUBTOTAL(9,M204:M287)</f>
        <v>0</v>
      </c>
      <c r="N203" s="319"/>
      <c r="O203" s="320">
        <f>SUBTOTAL(9,O204:O287)</f>
        <v>0.151208</v>
      </c>
      <c r="P203" s="321"/>
      <c r="Q203" s="320">
        <f>SUBTOTAL(9,Q204:Q287)</f>
        <v>0.1452</v>
      </c>
      <c r="R203" s="322" t="s">
        <v>0</v>
      </c>
      <c r="S203" s="321">
        <f>SUBTOTAL(9,S204:S287)</f>
        <v>0</v>
      </c>
      <c r="T203" s="321">
        <f>SUBTOTAL(9,T204:T287)</f>
        <v>0</v>
      </c>
      <c r="V203" s="323">
        <f>SUBTOTAL(9,V204:V287)</f>
        <v>14</v>
      </c>
    </row>
    <row r="204" spans="6:22" s="324" customFormat="1" ht="16.5" customHeight="1" outlineLevel="3">
      <c r="F204" s="325"/>
      <c r="G204" s="326"/>
      <c r="H204" s="327"/>
      <c r="I204" s="327" t="s">
        <v>171</v>
      </c>
      <c r="J204" s="326"/>
      <c r="K204" s="328"/>
      <c r="L204" s="329"/>
      <c r="M204" s="255">
        <f>SUBTOTAL(9,M205:M213)</f>
        <v>0</v>
      </c>
      <c r="N204" s="330"/>
      <c r="O204" s="331">
        <f>SUBTOTAL(9,O205:O213)</f>
        <v>0</v>
      </c>
      <c r="P204" s="332"/>
      <c r="Q204" s="331">
        <f>SUBTOTAL(9,Q205:Q213)</f>
        <v>0</v>
      </c>
      <c r="R204" s="333" t="s">
        <v>0</v>
      </c>
      <c r="S204" s="332">
        <f>SUBTOTAL(9,S205:S213)</f>
        <v>0</v>
      </c>
      <c r="T204" s="332">
        <f>SUBTOTAL(9,T205:T213)</f>
        <v>0</v>
      </c>
      <c r="V204" s="334">
        <f>SUBTOTAL(9,V205:V213)</f>
        <v>2</v>
      </c>
    </row>
    <row r="205" spans="6:22" s="335" customFormat="1" ht="12" outlineLevel="4">
      <c r="F205" s="336">
        <v>36</v>
      </c>
      <c r="G205" s="337" t="s">
        <v>5</v>
      </c>
      <c r="H205" s="338" t="s">
        <v>86</v>
      </c>
      <c r="I205" s="339" t="s">
        <v>189</v>
      </c>
      <c r="J205" s="337" t="s">
        <v>12</v>
      </c>
      <c r="K205" s="201">
        <v>1</v>
      </c>
      <c r="L205" s="340"/>
      <c r="M205" s="341">
        <f>K205*L205</f>
        <v>0</v>
      </c>
      <c r="N205" s="342"/>
      <c r="O205" s="343">
        <f>K205*N205</f>
        <v>0</v>
      </c>
      <c r="P205" s="342"/>
      <c r="Q205" s="343">
        <f>K205*P205</f>
        <v>0</v>
      </c>
      <c r="R205" s="99">
        <v>21</v>
      </c>
      <c r="S205" s="344">
        <f>M205*(R205/100)</f>
        <v>0</v>
      </c>
      <c r="T205" s="344">
        <f>M205+S205</f>
        <v>0</v>
      </c>
      <c r="U205" s="222" t="s">
        <v>342</v>
      </c>
      <c r="V205" s="99">
        <v>1</v>
      </c>
    </row>
    <row r="206" spans="6:22" s="345" customFormat="1" ht="12" outlineLevel="4">
      <c r="F206" s="346"/>
      <c r="G206" s="347"/>
      <c r="H206" s="21" t="s">
        <v>98</v>
      </c>
      <c r="I206" s="168"/>
      <c r="J206" s="167"/>
      <c r="K206" s="202"/>
      <c r="L206" s="187"/>
      <c r="M206" s="187"/>
      <c r="N206" s="348"/>
      <c r="O206" s="349"/>
      <c r="P206" s="348"/>
      <c r="Q206" s="349"/>
      <c r="R206" s="350"/>
      <c r="S206" s="351"/>
      <c r="T206" s="351"/>
      <c r="U206" s="352"/>
      <c r="V206" s="352"/>
    </row>
    <row r="207" spans="6:22" s="353" customFormat="1" ht="22.5" outlineLevel="4">
      <c r="F207" s="354"/>
      <c r="G207" s="355"/>
      <c r="H207" s="172" t="s">
        <v>113</v>
      </c>
      <c r="I207" s="173" t="s">
        <v>295</v>
      </c>
      <c r="J207" s="174"/>
      <c r="K207" s="203"/>
      <c r="L207" s="188"/>
      <c r="M207" s="188"/>
      <c r="N207" s="356"/>
      <c r="O207" s="357"/>
      <c r="P207" s="356"/>
      <c r="Q207" s="357"/>
      <c r="R207" s="358"/>
      <c r="S207" s="359"/>
      <c r="T207" s="359"/>
      <c r="U207" s="360"/>
      <c r="V207" s="360"/>
    </row>
    <row r="208" spans="6:22" s="345" customFormat="1" ht="6" customHeight="1" outlineLevel="4">
      <c r="F208" s="346"/>
      <c r="G208" s="347"/>
      <c r="H208" s="22"/>
      <c r="I208" s="352"/>
      <c r="J208" s="347"/>
      <c r="K208" s="361"/>
      <c r="L208" s="362"/>
      <c r="M208" s="363"/>
      <c r="N208" s="348"/>
      <c r="O208" s="349"/>
      <c r="P208" s="348"/>
      <c r="Q208" s="349"/>
      <c r="R208" s="350"/>
      <c r="S208" s="351"/>
      <c r="T208" s="351"/>
      <c r="U208" s="352"/>
      <c r="V208" s="352"/>
    </row>
    <row r="209" spans="6:22" s="335" customFormat="1" ht="12" outlineLevel="4">
      <c r="F209" s="336">
        <v>37</v>
      </c>
      <c r="G209" s="337" t="s">
        <v>5</v>
      </c>
      <c r="H209" s="338" t="s">
        <v>344</v>
      </c>
      <c r="I209" s="339" t="s">
        <v>345</v>
      </c>
      <c r="J209" s="337" t="s">
        <v>12</v>
      </c>
      <c r="K209" s="201">
        <v>1</v>
      </c>
      <c r="L209" s="340"/>
      <c r="M209" s="341">
        <f>K209*L209</f>
        <v>0</v>
      </c>
      <c r="N209" s="342"/>
      <c r="O209" s="343">
        <f>K209*N209</f>
        <v>0</v>
      </c>
      <c r="P209" s="342"/>
      <c r="Q209" s="343">
        <f>K209*P209</f>
        <v>0</v>
      </c>
      <c r="R209" s="99">
        <v>21</v>
      </c>
      <c r="S209" s="344">
        <f>M209*(R209/100)</f>
        <v>0</v>
      </c>
      <c r="T209" s="344">
        <f>M209+S209</f>
        <v>0</v>
      </c>
      <c r="U209" s="222" t="s">
        <v>342</v>
      </c>
      <c r="V209" s="99">
        <v>1</v>
      </c>
    </row>
    <row r="210" spans="6:22" s="345" customFormat="1" ht="12" outlineLevel="4">
      <c r="F210" s="346"/>
      <c r="G210" s="347"/>
      <c r="H210" s="21" t="s">
        <v>98</v>
      </c>
      <c r="I210" s="168"/>
      <c r="J210" s="167"/>
      <c r="K210" s="202"/>
      <c r="L210" s="187"/>
      <c r="M210" s="187"/>
      <c r="N210" s="348"/>
      <c r="O210" s="349"/>
      <c r="P210" s="348"/>
      <c r="Q210" s="349"/>
      <c r="R210" s="350"/>
      <c r="S210" s="351"/>
      <c r="T210" s="351"/>
      <c r="U210" s="352"/>
      <c r="V210" s="352"/>
    </row>
    <row r="211" spans="6:22" s="353" customFormat="1" ht="22.5" outlineLevel="4">
      <c r="F211" s="354"/>
      <c r="G211" s="355"/>
      <c r="H211" s="172" t="s">
        <v>113</v>
      </c>
      <c r="I211" s="173" t="s">
        <v>346</v>
      </c>
      <c r="J211" s="174"/>
      <c r="K211" s="203"/>
      <c r="L211" s="188"/>
      <c r="M211" s="188"/>
      <c r="N211" s="356"/>
      <c r="O211" s="357"/>
      <c r="P211" s="356"/>
      <c r="Q211" s="357"/>
      <c r="R211" s="358"/>
      <c r="S211" s="359"/>
      <c r="T211" s="359"/>
      <c r="U211" s="360"/>
      <c r="V211" s="360"/>
    </row>
    <row r="212" spans="6:22" s="345" customFormat="1" ht="6" customHeight="1" outlineLevel="4">
      <c r="F212" s="346"/>
      <c r="G212" s="347"/>
      <c r="H212" s="22"/>
      <c r="I212" s="352"/>
      <c r="J212" s="347"/>
      <c r="K212" s="361"/>
      <c r="L212" s="362"/>
      <c r="M212" s="363"/>
      <c r="N212" s="348"/>
      <c r="O212" s="349"/>
      <c r="P212" s="348"/>
      <c r="Q212" s="349"/>
      <c r="R212" s="350"/>
      <c r="S212" s="351"/>
      <c r="T212" s="351"/>
      <c r="U212" s="352"/>
      <c r="V212" s="352"/>
    </row>
    <row r="213" spans="6:20" s="385" customFormat="1" ht="12.75" customHeight="1" outlineLevel="4">
      <c r="F213" s="375"/>
      <c r="G213" s="376"/>
      <c r="H213" s="376"/>
      <c r="I213" s="377"/>
      <c r="J213" s="378"/>
      <c r="K213" s="379"/>
      <c r="L213" s="380"/>
      <c r="M213" s="380"/>
      <c r="N213" s="381"/>
      <c r="O213" s="382"/>
      <c r="P213" s="383"/>
      <c r="Q213" s="382"/>
      <c r="R213" s="384" t="s">
        <v>0</v>
      </c>
      <c r="S213" s="383"/>
      <c r="T213" s="383"/>
    </row>
    <row r="214" spans="6:22" s="324" customFormat="1" ht="16.5" customHeight="1" outlineLevel="3">
      <c r="F214" s="325"/>
      <c r="G214" s="326"/>
      <c r="H214" s="327"/>
      <c r="I214" s="327" t="s">
        <v>139</v>
      </c>
      <c r="J214" s="326"/>
      <c r="K214" s="328"/>
      <c r="L214" s="329"/>
      <c r="M214" s="255">
        <f>SUBTOTAL(9,M215:M260)</f>
        <v>0</v>
      </c>
      <c r="N214" s="330"/>
      <c r="O214" s="331">
        <f>SUBTOTAL(9,O215:O260)</f>
        <v>0.0060079999999999995</v>
      </c>
      <c r="P214" s="332"/>
      <c r="Q214" s="331">
        <f>SUBTOTAL(9,Q215:Q260)</f>
        <v>0</v>
      </c>
      <c r="R214" s="333" t="s">
        <v>0</v>
      </c>
      <c r="S214" s="332">
        <f>SUBTOTAL(9,S215:S260)</f>
        <v>0</v>
      </c>
      <c r="T214" s="332">
        <f>SUBTOTAL(9,T215:T260)</f>
        <v>0</v>
      </c>
      <c r="V214" s="334">
        <f>SUBTOTAL(9,V215:V260)</f>
        <v>6</v>
      </c>
    </row>
    <row r="215" spans="6:22" s="335" customFormat="1" ht="12" outlineLevel="4">
      <c r="F215" s="336">
        <v>38</v>
      </c>
      <c r="G215" s="337" t="s">
        <v>5</v>
      </c>
      <c r="H215" s="338" t="s">
        <v>42</v>
      </c>
      <c r="I215" s="339" t="s">
        <v>220</v>
      </c>
      <c r="J215" s="337" t="s">
        <v>6</v>
      </c>
      <c r="K215" s="201">
        <v>12.100000000000001</v>
      </c>
      <c r="L215" s="340"/>
      <c r="M215" s="341">
        <f>K215*L215</f>
        <v>0</v>
      </c>
      <c r="N215" s="342">
        <v>7E-05</v>
      </c>
      <c r="O215" s="343">
        <f>K215*N215</f>
        <v>0.000847</v>
      </c>
      <c r="P215" s="342"/>
      <c r="Q215" s="343">
        <f>K215*P215</f>
        <v>0</v>
      </c>
      <c r="R215" s="99">
        <v>21</v>
      </c>
      <c r="S215" s="344">
        <f>M215*(R215/100)</f>
        <v>0</v>
      </c>
      <c r="T215" s="344">
        <f>M215+S215</f>
        <v>0</v>
      </c>
      <c r="U215" s="222" t="s">
        <v>341</v>
      </c>
      <c r="V215" s="99">
        <v>1</v>
      </c>
    </row>
    <row r="216" spans="6:22" s="345" customFormat="1" ht="37.15" customHeight="1" outlineLevel="4">
      <c r="F216" s="346"/>
      <c r="G216" s="347"/>
      <c r="H216" s="21" t="s">
        <v>98</v>
      </c>
      <c r="I216" s="168" t="s">
        <v>298</v>
      </c>
      <c r="J216" s="167"/>
      <c r="K216" s="202"/>
      <c r="L216" s="187"/>
      <c r="M216" s="187"/>
      <c r="N216" s="348"/>
      <c r="O216" s="349"/>
      <c r="P216" s="348"/>
      <c r="Q216" s="349"/>
      <c r="R216" s="350"/>
      <c r="S216" s="351"/>
      <c r="T216" s="351"/>
      <c r="U216" s="352"/>
      <c r="V216" s="352"/>
    </row>
    <row r="217" spans="6:22" s="353" customFormat="1" ht="12" outlineLevel="4">
      <c r="F217" s="354"/>
      <c r="G217" s="355"/>
      <c r="H217" s="172" t="s">
        <v>113</v>
      </c>
      <c r="I217" s="173" t="s">
        <v>222</v>
      </c>
      <c r="J217" s="174"/>
      <c r="K217" s="203"/>
      <c r="L217" s="188"/>
      <c r="M217" s="188"/>
      <c r="N217" s="356"/>
      <c r="O217" s="357"/>
      <c r="P217" s="356"/>
      <c r="Q217" s="357"/>
      <c r="R217" s="358"/>
      <c r="S217" s="359"/>
      <c r="T217" s="359"/>
      <c r="U217" s="360"/>
      <c r="V217" s="360"/>
    </row>
    <row r="218" spans="6:22" s="345" customFormat="1" ht="6" customHeight="1" outlineLevel="4">
      <c r="F218" s="346"/>
      <c r="G218" s="347"/>
      <c r="H218" s="22"/>
      <c r="I218" s="352"/>
      <c r="J218" s="347"/>
      <c r="K218" s="361"/>
      <c r="L218" s="362"/>
      <c r="M218" s="363"/>
      <c r="N218" s="348"/>
      <c r="O218" s="349"/>
      <c r="P218" s="348"/>
      <c r="Q218" s="349"/>
      <c r="R218" s="350"/>
      <c r="S218" s="351"/>
      <c r="T218" s="351"/>
      <c r="U218" s="352"/>
      <c r="V218" s="352"/>
    </row>
    <row r="219" spans="6:20" s="364" customFormat="1" ht="11.25" outlineLevel="5">
      <c r="F219" s="365"/>
      <c r="G219" s="366"/>
      <c r="H219" s="23" t="str">
        <f aca="true" t="shared" si="1" ref="H219:H224">IF(AND(H218&lt;&gt;"Výkaz výměr:",I218=""),"Výkaz výměr:","")</f>
        <v>Výkaz výměr:</v>
      </c>
      <c r="I219" s="367" t="s">
        <v>196</v>
      </c>
      <c r="J219" s="368"/>
      <c r="K219" s="369">
        <v>2.4</v>
      </c>
      <c r="L219" s="370"/>
      <c r="M219" s="370"/>
      <c r="N219" s="371"/>
      <c r="O219" s="372"/>
      <c r="P219" s="373"/>
      <c r="Q219" s="372"/>
      <c r="R219" s="374" t="s">
        <v>0</v>
      </c>
      <c r="S219" s="373"/>
      <c r="T219" s="373"/>
    </row>
    <row r="220" spans="6:20" s="364" customFormat="1" ht="11.25" outlineLevel="5">
      <c r="F220" s="365"/>
      <c r="G220" s="366"/>
      <c r="H220" s="23" t="str">
        <f t="shared" si="1"/>
        <v/>
      </c>
      <c r="I220" s="367" t="s">
        <v>215</v>
      </c>
      <c r="J220" s="368"/>
      <c r="K220" s="369">
        <v>0.7000000000000002</v>
      </c>
      <c r="L220" s="370"/>
      <c r="M220" s="370"/>
      <c r="N220" s="371"/>
      <c r="O220" s="372"/>
      <c r="P220" s="373"/>
      <c r="Q220" s="372"/>
      <c r="R220" s="374" t="s">
        <v>0</v>
      </c>
      <c r="S220" s="373"/>
      <c r="T220" s="373"/>
    </row>
    <row r="221" spans="6:20" s="364" customFormat="1" ht="11.25" outlineLevel="5">
      <c r="F221" s="365"/>
      <c r="G221" s="366"/>
      <c r="H221" s="23" t="str">
        <f t="shared" si="1"/>
        <v/>
      </c>
      <c r="I221" s="367" t="s">
        <v>195</v>
      </c>
      <c r="J221" s="368"/>
      <c r="K221" s="369">
        <v>2.4</v>
      </c>
      <c r="L221" s="370"/>
      <c r="M221" s="370"/>
      <c r="N221" s="371"/>
      <c r="O221" s="372"/>
      <c r="P221" s="373"/>
      <c r="Q221" s="372"/>
      <c r="R221" s="374" t="s">
        <v>0</v>
      </c>
      <c r="S221" s="373"/>
      <c r="T221" s="373"/>
    </row>
    <row r="222" spans="6:20" s="364" customFormat="1" ht="11.25" outlineLevel="5">
      <c r="F222" s="365"/>
      <c r="G222" s="366"/>
      <c r="H222" s="23" t="str">
        <f t="shared" si="1"/>
        <v/>
      </c>
      <c r="I222" s="367" t="s">
        <v>240</v>
      </c>
      <c r="J222" s="368"/>
      <c r="K222" s="369">
        <v>3.8</v>
      </c>
      <c r="L222" s="370"/>
      <c r="M222" s="370"/>
      <c r="N222" s="371"/>
      <c r="O222" s="372"/>
      <c r="P222" s="373"/>
      <c r="Q222" s="372"/>
      <c r="R222" s="374" t="s">
        <v>0</v>
      </c>
      <c r="S222" s="373"/>
      <c r="T222" s="373"/>
    </row>
    <row r="223" spans="6:20" s="364" customFormat="1" ht="11.25" outlineLevel="5">
      <c r="F223" s="365"/>
      <c r="G223" s="366"/>
      <c r="H223" s="23" t="str">
        <f t="shared" si="1"/>
        <v/>
      </c>
      <c r="I223" s="367" t="s">
        <v>158</v>
      </c>
      <c r="J223" s="368"/>
      <c r="K223" s="369">
        <v>1.4</v>
      </c>
      <c r="L223" s="370"/>
      <c r="M223" s="370"/>
      <c r="N223" s="371"/>
      <c r="O223" s="372"/>
      <c r="P223" s="373"/>
      <c r="Q223" s="372"/>
      <c r="R223" s="374" t="s">
        <v>0</v>
      </c>
      <c r="S223" s="373"/>
      <c r="T223" s="373"/>
    </row>
    <row r="224" spans="6:20" s="364" customFormat="1" ht="11.25" outlineLevel="5">
      <c r="F224" s="365"/>
      <c r="G224" s="366"/>
      <c r="H224" s="23" t="str">
        <f t="shared" si="1"/>
        <v/>
      </c>
      <c r="I224" s="367" t="s">
        <v>159</v>
      </c>
      <c r="J224" s="368"/>
      <c r="K224" s="369">
        <v>1.4</v>
      </c>
      <c r="L224" s="370"/>
      <c r="M224" s="370"/>
      <c r="N224" s="371"/>
      <c r="O224" s="372"/>
      <c r="P224" s="373"/>
      <c r="Q224" s="372"/>
      <c r="R224" s="374" t="s">
        <v>0</v>
      </c>
      <c r="S224" s="373"/>
      <c r="T224" s="373"/>
    </row>
    <row r="225" spans="6:22" s="335" customFormat="1" ht="24" outlineLevel="4">
      <c r="F225" s="336">
        <v>39</v>
      </c>
      <c r="G225" s="337" t="s">
        <v>5</v>
      </c>
      <c r="H225" s="338" t="s">
        <v>87</v>
      </c>
      <c r="I225" s="339" t="s">
        <v>255</v>
      </c>
      <c r="J225" s="337" t="s">
        <v>6</v>
      </c>
      <c r="K225" s="201">
        <v>4.5</v>
      </c>
      <c r="L225" s="340"/>
      <c r="M225" s="341">
        <f>K225*L225</f>
        <v>0</v>
      </c>
      <c r="N225" s="342">
        <v>0.00014</v>
      </c>
      <c r="O225" s="343">
        <f>K225*N225</f>
        <v>0.0006299999999999999</v>
      </c>
      <c r="P225" s="342"/>
      <c r="Q225" s="343">
        <f>K225*P225</f>
        <v>0</v>
      </c>
      <c r="R225" s="99">
        <v>21</v>
      </c>
      <c r="S225" s="344">
        <f>M225*(R225/100)</f>
        <v>0</v>
      </c>
      <c r="T225" s="344">
        <f>M225+S225</f>
        <v>0</v>
      </c>
      <c r="U225" s="222" t="s">
        <v>342</v>
      </c>
      <c r="V225" s="99">
        <v>1</v>
      </c>
    </row>
    <row r="226" spans="6:22" s="345" customFormat="1" ht="48.6" customHeight="1" outlineLevel="4">
      <c r="F226" s="346"/>
      <c r="G226" s="347"/>
      <c r="H226" s="21" t="s">
        <v>98</v>
      </c>
      <c r="I226" s="168" t="s">
        <v>285</v>
      </c>
      <c r="J226" s="167"/>
      <c r="K226" s="202"/>
      <c r="L226" s="187"/>
      <c r="M226" s="187"/>
      <c r="N226" s="348"/>
      <c r="O226" s="349"/>
      <c r="P226" s="348"/>
      <c r="Q226" s="349"/>
      <c r="R226" s="350"/>
      <c r="S226" s="351"/>
      <c r="T226" s="351"/>
      <c r="U226" s="352"/>
      <c r="V226" s="352"/>
    </row>
    <row r="227" spans="6:22" s="353" customFormat="1" ht="22.5" outlineLevel="4">
      <c r="F227" s="354"/>
      <c r="G227" s="355"/>
      <c r="H227" s="172" t="s">
        <v>113</v>
      </c>
      <c r="I227" s="173" t="s">
        <v>333</v>
      </c>
      <c r="J227" s="174"/>
      <c r="K227" s="203"/>
      <c r="L227" s="188"/>
      <c r="M227" s="188"/>
      <c r="N227" s="356"/>
      <c r="O227" s="357"/>
      <c r="P227" s="356"/>
      <c r="Q227" s="357"/>
      <c r="R227" s="358"/>
      <c r="S227" s="359"/>
      <c r="T227" s="359"/>
      <c r="U227" s="360"/>
      <c r="V227" s="360"/>
    </row>
    <row r="228" spans="6:22" s="345" customFormat="1" ht="6" customHeight="1" outlineLevel="4">
      <c r="F228" s="346"/>
      <c r="G228" s="347"/>
      <c r="H228" s="22"/>
      <c r="I228" s="352"/>
      <c r="J228" s="347"/>
      <c r="K228" s="361"/>
      <c r="L228" s="362"/>
      <c r="M228" s="363"/>
      <c r="N228" s="348"/>
      <c r="O228" s="349"/>
      <c r="P228" s="348"/>
      <c r="Q228" s="349"/>
      <c r="R228" s="350"/>
      <c r="S228" s="351"/>
      <c r="T228" s="351"/>
      <c r="U228" s="352"/>
      <c r="V228" s="352"/>
    </row>
    <row r="229" spans="6:20" s="364" customFormat="1" ht="11.25" outlineLevel="5">
      <c r="F229" s="365"/>
      <c r="G229" s="366"/>
      <c r="H229" s="23" t="str">
        <f>IF(AND(H228&lt;&gt;"Výkaz výměr:",I228=""),"Výkaz výměr:","")</f>
        <v>Výkaz výměr:</v>
      </c>
      <c r="I229" s="367" t="s">
        <v>196</v>
      </c>
      <c r="J229" s="368"/>
      <c r="K229" s="369">
        <v>2.4</v>
      </c>
      <c r="L229" s="370"/>
      <c r="M229" s="370"/>
      <c r="N229" s="371"/>
      <c r="O229" s="372"/>
      <c r="P229" s="373"/>
      <c r="Q229" s="372"/>
      <c r="R229" s="374" t="s">
        <v>0</v>
      </c>
      <c r="S229" s="373"/>
      <c r="T229" s="373"/>
    </row>
    <row r="230" spans="6:20" s="364" customFormat="1" ht="11.25" outlineLevel="5">
      <c r="F230" s="365"/>
      <c r="G230" s="366"/>
      <c r="H230" s="23" t="str">
        <f>IF(AND(H229&lt;&gt;"Výkaz výměr:",I229=""),"Výkaz výměr:","")</f>
        <v/>
      </c>
      <c r="I230" s="367" t="s">
        <v>215</v>
      </c>
      <c r="J230" s="368"/>
      <c r="K230" s="369">
        <v>0.7000000000000002</v>
      </c>
      <c r="L230" s="370"/>
      <c r="M230" s="370"/>
      <c r="N230" s="371"/>
      <c r="O230" s="372"/>
      <c r="P230" s="373"/>
      <c r="Q230" s="372"/>
      <c r="R230" s="374" t="s">
        <v>0</v>
      </c>
      <c r="S230" s="373"/>
      <c r="T230" s="373"/>
    </row>
    <row r="231" spans="6:20" s="364" customFormat="1" ht="11.25" outlineLevel="5">
      <c r="F231" s="365"/>
      <c r="G231" s="366"/>
      <c r="H231" s="23" t="str">
        <f>IF(AND(H230&lt;&gt;"Výkaz výměr:",I230=""),"Výkaz výměr:","")</f>
        <v/>
      </c>
      <c r="I231" s="367" t="s">
        <v>158</v>
      </c>
      <c r="J231" s="368"/>
      <c r="K231" s="369">
        <v>1.4</v>
      </c>
      <c r="L231" s="370"/>
      <c r="M231" s="370"/>
      <c r="N231" s="371"/>
      <c r="O231" s="372"/>
      <c r="P231" s="373"/>
      <c r="Q231" s="372"/>
      <c r="R231" s="374" t="s">
        <v>0</v>
      </c>
      <c r="S231" s="373"/>
      <c r="T231" s="373"/>
    </row>
    <row r="232" spans="6:22" s="335" customFormat="1" ht="24" outlineLevel="4">
      <c r="F232" s="336">
        <v>40</v>
      </c>
      <c r="G232" s="337" t="s">
        <v>5</v>
      </c>
      <c r="H232" s="338" t="s">
        <v>88</v>
      </c>
      <c r="I232" s="339" t="s">
        <v>254</v>
      </c>
      <c r="J232" s="337" t="s">
        <v>6</v>
      </c>
      <c r="K232" s="201">
        <v>7.6</v>
      </c>
      <c r="L232" s="340"/>
      <c r="M232" s="341">
        <f>K232*L232</f>
        <v>0</v>
      </c>
      <c r="N232" s="342">
        <v>0.00014</v>
      </c>
      <c r="O232" s="343">
        <f>K232*N232</f>
        <v>0.0010639999999999998</v>
      </c>
      <c r="P232" s="342"/>
      <c r="Q232" s="343">
        <f>K232*P232</f>
        <v>0</v>
      </c>
      <c r="R232" s="99">
        <v>21</v>
      </c>
      <c r="S232" s="344">
        <f>M232*(R232/100)</f>
        <v>0</v>
      </c>
      <c r="T232" s="344">
        <f>M232+S232</f>
        <v>0</v>
      </c>
      <c r="U232" s="222" t="s">
        <v>342</v>
      </c>
      <c r="V232" s="99">
        <v>1</v>
      </c>
    </row>
    <row r="233" spans="6:22" s="345" customFormat="1" ht="46.15" customHeight="1" outlineLevel="4">
      <c r="F233" s="346"/>
      <c r="G233" s="347"/>
      <c r="H233" s="21" t="s">
        <v>98</v>
      </c>
      <c r="I233" s="168" t="s">
        <v>285</v>
      </c>
      <c r="J233" s="167"/>
      <c r="K233" s="202"/>
      <c r="L233" s="187"/>
      <c r="M233" s="187"/>
      <c r="N233" s="348"/>
      <c r="O233" s="349"/>
      <c r="P233" s="348"/>
      <c r="Q233" s="349"/>
      <c r="R233" s="350"/>
      <c r="S233" s="351"/>
      <c r="T233" s="351"/>
      <c r="U233" s="352"/>
      <c r="V233" s="352"/>
    </row>
    <row r="234" spans="6:22" s="353" customFormat="1" ht="22.5" outlineLevel="4">
      <c r="F234" s="354"/>
      <c r="G234" s="355"/>
      <c r="H234" s="172" t="s">
        <v>113</v>
      </c>
      <c r="I234" s="173" t="s">
        <v>339</v>
      </c>
      <c r="J234" s="174"/>
      <c r="K234" s="203"/>
      <c r="L234" s="188"/>
      <c r="M234" s="188"/>
      <c r="N234" s="356"/>
      <c r="O234" s="357"/>
      <c r="P234" s="356"/>
      <c r="Q234" s="357"/>
      <c r="R234" s="358"/>
      <c r="S234" s="359"/>
      <c r="T234" s="359"/>
      <c r="U234" s="360"/>
      <c r="V234" s="360"/>
    </row>
    <row r="235" spans="6:22" s="345" customFormat="1" ht="6" customHeight="1" outlineLevel="4">
      <c r="F235" s="346"/>
      <c r="G235" s="347"/>
      <c r="H235" s="22"/>
      <c r="I235" s="352"/>
      <c r="J235" s="347"/>
      <c r="K235" s="361"/>
      <c r="L235" s="362"/>
      <c r="M235" s="363"/>
      <c r="N235" s="348"/>
      <c r="O235" s="349"/>
      <c r="P235" s="348"/>
      <c r="Q235" s="349"/>
      <c r="R235" s="350"/>
      <c r="S235" s="351"/>
      <c r="T235" s="351"/>
      <c r="U235" s="352"/>
      <c r="V235" s="352"/>
    </row>
    <row r="236" spans="6:20" s="364" customFormat="1" ht="11.25" outlineLevel="5">
      <c r="F236" s="365"/>
      <c r="G236" s="366"/>
      <c r="H236" s="23" t="str">
        <f>IF(AND(H235&lt;&gt;"Výkaz výměr:",I235=""),"Výkaz výměr:","")</f>
        <v>Výkaz výměr:</v>
      </c>
      <c r="I236" s="367" t="s">
        <v>195</v>
      </c>
      <c r="J236" s="368"/>
      <c r="K236" s="369">
        <v>2.4</v>
      </c>
      <c r="L236" s="370"/>
      <c r="M236" s="370"/>
      <c r="N236" s="371"/>
      <c r="O236" s="372"/>
      <c r="P236" s="373"/>
      <c r="Q236" s="372"/>
      <c r="R236" s="374" t="s">
        <v>0</v>
      </c>
      <c r="S236" s="373"/>
      <c r="T236" s="373"/>
    </row>
    <row r="237" spans="6:20" s="364" customFormat="1" ht="11.25" outlineLevel="5">
      <c r="F237" s="365"/>
      <c r="G237" s="366"/>
      <c r="H237" s="23" t="str">
        <f>IF(AND(H236&lt;&gt;"Výkaz výměr:",I236=""),"Výkaz výměr:","")</f>
        <v/>
      </c>
      <c r="I237" s="367" t="s">
        <v>240</v>
      </c>
      <c r="J237" s="368"/>
      <c r="K237" s="369">
        <v>3.8</v>
      </c>
      <c r="L237" s="370"/>
      <c r="M237" s="370"/>
      <c r="N237" s="371"/>
      <c r="O237" s="372"/>
      <c r="P237" s="373"/>
      <c r="Q237" s="372"/>
      <c r="R237" s="374" t="s">
        <v>0</v>
      </c>
      <c r="S237" s="373"/>
      <c r="T237" s="373"/>
    </row>
    <row r="238" spans="6:20" s="364" customFormat="1" ht="11.25" outlineLevel="5">
      <c r="F238" s="365"/>
      <c r="G238" s="366"/>
      <c r="H238" s="23" t="str">
        <f>IF(AND(H237&lt;&gt;"Výkaz výměr:",I237=""),"Výkaz výměr:","")</f>
        <v/>
      </c>
      <c r="I238" s="367" t="s">
        <v>159</v>
      </c>
      <c r="J238" s="368"/>
      <c r="K238" s="369">
        <v>1.4</v>
      </c>
      <c r="L238" s="370"/>
      <c r="M238" s="370"/>
      <c r="N238" s="371"/>
      <c r="O238" s="372"/>
      <c r="P238" s="373"/>
      <c r="Q238" s="372"/>
      <c r="R238" s="374" t="s">
        <v>0</v>
      </c>
      <c r="S238" s="373"/>
      <c r="T238" s="373"/>
    </row>
    <row r="239" spans="6:22" s="335" customFormat="1" ht="24" outlineLevel="4">
      <c r="F239" s="336">
        <v>41</v>
      </c>
      <c r="G239" s="337" t="s">
        <v>5</v>
      </c>
      <c r="H239" s="338" t="s">
        <v>89</v>
      </c>
      <c r="I239" s="339" t="s">
        <v>243</v>
      </c>
      <c r="J239" s="337" t="s">
        <v>6</v>
      </c>
      <c r="K239" s="201">
        <v>7.6</v>
      </c>
      <c r="L239" s="340"/>
      <c r="M239" s="341">
        <f>K239*L239</f>
        <v>0</v>
      </c>
      <c r="N239" s="342">
        <v>0.00023</v>
      </c>
      <c r="O239" s="343">
        <f>K239*N239</f>
        <v>0.001748</v>
      </c>
      <c r="P239" s="342"/>
      <c r="Q239" s="343">
        <f>K239*P239</f>
        <v>0</v>
      </c>
      <c r="R239" s="99">
        <v>21</v>
      </c>
      <c r="S239" s="344">
        <f>M239*(R239/100)</f>
        <v>0</v>
      </c>
      <c r="T239" s="344">
        <f>M239+S239</f>
        <v>0</v>
      </c>
      <c r="U239" s="222" t="s">
        <v>342</v>
      </c>
      <c r="V239" s="99">
        <v>1</v>
      </c>
    </row>
    <row r="240" spans="6:22" s="345" customFormat="1" ht="46.15" customHeight="1" outlineLevel="4">
      <c r="F240" s="346"/>
      <c r="G240" s="347"/>
      <c r="H240" s="21" t="s">
        <v>98</v>
      </c>
      <c r="I240" s="168" t="s">
        <v>257</v>
      </c>
      <c r="J240" s="167"/>
      <c r="K240" s="202"/>
      <c r="L240" s="187"/>
      <c r="M240" s="187"/>
      <c r="N240" s="348"/>
      <c r="O240" s="349"/>
      <c r="P240" s="348"/>
      <c r="Q240" s="349"/>
      <c r="R240" s="350"/>
      <c r="S240" s="351"/>
      <c r="T240" s="351"/>
      <c r="U240" s="352"/>
      <c r="V240" s="352"/>
    </row>
    <row r="241" spans="6:22" s="353" customFormat="1" ht="22.5" outlineLevel="4">
      <c r="F241" s="354"/>
      <c r="G241" s="355"/>
      <c r="H241" s="172" t="s">
        <v>113</v>
      </c>
      <c r="I241" s="173" t="s">
        <v>339</v>
      </c>
      <c r="J241" s="174"/>
      <c r="K241" s="203"/>
      <c r="L241" s="188"/>
      <c r="M241" s="188"/>
      <c r="N241" s="356"/>
      <c r="O241" s="357"/>
      <c r="P241" s="356"/>
      <c r="Q241" s="357"/>
      <c r="R241" s="358"/>
      <c r="S241" s="359"/>
      <c r="T241" s="359"/>
      <c r="U241" s="360"/>
      <c r="V241" s="360"/>
    </row>
    <row r="242" spans="6:22" s="345" customFormat="1" ht="6" customHeight="1" outlineLevel="4">
      <c r="F242" s="346"/>
      <c r="G242" s="347"/>
      <c r="H242" s="22"/>
      <c r="I242" s="352"/>
      <c r="J242" s="347"/>
      <c r="K242" s="361"/>
      <c r="L242" s="362"/>
      <c r="M242" s="363"/>
      <c r="N242" s="348"/>
      <c r="O242" s="349"/>
      <c r="P242" s="348"/>
      <c r="Q242" s="349"/>
      <c r="R242" s="350"/>
      <c r="S242" s="351"/>
      <c r="T242" s="351"/>
      <c r="U242" s="352"/>
      <c r="V242" s="352"/>
    </row>
    <row r="243" spans="6:20" s="364" customFormat="1" ht="11.25" outlineLevel="5">
      <c r="F243" s="365"/>
      <c r="G243" s="366"/>
      <c r="H243" s="23" t="str">
        <f>IF(AND(H242&lt;&gt;"Výkaz výměr:",I242=""),"Výkaz výměr:","")</f>
        <v>Výkaz výměr:</v>
      </c>
      <c r="I243" s="367" t="s">
        <v>195</v>
      </c>
      <c r="J243" s="368"/>
      <c r="K243" s="369">
        <v>2.4</v>
      </c>
      <c r="L243" s="370"/>
      <c r="M243" s="370"/>
      <c r="N243" s="371"/>
      <c r="O243" s="372"/>
      <c r="P243" s="373"/>
      <c r="Q243" s="372"/>
      <c r="R243" s="374" t="s">
        <v>0</v>
      </c>
      <c r="S243" s="373"/>
      <c r="T243" s="373"/>
    </row>
    <row r="244" spans="6:20" s="364" customFormat="1" ht="11.25" outlineLevel="5">
      <c r="F244" s="365"/>
      <c r="G244" s="366"/>
      <c r="H244" s="23" t="str">
        <f>IF(AND(H243&lt;&gt;"Výkaz výměr:",I243=""),"Výkaz výměr:","")</f>
        <v/>
      </c>
      <c r="I244" s="367" t="s">
        <v>240</v>
      </c>
      <c r="J244" s="368"/>
      <c r="K244" s="369">
        <v>3.8</v>
      </c>
      <c r="L244" s="370"/>
      <c r="M244" s="370"/>
      <c r="N244" s="371"/>
      <c r="O244" s="372"/>
      <c r="P244" s="373"/>
      <c r="Q244" s="372"/>
      <c r="R244" s="374" t="s">
        <v>0</v>
      </c>
      <c r="S244" s="373"/>
      <c r="T244" s="373"/>
    </row>
    <row r="245" spans="6:20" s="364" customFormat="1" ht="11.25" outlineLevel="5">
      <c r="F245" s="365"/>
      <c r="G245" s="366"/>
      <c r="H245" s="23" t="str">
        <f>IF(AND(H244&lt;&gt;"Výkaz výměr:",I244=""),"Výkaz výměr:","")</f>
        <v/>
      </c>
      <c r="I245" s="367" t="s">
        <v>159</v>
      </c>
      <c r="J245" s="368"/>
      <c r="K245" s="369">
        <v>1.4</v>
      </c>
      <c r="L245" s="370"/>
      <c r="M245" s="370"/>
      <c r="N245" s="371"/>
      <c r="O245" s="372"/>
      <c r="P245" s="373"/>
      <c r="Q245" s="372"/>
      <c r="R245" s="374" t="s">
        <v>0</v>
      </c>
      <c r="S245" s="373"/>
      <c r="T245" s="373"/>
    </row>
    <row r="246" spans="6:22" s="335" customFormat="1" ht="12" outlineLevel="4">
      <c r="F246" s="336">
        <v>42</v>
      </c>
      <c r="G246" s="337" t="s">
        <v>5</v>
      </c>
      <c r="H246" s="338" t="s">
        <v>90</v>
      </c>
      <c r="I246" s="339" t="s">
        <v>228</v>
      </c>
      <c r="J246" s="337" t="s">
        <v>6</v>
      </c>
      <c r="K246" s="201">
        <v>4.5</v>
      </c>
      <c r="L246" s="340"/>
      <c r="M246" s="341">
        <f>K246*L246</f>
        <v>0</v>
      </c>
      <c r="N246" s="342">
        <v>0.00023</v>
      </c>
      <c r="O246" s="343">
        <f>K246*N246</f>
        <v>0.0010350000000000001</v>
      </c>
      <c r="P246" s="342"/>
      <c r="Q246" s="343">
        <f>K246*P246</f>
        <v>0</v>
      </c>
      <c r="R246" s="99">
        <v>21</v>
      </c>
      <c r="S246" s="344">
        <f>M246*(R246/100)</f>
        <v>0</v>
      </c>
      <c r="T246" s="344">
        <f>M246+S246</f>
        <v>0</v>
      </c>
      <c r="U246" s="222" t="s">
        <v>342</v>
      </c>
      <c r="V246" s="99">
        <v>1</v>
      </c>
    </row>
    <row r="247" spans="6:22" s="345" customFormat="1" ht="46.9" customHeight="1" outlineLevel="4">
      <c r="F247" s="346"/>
      <c r="G247" s="347"/>
      <c r="H247" s="21" t="s">
        <v>98</v>
      </c>
      <c r="I247" s="168" t="s">
        <v>275</v>
      </c>
      <c r="J247" s="167"/>
      <c r="K247" s="202"/>
      <c r="L247" s="187"/>
      <c r="M247" s="187"/>
      <c r="N247" s="348"/>
      <c r="O247" s="349"/>
      <c r="P247" s="348"/>
      <c r="Q247" s="349"/>
      <c r="R247" s="350"/>
      <c r="S247" s="351"/>
      <c r="T247" s="351"/>
      <c r="U247" s="352"/>
      <c r="V247" s="352"/>
    </row>
    <row r="248" spans="6:22" s="353" customFormat="1" ht="22.5" outlineLevel="4">
      <c r="F248" s="354"/>
      <c r="G248" s="355"/>
      <c r="H248" s="172" t="s">
        <v>113</v>
      </c>
      <c r="I248" s="173" t="s">
        <v>333</v>
      </c>
      <c r="J248" s="174"/>
      <c r="K248" s="203"/>
      <c r="L248" s="188"/>
      <c r="M248" s="188"/>
      <c r="N248" s="356"/>
      <c r="O248" s="357"/>
      <c r="P248" s="356"/>
      <c r="Q248" s="357"/>
      <c r="R248" s="358"/>
      <c r="S248" s="359"/>
      <c r="T248" s="359"/>
      <c r="U248" s="360"/>
      <c r="V248" s="360"/>
    </row>
    <row r="249" spans="6:22" s="345" customFormat="1" ht="6" customHeight="1" outlineLevel="4">
      <c r="F249" s="346"/>
      <c r="G249" s="347"/>
      <c r="H249" s="22"/>
      <c r="I249" s="352"/>
      <c r="J249" s="347"/>
      <c r="K249" s="361"/>
      <c r="L249" s="362"/>
      <c r="M249" s="363"/>
      <c r="N249" s="348"/>
      <c r="O249" s="349"/>
      <c r="P249" s="348"/>
      <c r="Q249" s="349"/>
      <c r="R249" s="350"/>
      <c r="S249" s="351"/>
      <c r="T249" s="351"/>
      <c r="U249" s="352"/>
      <c r="V249" s="352"/>
    </row>
    <row r="250" spans="6:20" s="364" customFormat="1" ht="11.25" outlineLevel="5">
      <c r="F250" s="365"/>
      <c r="G250" s="366"/>
      <c r="H250" s="23" t="str">
        <f>IF(AND(H249&lt;&gt;"Výkaz výměr:",I249=""),"Výkaz výměr:","")</f>
        <v>Výkaz výměr:</v>
      </c>
      <c r="I250" s="367" t="s">
        <v>196</v>
      </c>
      <c r="J250" s="368"/>
      <c r="K250" s="369">
        <v>2.4</v>
      </c>
      <c r="L250" s="370"/>
      <c r="M250" s="370"/>
      <c r="N250" s="371"/>
      <c r="O250" s="372"/>
      <c r="P250" s="373"/>
      <c r="Q250" s="372"/>
      <c r="R250" s="374" t="s">
        <v>0</v>
      </c>
      <c r="S250" s="373"/>
      <c r="T250" s="373"/>
    </row>
    <row r="251" spans="6:20" s="364" customFormat="1" ht="11.25" outlineLevel="5">
      <c r="F251" s="365"/>
      <c r="G251" s="366"/>
      <c r="H251" s="23" t="str">
        <f>IF(AND(H250&lt;&gt;"Výkaz výměr:",I250=""),"Výkaz výměr:","")</f>
        <v/>
      </c>
      <c r="I251" s="367" t="s">
        <v>215</v>
      </c>
      <c r="J251" s="368"/>
      <c r="K251" s="369">
        <v>0.7000000000000002</v>
      </c>
      <c r="L251" s="370"/>
      <c r="M251" s="370"/>
      <c r="N251" s="371"/>
      <c r="O251" s="372"/>
      <c r="P251" s="373"/>
      <c r="Q251" s="372"/>
      <c r="R251" s="374" t="s">
        <v>0</v>
      </c>
      <c r="S251" s="373"/>
      <c r="T251" s="373"/>
    </row>
    <row r="252" spans="6:20" s="364" customFormat="1" ht="11.25" outlineLevel="5">
      <c r="F252" s="365"/>
      <c r="G252" s="366"/>
      <c r="H252" s="23" t="str">
        <f>IF(AND(H251&lt;&gt;"Výkaz výměr:",I251=""),"Výkaz výměr:","")</f>
        <v/>
      </c>
      <c r="I252" s="367" t="s">
        <v>158</v>
      </c>
      <c r="J252" s="368"/>
      <c r="K252" s="369">
        <v>1.4</v>
      </c>
      <c r="L252" s="370"/>
      <c r="M252" s="370"/>
      <c r="N252" s="371"/>
      <c r="O252" s="372"/>
      <c r="P252" s="373"/>
      <c r="Q252" s="372"/>
      <c r="R252" s="374" t="s">
        <v>0</v>
      </c>
      <c r="S252" s="373"/>
      <c r="T252" s="373"/>
    </row>
    <row r="253" spans="6:22" s="335" customFormat="1" ht="12" outlineLevel="4">
      <c r="F253" s="336">
        <v>43</v>
      </c>
      <c r="G253" s="337" t="s">
        <v>5</v>
      </c>
      <c r="H253" s="338" t="s">
        <v>91</v>
      </c>
      <c r="I253" s="339" t="s">
        <v>233</v>
      </c>
      <c r="J253" s="337" t="s">
        <v>6</v>
      </c>
      <c r="K253" s="201">
        <v>7.6</v>
      </c>
      <c r="L253" s="340"/>
      <c r="M253" s="341">
        <f>K253*L253</f>
        <v>0</v>
      </c>
      <c r="N253" s="342">
        <v>9E-05</v>
      </c>
      <c r="O253" s="343">
        <f>K253*N253</f>
        <v>0.000684</v>
      </c>
      <c r="P253" s="342"/>
      <c r="Q253" s="343">
        <f>K253*P253</f>
        <v>0</v>
      </c>
      <c r="R253" s="99">
        <v>21</v>
      </c>
      <c r="S253" s="344">
        <f>M253*(R253/100)</f>
        <v>0</v>
      </c>
      <c r="T253" s="344">
        <f>M253+S253</f>
        <v>0</v>
      </c>
      <c r="U253" s="222" t="s">
        <v>342</v>
      </c>
      <c r="V253" s="99">
        <v>1</v>
      </c>
    </row>
    <row r="254" spans="6:22" s="345" customFormat="1" ht="46.15" customHeight="1" outlineLevel="4">
      <c r="F254" s="346"/>
      <c r="G254" s="347"/>
      <c r="H254" s="21" t="s">
        <v>98</v>
      </c>
      <c r="I254" s="168" t="s">
        <v>279</v>
      </c>
      <c r="J254" s="167"/>
      <c r="K254" s="202"/>
      <c r="L254" s="187"/>
      <c r="M254" s="187"/>
      <c r="N254" s="348"/>
      <c r="O254" s="349"/>
      <c r="P254" s="348"/>
      <c r="Q254" s="349"/>
      <c r="R254" s="350"/>
      <c r="S254" s="351"/>
      <c r="T254" s="351"/>
      <c r="U254" s="352"/>
      <c r="V254" s="352"/>
    </row>
    <row r="255" spans="6:22" s="353" customFormat="1" ht="22.5" outlineLevel="4">
      <c r="F255" s="354"/>
      <c r="G255" s="355"/>
      <c r="H255" s="172" t="s">
        <v>113</v>
      </c>
      <c r="I255" s="173" t="s">
        <v>339</v>
      </c>
      <c r="J255" s="174"/>
      <c r="K255" s="203"/>
      <c r="L255" s="188"/>
      <c r="M255" s="188"/>
      <c r="N255" s="356"/>
      <c r="O255" s="357"/>
      <c r="P255" s="356"/>
      <c r="Q255" s="357"/>
      <c r="R255" s="358"/>
      <c r="S255" s="359"/>
      <c r="T255" s="359"/>
      <c r="U255" s="360"/>
      <c r="V255" s="360"/>
    </row>
    <row r="256" spans="6:22" s="345" customFormat="1" ht="6" customHeight="1" outlineLevel="4">
      <c r="F256" s="346"/>
      <c r="G256" s="347"/>
      <c r="H256" s="22"/>
      <c r="I256" s="352"/>
      <c r="J256" s="347"/>
      <c r="K256" s="361"/>
      <c r="L256" s="362"/>
      <c r="M256" s="363"/>
      <c r="N256" s="348"/>
      <c r="O256" s="349"/>
      <c r="P256" s="348"/>
      <c r="Q256" s="349"/>
      <c r="R256" s="350"/>
      <c r="S256" s="351"/>
      <c r="T256" s="351"/>
      <c r="U256" s="352"/>
      <c r="V256" s="352"/>
    </row>
    <row r="257" spans="6:20" s="364" customFormat="1" ht="11.25" outlineLevel="5">
      <c r="F257" s="365"/>
      <c r="G257" s="366"/>
      <c r="H257" s="23" t="str">
        <f>IF(AND(H256&lt;&gt;"Výkaz výměr:",I256=""),"Výkaz výměr:","")</f>
        <v>Výkaz výměr:</v>
      </c>
      <c r="I257" s="367" t="s">
        <v>195</v>
      </c>
      <c r="J257" s="368"/>
      <c r="K257" s="369">
        <v>2.4</v>
      </c>
      <c r="L257" s="370"/>
      <c r="M257" s="370"/>
      <c r="N257" s="371"/>
      <c r="O257" s="372"/>
      <c r="P257" s="373"/>
      <c r="Q257" s="372"/>
      <c r="R257" s="374" t="s">
        <v>0</v>
      </c>
      <c r="S257" s="373"/>
      <c r="T257" s="373"/>
    </row>
    <row r="258" spans="6:20" s="364" customFormat="1" ht="11.25" outlineLevel="5">
      <c r="F258" s="365"/>
      <c r="G258" s="366"/>
      <c r="H258" s="23" t="str">
        <f>IF(AND(H257&lt;&gt;"Výkaz výměr:",I257=""),"Výkaz výměr:","")</f>
        <v/>
      </c>
      <c r="I258" s="367" t="s">
        <v>240</v>
      </c>
      <c r="J258" s="368"/>
      <c r="K258" s="369">
        <v>3.8</v>
      </c>
      <c r="L258" s="370"/>
      <c r="M258" s="370"/>
      <c r="N258" s="371"/>
      <c r="O258" s="372"/>
      <c r="P258" s="373"/>
      <c r="Q258" s="372"/>
      <c r="R258" s="374" t="s">
        <v>0</v>
      </c>
      <c r="S258" s="373"/>
      <c r="T258" s="373"/>
    </row>
    <row r="259" spans="6:20" s="364" customFormat="1" ht="11.25" outlineLevel="5">
      <c r="F259" s="365"/>
      <c r="G259" s="366"/>
      <c r="H259" s="23" t="str">
        <f>IF(AND(H258&lt;&gt;"Výkaz výměr:",I258=""),"Výkaz výměr:","")</f>
        <v/>
      </c>
      <c r="I259" s="367" t="s">
        <v>159</v>
      </c>
      <c r="J259" s="368"/>
      <c r="K259" s="369">
        <v>1.4</v>
      </c>
      <c r="L259" s="370"/>
      <c r="M259" s="370"/>
      <c r="N259" s="371"/>
      <c r="O259" s="372"/>
      <c r="P259" s="373"/>
      <c r="Q259" s="372"/>
      <c r="R259" s="374" t="s">
        <v>0</v>
      </c>
      <c r="S259" s="373"/>
      <c r="T259" s="373"/>
    </row>
    <row r="260" spans="6:20" s="385" customFormat="1" ht="12.75" customHeight="1" outlineLevel="4">
      <c r="F260" s="375"/>
      <c r="G260" s="376"/>
      <c r="H260" s="376"/>
      <c r="I260" s="377"/>
      <c r="J260" s="378"/>
      <c r="K260" s="379"/>
      <c r="L260" s="380"/>
      <c r="M260" s="380"/>
      <c r="N260" s="381"/>
      <c r="O260" s="382"/>
      <c r="P260" s="383"/>
      <c r="Q260" s="382"/>
      <c r="R260" s="384" t="s">
        <v>0</v>
      </c>
      <c r="S260" s="383"/>
      <c r="T260" s="383"/>
    </row>
    <row r="261" spans="6:22" s="324" customFormat="1" ht="16.5" customHeight="1" outlineLevel="3">
      <c r="F261" s="325"/>
      <c r="G261" s="326"/>
      <c r="H261" s="327"/>
      <c r="I261" s="327" t="s">
        <v>208</v>
      </c>
      <c r="J261" s="326"/>
      <c r="K261" s="328"/>
      <c r="L261" s="329"/>
      <c r="M261" s="255">
        <f>SUBTOTAL(9,M262:M286)</f>
        <v>0</v>
      </c>
      <c r="N261" s="330"/>
      <c r="O261" s="331">
        <f>SUBTOTAL(9,O262:O286)</f>
        <v>0.1452</v>
      </c>
      <c r="P261" s="332"/>
      <c r="Q261" s="331">
        <f>SUBTOTAL(9,Q262:Q286)</f>
        <v>0.1452</v>
      </c>
      <c r="R261" s="333" t="s">
        <v>0</v>
      </c>
      <c r="S261" s="332">
        <f>SUBTOTAL(9,S262:S286)</f>
        <v>0</v>
      </c>
      <c r="T261" s="332">
        <f>SUBTOTAL(9,T262:T286)</f>
        <v>0</v>
      </c>
      <c r="V261" s="334">
        <f>SUBTOTAL(9,V262:V286)</f>
        <v>6</v>
      </c>
    </row>
    <row r="262" spans="6:22" s="335" customFormat="1" ht="24" outlineLevel="4">
      <c r="F262" s="336">
        <v>44</v>
      </c>
      <c r="G262" s="337" t="s">
        <v>4</v>
      </c>
      <c r="H262" s="338" t="s">
        <v>92</v>
      </c>
      <c r="I262" s="339" t="s">
        <v>291</v>
      </c>
      <c r="J262" s="337" t="s">
        <v>6</v>
      </c>
      <c r="K262" s="201">
        <v>7.6</v>
      </c>
      <c r="L262" s="340"/>
      <c r="M262" s="341">
        <f>K262*L262</f>
        <v>0</v>
      </c>
      <c r="N262" s="342">
        <v>0.012</v>
      </c>
      <c r="O262" s="343">
        <f>K262*N262</f>
        <v>0.0912</v>
      </c>
      <c r="P262" s="342">
        <v>0.012</v>
      </c>
      <c r="Q262" s="343">
        <f>K262*P262</f>
        <v>0.0912</v>
      </c>
      <c r="R262" s="99">
        <v>21</v>
      </c>
      <c r="S262" s="344">
        <f>M262*(R262/100)</f>
        <v>0</v>
      </c>
      <c r="T262" s="344">
        <f>M262+S262</f>
        <v>0</v>
      </c>
      <c r="U262" s="222" t="s">
        <v>342</v>
      </c>
      <c r="V262" s="99">
        <v>1</v>
      </c>
    </row>
    <row r="263" spans="6:22" s="345" customFormat="1" ht="55.9" customHeight="1" outlineLevel="4">
      <c r="F263" s="346"/>
      <c r="G263" s="347"/>
      <c r="H263" s="21" t="s">
        <v>98</v>
      </c>
      <c r="I263" s="168" t="s">
        <v>311</v>
      </c>
      <c r="J263" s="167"/>
      <c r="K263" s="202"/>
      <c r="L263" s="187"/>
      <c r="M263" s="187"/>
      <c r="N263" s="348"/>
      <c r="O263" s="349"/>
      <c r="P263" s="348"/>
      <c r="Q263" s="349"/>
      <c r="R263" s="350"/>
      <c r="S263" s="351"/>
      <c r="T263" s="351"/>
      <c r="U263" s="352"/>
      <c r="V263" s="352"/>
    </row>
    <row r="264" spans="6:22" s="353" customFormat="1" ht="12" outlineLevel="4">
      <c r="F264" s="354"/>
      <c r="G264" s="355"/>
      <c r="H264" s="172" t="s">
        <v>113</v>
      </c>
      <c r="I264" s="173" t="s">
        <v>227</v>
      </c>
      <c r="J264" s="174"/>
      <c r="K264" s="203"/>
      <c r="L264" s="188"/>
      <c r="M264" s="188"/>
      <c r="N264" s="356"/>
      <c r="O264" s="357"/>
      <c r="P264" s="356"/>
      <c r="Q264" s="357"/>
      <c r="R264" s="358"/>
      <c r="S264" s="359"/>
      <c r="T264" s="359"/>
      <c r="U264" s="360"/>
      <c r="V264" s="360"/>
    </row>
    <row r="265" spans="6:22" s="345" customFormat="1" ht="6" customHeight="1" outlineLevel="4">
      <c r="F265" s="346"/>
      <c r="G265" s="347"/>
      <c r="H265" s="22"/>
      <c r="I265" s="352"/>
      <c r="J265" s="347"/>
      <c r="K265" s="361"/>
      <c r="L265" s="362"/>
      <c r="M265" s="363"/>
      <c r="N265" s="348"/>
      <c r="O265" s="349"/>
      <c r="P265" s="348"/>
      <c r="Q265" s="349"/>
      <c r="R265" s="350"/>
      <c r="S265" s="351"/>
      <c r="T265" s="351"/>
      <c r="U265" s="352"/>
      <c r="V265" s="352"/>
    </row>
    <row r="266" spans="6:22" s="335" customFormat="1" ht="24" outlineLevel="4">
      <c r="F266" s="336">
        <v>45</v>
      </c>
      <c r="G266" s="337" t="s">
        <v>4</v>
      </c>
      <c r="H266" s="338" t="s">
        <v>93</v>
      </c>
      <c r="I266" s="339" t="s">
        <v>288</v>
      </c>
      <c r="J266" s="337" t="s">
        <v>6</v>
      </c>
      <c r="K266" s="201">
        <v>4.5</v>
      </c>
      <c r="L266" s="340"/>
      <c r="M266" s="341">
        <f>K266*L266</f>
        <v>0</v>
      </c>
      <c r="N266" s="342">
        <v>0.012</v>
      </c>
      <c r="O266" s="343">
        <f>K266*N266</f>
        <v>0.054</v>
      </c>
      <c r="P266" s="342">
        <v>0.012</v>
      </c>
      <c r="Q266" s="343">
        <f>K266*P266</f>
        <v>0.054</v>
      </c>
      <c r="R266" s="99">
        <v>21</v>
      </c>
      <c r="S266" s="344">
        <f>M266*(R266/100)</f>
        <v>0</v>
      </c>
      <c r="T266" s="344">
        <f>M266+S266</f>
        <v>0</v>
      </c>
      <c r="U266" s="222" t="s">
        <v>342</v>
      </c>
      <c r="V266" s="99">
        <v>1</v>
      </c>
    </row>
    <row r="267" spans="6:22" s="345" customFormat="1" ht="55.9" customHeight="1" outlineLevel="4">
      <c r="F267" s="346"/>
      <c r="G267" s="347"/>
      <c r="H267" s="21" t="s">
        <v>98</v>
      </c>
      <c r="I267" s="168" t="s">
        <v>312</v>
      </c>
      <c r="J267" s="167"/>
      <c r="K267" s="202"/>
      <c r="L267" s="187"/>
      <c r="M267" s="187"/>
      <c r="N267" s="348"/>
      <c r="O267" s="349"/>
      <c r="P267" s="348"/>
      <c r="Q267" s="349"/>
      <c r="R267" s="350"/>
      <c r="S267" s="351"/>
      <c r="T267" s="351"/>
      <c r="U267" s="352"/>
      <c r="V267" s="352"/>
    </row>
    <row r="268" spans="6:22" s="353" customFormat="1" ht="12" outlineLevel="4">
      <c r="F268" s="354"/>
      <c r="G268" s="355"/>
      <c r="H268" s="172" t="s">
        <v>113</v>
      </c>
      <c r="I268" s="173" t="s">
        <v>232</v>
      </c>
      <c r="J268" s="174"/>
      <c r="K268" s="203"/>
      <c r="L268" s="188"/>
      <c r="M268" s="188"/>
      <c r="N268" s="356"/>
      <c r="O268" s="357"/>
      <c r="P268" s="356"/>
      <c r="Q268" s="357"/>
      <c r="R268" s="358"/>
      <c r="S268" s="359"/>
      <c r="T268" s="359"/>
      <c r="U268" s="360"/>
      <c r="V268" s="360"/>
    </row>
    <row r="269" spans="6:22" s="345" customFormat="1" ht="6" customHeight="1" outlineLevel="4">
      <c r="F269" s="346"/>
      <c r="G269" s="347"/>
      <c r="H269" s="22"/>
      <c r="I269" s="352"/>
      <c r="J269" s="347"/>
      <c r="K269" s="361"/>
      <c r="L269" s="362"/>
      <c r="M269" s="363"/>
      <c r="N269" s="348"/>
      <c r="O269" s="349"/>
      <c r="P269" s="348"/>
      <c r="Q269" s="349"/>
      <c r="R269" s="350"/>
      <c r="S269" s="351"/>
      <c r="T269" s="351"/>
      <c r="U269" s="352"/>
      <c r="V269" s="352"/>
    </row>
    <row r="270" spans="6:22" s="335" customFormat="1" ht="12" outlineLevel="4">
      <c r="F270" s="336">
        <v>46</v>
      </c>
      <c r="G270" s="337" t="s">
        <v>4</v>
      </c>
      <c r="H270" s="338" t="s">
        <v>43</v>
      </c>
      <c r="I270" s="339" t="s">
        <v>168</v>
      </c>
      <c r="J270" s="337" t="s">
        <v>6</v>
      </c>
      <c r="K270" s="201">
        <v>12.1</v>
      </c>
      <c r="L270" s="340"/>
      <c r="M270" s="341">
        <f>K270*L270</f>
        <v>0</v>
      </c>
      <c r="N270" s="342"/>
      <c r="O270" s="343">
        <f>K270*N270</f>
        <v>0</v>
      </c>
      <c r="P270" s="342"/>
      <c r="Q270" s="343">
        <f>K270*P270</f>
        <v>0</v>
      </c>
      <c r="R270" s="99">
        <v>21</v>
      </c>
      <c r="S270" s="344">
        <f>M270*(R270/100)</f>
        <v>0</v>
      </c>
      <c r="T270" s="344">
        <f>M270+S270</f>
        <v>0</v>
      </c>
      <c r="U270" s="222" t="s">
        <v>341</v>
      </c>
      <c r="V270" s="99">
        <v>1</v>
      </c>
    </row>
    <row r="271" spans="6:22" s="345" customFormat="1" ht="48.6" customHeight="1" outlineLevel="4">
      <c r="F271" s="346"/>
      <c r="G271" s="347"/>
      <c r="H271" s="21" t="s">
        <v>98</v>
      </c>
      <c r="I271" s="168" t="s">
        <v>266</v>
      </c>
      <c r="J271" s="167"/>
      <c r="K271" s="202"/>
      <c r="L271" s="187"/>
      <c r="M271" s="187"/>
      <c r="N271" s="348"/>
      <c r="O271" s="349"/>
      <c r="P271" s="348"/>
      <c r="Q271" s="349"/>
      <c r="R271" s="350"/>
      <c r="S271" s="351"/>
      <c r="T271" s="351"/>
      <c r="U271" s="352"/>
      <c r="V271" s="352"/>
    </row>
    <row r="272" spans="6:22" s="353" customFormat="1" ht="12" outlineLevel="4">
      <c r="F272" s="354"/>
      <c r="G272" s="355"/>
      <c r="H272" s="172" t="s">
        <v>113</v>
      </c>
      <c r="I272" s="173" t="s">
        <v>222</v>
      </c>
      <c r="J272" s="174"/>
      <c r="K272" s="203"/>
      <c r="L272" s="188"/>
      <c r="M272" s="188"/>
      <c r="N272" s="356"/>
      <c r="O272" s="357"/>
      <c r="P272" s="356"/>
      <c r="Q272" s="357"/>
      <c r="R272" s="358"/>
      <c r="S272" s="359"/>
      <c r="T272" s="359"/>
      <c r="U272" s="360"/>
      <c r="V272" s="360"/>
    </row>
    <row r="273" spans="6:22" s="345" customFormat="1" ht="6" customHeight="1" outlineLevel="4">
      <c r="F273" s="346"/>
      <c r="G273" s="347"/>
      <c r="H273" s="22"/>
      <c r="I273" s="352"/>
      <c r="J273" s="347"/>
      <c r="K273" s="361"/>
      <c r="L273" s="362"/>
      <c r="M273" s="363"/>
      <c r="N273" s="348"/>
      <c r="O273" s="349"/>
      <c r="P273" s="348"/>
      <c r="Q273" s="349"/>
      <c r="R273" s="350"/>
      <c r="S273" s="351"/>
      <c r="T273" s="351"/>
      <c r="U273" s="352"/>
      <c r="V273" s="352"/>
    </row>
    <row r="274" spans="6:22" s="335" customFormat="1" ht="12" outlineLevel="4">
      <c r="F274" s="336">
        <v>47</v>
      </c>
      <c r="G274" s="337" t="s">
        <v>4</v>
      </c>
      <c r="H274" s="338" t="s">
        <v>44</v>
      </c>
      <c r="I274" s="339" t="s">
        <v>176</v>
      </c>
      <c r="J274" s="337" t="s">
        <v>6</v>
      </c>
      <c r="K274" s="201">
        <v>12.1</v>
      </c>
      <c r="L274" s="340"/>
      <c r="M274" s="341">
        <f>K274*L274</f>
        <v>0</v>
      </c>
      <c r="N274" s="342"/>
      <c r="O274" s="343">
        <f>K274*N274</f>
        <v>0</v>
      </c>
      <c r="P274" s="342"/>
      <c r="Q274" s="343">
        <f>K274*P274</f>
        <v>0</v>
      </c>
      <c r="R274" s="99">
        <v>21</v>
      </c>
      <c r="S274" s="344">
        <f>M274*(R274/100)</f>
        <v>0</v>
      </c>
      <c r="T274" s="344">
        <f>M274+S274</f>
        <v>0</v>
      </c>
      <c r="U274" s="222" t="s">
        <v>341</v>
      </c>
      <c r="V274" s="99">
        <v>1</v>
      </c>
    </row>
    <row r="275" spans="6:22" s="345" customFormat="1" ht="45.6" customHeight="1" outlineLevel="4">
      <c r="F275" s="346"/>
      <c r="G275" s="347"/>
      <c r="H275" s="21" t="s">
        <v>98</v>
      </c>
      <c r="I275" s="168" t="s">
        <v>274</v>
      </c>
      <c r="J275" s="167"/>
      <c r="K275" s="202"/>
      <c r="L275" s="187"/>
      <c r="M275" s="187"/>
      <c r="N275" s="348"/>
      <c r="O275" s="349"/>
      <c r="P275" s="348"/>
      <c r="Q275" s="349"/>
      <c r="R275" s="350"/>
      <c r="S275" s="351"/>
      <c r="T275" s="351"/>
      <c r="U275" s="352"/>
      <c r="V275" s="352"/>
    </row>
    <row r="276" spans="6:22" s="353" customFormat="1" ht="12" outlineLevel="4">
      <c r="F276" s="354"/>
      <c r="G276" s="355"/>
      <c r="H276" s="172" t="s">
        <v>113</v>
      </c>
      <c r="I276" s="173" t="s">
        <v>222</v>
      </c>
      <c r="J276" s="174"/>
      <c r="K276" s="203"/>
      <c r="L276" s="188"/>
      <c r="M276" s="188"/>
      <c r="N276" s="356"/>
      <c r="O276" s="357"/>
      <c r="P276" s="356"/>
      <c r="Q276" s="357"/>
      <c r="R276" s="358"/>
      <c r="S276" s="359"/>
      <c r="T276" s="359"/>
      <c r="U276" s="360"/>
      <c r="V276" s="360"/>
    </row>
    <row r="277" spans="6:22" s="345" customFormat="1" ht="6" customHeight="1" outlineLevel="4">
      <c r="F277" s="346"/>
      <c r="G277" s="347"/>
      <c r="H277" s="22"/>
      <c r="I277" s="352"/>
      <c r="J277" s="347"/>
      <c r="K277" s="361"/>
      <c r="L277" s="362"/>
      <c r="M277" s="363"/>
      <c r="N277" s="348"/>
      <c r="O277" s="349"/>
      <c r="P277" s="348"/>
      <c r="Q277" s="349"/>
      <c r="R277" s="350"/>
      <c r="S277" s="351"/>
      <c r="T277" s="351"/>
      <c r="U277" s="352"/>
      <c r="V277" s="352"/>
    </row>
    <row r="278" spans="6:22" s="335" customFormat="1" ht="12" outlineLevel="4">
      <c r="F278" s="336">
        <v>48</v>
      </c>
      <c r="G278" s="337" t="s">
        <v>4</v>
      </c>
      <c r="H278" s="338" t="s">
        <v>45</v>
      </c>
      <c r="I278" s="339" t="s">
        <v>173</v>
      </c>
      <c r="J278" s="337" t="s">
        <v>6</v>
      </c>
      <c r="K278" s="201">
        <v>12.1</v>
      </c>
      <c r="L278" s="340"/>
      <c r="M278" s="341">
        <f>K278*L278</f>
        <v>0</v>
      </c>
      <c r="N278" s="342"/>
      <c r="O278" s="343">
        <f>K278*N278</f>
        <v>0</v>
      </c>
      <c r="P278" s="342"/>
      <c r="Q278" s="343">
        <f>K278*P278</f>
        <v>0</v>
      </c>
      <c r="R278" s="99">
        <v>21</v>
      </c>
      <c r="S278" s="344">
        <f>M278*(R278/100)</f>
        <v>0</v>
      </c>
      <c r="T278" s="344">
        <f>M278+S278</f>
        <v>0</v>
      </c>
      <c r="U278" s="222" t="s">
        <v>341</v>
      </c>
      <c r="V278" s="99">
        <v>1</v>
      </c>
    </row>
    <row r="279" spans="6:22" s="345" customFormat="1" ht="47.45" customHeight="1" outlineLevel="4">
      <c r="F279" s="346"/>
      <c r="G279" s="347"/>
      <c r="H279" s="21" t="s">
        <v>98</v>
      </c>
      <c r="I279" s="168" t="s">
        <v>272</v>
      </c>
      <c r="J279" s="167"/>
      <c r="K279" s="202"/>
      <c r="L279" s="187"/>
      <c r="M279" s="187"/>
      <c r="N279" s="348"/>
      <c r="O279" s="349"/>
      <c r="P279" s="348"/>
      <c r="Q279" s="349"/>
      <c r="R279" s="350"/>
      <c r="S279" s="351"/>
      <c r="T279" s="351"/>
      <c r="U279" s="352"/>
      <c r="V279" s="352"/>
    </row>
    <row r="280" spans="6:22" s="353" customFormat="1" ht="12" outlineLevel="4">
      <c r="F280" s="354"/>
      <c r="G280" s="355"/>
      <c r="H280" s="172" t="s">
        <v>113</v>
      </c>
      <c r="I280" s="173" t="s">
        <v>222</v>
      </c>
      <c r="J280" s="174"/>
      <c r="K280" s="203"/>
      <c r="L280" s="188"/>
      <c r="M280" s="188"/>
      <c r="N280" s="356"/>
      <c r="O280" s="357"/>
      <c r="P280" s="356"/>
      <c r="Q280" s="357"/>
      <c r="R280" s="358"/>
      <c r="S280" s="359"/>
      <c r="T280" s="359"/>
      <c r="U280" s="360"/>
      <c r="V280" s="360"/>
    </row>
    <row r="281" spans="6:22" s="345" customFormat="1" ht="6" customHeight="1" outlineLevel="4">
      <c r="F281" s="346"/>
      <c r="G281" s="347"/>
      <c r="H281" s="22"/>
      <c r="I281" s="352"/>
      <c r="J281" s="347"/>
      <c r="K281" s="361"/>
      <c r="L281" s="362"/>
      <c r="M281" s="363"/>
      <c r="N281" s="348"/>
      <c r="O281" s="349"/>
      <c r="P281" s="348"/>
      <c r="Q281" s="349"/>
      <c r="R281" s="350"/>
      <c r="S281" s="351"/>
      <c r="T281" s="351"/>
      <c r="U281" s="352"/>
      <c r="V281" s="352"/>
    </row>
    <row r="282" spans="6:22" s="335" customFormat="1" ht="12" outlineLevel="4">
      <c r="F282" s="336">
        <v>49</v>
      </c>
      <c r="G282" s="337" t="s">
        <v>4</v>
      </c>
      <c r="H282" s="338" t="s">
        <v>46</v>
      </c>
      <c r="I282" s="339" t="s">
        <v>172</v>
      </c>
      <c r="J282" s="337" t="s">
        <v>6</v>
      </c>
      <c r="K282" s="201">
        <v>12.1</v>
      </c>
      <c r="L282" s="340"/>
      <c r="M282" s="341">
        <f>K282*L282</f>
        <v>0</v>
      </c>
      <c r="N282" s="342"/>
      <c r="O282" s="343">
        <f>K282*N282</f>
        <v>0</v>
      </c>
      <c r="P282" s="342"/>
      <c r="Q282" s="343">
        <f>K282*P282</f>
        <v>0</v>
      </c>
      <c r="R282" s="99">
        <v>21</v>
      </c>
      <c r="S282" s="344">
        <f>M282*(R282/100)</f>
        <v>0</v>
      </c>
      <c r="T282" s="344">
        <f>M282+S282</f>
        <v>0</v>
      </c>
      <c r="U282" s="222" t="s">
        <v>341</v>
      </c>
      <c r="V282" s="99">
        <v>1</v>
      </c>
    </row>
    <row r="283" spans="6:22" s="345" customFormat="1" ht="44.45" customHeight="1" outlineLevel="4">
      <c r="F283" s="346"/>
      <c r="G283" s="347"/>
      <c r="H283" s="21" t="s">
        <v>98</v>
      </c>
      <c r="I283" s="168" t="s">
        <v>271</v>
      </c>
      <c r="J283" s="167"/>
      <c r="K283" s="202"/>
      <c r="L283" s="187"/>
      <c r="M283" s="187"/>
      <c r="N283" s="348"/>
      <c r="O283" s="349"/>
      <c r="P283" s="348"/>
      <c r="Q283" s="349"/>
      <c r="R283" s="350"/>
      <c r="S283" s="351"/>
      <c r="T283" s="351"/>
      <c r="U283" s="352"/>
      <c r="V283" s="352"/>
    </row>
    <row r="284" spans="6:22" s="353" customFormat="1" ht="12" outlineLevel="4">
      <c r="F284" s="354"/>
      <c r="G284" s="355"/>
      <c r="H284" s="172" t="s">
        <v>113</v>
      </c>
      <c r="I284" s="173" t="s">
        <v>222</v>
      </c>
      <c r="J284" s="174"/>
      <c r="K284" s="203"/>
      <c r="L284" s="188"/>
      <c r="M284" s="188"/>
      <c r="N284" s="356"/>
      <c r="O284" s="357"/>
      <c r="P284" s="356"/>
      <c r="Q284" s="357"/>
      <c r="R284" s="358"/>
      <c r="S284" s="359"/>
      <c r="T284" s="359"/>
      <c r="U284" s="360"/>
      <c r="V284" s="360"/>
    </row>
    <row r="285" spans="6:22" s="345" customFormat="1" ht="6" customHeight="1" outlineLevel="4">
      <c r="F285" s="346"/>
      <c r="G285" s="347"/>
      <c r="H285" s="22"/>
      <c r="I285" s="352"/>
      <c r="J285" s="347"/>
      <c r="K285" s="361"/>
      <c r="L285" s="362"/>
      <c r="M285" s="363"/>
      <c r="N285" s="348"/>
      <c r="O285" s="349"/>
      <c r="P285" s="348"/>
      <c r="Q285" s="349"/>
      <c r="R285" s="350"/>
      <c r="S285" s="351"/>
      <c r="T285" s="351"/>
      <c r="U285" s="352"/>
      <c r="V285" s="352"/>
    </row>
    <row r="286" spans="6:20" s="385" customFormat="1" ht="12.75" customHeight="1" outlineLevel="4">
      <c r="F286" s="375"/>
      <c r="G286" s="376"/>
      <c r="H286" s="376"/>
      <c r="I286" s="377"/>
      <c r="J286" s="378"/>
      <c r="K286" s="379"/>
      <c r="L286" s="380"/>
      <c r="M286" s="380"/>
      <c r="N286" s="381"/>
      <c r="O286" s="382"/>
      <c r="P286" s="383"/>
      <c r="Q286" s="382"/>
      <c r="R286" s="384" t="s">
        <v>0</v>
      </c>
      <c r="S286" s="383"/>
      <c r="T286" s="383"/>
    </row>
    <row r="287" spans="6:20" s="385" customFormat="1" ht="12.75" customHeight="1" outlineLevel="3">
      <c r="F287" s="375"/>
      <c r="G287" s="376"/>
      <c r="H287" s="376"/>
      <c r="I287" s="386"/>
      <c r="J287" s="376"/>
      <c r="K287" s="387"/>
      <c r="L287" s="380"/>
      <c r="M287" s="380"/>
      <c r="N287" s="381"/>
      <c r="O287" s="382"/>
      <c r="P287" s="383"/>
      <c r="Q287" s="382"/>
      <c r="R287" s="384" t="s">
        <v>0</v>
      </c>
      <c r="S287" s="383"/>
      <c r="T287" s="383"/>
    </row>
    <row r="288" spans="6:22" s="314" customFormat="1" ht="18.75" customHeight="1" outlineLevel="2">
      <c r="F288" s="315"/>
      <c r="G288" s="316"/>
      <c r="H288" s="317"/>
      <c r="I288" s="317" t="s">
        <v>348</v>
      </c>
      <c r="J288" s="316"/>
      <c r="K288" s="318"/>
      <c r="L288" s="250"/>
      <c r="M288" s="250">
        <f>SUBTOTAL(9,M289:M304)</f>
        <v>0</v>
      </c>
      <c r="N288" s="319"/>
      <c r="O288" s="320">
        <f>SUBTOTAL(9,O289:O304)</f>
        <v>0</v>
      </c>
      <c r="P288" s="321"/>
      <c r="Q288" s="320">
        <f>SUBTOTAL(9,Q289:Q304)</f>
        <v>0</v>
      </c>
      <c r="R288" s="322" t="s">
        <v>0</v>
      </c>
      <c r="S288" s="321">
        <f>SUBTOTAL(9,S289:S304)</f>
        <v>0</v>
      </c>
      <c r="T288" s="321">
        <f>SUBTOTAL(9,T289:T304)</f>
        <v>0</v>
      </c>
      <c r="V288" s="323">
        <f>SUBTOTAL(9,V289:V304)</f>
        <v>3</v>
      </c>
    </row>
    <row r="289" spans="6:22" s="324" customFormat="1" ht="16.5" customHeight="1" outlineLevel="3">
      <c r="F289" s="325"/>
      <c r="G289" s="326"/>
      <c r="H289" s="327"/>
      <c r="I289" s="327" t="s">
        <v>354</v>
      </c>
      <c r="J289" s="326"/>
      <c r="K289" s="328"/>
      <c r="L289" s="329"/>
      <c r="M289" s="255">
        <f>SUBTOTAL(9,M290:M297)</f>
        <v>0</v>
      </c>
      <c r="N289" s="330"/>
      <c r="O289" s="331">
        <f>SUBTOTAL(9,O290:O297)</f>
        <v>0</v>
      </c>
      <c r="P289" s="332"/>
      <c r="Q289" s="331">
        <f>SUBTOTAL(9,Q290:Q297)</f>
        <v>0</v>
      </c>
      <c r="R289" s="333" t="s">
        <v>0</v>
      </c>
      <c r="S289" s="332">
        <f>SUBTOTAL(9,S290:S297)</f>
        <v>0</v>
      </c>
      <c r="T289" s="332">
        <f>SUBTOTAL(9,T290:T297)</f>
        <v>0</v>
      </c>
      <c r="V289" s="334">
        <f>SUBTOTAL(9,V290:V297)</f>
        <v>2</v>
      </c>
    </row>
    <row r="290" spans="6:22" s="335" customFormat="1" ht="12" outlineLevel="4">
      <c r="F290" s="336">
        <v>50</v>
      </c>
      <c r="G290" s="337" t="s">
        <v>5</v>
      </c>
      <c r="H290" s="338" t="s">
        <v>355</v>
      </c>
      <c r="I290" s="339" t="s">
        <v>349</v>
      </c>
      <c r="J290" s="337" t="s">
        <v>356</v>
      </c>
      <c r="K290" s="201">
        <v>1</v>
      </c>
      <c r="L290" s="340"/>
      <c r="M290" s="341">
        <f>K290*L290</f>
        <v>0</v>
      </c>
      <c r="N290" s="342"/>
      <c r="O290" s="343">
        <f>K290*N290</f>
        <v>0</v>
      </c>
      <c r="P290" s="342"/>
      <c r="Q290" s="343">
        <f>K290*P290</f>
        <v>0</v>
      </c>
      <c r="R290" s="99">
        <v>21</v>
      </c>
      <c r="S290" s="344">
        <f>M290*(R290/100)</f>
        <v>0</v>
      </c>
      <c r="T290" s="344">
        <f>M290+S290</f>
        <v>0</v>
      </c>
      <c r="U290" s="222" t="s">
        <v>342</v>
      </c>
      <c r="V290" s="99">
        <v>1</v>
      </c>
    </row>
    <row r="291" spans="6:22" s="345" customFormat="1" ht="15" customHeight="1" outlineLevel="4">
      <c r="F291" s="346"/>
      <c r="G291" s="347"/>
      <c r="H291" s="21" t="s">
        <v>98</v>
      </c>
      <c r="I291" s="168" t="s">
        <v>349</v>
      </c>
      <c r="J291" s="167"/>
      <c r="K291" s="202"/>
      <c r="L291" s="187"/>
      <c r="M291" s="187"/>
      <c r="N291" s="348"/>
      <c r="O291" s="349"/>
      <c r="P291" s="348"/>
      <c r="Q291" s="349"/>
      <c r="R291" s="350"/>
      <c r="S291" s="351"/>
      <c r="T291" s="351"/>
      <c r="U291" s="352"/>
      <c r="V291" s="352"/>
    </row>
    <row r="292" spans="6:22" s="353" customFormat="1" ht="12" outlineLevel="4">
      <c r="F292" s="354"/>
      <c r="G292" s="355"/>
      <c r="H292" s="172" t="s">
        <v>113</v>
      </c>
      <c r="I292" s="173" t="s">
        <v>350</v>
      </c>
      <c r="J292" s="174"/>
      <c r="K292" s="203"/>
      <c r="L292" s="188"/>
      <c r="M292" s="188"/>
      <c r="N292" s="356"/>
      <c r="O292" s="357"/>
      <c r="P292" s="356"/>
      <c r="Q292" s="357"/>
      <c r="R292" s="358"/>
      <c r="S292" s="359"/>
      <c r="T292" s="359"/>
      <c r="U292" s="360"/>
      <c r="V292" s="360"/>
    </row>
    <row r="293" spans="6:22" s="345" customFormat="1" ht="6" customHeight="1" outlineLevel="4">
      <c r="F293" s="346"/>
      <c r="G293" s="347"/>
      <c r="H293" s="22"/>
      <c r="I293" s="352"/>
      <c r="J293" s="347"/>
      <c r="K293" s="361"/>
      <c r="L293" s="362"/>
      <c r="M293" s="363"/>
      <c r="N293" s="348"/>
      <c r="O293" s="349"/>
      <c r="P293" s="348"/>
      <c r="Q293" s="349"/>
      <c r="R293" s="350"/>
      <c r="S293" s="351"/>
      <c r="T293" s="351"/>
      <c r="U293" s="352"/>
      <c r="V293" s="352"/>
    </row>
    <row r="294" spans="6:22" s="335" customFormat="1" ht="12" outlineLevel="4">
      <c r="F294" s="336">
        <v>51</v>
      </c>
      <c r="G294" s="337" t="s">
        <v>5</v>
      </c>
      <c r="H294" s="338" t="s">
        <v>360</v>
      </c>
      <c r="I294" s="339" t="s">
        <v>357</v>
      </c>
      <c r="J294" s="337" t="s">
        <v>356</v>
      </c>
      <c r="K294" s="201">
        <v>1</v>
      </c>
      <c r="L294" s="340"/>
      <c r="M294" s="341">
        <f>K294*L294</f>
        <v>0</v>
      </c>
      <c r="N294" s="342"/>
      <c r="O294" s="343">
        <f>K294*N294</f>
        <v>0</v>
      </c>
      <c r="P294" s="342"/>
      <c r="Q294" s="343">
        <f>K294*P294</f>
        <v>0</v>
      </c>
      <c r="R294" s="99">
        <v>21</v>
      </c>
      <c r="S294" s="344">
        <f>M294*(R294/100)</f>
        <v>0</v>
      </c>
      <c r="T294" s="344">
        <f>M294+S294</f>
        <v>0</v>
      </c>
      <c r="U294" s="222" t="s">
        <v>342</v>
      </c>
      <c r="V294" s="99">
        <v>1</v>
      </c>
    </row>
    <row r="295" spans="6:22" s="345" customFormat="1" ht="35.45" customHeight="1" outlineLevel="4">
      <c r="F295" s="346"/>
      <c r="G295" s="347"/>
      <c r="H295" s="21" t="s">
        <v>98</v>
      </c>
      <c r="I295" s="168" t="s">
        <v>358</v>
      </c>
      <c r="J295" s="167"/>
      <c r="K295" s="202"/>
      <c r="L295" s="187"/>
      <c r="M295" s="187"/>
      <c r="N295" s="348"/>
      <c r="O295" s="349"/>
      <c r="P295" s="348"/>
      <c r="Q295" s="349"/>
      <c r="R295" s="350"/>
      <c r="S295" s="351"/>
      <c r="T295" s="351"/>
      <c r="U295" s="352"/>
      <c r="V295" s="352"/>
    </row>
    <row r="296" spans="6:22" s="345" customFormat="1" ht="6" customHeight="1" outlineLevel="4">
      <c r="F296" s="346"/>
      <c r="G296" s="347"/>
      <c r="H296" s="22"/>
      <c r="I296" s="352"/>
      <c r="J296" s="347"/>
      <c r="K296" s="361"/>
      <c r="L296" s="362"/>
      <c r="M296" s="363"/>
      <c r="N296" s="348"/>
      <c r="O296" s="349"/>
      <c r="P296" s="348"/>
      <c r="Q296" s="349"/>
      <c r="R296" s="350"/>
      <c r="S296" s="351"/>
      <c r="T296" s="351"/>
      <c r="U296" s="352"/>
      <c r="V296" s="352"/>
    </row>
    <row r="297" spans="6:20" s="385" customFormat="1" ht="12.75" customHeight="1" outlineLevel="4">
      <c r="F297" s="375"/>
      <c r="G297" s="376"/>
      <c r="H297" s="376"/>
      <c r="I297" s="377"/>
      <c r="J297" s="378"/>
      <c r="K297" s="379"/>
      <c r="L297" s="380"/>
      <c r="M297" s="380"/>
      <c r="N297" s="381"/>
      <c r="O297" s="382"/>
      <c r="P297" s="383"/>
      <c r="Q297" s="382"/>
      <c r="R297" s="384" t="s">
        <v>0</v>
      </c>
      <c r="S297" s="383"/>
      <c r="T297" s="383"/>
    </row>
    <row r="298" spans="6:22" s="324" customFormat="1" ht="16.5" customHeight="1" outlineLevel="3">
      <c r="F298" s="325"/>
      <c r="G298" s="326"/>
      <c r="H298" s="327"/>
      <c r="I298" s="327" t="s">
        <v>353</v>
      </c>
      <c r="J298" s="326"/>
      <c r="K298" s="328"/>
      <c r="L298" s="329"/>
      <c r="M298" s="255">
        <f>SUBTOTAL(9,M299:M302)</f>
        <v>0</v>
      </c>
      <c r="N298" s="330"/>
      <c r="O298" s="331">
        <f>SUBTOTAL(9,O299:O302)</f>
        <v>0</v>
      </c>
      <c r="P298" s="332"/>
      <c r="Q298" s="331">
        <f>SUBTOTAL(9,Q299:Q302)</f>
        <v>0</v>
      </c>
      <c r="R298" s="333" t="s">
        <v>0</v>
      </c>
      <c r="S298" s="332">
        <f>SUBTOTAL(9,S299:S302)</f>
        <v>0</v>
      </c>
      <c r="T298" s="332">
        <f>SUBTOTAL(9,T299:T302)</f>
        <v>0</v>
      </c>
      <c r="V298" s="334">
        <f>SUBTOTAL(9,V299:V302)</f>
        <v>1</v>
      </c>
    </row>
    <row r="299" spans="6:22" s="335" customFormat="1" ht="12" outlineLevel="4">
      <c r="F299" s="336">
        <v>52</v>
      </c>
      <c r="G299" s="337" t="s">
        <v>5</v>
      </c>
      <c r="H299" s="338" t="s">
        <v>351</v>
      </c>
      <c r="I299" s="339" t="s">
        <v>352</v>
      </c>
      <c r="J299" s="337" t="s">
        <v>356</v>
      </c>
      <c r="K299" s="201">
        <v>1</v>
      </c>
      <c r="L299" s="340"/>
      <c r="M299" s="341">
        <f>K299*L299</f>
        <v>0</v>
      </c>
      <c r="N299" s="342"/>
      <c r="O299" s="343">
        <f>K299*N299</f>
        <v>0</v>
      </c>
      <c r="P299" s="342"/>
      <c r="Q299" s="343">
        <f>K299*P299</f>
        <v>0</v>
      </c>
      <c r="R299" s="99">
        <v>21</v>
      </c>
      <c r="S299" s="344">
        <f>M299*(R299/100)</f>
        <v>0</v>
      </c>
      <c r="T299" s="344">
        <f>M299+S299</f>
        <v>0</v>
      </c>
      <c r="U299" s="222" t="s">
        <v>341</v>
      </c>
      <c r="V299" s="99">
        <v>1</v>
      </c>
    </row>
    <row r="300" spans="6:22" s="345" customFormat="1" ht="19.15" customHeight="1" outlineLevel="4">
      <c r="F300" s="346"/>
      <c r="G300" s="347"/>
      <c r="H300" s="21" t="s">
        <v>98</v>
      </c>
      <c r="I300" s="168" t="s">
        <v>352</v>
      </c>
      <c r="J300" s="167"/>
      <c r="K300" s="202"/>
      <c r="L300" s="187"/>
      <c r="M300" s="187"/>
      <c r="N300" s="348"/>
      <c r="O300" s="349"/>
      <c r="P300" s="348"/>
      <c r="Q300" s="349"/>
      <c r="R300" s="350"/>
      <c r="S300" s="351"/>
      <c r="T300" s="351"/>
      <c r="U300" s="352"/>
      <c r="V300" s="352"/>
    </row>
    <row r="301" spans="6:22" s="353" customFormat="1" ht="30" customHeight="1" outlineLevel="4">
      <c r="F301" s="354"/>
      <c r="G301" s="355"/>
      <c r="H301" s="172" t="s">
        <v>113</v>
      </c>
      <c r="I301" s="173" t="s">
        <v>359</v>
      </c>
      <c r="J301" s="174"/>
      <c r="K301" s="203"/>
      <c r="L301" s="188"/>
      <c r="M301" s="188"/>
      <c r="N301" s="356"/>
      <c r="O301" s="357"/>
      <c r="P301" s="356"/>
      <c r="Q301" s="357"/>
      <c r="R301" s="358"/>
      <c r="S301" s="359"/>
      <c r="T301" s="359"/>
      <c r="U301" s="360"/>
      <c r="V301" s="360"/>
    </row>
    <row r="302" spans="6:22" s="345" customFormat="1" ht="6" customHeight="1" outlineLevel="4">
      <c r="F302" s="346"/>
      <c r="G302" s="347"/>
      <c r="H302" s="22"/>
      <c r="I302" s="352"/>
      <c r="J302" s="347"/>
      <c r="K302" s="361"/>
      <c r="L302" s="362"/>
      <c r="M302" s="363"/>
      <c r="N302" s="348"/>
      <c r="O302" s="349"/>
      <c r="P302" s="348"/>
      <c r="Q302" s="349"/>
      <c r="R302" s="350"/>
      <c r="S302" s="351"/>
      <c r="T302" s="351"/>
      <c r="U302" s="352"/>
      <c r="V302" s="352"/>
    </row>
    <row r="303" spans="6:20" s="385" customFormat="1" ht="12.75" customHeight="1" outlineLevel="4">
      <c r="F303" s="375"/>
      <c r="G303" s="376"/>
      <c r="H303" s="376"/>
      <c r="I303" s="377"/>
      <c r="J303" s="378"/>
      <c r="K303" s="379"/>
      <c r="L303" s="380"/>
      <c r="M303" s="380"/>
      <c r="N303" s="381"/>
      <c r="O303" s="382"/>
      <c r="P303" s="383"/>
      <c r="Q303" s="382"/>
      <c r="R303" s="384" t="s">
        <v>0</v>
      </c>
      <c r="S303" s="383"/>
      <c r="T303" s="383"/>
    </row>
    <row r="304" spans="6:20" s="385" customFormat="1" ht="12.75" customHeight="1" outlineLevel="3">
      <c r="F304" s="375"/>
      <c r="G304" s="376"/>
      <c r="H304" s="376"/>
      <c r="I304" s="386"/>
      <c r="J304" s="376"/>
      <c r="K304" s="387"/>
      <c r="L304" s="380"/>
      <c r="M304" s="380"/>
      <c r="N304" s="381"/>
      <c r="O304" s="382"/>
      <c r="P304" s="383"/>
      <c r="Q304" s="382"/>
      <c r="R304" s="384" t="s">
        <v>0</v>
      </c>
      <c r="S304" s="383"/>
      <c r="T304" s="383"/>
    </row>
    <row r="305" spans="6:20" s="385" customFormat="1" ht="12.75" customHeight="1" outlineLevel="2">
      <c r="F305" s="375"/>
      <c r="G305" s="376"/>
      <c r="H305" s="376"/>
      <c r="I305" s="386"/>
      <c r="J305" s="376"/>
      <c r="K305" s="387"/>
      <c r="L305" s="380"/>
      <c r="M305" s="380"/>
      <c r="N305" s="381"/>
      <c r="O305" s="382"/>
      <c r="P305" s="383"/>
      <c r="Q305" s="382"/>
      <c r="R305" s="384" t="s">
        <v>0</v>
      </c>
      <c r="S305" s="383"/>
      <c r="T305" s="383"/>
    </row>
  </sheetData>
  <sheetProtection algorithmName="SHA-512" hashValue="+8f5KTydJ6Y7UgmOfwzvqhcJxNv/tMaYThWi1h6311zSzveXGRbVMwPZqzlEhOvD2XvYEvt0OwEciGp6CET1/Q==" saltValue="EWfYc+hke7oaw59OQv4H/A==" spinCount="100000" sheet="1" formatColumns="0" formatRows="0" autoFilter="0"/>
  <printOptions/>
  <pageMargins left="0.3937007874015748" right="0.3937007874015748" top="0.8" bottom="0.56" header="0.3937007874015748" footer="0.33"/>
  <pageSetup fitToHeight="0" fitToWidth="1" horizontalDpi="600" verticalDpi="600" orientation="landscape" paperSize="9" scale="71" r:id="rId1"/>
  <headerFooter alignWithMargins="0">
    <oddFooter>&amp;L&amp;8www.euroCALC.cz&amp;C&amp;8&amp;P z &amp;N&amp;R&amp;8&amp;D</oddFooter>
  </headerFooter>
  <rowBreaks count="1" manualBreakCount="1">
    <brk id="36" min="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F1:V251"/>
  <sheetViews>
    <sheetView showGridLines="0" zoomScaleSheetLayoutView="100" workbookViewId="0" topLeftCell="F1">
      <selection activeCell="M5" sqref="M5"/>
    </sheetView>
  </sheetViews>
  <sheetFormatPr defaultColWidth="9.140625" defaultRowHeight="12.75" outlineLevelRow="5"/>
  <cols>
    <col min="1" max="5" width="9.140625" style="26" hidden="1" customWidth="1"/>
    <col min="6" max="6" width="5.421875" style="56" customWidth="1"/>
    <col min="7" max="7" width="4.28125" style="57" customWidth="1"/>
    <col min="8" max="8" width="14.28125" style="58" customWidth="1"/>
    <col min="9" max="9" width="57.28125" style="59" customWidth="1"/>
    <col min="10" max="10" width="5.8515625" style="57" customWidth="1"/>
    <col min="11" max="11" width="13.421875" style="208" customWidth="1"/>
    <col min="12" max="12" width="12.421875" style="193" customWidth="1"/>
    <col min="13" max="13" width="15.7109375" style="193" customWidth="1"/>
    <col min="14" max="14" width="13.7109375" style="61" customWidth="1"/>
    <col min="15" max="15" width="13.7109375" style="221" customWidth="1"/>
    <col min="16" max="16" width="13.7109375" style="60" customWidth="1"/>
    <col min="17" max="17" width="13.8515625" style="221" customWidth="1"/>
    <col min="18" max="18" width="13.8515625" style="60" hidden="1" customWidth="1"/>
    <col min="19" max="20" width="16.57421875" style="60" hidden="1" customWidth="1"/>
    <col min="21" max="21" width="13.8515625" style="26" customWidth="1"/>
    <col min="22" max="22" width="57.28125" style="26" hidden="1" customWidth="1"/>
    <col min="23" max="16384" width="9.140625" style="26" customWidth="1"/>
  </cols>
  <sheetData>
    <row r="1" spans="6:20" ht="21.6" customHeight="1">
      <c r="F1" s="26" t="s">
        <v>36</v>
      </c>
      <c r="G1" s="27"/>
      <c r="H1" s="27"/>
      <c r="I1" s="27"/>
      <c r="J1" s="27"/>
      <c r="K1" s="194"/>
      <c r="L1" s="178"/>
      <c r="M1" s="178"/>
      <c r="N1" s="29"/>
      <c r="O1" s="209"/>
      <c r="P1" s="28"/>
      <c r="Q1" s="209"/>
      <c r="R1" s="28"/>
      <c r="S1" s="28"/>
      <c r="T1" s="28"/>
    </row>
    <row r="2" spans="6:20" ht="21.6" customHeight="1">
      <c r="F2" s="30" t="str">
        <f>'Kryci list'!B3</f>
        <v xml:space="preserve">Klatovy - VDJ Hůrka 2 - Sanace akumulačních nádrží </v>
      </c>
      <c r="G2" s="27"/>
      <c r="H2" s="27"/>
      <c r="I2" s="27"/>
      <c r="J2" s="27"/>
      <c r="K2" s="194"/>
      <c r="L2" s="178"/>
      <c r="M2" s="178"/>
      <c r="N2" s="29"/>
      <c r="O2" s="209"/>
      <c r="P2" s="28"/>
      <c r="Q2" s="209"/>
      <c r="R2" s="28"/>
      <c r="S2" s="28"/>
      <c r="T2" s="28"/>
    </row>
    <row r="3" spans="6:22" s="72" customFormat="1" ht="13.5" thickBot="1">
      <c r="F3" s="73" t="s">
        <v>30</v>
      </c>
      <c r="G3" s="73" t="s">
        <v>11</v>
      </c>
      <c r="H3" s="73" t="s">
        <v>9</v>
      </c>
      <c r="I3" s="74" t="s">
        <v>17</v>
      </c>
      <c r="J3" s="73" t="s">
        <v>3</v>
      </c>
      <c r="K3" s="195" t="s">
        <v>101</v>
      </c>
      <c r="L3" s="179" t="s">
        <v>96</v>
      </c>
      <c r="M3" s="179" t="s">
        <v>14</v>
      </c>
      <c r="N3" s="73" t="s">
        <v>102</v>
      </c>
      <c r="O3" s="210" t="s">
        <v>34</v>
      </c>
      <c r="P3" s="73" t="s">
        <v>118</v>
      </c>
      <c r="Q3" s="210" t="s">
        <v>21</v>
      </c>
      <c r="R3" s="73" t="s">
        <v>82</v>
      </c>
      <c r="S3" s="223" t="s">
        <v>8</v>
      </c>
      <c r="T3" s="223" t="s">
        <v>95</v>
      </c>
      <c r="U3" s="73" t="s">
        <v>104</v>
      </c>
      <c r="V3" s="72" t="s">
        <v>84</v>
      </c>
    </row>
    <row r="4" spans="6:20" ht="11.25" customHeight="1">
      <c r="F4" s="31"/>
      <c r="G4" s="32"/>
      <c r="H4" s="33"/>
      <c r="I4" s="34"/>
      <c r="J4" s="32"/>
      <c r="K4" s="196"/>
      <c r="L4" s="180"/>
      <c r="M4" s="180"/>
      <c r="N4" s="31"/>
      <c r="O4" s="211"/>
      <c r="P4" s="31"/>
      <c r="Q4" s="211"/>
      <c r="R4" s="31"/>
      <c r="S4" s="224"/>
      <c r="T4" s="224"/>
    </row>
    <row r="5" spans="6:22" s="91" customFormat="1" ht="20.25" customHeight="1">
      <c r="F5" s="92"/>
      <c r="G5" s="93"/>
      <c r="H5" s="94"/>
      <c r="I5" s="94" t="s">
        <v>106</v>
      </c>
      <c r="J5" s="93"/>
      <c r="K5" s="197"/>
      <c r="L5" s="181"/>
      <c r="M5" s="181">
        <f>SUBTOTAL(9,M6:M246)</f>
        <v>0</v>
      </c>
      <c r="N5" s="97"/>
      <c r="O5" s="212">
        <f>SUBTOTAL(9,O6:O246)</f>
        <v>45.60528</v>
      </c>
      <c r="P5" s="95"/>
      <c r="Q5" s="212">
        <f>SUBTOTAL(9,Q6:Q246)</f>
        <v>52.498</v>
      </c>
      <c r="R5" s="98"/>
      <c r="S5" s="95">
        <f>SUBTOTAL(9,S6:S235)</f>
        <v>0</v>
      </c>
      <c r="T5" s="95">
        <f>SUBTOTAL(9,T6:T235)</f>
        <v>0</v>
      </c>
      <c r="V5" s="96">
        <f>SUBTOTAL(9,V6:V235)</f>
        <v>41</v>
      </c>
    </row>
    <row r="6" spans="6:22" s="83" customFormat="1" ht="19.5" customHeight="1" outlineLevel="1">
      <c r="F6" s="84"/>
      <c r="G6" s="85"/>
      <c r="H6" s="86"/>
      <c r="I6" s="86" t="s">
        <v>178</v>
      </c>
      <c r="J6" s="85"/>
      <c r="K6" s="198"/>
      <c r="L6" s="182"/>
      <c r="M6" s="182">
        <f>SUBTOTAL(9,M7:M235)</f>
        <v>0</v>
      </c>
      <c r="N6" s="89"/>
      <c r="O6" s="213">
        <f>SUBTOTAL(9,O7:O235)</f>
        <v>45.60521</v>
      </c>
      <c r="P6" s="87"/>
      <c r="Q6" s="213">
        <f>SUBTOTAL(9,Q7:Q235)</f>
        <v>52.498</v>
      </c>
      <c r="R6" s="90" t="s">
        <v>0</v>
      </c>
      <c r="S6" s="87">
        <f>SUBTOTAL(9,S7:S235)</f>
        <v>0</v>
      </c>
      <c r="T6" s="87">
        <f>SUBTOTAL(9,T7:T235)</f>
        <v>0</v>
      </c>
      <c r="V6" s="88">
        <f>SUBTOTAL(9,V7:V235)</f>
        <v>41</v>
      </c>
    </row>
    <row r="7" spans="6:22" s="75" customFormat="1" ht="18.75" customHeight="1" outlineLevel="2">
      <c r="F7" s="76"/>
      <c r="G7" s="77"/>
      <c r="H7" s="78"/>
      <c r="I7" s="78" t="s">
        <v>127</v>
      </c>
      <c r="J7" s="77"/>
      <c r="K7" s="199"/>
      <c r="L7" s="183"/>
      <c r="M7" s="183">
        <f>SUBTOTAL(9,M8:M153)</f>
        <v>0</v>
      </c>
      <c r="N7" s="81"/>
      <c r="O7" s="214">
        <f>SUBTOTAL(9,O8:O153)</f>
        <v>45.0163</v>
      </c>
      <c r="P7" s="79"/>
      <c r="Q7" s="214">
        <f>SUBTOTAL(9,Q8:Q153)</f>
        <v>51.934</v>
      </c>
      <c r="R7" s="82" t="s">
        <v>0</v>
      </c>
      <c r="S7" s="79">
        <f>SUBTOTAL(9,S8:S153)</f>
        <v>0</v>
      </c>
      <c r="T7" s="79">
        <f>SUBTOTAL(9,T8:T153)</f>
        <v>0</v>
      </c>
      <c r="V7" s="80">
        <f>SUBTOTAL(9,V8:V153)</f>
        <v>29</v>
      </c>
    </row>
    <row r="8" spans="6:22" s="64" customFormat="1" ht="16.5" customHeight="1" outlineLevel="3">
      <c r="F8" s="65"/>
      <c r="G8" s="66"/>
      <c r="H8" s="67"/>
      <c r="I8" s="67" t="s">
        <v>154</v>
      </c>
      <c r="J8" s="66"/>
      <c r="K8" s="200"/>
      <c r="L8" s="184"/>
      <c r="M8" s="185">
        <f>SUBTOTAL(9,M9:M14)</f>
        <v>0</v>
      </c>
      <c r="N8" s="70"/>
      <c r="O8" s="215">
        <f>SUBTOTAL(9,O9:O14)</f>
        <v>0.0005099999999999999</v>
      </c>
      <c r="P8" s="68"/>
      <c r="Q8" s="215">
        <f>SUBTOTAL(9,Q9:Q14)</f>
        <v>0</v>
      </c>
      <c r="R8" s="71" t="s">
        <v>0</v>
      </c>
      <c r="S8" s="68">
        <f>SUBTOTAL(9,S9:S14)</f>
        <v>0</v>
      </c>
      <c r="T8" s="68">
        <f>SUBTOTAL(9,T9:T14)</f>
        <v>0</v>
      </c>
      <c r="V8" s="69">
        <f>SUBTOTAL(9,V9:V14)</f>
        <v>1</v>
      </c>
    </row>
    <row r="9" spans="6:22" s="35" customFormat="1" ht="12" outlineLevel="4">
      <c r="F9" s="36">
        <v>1</v>
      </c>
      <c r="G9" s="37" t="s">
        <v>5</v>
      </c>
      <c r="H9" s="38" t="s">
        <v>56</v>
      </c>
      <c r="I9" s="39" t="s">
        <v>226</v>
      </c>
      <c r="J9" s="37" t="s">
        <v>6</v>
      </c>
      <c r="K9" s="201">
        <v>50.99999999999999</v>
      </c>
      <c r="L9" s="340"/>
      <c r="M9" s="186">
        <f>K9*L9</f>
        <v>0</v>
      </c>
      <c r="N9" s="42">
        <v>1E-05</v>
      </c>
      <c r="O9" s="216">
        <f>K9*N9</f>
        <v>0.0005099999999999999</v>
      </c>
      <c r="P9" s="42"/>
      <c r="Q9" s="216">
        <f>K9*P9</f>
        <v>0</v>
      </c>
      <c r="R9" s="41">
        <v>21</v>
      </c>
      <c r="S9" s="40">
        <f>M9*(R9/100)</f>
        <v>0</v>
      </c>
      <c r="T9" s="40">
        <f>M9+S9</f>
        <v>0</v>
      </c>
      <c r="U9" s="222" t="s">
        <v>341</v>
      </c>
      <c r="V9" s="99">
        <v>1</v>
      </c>
    </row>
    <row r="10" spans="6:22" s="43" customFormat="1" ht="36" customHeight="1" outlineLevel="4">
      <c r="F10" s="44"/>
      <c r="G10" s="45"/>
      <c r="H10" s="21" t="s">
        <v>98</v>
      </c>
      <c r="I10" s="168" t="s">
        <v>304</v>
      </c>
      <c r="J10" s="167"/>
      <c r="K10" s="202"/>
      <c r="L10" s="187"/>
      <c r="M10" s="187"/>
      <c r="N10" s="49"/>
      <c r="O10" s="217"/>
      <c r="P10" s="49"/>
      <c r="Q10" s="217"/>
      <c r="R10" s="48"/>
      <c r="S10" s="47"/>
      <c r="T10" s="47"/>
      <c r="U10" s="46"/>
      <c r="V10" s="46"/>
    </row>
    <row r="11" spans="6:22" s="43" customFormat="1" ht="6" customHeight="1" outlineLevel="4">
      <c r="F11" s="44"/>
      <c r="G11" s="45"/>
      <c r="H11" s="22"/>
      <c r="I11" s="46"/>
      <c r="J11" s="45"/>
      <c r="K11" s="204"/>
      <c r="L11" s="189"/>
      <c r="M11" s="190"/>
      <c r="N11" s="49"/>
      <c r="O11" s="217"/>
      <c r="P11" s="49"/>
      <c r="Q11" s="217"/>
      <c r="R11" s="48"/>
      <c r="S11" s="47"/>
      <c r="T11" s="47"/>
      <c r="U11" s="46"/>
      <c r="V11" s="46"/>
    </row>
    <row r="12" spans="6:20" s="50" customFormat="1" ht="11.25" outlineLevel="5">
      <c r="F12" s="51"/>
      <c r="G12" s="52"/>
      <c r="H12" s="23" t="str">
        <f>IF(AND(H11&lt;&gt;"Výkaz výměr:",I11=""),"Výkaz výměr:","")</f>
        <v>Výkaz výměr:</v>
      </c>
      <c r="I12" s="62" t="s">
        <v>146</v>
      </c>
      <c r="J12" s="63"/>
      <c r="K12" s="205">
        <v>50.489999999999995</v>
      </c>
      <c r="L12" s="191"/>
      <c r="M12" s="191"/>
      <c r="N12" s="54"/>
      <c r="O12" s="219"/>
      <c r="P12" s="53"/>
      <c r="Q12" s="219"/>
      <c r="R12" s="55" t="s">
        <v>0</v>
      </c>
      <c r="S12" s="53"/>
      <c r="T12" s="53"/>
    </row>
    <row r="13" spans="6:20" s="50" customFormat="1" ht="11.25" outlineLevel="5">
      <c r="F13" s="51"/>
      <c r="G13" s="52"/>
      <c r="H13" s="23" t="str">
        <f>IF(AND(H12&lt;&gt;"Výkaz výměr:",I12=""),"Výkaz výměr:","")</f>
        <v/>
      </c>
      <c r="I13" s="62" t="s">
        <v>121</v>
      </c>
      <c r="J13" s="63"/>
      <c r="K13" s="205">
        <v>0.51</v>
      </c>
      <c r="L13" s="191"/>
      <c r="M13" s="191"/>
      <c r="N13" s="54"/>
      <c r="O13" s="219"/>
      <c r="P13" s="53"/>
      <c r="Q13" s="219"/>
      <c r="R13" s="55" t="s">
        <v>0</v>
      </c>
      <c r="S13" s="53"/>
      <c r="T13" s="53"/>
    </row>
    <row r="14" spans="6:20" s="3" customFormat="1" ht="12.75" customHeight="1" outlineLevel="4">
      <c r="F14" s="4"/>
      <c r="G14" s="5"/>
      <c r="H14" s="5"/>
      <c r="I14" s="24"/>
      <c r="J14" s="25"/>
      <c r="K14" s="206"/>
      <c r="L14" s="192"/>
      <c r="M14" s="192"/>
      <c r="N14" s="8"/>
      <c r="O14" s="220"/>
      <c r="P14" s="7"/>
      <c r="Q14" s="220"/>
      <c r="R14" s="9" t="s">
        <v>0</v>
      </c>
      <c r="S14" s="7"/>
      <c r="T14" s="7"/>
    </row>
    <row r="15" spans="6:22" s="64" customFormat="1" ht="16.5" customHeight="1" outlineLevel="3">
      <c r="F15" s="65"/>
      <c r="G15" s="66"/>
      <c r="H15" s="67"/>
      <c r="I15" s="67" t="s">
        <v>138</v>
      </c>
      <c r="J15" s="66"/>
      <c r="K15" s="200"/>
      <c r="L15" s="184"/>
      <c r="M15" s="185">
        <f>SUBTOTAL(9,M16:M30)</f>
        <v>0</v>
      </c>
      <c r="N15" s="70"/>
      <c r="O15" s="215">
        <f>SUBTOTAL(9,O16:O30)</f>
        <v>0</v>
      </c>
      <c r="P15" s="68"/>
      <c r="Q15" s="215">
        <f>SUBTOTAL(9,Q16:Q30)</f>
        <v>0</v>
      </c>
      <c r="R15" s="71" t="s">
        <v>0</v>
      </c>
      <c r="S15" s="68">
        <f>SUBTOTAL(9,S16:S30)</f>
        <v>0</v>
      </c>
      <c r="T15" s="68">
        <f>SUBTOTAL(9,T16:T30)</f>
        <v>0</v>
      </c>
      <c r="V15" s="69">
        <f>SUBTOTAL(9,V16:V30)</f>
        <v>3</v>
      </c>
    </row>
    <row r="16" spans="6:22" s="35" customFormat="1" ht="24" outlineLevel="4">
      <c r="F16" s="36">
        <v>2</v>
      </c>
      <c r="G16" s="37" t="s">
        <v>5</v>
      </c>
      <c r="H16" s="38" t="s">
        <v>48</v>
      </c>
      <c r="I16" s="39" t="s">
        <v>287</v>
      </c>
      <c r="J16" s="37" t="s">
        <v>6</v>
      </c>
      <c r="K16" s="201">
        <v>155</v>
      </c>
      <c r="L16" s="340"/>
      <c r="M16" s="186">
        <f>K16*L16</f>
        <v>0</v>
      </c>
      <c r="N16" s="42"/>
      <c r="O16" s="216">
        <f>K16*N16</f>
        <v>0</v>
      </c>
      <c r="P16" s="42"/>
      <c r="Q16" s="216">
        <f>K16*P16</f>
        <v>0</v>
      </c>
      <c r="R16" s="41">
        <v>21</v>
      </c>
      <c r="S16" s="40">
        <f>M16*(R16/100)</f>
        <v>0</v>
      </c>
      <c r="T16" s="40">
        <f>M16+S16</f>
        <v>0</v>
      </c>
      <c r="U16" s="222" t="s">
        <v>341</v>
      </c>
      <c r="V16" s="99">
        <v>1</v>
      </c>
    </row>
    <row r="17" spans="6:22" s="43" customFormat="1" ht="45.6" customHeight="1" outlineLevel="4">
      <c r="F17" s="44"/>
      <c r="G17" s="45"/>
      <c r="H17" s="21" t="s">
        <v>98</v>
      </c>
      <c r="I17" s="168" t="s">
        <v>319</v>
      </c>
      <c r="J17" s="167"/>
      <c r="K17" s="202"/>
      <c r="L17" s="187"/>
      <c r="M17" s="187"/>
      <c r="N17" s="49"/>
      <c r="O17" s="217"/>
      <c r="P17" s="49"/>
      <c r="Q17" s="217"/>
      <c r="R17" s="48"/>
      <c r="S17" s="47"/>
      <c r="T17" s="47"/>
      <c r="U17" s="46"/>
      <c r="V17" s="46"/>
    </row>
    <row r="18" spans="6:22" s="169" customFormat="1" ht="12" outlineLevel="4">
      <c r="F18" s="170"/>
      <c r="G18" s="171"/>
      <c r="H18" s="172" t="s">
        <v>113</v>
      </c>
      <c r="I18" s="173" t="s">
        <v>229</v>
      </c>
      <c r="J18" s="174"/>
      <c r="K18" s="203"/>
      <c r="L18" s="188"/>
      <c r="M18" s="188"/>
      <c r="N18" s="175"/>
      <c r="O18" s="218"/>
      <c r="P18" s="175"/>
      <c r="Q18" s="218"/>
      <c r="R18" s="176"/>
      <c r="S18" s="225"/>
      <c r="T18" s="225"/>
      <c r="U18" s="177"/>
      <c r="V18" s="177"/>
    </row>
    <row r="19" spans="6:22" s="43" customFormat="1" ht="6" customHeight="1" outlineLevel="4">
      <c r="F19" s="44"/>
      <c r="G19" s="45"/>
      <c r="H19" s="22"/>
      <c r="I19" s="46"/>
      <c r="J19" s="45"/>
      <c r="K19" s="204"/>
      <c r="L19" s="189"/>
      <c r="M19" s="190"/>
      <c r="N19" s="49"/>
      <c r="O19" s="217"/>
      <c r="P19" s="49"/>
      <c r="Q19" s="217"/>
      <c r="R19" s="48"/>
      <c r="S19" s="47"/>
      <c r="T19" s="47"/>
      <c r="U19" s="46"/>
      <c r="V19" s="46"/>
    </row>
    <row r="20" spans="6:20" s="50" customFormat="1" ht="11.25" outlineLevel="5">
      <c r="F20" s="51"/>
      <c r="G20" s="52"/>
      <c r="H20" s="23" t="str">
        <f>IF(AND(H19&lt;&gt;"Výkaz výměr:",I19=""),"Výkaz výměr:","")</f>
        <v>Výkaz výměr:</v>
      </c>
      <c r="I20" s="62" t="s">
        <v>31</v>
      </c>
      <c r="J20" s="63"/>
      <c r="K20" s="205">
        <v>154.44</v>
      </c>
      <c r="L20" s="191"/>
      <c r="M20" s="191"/>
      <c r="N20" s="54"/>
      <c r="O20" s="219"/>
      <c r="P20" s="53"/>
      <c r="Q20" s="219"/>
      <c r="R20" s="55" t="s">
        <v>0</v>
      </c>
      <c r="S20" s="53"/>
      <c r="T20" s="53"/>
    </row>
    <row r="21" spans="6:20" s="50" customFormat="1" ht="11.25" outlineLevel="5">
      <c r="F21" s="51"/>
      <c r="G21" s="52"/>
      <c r="H21" s="23" t="str">
        <f>IF(AND(H20&lt;&gt;"Výkaz výměr:",I20=""),"Výkaz výměr:","")</f>
        <v/>
      </c>
      <c r="I21" s="62" t="s">
        <v>122</v>
      </c>
      <c r="J21" s="63"/>
      <c r="K21" s="205">
        <v>0.56</v>
      </c>
      <c r="L21" s="191"/>
      <c r="M21" s="191"/>
      <c r="N21" s="54"/>
      <c r="O21" s="219"/>
      <c r="P21" s="53"/>
      <c r="Q21" s="219"/>
      <c r="R21" s="55" t="s">
        <v>0</v>
      </c>
      <c r="S21" s="53"/>
      <c r="T21" s="53"/>
    </row>
    <row r="22" spans="6:22" s="35" customFormat="1" ht="24" outlineLevel="4">
      <c r="F22" s="36">
        <v>3</v>
      </c>
      <c r="G22" s="37" t="s">
        <v>5</v>
      </c>
      <c r="H22" s="38" t="s">
        <v>50</v>
      </c>
      <c r="I22" s="39" t="s">
        <v>297</v>
      </c>
      <c r="J22" s="37" t="s">
        <v>6</v>
      </c>
      <c r="K22" s="201">
        <v>2325</v>
      </c>
      <c r="L22" s="340"/>
      <c r="M22" s="186">
        <f>K22*L22</f>
        <v>0</v>
      </c>
      <c r="N22" s="42"/>
      <c r="O22" s="216">
        <f>K22*N22</f>
        <v>0</v>
      </c>
      <c r="P22" s="42"/>
      <c r="Q22" s="216">
        <f>K22*P22</f>
        <v>0</v>
      </c>
      <c r="R22" s="41">
        <v>21</v>
      </c>
      <c r="S22" s="40">
        <f>M22*(R22/100)</f>
        <v>0</v>
      </c>
      <c r="T22" s="40">
        <f>M22+S22</f>
        <v>0</v>
      </c>
      <c r="U22" s="222" t="s">
        <v>341</v>
      </c>
      <c r="V22" s="99">
        <v>1</v>
      </c>
    </row>
    <row r="23" spans="6:22" s="43" customFormat="1" ht="47.45" customHeight="1" outlineLevel="4">
      <c r="F23" s="44"/>
      <c r="G23" s="45"/>
      <c r="H23" s="21" t="s">
        <v>98</v>
      </c>
      <c r="I23" s="168" t="s">
        <v>326</v>
      </c>
      <c r="J23" s="167"/>
      <c r="K23" s="202"/>
      <c r="L23" s="187"/>
      <c r="M23" s="187"/>
      <c r="N23" s="49"/>
      <c r="O23" s="217"/>
      <c r="P23" s="49"/>
      <c r="Q23" s="217"/>
      <c r="R23" s="48"/>
      <c r="S23" s="47"/>
      <c r="T23" s="47"/>
      <c r="U23" s="46"/>
      <c r="V23" s="46"/>
    </row>
    <row r="24" spans="6:22" s="169" customFormat="1" ht="22.5" outlineLevel="4">
      <c r="F24" s="170"/>
      <c r="G24" s="171"/>
      <c r="H24" s="172" t="s">
        <v>113</v>
      </c>
      <c r="I24" s="173" t="s">
        <v>308</v>
      </c>
      <c r="J24" s="174"/>
      <c r="K24" s="203"/>
      <c r="L24" s="188"/>
      <c r="M24" s="188"/>
      <c r="N24" s="175"/>
      <c r="O24" s="218"/>
      <c r="P24" s="175"/>
      <c r="Q24" s="218"/>
      <c r="R24" s="176"/>
      <c r="S24" s="225"/>
      <c r="T24" s="225"/>
      <c r="U24" s="177"/>
      <c r="V24" s="177"/>
    </row>
    <row r="25" spans="6:22" s="43" customFormat="1" ht="6" customHeight="1" outlineLevel="4">
      <c r="F25" s="44"/>
      <c r="G25" s="45"/>
      <c r="H25" s="22"/>
      <c r="I25" s="46"/>
      <c r="J25" s="45"/>
      <c r="K25" s="204"/>
      <c r="L25" s="189"/>
      <c r="M25" s="190"/>
      <c r="N25" s="49"/>
      <c r="O25" s="217"/>
      <c r="P25" s="49"/>
      <c r="Q25" s="217"/>
      <c r="R25" s="48"/>
      <c r="S25" s="47"/>
      <c r="T25" s="47"/>
      <c r="U25" s="46"/>
      <c r="V25" s="46"/>
    </row>
    <row r="26" spans="6:22" s="35" customFormat="1" ht="24" outlineLevel="4">
      <c r="F26" s="36">
        <v>4</v>
      </c>
      <c r="G26" s="37" t="s">
        <v>5</v>
      </c>
      <c r="H26" s="38" t="s">
        <v>52</v>
      </c>
      <c r="I26" s="39" t="s">
        <v>293</v>
      </c>
      <c r="J26" s="37" t="s">
        <v>6</v>
      </c>
      <c r="K26" s="201">
        <v>155</v>
      </c>
      <c r="L26" s="340"/>
      <c r="M26" s="186">
        <f>K26*L26</f>
        <v>0</v>
      </c>
      <c r="N26" s="42"/>
      <c r="O26" s="216">
        <f>K26*N26</f>
        <v>0</v>
      </c>
      <c r="P26" s="42"/>
      <c r="Q26" s="216">
        <f>K26*P26</f>
        <v>0</v>
      </c>
      <c r="R26" s="41">
        <v>21</v>
      </c>
      <c r="S26" s="40">
        <f>M26*(R26/100)</f>
        <v>0</v>
      </c>
      <c r="T26" s="40">
        <f>M26+S26</f>
        <v>0</v>
      </c>
      <c r="U26" s="222" t="s">
        <v>341</v>
      </c>
      <c r="V26" s="99">
        <v>1</v>
      </c>
    </row>
    <row r="27" spans="6:22" s="43" customFormat="1" ht="49.15" customHeight="1" outlineLevel="4">
      <c r="F27" s="44"/>
      <c r="G27" s="45"/>
      <c r="H27" s="21" t="s">
        <v>98</v>
      </c>
      <c r="I27" s="168" t="s">
        <v>320</v>
      </c>
      <c r="J27" s="167"/>
      <c r="K27" s="202"/>
      <c r="L27" s="187"/>
      <c r="M27" s="187"/>
      <c r="N27" s="49"/>
      <c r="O27" s="217"/>
      <c r="P27" s="49"/>
      <c r="Q27" s="217"/>
      <c r="R27" s="48"/>
      <c r="S27" s="47"/>
      <c r="T27" s="47"/>
      <c r="U27" s="46"/>
      <c r="V27" s="46"/>
    </row>
    <row r="28" spans="6:22" s="169" customFormat="1" ht="12" outlineLevel="4">
      <c r="F28" s="170"/>
      <c r="G28" s="171"/>
      <c r="H28" s="172" t="s">
        <v>113</v>
      </c>
      <c r="I28" s="173" t="s">
        <v>229</v>
      </c>
      <c r="J28" s="174"/>
      <c r="K28" s="203"/>
      <c r="L28" s="188"/>
      <c r="M28" s="188"/>
      <c r="N28" s="175"/>
      <c r="O28" s="218"/>
      <c r="P28" s="175"/>
      <c r="Q28" s="218"/>
      <c r="R28" s="176"/>
      <c r="S28" s="225"/>
      <c r="T28" s="225"/>
      <c r="U28" s="177"/>
      <c r="V28" s="177"/>
    </row>
    <row r="29" spans="6:22" s="43" customFormat="1" ht="6" customHeight="1" outlineLevel="4">
      <c r="F29" s="44"/>
      <c r="G29" s="45"/>
      <c r="H29" s="22"/>
      <c r="I29" s="46"/>
      <c r="J29" s="45"/>
      <c r="K29" s="204"/>
      <c r="L29" s="189"/>
      <c r="M29" s="190"/>
      <c r="N29" s="49"/>
      <c r="O29" s="217"/>
      <c r="P29" s="49"/>
      <c r="Q29" s="217"/>
      <c r="R29" s="48"/>
      <c r="S29" s="47"/>
      <c r="T29" s="47"/>
      <c r="U29" s="46"/>
      <c r="V29" s="46"/>
    </row>
    <row r="30" spans="6:20" s="3" customFormat="1" ht="12.75" customHeight="1" outlineLevel="4">
      <c r="F30" s="4"/>
      <c r="G30" s="5"/>
      <c r="H30" s="5"/>
      <c r="I30" s="24"/>
      <c r="J30" s="25"/>
      <c r="K30" s="206"/>
      <c r="L30" s="192"/>
      <c r="M30" s="192"/>
      <c r="N30" s="8"/>
      <c r="O30" s="220"/>
      <c r="P30" s="7"/>
      <c r="Q30" s="220"/>
      <c r="R30" s="9" t="s">
        <v>0</v>
      </c>
      <c r="S30" s="7"/>
      <c r="T30" s="7"/>
    </row>
    <row r="31" spans="6:22" s="64" customFormat="1" ht="16.5" customHeight="1" outlineLevel="3">
      <c r="F31" s="65"/>
      <c r="G31" s="66"/>
      <c r="H31" s="67"/>
      <c r="I31" s="67" t="s">
        <v>156</v>
      </c>
      <c r="J31" s="66"/>
      <c r="K31" s="200"/>
      <c r="L31" s="184"/>
      <c r="M31" s="185">
        <f>SUBTOTAL(9,M32:M55)</f>
        <v>0</v>
      </c>
      <c r="N31" s="70"/>
      <c r="O31" s="215">
        <f>SUBTOTAL(9,O32:O55)</f>
        <v>0.7591349999999999</v>
      </c>
      <c r="P31" s="68"/>
      <c r="Q31" s="215">
        <f>SUBTOTAL(9,Q32:Q55)</f>
        <v>3.8249999999999993</v>
      </c>
      <c r="R31" s="71" t="s">
        <v>0</v>
      </c>
      <c r="S31" s="68">
        <f>SUBTOTAL(9,S32:S55)</f>
        <v>0</v>
      </c>
      <c r="T31" s="68">
        <f>SUBTOTAL(9,T32:T55)</f>
        <v>0</v>
      </c>
      <c r="V31" s="69">
        <f>SUBTOTAL(9,V32:V55)</f>
        <v>4</v>
      </c>
    </row>
    <row r="32" spans="6:22" s="35" customFormat="1" ht="24" outlineLevel="4">
      <c r="F32" s="36">
        <v>8</v>
      </c>
      <c r="G32" s="37" t="s">
        <v>5</v>
      </c>
      <c r="H32" s="38" t="s">
        <v>59</v>
      </c>
      <c r="I32" s="39" t="s">
        <v>261</v>
      </c>
      <c r="J32" s="37" t="s">
        <v>6</v>
      </c>
      <c r="K32" s="201">
        <v>50.99999999999999</v>
      </c>
      <c r="L32" s="340"/>
      <c r="M32" s="186">
        <f>K32*L32</f>
        <v>0</v>
      </c>
      <c r="N32" s="42"/>
      <c r="O32" s="216">
        <f>K32*N32</f>
        <v>0</v>
      </c>
      <c r="P32" s="42">
        <v>0.075</v>
      </c>
      <c r="Q32" s="216">
        <f>K32*P32</f>
        <v>3.8249999999999993</v>
      </c>
      <c r="R32" s="41">
        <v>21</v>
      </c>
      <c r="S32" s="40">
        <f>M32*(R32/100)</f>
        <v>0</v>
      </c>
      <c r="T32" s="40">
        <f>M32+S32</f>
        <v>0</v>
      </c>
      <c r="U32" s="222" t="s">
        <v>341</v>
      </c>
      <c r="V32" s="99">
        <v>1</v>
      </c>
    </row>
    <row r="33" spans="6:22" s="43" customFormat="1" ht="45" customHeight="1" outlineLevel="4">
      <c r="F33" s="44"/>
      <c r="G33" s="45"/>
      <c r="H33" s="21" t="s">
        <v>98</v>
      </c>
      <c r="I33" s="168" t="s">
        <v>306</v>
      </c>
      <c r="J33" s="167"/>
      <c r="K33" s="202"/>
      <c r="L33" s="187"/>
      <c r="M33" s="187"/>
      <c r="N33" s="49"/>
      <c r="O33" s="217"/>
      <c r="P33" s="49"/>
      <c r="Q33" s="217"/>
      <c r="R33" s="48"/>
      <c r="S33" s="47"/>
      <c r="T33" s="47"/>
      <c r="U33" s="46"/>
      <c r="V33" s="46"/>
    </row>
    <row r="34" spans="6:22" s="169" customFormat="1" ht="12" outlineLevel="4">
      <c r="F34" s="170"/>
      <c r="G34" s="171"/>
      <c r="H34" s="172" t="s">
        <v>113</v>
      </c>
      <c r="I34" s="173" t="s">
        <v>136</v>
      </c>
      <c r="J34" s="174"/>
      <c r="K34" s="203"/>
      <c r="L34" s="188"/>
      <c r="M34" s="188"/>
      <c r="N34" s="175"/>
      <c r="O34" s="218"/>
      <c r="P34" s="175"/>
      <c r="Q34" s="218"/>
      <c r="R34" s="176"/>
      <c r="S34" s="225"/>
      <c r="T34" s="225"/>
      <c r="U34" s="177"/>
      <c r="V34" s="177"/>
    </row>
    <row r="35" spans="6:22" s="43" customFormat="1" ht="6" customHeight="1" outlineLevel="4">
      <c r="F35" s="44"/>
      <c r="G35" s="45"/>
      <c r="H35" s="22"/>
      <c r="I35" s="46"/>
      <c r="J35" s="45"/>
      <c r="K35" s="204"/>
      <c r="L35" s="189"/>
      <c r="M35" s="190"/>
      <c r="N35" s="49"/>
      <c r="O35" s="217"/>
      <c r="P35" s="49"/>
      <c r="Q35" s="217"/>
      <c r="R35" s="48"/>
      <c r="S35" s="47"/>
      <c r="T35" s="47"/>
      <c r="U35" s="46"/>
      <c r="V35" s="46"/>
    </row>
    <row r="36" spans="6:20" s="50" customFormat="1" ht="11.25" outlineLevel="5">
      <c r="F36" s="51"/>
      <c r="G36" s="52"/>
      <c r="H36" s="23" t="str">
        <f>IF(AND(H35&lt;&gt;"Výkaz výměr:",I35=""),"Výkaz výměr:","")</f>
        <v>Výkaz výměr:</v>
      </c>
      <c r="I36" s="62" t="s">
        <v>135</v>
      </c>
      <c r="J36" s="63"/>
      <c r="K36" s="205">
        <v>50.489999999999995</v>
      </c>
      <c r="L36" s="191"/>
      <c r="M36" s="191"/>
      <c r="N36" s="54"/>
      <c r="O36" s="219"/>
      <c r="P36" s="53"/>
      <c r="Q36" s="219"/>
      <c r="R36" s="55" t="s">
        <v>0</v>
      </c>
      <c r="S36" s="53"/>
      <c r="T36" s="53"/>
    </row>
    <row r="37" spans="6:20" s="50" customFormat="1" ht="11.25" outlineLevel="5">
      <c r="F37" s="51"/>
      <c r="G37" s="52"/>
      <c r="H37" s="23" t="str">
        <f>IF(AND(H36&lt;&gt;"Výkaz výměr:",I36=""),"Výkaz výměr:","")</f>
        <v/>
      </c>
      <c r="I37" s="62" t="s">
        <v>121</v>
      </c>
      <c r="J37" s="63"/>
      <c r="K37" s="205">
        <v>0.51</v>
      </c>
      <c r="L37" s="191"/>
      <c r="M37" s="191"/>
      <c r="N37" s="54"/>
      <c r="O37" s="219"/>
      <c r="P37" s="53"/>
      <c r="Q37" s="219"/>
      <c r="R37" s="55" t="s">
        <v>0</v>
      </c>
      <c r="S37" s="53"/>
      <c r="T37" s="53"/>
    </row>
    <row r="38" spans="6:22" s="35" customFormat="1" ht="12" outlineLevel="4">
      <c r="F38" s="36">
        <v>9</v>
      </c>
      <c r="G38" s="37" t="s">
        <v>5</v>
      </c>
      <c r="H38" s="38" t="s">
        <v>63</v>
      </c>
      <c r="I38" s="39" t="s">
        <v>238</v>
      </c>
      <c r="J38" s="37" t="s">
        <v>6</v>
      </c>
      <c r="K38" s="201">
        <v>50.99999999999999</v>
      </c>
      <c r="L38" s="340"/>
      <c r="M38" s="186">
        <f>K38*L38</f>
        <v>0</v>
      </c>
      <c r="N38" s="42"/>
      <c r="O38" s="216">
        <f>K38*N38</f>
        <v>0</v>
      </c>
      <c r="P38" s="42"/>
      <c r="Q38" s="216">
        <f>K38*P38</f>
        <v>0</v>
      </c>
      <c r="R38" s="41">
        <v>21</v>
      </c>
      <c r="S38" s="40">
        <f>M38*(R38/100)</f>
        <v>0</v>
      </c>
      <c r="T38" s="40">
        <f>M38+S38</f>
        <v>0</v>
      </c>
      <c r="U38" s="222" t="s">
        <v>341</v>
      </c>
      <c r="V38" s="99">
        <v>1</v>
      </c>
    </row>
    <row r="39" spans="6:22" s="43" customFormat="1" ht="36.6" customHeight="1" outlineLevel="4">
      <c r="F39" s="44"/>
      <c r="G39" s="45"/>
      <c r="H39" s="21" t="s">
        <v>98</v>
      </c>
      <c r="I39" s="168" t="s">
        <v>264</v>
      </c>
      <c r="J39" s="167"/>
      <c r="K39" s="202"/>
      <c r="L39" s="187"/>
      <c r="M39" s="187"/>
      <c r="N39" s="49"/>
      <c r="O39" s="217"/>
      <c r="P39" s="49"/>
      <c r="Q39" s="217"/>
      <c r="R39" s="48"/>
      <c r="S39" s="47"/>
      <c r="T39" s="47"/>
      <c r="U39" s="46"/>
      <c r="V39" s="46"/>
    </row>
    <row r="40" spans="6:22" s="169" customFormat="1" ht="12" outlineLevel="4">
      <c r="F40" s="170"/>
      <c r="G40" s="171"/>
      <c r="H40" s="172" t="s">
        <v>113</v>
      </c>
      <c r="I40" s="173" t="s">
        <v>334</v>
      </c>
      <c r="J40" s="174"/>
      <c r="K40" s="203"/>
      <c r="L40" s="188"/>
      <c r="M40" s="188"/>
      <c r="N40" s="175"/>
      <c r="O40" s="218"/>
      <c r="P40" s="175"/>
      <c r="Q40" s="218"/>
      <c r="R40" s="176"/>
      <c r="S40" s="225"/>
      <c r="T40" s="225"/>
      <c r="U40" s="177"/>
      <c r="V40" s="177"/>
    </row>
    <row r="41" spans="6:22" s="43" customFormat="1" ht="6" customHeight="1" outlineLevel="4">
      <c r="F41" s="44"/>
      <c r="G41" s="45"/>
      <c r="H41" s="22"/>
      <c r="I41" s="46"/>
      <c r="J41" s="45"/>
      <c r="K41" s="204"/>
      <c r="L41" s="189"/>
      <c r="M41" s="190"/>
      <c r="N41" s="49"/>
      <c r="O41" s="217"/>
      <c r="P41" s="49"/>
      <c r="Q41" s="217"/>
      <c r="R41" s="48"/>
      <c r="S41" s="47"/>
      <c r="T41" s="47"/>
      <c r="U41" s="46"/>
      <c r="V41" s="46"/>
    </row>
    <row r="42" spans="6:20" s="50" customFormat="1" ht="11.25" outlineLevel="5">
      <c r="F42" s="51"/>
      <c r="G42" s="52"/>
      <c r="H42" s="23" t="str">
        <f>IF(AND(H41&lt;&gt;"Výkaz výměr:",I41=""),"Výkaz výměr:","")</f>
        <v>Výkaz výměr:</v>
      </c>
      <c r="I42" s="62" t="s">
        <v>135</v>
      </c>
      <c r="J42" s="63"/>
      <c r="K42" s="205">
        <v>50.489999999999995</v>
      </c>
      <c r="L42" s="191"/>
      <c r="M42" s="191"/>
      <c r="N42" s="54"/>
      <c r="O42" s="219"/>
      <c r="P42" s="53"/>
      <c r="Q42" s="219"/>
      <c r="R42" s="55" t="s">
        <v>0</v>
      </c>
      <c r="S42" s="53"/>
      <c r="T42" s="53"/>
    </row>
    <row r="43" spans="6:20" s="50" customFormat="1" ht="11.25" outlineLevel="5">
      <c r="F43" s="51"/>
      <c r="G43" s="52"/>
      <c r="H43" s="23" t="str">
        <f>IF(AND(H42&lt;&gt;"Výkaz výměr:",I42=""),"Výkaz výměr:","")</f>
        <v/>
      </c>
      <c r="I43" s="62" t="s">
        <v>121</v>
      </c>
      <c r="J43" s="63"/>
      <c r="K43" s="205">
        <v>0.51</v>
      </c>
      <c r="L43" s="191"/>
      <c r="M43" s="191"/>
      <c r="N43" s="54"/>
      <c r="O43" s="219"/>
      <c r="P43" s="53"/>
      <c r="Q43" s="219"/>
      <c r="R43" s="55" t="s">
        <v>0</v>
      </c>
      <c r="S43" s="53"/>
      <c r="T43" s="53"/>
    </row>
    <row r="44" spans="6:22" s="35" customFormat="1" ht="24" outlineLevel="4">
      <c r="F44" s="36">
        <v>10</v>
      </c>
      <c r="G44" s="37" t="s">
        <v>5</v>
      </c>
      <c r="H44" s="38" t="s">
        <v>67</v>
      </c>
      <c r="I44" s="39" t="s">
        <v>246</v>
      </c>
      <c r="J44" s="37" t="s">
        <v>6</v>
      </c>
      <c r="K44" s="201">
        <v>5.1000000000000005</v>
      </c>
      <c r="L44" s="340"/>
      <c r="M44" s="186">
        <f>K44*L44</f>
        <v>0</v>
      </c>
      <c r="N44" s="42">
        <v>0.05985</v>
      </c>
      <c r="O44" s="216">
        <f>K44*N44</f>
        <v>0.30523500000000003</v>
      </c>
      <c r="P44" s="42"/>
      <c r="Q44" s="216">
        <f>K44*P44</f>
        <v>0</v>
      </c>
      <c r="R44" s="41">
        <v>21</v>
      </c>
      <c r="S44" s="40">
        <f>M44*(R44/100)</f>
        <v>0</v>
      </c>
      <c r="T44" s="40">
        <f>M44+S44</f>
        <v>0</v>
      </c>
      <c r="U44" s="222" t="s">
        <v>341</v>
      </c>
      <c r="V44" s="99">
        <v>1</v>
      </c>
    </row>
    <row r="45" spans="6:22" s="43" customFormat="1" ht="46.9" customHeight="1" outlineLevel="4">
      <c r="F45" s="44"/>
      <c r="G45" s="45"/>
      <c r="H45" s="21" t="s">
        <v>98</v>
      </c>
      <c r="I45" s="168" t="s">
        <v>309</v>
      </c>
      <c r="J45" s="167"/>
      <c r="K45" s="202"/>
      <c r="L45" s="187"/>
      <c r="M45" s="187"/>
      <c r="N45" s="49"/>
      <c r="O45" s="217"/>
      <c r="P45" s="49"/>
      <c r="Q45" s="217"/>
      <c r="R45" s="48"/>
      <c r="S45" s="47"/>
      <c r="T45" s="47"/>
      <c r="U45" s="46"/>
      <c r="V45" s="46"/>
    </row>
    <row r="46" spans="6:22" s="169" customFormat="1" ht="12" outlineLevel="4">
      <c r="F46" s="170"/>
      <c r="G46" s="171"/>
      <c r="H46" s="172" t="s">
        <v>113</v>
      </c>
      <c r="I46" s="173" t="s">
        <v>193</v>
      </c>
      <c r="J46" s="174"/>
      <c r="K46" s="203"/>
      <c r="L46" s="188"/>
      <c r="M46" s="188"/>
      <c r="N46" s="175"/>
      <c r="O46" s="218"/>
      <c r="P46" s="175"/>
      <c r="Q46" s="218"/>
      <c r="R46" s="176"/>
      <c r="S46" s="225"/>
      <c r="T46" s="225"/>
      <c r="U46" s="177"/>
      <c r="V46" s="177"/>
    </row>
    <row r="47" spans="6:22" s="43" customFormat="1" ht="6" customHeight="1" outlineLevel="4">
      <c r="F47" s="44"/>
      <c r="G47" s="45"/>
      <c r="H47" s="22"/>
      <c r="I47" s="46"/>
      <c r="J47" s="45"/>
      <c r="K47" s="204"/>
      <c r="L47" s="189"/>
      <c r="M47" s="190"/>
      <c r="N47" s="49"/>
      <c r="O47" s="217"/>
      <c r="P47" s="49"/>
      <c r="Q47" s="217"/>
      <c r="R47" s="48"/>
      <c r="S47" s="47"/>
      <c r="T47" s="47"/>
      <c r="U47" s="46"/>
      <c r="V47" s="46"/>
    </row>
    <row r="48" spans="6:20" s="50" customFormat="1" ht="11.25" outlineLevel="5">
      <c r="F48" s="51"/>
      <c r="G48" s="52"/>
      <c r="H48" s="23" t="str">
        <f>IF(AND(H47&lt;&gt;"Výkaz výměr:",I47=""),"Výkaz výměr:","")</f>
        <v>Výkaz výměr:</v>
      </c>
      <c r="I48" s="62" t="s">
        <v>32</v>
      </c>
      <c r="J48" s="63"/>
      <c r="K48" s="205">
        <v>5.1000000000000005</v>
      </c>
      <c r="L48" s="191"/>
      <c r="M48" s="191"/>
      <c r="N48" s="54"/>
      <c r="O48" s="219"/>
      <c r="P48" s="53"/>
      <c r="Q48" s="219"/>
      <c r="R48" s="55" t="s">
        <v>0</v>
      </c>
      <c r="S48" s="53"/>
      <c r="T48" s="53"/>
    </row>
    <row r="49" spans="6:22" s="35" customFormat="1" ht="12" outlineLevel="4">
      <c r="F49" s="36">
        <v>11</v>
      </c>
      <c r="G49" s="37" t="s">
        <v>5</v>
      </c>
      <c r="H49" s="38" t="s">
        <v>70</v>
      </c>
      <c r="I49" s="39" t="s">
        <v>235</v>
      </c>
      <c r="J49" s="37" t="s">
        <v>6</v>
      </c>
      <c r="K49" s="201">
        <v>50.99999999999999</v>
      </c>
      <c r="L49" s="340"/>
      <c r="M49" s="186">
        <f>K49*L49</f>
        <v>0</v>
      </c>
      <c r="N49" s="42">
        <v>0.0089</v>
      </c>
      <c r="O49" s="216">
        <f>K49*N49</f>
        <v>0.4538999999999999</v>
      </c>
      <c r="P49" s="42"/>
      <c r="Q49" s="216">
        <f>K49*P49</f>
        <v>0</v>
      </c>
      <c r="R49" s="41">
        <v>21</v>
      </c>
      <c r="S49" s="40">
        <f>M49*(R49/100)</f>
        <v>0</v>
      </c>
      <c r="T49" s="40">
        <f>M49+S49</f>
        <v>0</v>
      </c>
      <c r="U49" s="222" t="s">
        <v>341</v>
      </c>
      <c r="V49" s="99">
        <v>1</v>
      </c>
    </row>
    <row r="50" spans="6:22" s="43" customFormat="1" ht="36" customHeight="1" outlineLevel="4">
      <c r="F50" s="44"/>
      <c r="G50" s="45"/>
      <c r="H50" s="21" t="s">
        <v>98</v>
      </c>
      <c r="I50" s="168" t="s">
        <v>281</v>
      </c>
      <c r="J50" s="167"/>
      <c r="K50" s="202"/>
      <c r="L50" s="187"/>
      <c r="M50" s="187"/>
      <c r="N50" s="49"/>
      <c r="O50" s="217"/>
      <c r="P50" s="49"/>
      <c r="Q50" s="217"/>
      <c r="R50" s="48"/>
      <c r="S50" s="47"/>
      <c r="T50" s="47"/>
      <c r="U50" s="46"/>
      <c r="V50" s="46"/>
    </row>
    <row r="51" spans="6:22" s="169" customFormat="1" ht="22.5" outlineLevel="4">
      <c r="F51" s="170"/>
      <c r="G51" s="171"/>
      <c r="H51" s="172" t="s">
        <v>113</v>
      </c>
      <c r="I51" s="173" t="s">
        <v>268</v>
      </c>
      <c r="J51" s="174"/>
      <c r="K51" s="203"/>
      <c r="L51" s="188"/>
      <c r="M51" s="188"/>
      <c r="N51" s="175"/>
      <c r="O51" s="218"/>
      <c r="P51" s="175"/>
      <c r="Q51" s="218"/>
      <c r="R51" s="176"/>
      <c r="S51" s="225"/>
      <c r="T51" s="225"/>
      <c r="U51" s="177"/>
      <c r="V51" s="177"/>
    </row>
    <row r="52" spans="6:22" s="43" customFormat="1" ht="6" customHeight="1" outlineLevel="4">
      <c r="F52" s="44"/>
      <c r="G52" s="45"/>
      <c r="H52" s="22"/>
      <c r="I52" s="46"/>
      <c r="J52" s="45"/>
      <c r="K52" s="204"/>
      <c r="L52" s="189"/>
      <c r="M52" s="190"/>
      <c r="N52" s="49"/>
      <c r="O52" s="217"/>
      <c r="P52" s="49"/>
      <c r="Q52" s="217"/>
      <c r="R52" s="48"/>
      <c r="S52" s="47"/>
      <c r="T52" s="47"/>
      <c r="U52" s="46"/>
      <c r="V52" s="46"/>
    </row>
    <row r="53" spans="6:20" s="50" customFormat="1" ht="11.25" outlineLevel="5">
      <c r="F53" s="51"/>
      <c r="G53" s="52"/>
      <c r="H53" s="23" t="str">
        <f>IF(AND(H52&lt;&gt;"Výkaz výměr:",I52=""),"Výkaz výměr:","")</f>
        <v>Výkaz výměr:</v>
      </c>
      <c r="I53" s="62" t="s">
        <v>135</v>
      </c>
      <c r="J53" s="63"/>
      <c r="K53" s="205">
        <v>50.489999999999995</v>
      </c>
      <c r="L53" s="191"/>
      <c r="M53" s="191"/>
      <c r="N53" s="54"/>
      <c r="O53" s="219"/>
      <c r="P53" s="53"/>
      <c r="Q53" s="219"/>
      <c r="R53" s="55" t="s">
        <v>0</v>
      </c>
      <c r="S53" s="53"/>
      <c r="T53" s="53"/>
    </row>
    <row r="54" spans="6:20" s="50" customFormat="1" ht="11.25" outlineLevel="5">
      <c r="F54" s="51"/>
      <c r="G54" s="52"/>
      <c r="H54" s="23" t="str">
        <f>IF(AND(H53&lt;&gt;"Výkaz výměr:",I53=""),"Výkaz výměr:","")</f>
        <v/>
      </c>
      <c r="I54" s="62" t="s">
        <v>121</v>
      </c>
      <c r="J54" s="63"/>
      <c r="K54" s="205">
        <v>0.51</v>
      </c>
      <c r="L54" s="191"/>
      <c r="M54" s="191"/>
      <c r="N54" s="54"/>
      <c r="O54" s="219"/>
      <c r="P54" s="53"/>
      <c r="Q54" s="219"/>
      <c r="R54" s="55" t="s">
        <v>0</v>
      </c>
      <c r="S54" s="53"/>
      <c r="T54" s="53"/>
    </row>
    <row r="55" spans="6:20" s="3" customFormat="1" ht="12.75" customHeight="1" outlineLevel="4">
      <c r="F55" s="4"/>
      <c r="G55" s="5"/>
      <c r="H55" s="5"/>
      <c r="I55" s="24"/>
      <c r="J55" s="25"/>
      <c r="K55" s="206"/>
      <c r="L55" s="192"/>
      <c r="M55" s="192"/>
      <c r="N55" s="8"/>
      <c r="O55" s="220"/>
      <c r="P55" s="7"/>
      <c r="Q55" s="220"/>
      <c r="R55" s="9" t="s">
        <v>0</v>
      </c>
      <c r="S55" s="7"/>
      <c r="T55" s="7"/>
    </row>
    <row r="56" spans="6:22" s="64" customFormat="1" ht="16.5" customHeight="1" outlineLevel="3">
      <c r="F56" s="65"/>
      <c r="G56" s="66"/>
      <c r="H56" s="67"/>
      <c r="I56" s="67" t="s">
        <v>170</v>
      </c>
      <c r="J56" s="66"/>
      <c r="K56" s="200"/>
      <c r="L56" s="184"/>
      <c r="M56" s="185">
        <f>SUBTOTAL(9,M57:M93)</f>
        <v>0</v>
      </c>
      <c r="N56" s="70"/>
      <c r="O56" s="215">
        <f>SUBTOTAL(9,O57:O93)</f>
        <v>42.41655</v>
      </c>
      <c r="P56" s="68"/>
      <c r="Q56" s="215">
        <f>SUBTOTAL(9,Q57:Q93)</f>
        <v>46.8</v>
      </c>
      <c r="R56" s="71" t="s">
        <v>0</v>
      </c>
      <c r="S56" s="68">
        <f>SUBTOTAL(9,S57:S93)</f>
        <v>0</v>
      </c>
      <c r="T56" s="68">
        <f>SUBTOTAL(9,T57:T93)</f>
        <v>0</v>
      </c>
      <c r="V56" s="69">
        <f>SUBTOTAL(9,V57:V93)</f>
        <v>7</v>
      </c>
    </row>
    <row r="57" spans="6:22" s="35" customFormat="1" ht="12" outlineLevel="4">
      <c r="F57" s="36">
        <v>12</v>
      </c>
      <c r="G57" s="37" t="s">
        <v>5</v>
      </c>
      <c r="H57" s="38" t="s">
        <v>57</v>
      </c>
      <c r="I57" s="39" t="s">
        <v>209</v>
      </c>
      <c r="J57" s="37" t="s">
        <v>6</v>
      </c>
      <c r="K57" s="201">
        <v>90</v>
      </c>
      <c r="L57" s="340"/>
      <c r="M57" s="186">
        <f>K57*L57</f>
        <v>0</v>
      </c>
      <c r="N57" s="42"/>
      <c r="O57" s="216">
        <f>K57*N57</f>
        <v>0</v>
      </c>
      <c r="P57" s="42">
        <v>0.11</v>
      </c>
      <c r="Q57" s="216">
        <f>K57*P57</f>
        <v>9.9</v>
      </c>
      <c r="R57" s="41">
        <v>21</v>
      </c>
      <c r="S57" s="40">
        <f>M57*(R57/100)</f>
        <v>0</v>
      </c>
      <c r="T57" s="40">
        <f>M57+S57</f>
        <v>0</v>
      </c>
      <c r="U57" s="222" t="s">
        <v>341</v>
      </c>
      <c r="V57" s="99">
        <v>1</v>
      </c>
    </row>
    <row r="58" spans="6:22" s="43" customFormat="1" ht="35.45" customHeight="1" outlineLevel="4">
      <c r="F58" s="44"/>
      <c r="G58" s="45"/>
      <c r="H58" s="21" t="s">
        <v>98</v>
      </c>
      <c r="I58" s="168" t="s">
        <v>241</v>
      </c>
      <c r="J58" s="167"/>
      <c r="K58" s="202"/>
      <c r="L58" s="187"/>
      <c r="M58" s="187"/>
      <c r="N58" s="49"/>
      <c r="O58" s="217"/>
      <c r="P58" s="49"/>
      <c r="Q58" s="217"/>
      <c r="R58" s="48"/>
      <c r="S58" s="47"/>
      <c r="T58" s="47"/>
      <c r="U58" s="46"/>
      <c r="V58" s="46"/>
    </row>
    <row r="59" spans="6:22" s="169" customFormat="1" ht="12" outlineLevel="4">
      <c r="F59" s="170"/>
      <c r="G59" s="171"/>
      <c r="H59" s="172" t="s">
        <v>113</v>
      </c>
      <c r="I59" s="173" t="s">
        <v>363</v>
      </c>
      <c r="J59" s="174"/>
      <c r="K59" s="203"/>
      <c r="L59" s="188"/>
      <c r="M59" s="188"/>
      <c r="N59" s="175"/>
      <c r="O59" s="218"/>
      <c r="P59" s="175"/>
      <c r="Q59" s="218"/>
      <c r="R59" s="176"/>
      <c r="S59" s="225"/>
      <c r="T59" s="225"/>
      <c r="U59" s="177"/>
      <c r="V59" s="177"/>
    </row>
    <row r="60" spans="6:22" s="43" customFormat="1" ht="6" customHeight="1" outlineLevel="4">
      <c r="F60" s="44"/>
      <c r="G60" s="45"/>
      <c r="H60" s="22"/>
      <c r="I60" s="46"/>
      <c r="J60" s="45"/>
      <c r="K60" s="204"/>
      <c r="L60" s="189"/>
      <c r="M60" s="190"/>
      <c r="N60" s="49"/>
      <c r="O60" s="217"/>
      <c r="P60" s="49"/>
      <c r="Q60" s="217"/>
      <c r="R60" s="48"/>
      <c r="S60" s="47"/>
      <c r="T60" s="47"/>
      <c r="U60" s="46"/>
      <c r="V60" s="46"/>
    </row>
    <row r="61" spans="6:20" s="50" customFormat="1" ht="11.25" outlineLevel="5">
      <c r="F61" s="51"/>
      <c r="G61" s="52"/>
      <c r="H61" s="23" t="str">
        <f>IF(AND(H60&lt;&gt;"Výkaz výměr:",I60=""),"Výkaz výměr:","")</f>
        <v>Výkaz výměr:</v>
      </c>
      <c r="I61" s="62" t="s">
        <v>364</v>
      </c>
      <c r="J61" s="63"/>
      <c r="K61" s="205">
        <v>90</v>
      </c>
      <c r="L61" s="191"/>
      <c r="M61" s="191"/>
      <c r="N61" s="54"/>
      <c r="O61" s="219"/>
      <c r="P61" s="53"/>
      <c r="Q61" s="219"/>
      <c r="R61" s="55" t="s">
        <v>0</v>
      </c>
      <c r="S61" s="53"/>
      <c r="T61" s="53"/>
    </row>
    <row r="62" spans="6:22" s="35" customFormat="1" ht="24" outlineLevel="4">
      <c r="F62" s="36">
        <v>13</v>
      </c>
      <c r="G62" s="37" t="s">
        <v>5</v>
      </c>
      <c r="H62" s="38" t="s">
        <v>59</v>
      </c>
      <c r="I62" s="39" t="s">
        <v>261</v>
      </c>
      <c r="J62" s="37" t="s">
        <v>6</v>
      </c>
      <c r="K62" s="201">
        <v>450</v>
      </c>
      <c r="L62" s="340"/>
      <c r="M62" s="186">
        <f>K62*L62</f>
        <v>0</v>
      </c>
      <c r="N62" s="42"/>
      <c r="O62" s="216">
        <f>K62*N62</f>
        <v>0</v>
      </c>
      <c r="P62" s="42">
        <v>0.075</v>
      </c>
      <c r="Q62" s="216">
        <f>K62*P62</f>
        <v>33.75</v>
      </c>
      <c r="R62" s="41">
        <v>21</v>
      </c>
      <c r="S62" s="40">
        <f>M62*(R62/100)</f>
        <v>0</v>
      </c>
      <c r="T62" s="40">
        <f>M62+S62</f>
        <v>0</v>
      </c>
      <c r="U62" s="222" t="s">
        <v>341</v>
      </c>
      <c r="V62" s="99">
        <v>1</v>
      </c>
    </row>
    <row r="63" spans="6:22" s="43" customFormat="1" ht="46.15" customHeight="1" outlineLevel="4">
      <c r="F63" s="44"/>
      <c r="G63" s="45"/>
      <c r="H63" s="21" t="s">
        <v>98</v>
      </c>
      <c r="I63" s="168" t="s">
        <v>306</v>
      </c>
      <c r="J63" s="167"/>
      <c r="K63" s="202"/>
      <c r="L63" s="187"/>
      <c r="M63" s="187"/>
      <c r="N63" s="49"/>
      <c r="O63" s="217"/>
      <c r="P63" s="49"/>
      <c r="Q63" s="217"/>
      <c r="R63" s="48"/>
      <c r="S63" s="47"/>
      <c r="T63" s="47"/>
      <c r="U63" s="46"/>
      <c r="V63" s="46"/>
    </row>
    <row r="64" spans="6:22" s="169" customFormat="1" ht="12" outlineLevel="4">
      <c r="F64" s="170"/>
      <c r="G64" s="171"/>
      <c r="H64" s="172" t="s">
        <v>113</v>
      </c>
      <c r="I64" s="173" t="s">
        <v>166</v>
      </c>
      <c r="J64" s="174"/>
      <c r="K64" s="203"/>
      <c r="L64" s="188"/>
      <c r="M64" s="188"/>
      <c r="N64" s="175"/>
      <c r="O64" s="218"/>
      <c r="P64" s="175"/>
      <c r="Q64" s="218"/>
      <c r="R64" s="176"/>
      <c r="S64" s="225"/>
      <c r="T64" s="225"/>
      <c r="U64" s="177"/>
      <c r="V64" s="177"/>
    </row>
    <row r="65" spans="6:22" s="43" customFormat="1" ht="6" customHeight="1" outlineLevel="4">
      <c r="F65" s="44"/>
      <c r="G65" s="45"/>
      <c r="H65" s="22"/>
      <c r="I65" s="46"/>
      <c r="J65" s="45"/>
      <c r="K65" s="204"/>
      <c r="L65" s="189"/>
      <c r="M65" s="190"/>
      <c r="N65" s="49"/>
      <c r="O65" s="217"/>
      <c r="P65" s="49"/>
      <c r="Q65" s="217"/>
      <c r="R65" s="48"/>
      <c r="S65" s="47"/>
      <c r="T65" s="47"/>
      <c r="U65" s="46"/>
      <c r="V65" s="46"/>
    </row>
    <row r="66" spans="6:20" s="50" customFormat="1" ht="11.25" outlineLevel="5">
      <c r="F66" s="51"/>
      <c r="G66" s="52"/>
      <c r="H66" s="23" t="str">
        <f>IF(AND(H65&lt;&gt;"Výkaz výměr:",I65=""),"Výkaz výměr:","")</f>
        <v>Výkaz výměr:</v>
      </c>
      <c r="I66" s="62" t="s">
        <v>175</v>
      </c>
      <c r="J66" s="63"/>
      <c r="K66" s="205">
        <v>426.789</v>
      </c>
      <c r="L66" s="191"/>
      <c r="M66" s="191"/>
      <c r="N66" s="54"/>
      <c r="O66" s="219"/>
      <c r="P66" s="53"/>
      <c r="Q66" s="219"/>
      <c r="R66" s="55" t="s">
        <v>0</v>
      </c>
      <c r="S66" s="53"/>
      <c r="T66" s="53"/>
    </row>
    <row r="67" spans="6:20" s="50" customFormat="1" ht="11.25" outlineLevel="5">
      <c r="F67" s="51"/>
      <c r="G67" s="52"/>
      <c r="H67" s="23" t="str">
        <f>IF(AND(H66&lt;&gt;"Výkaz výměr:",I66=""),"Výkaz výměr:","")</f>
        <v/>
      </c>
      <c r="I67" s="62" t="s">
        <v>181</v>
      </c>
      <c r="J67" s="63"/>
      <c r="K67" s="205">
        <v>12.172</v>
      </c>
      <c r="L67" s="191"/>
      <c r="M67" s="191"/>
      <c r="N67" s="54"/>
      <c r="O67" s="219"/>
      <c r="P67" s="53"/>
      <c r="Q67" s="219"/>
      <c r="R67" s="55" t="s">
        <v>0</v>
      </c>
      <c r="S67" s="53"/>
      <c r="T67" s="53"/>
    </row>
    <row r="68" spans="6:20" s="50" customFormat="1" ht="11.25" outlineLevel="5">
      <c r="F68" s="51"/>
      <c r="G68" s="52"/>
      <c r="H68" s="23" t="str">
        <f>IF(AND(H67&lt;&gt;"Výkaz výměr:",I67=""),"Výkaz výměr:","")</f>
        <v/>
      </c>
      <c r="I68" s="62" t="s">
        <v>205</v>
      </c>
      <c r="J68" s="63"/>
      <c r="K68" s="205">
        <v>12.257</v>
      </c>
      <c r="L68" s="191"/>
      <c r="M68" s="191"/>
      <c r="N68" s="54"/>
      <c r="O68" s="219"/>
      <c r="P68" s="53"/>
      <c r="Q68" s="219"/>
      <c r="R68" s="55" t="s">
        <v>0</v>
      </c>
      <c r="S68" s="53"/>
      <c r="T68" s="53"/>
    </row>
    <row r="69" spans="6:20" s="50" customFormat="1" ht="11.25" outlineLevel="5">
      <c r="F69" s="51"/>
      <c r="G69" s="52"/>
      <c r="H69" s="23" t="str">
        <f>IF(AND(H68&lt;&gt;"Výkaz výměr:",I68=""),"Výkaz výměr:","")</f>
        <v/>
      </c>
      <c r="I69" s="62" t="s">
        <v>167</v>
      </c>
      <c r="J69" s="63"/>
      <c r="K69" s="205">
        <v>-1.8</v>
      </c>
      <c r="L69" s="191"/>
      <c r="M69" s="191"/>
      <c r="N69" s="54"/>
      <c r="O69" s="219"/>
      <c r="P69" s="53"/>
      <c r="Q69" s="219"/>
      <c r="R69" s="55" t="s">
        <v>0</v>
      </c>
      <c r="S69" s="53"/>
      <c r="T69" s="53"/>
    </row>
    <row r="70" spans="6:20" s="50" customFormat="1" ht="11.25" outlineLevel="5">
      <c r="F70" s="51"/>
      <c r="G70" s="52"/>
      <c r="H70" s="23" t="str">
        <f>IF(AND(H69&lt;&gt;"Výkaz výměr:",I69=""),"Výkaz výměr:","")</f>
        <v/>
      </c>
      <c r="I70" s="62" t="s">
        <v>132</v>
      </c>
      <c r="J70" s="63"/>
      <c r="K70" s="205">
        <v>0.582</v>
      </c>
      <c r="L70" s="191"/>
      <c r="M70" s="191"/>
      <c r="N70" s="54"/>
      <c r="O70" s="219"/>
      <c r="P70" s="53"/>
      <c r="Q70" s="219"/>
      <c r="R70" s="55" t="s">
        <v>0</v>
      </c>
      <c r="S70" s="53"/>
      <c r="T70" s="53"/>
    </row>
    <row r="71" spans="6:22" s="35" customFormat="1" ht="12" outlineLevel="4">
      <c r="F71" s="36">
        <v>14</v>
      </c>
      <c r="G71" s="37" t="s">
        <v>5</v>
      </c>
      <c r="H71" s="38" t="s">
        <v>63</v>
      </c>
      <c r="I71" s="39" t="s">
        <v>238</v>
      </c>
      <c r="J71" s="37" t="s">
        <v>6</v>
      </c>
      <c r="K71" s="201">
        <v>450</v>
      </c>
      <c r="L71" s="340"/>
      <c r="M71" s="186">
        <f>K71*L71</f>
        <v>0</v>
      </c>
      <c r="N71" s="42"/>
      <c r="O71" s="216">
        <f>K71*N71</f>
        <v>0</v>
      </c>
      <c r="P71" s="42"/>
      <c r="Q71" s="216">
        <f>K71*P71</f>
        <v>0</v>
      </c>
      <c r="R71" s="41">
        <v>21</v>
      </c>
      <c r="S71" s="40">
        <f>M71*(R71/100)</f>
        <v>0</v>
      </c>
      <c r="T71" s="40">
        <f>M71+S71</f>
        <v>0</v>
      </c>
      <c r="U71" s="222" t="s">
        <v>341</v>
      </c>
      <c r="V71" s="99">
        <v>1</v>
      </c>
    </row>
    <row r="72" spans="6:22" s="43" customFormat="1" ht="37.15" customHeight="1" outlineLevel="4">
      <c r="F72" s="44"/>
      <c r="G72" s="45"/>
      <c r="H72" s="21" t="s">
        <v>98</v>
      </c>
      <c r="I72" s="168" t="s">
        <v>264</v>
      </c>
      <c r="J72" s="167"/>
      <c r="K72" s="202"/>
      <c r="L72" s="187"/>
      <c r="M72" s="187"/>
      <c r="N72" s="49"/>
      <c r="O72" s="217"/>
      <c r="P72" s="49"/>
      <c r="Q72" s="217"/>
      <c r="R72" s="48"/>
      <c r="S72" s="47"/>
      <c r="T72" s="47"/>
      <c r="U72" s="46"/>
      <c r="V72" s="46"/>
    </row>
    <row r="73" spans="6:22" s="169" customFormat="1" ht="12" outlineLevel="4">
      <c r="F73" s="170"/>
      <c r="G73" s="171"/>
      <c r="H73" s="172" t="s">
        <v>113</v>
      </c>
      <c r="I73" s="173" t="s">
        <v>335</v>
      </c>
      <c r="J73" s="174"/>
      <c r="K73" s="203"/>
      <c r="L73" s="188"/>
      <c r="M73" s="188"/>
      <c r="N73" s="175"/>
      <c r="O73" s="218"/>
      <c r="P73" s="175"/>
      <c r="Q73" s="218"/>
      <c r="R73" s="176"/>
      <c r="S73" s="225"/>
      <c r="T73" s="225"/>
      <c r="U73" s="177"/>
      <c r="V73" s="177"/>
    </row>
    <row r="74" spans="6:22" s="43" customFormat="1" ht="6" customHeight="1" outlineLevel="4">
      <c r="F74" s="44"/>
      <c r="G74" s="45"/>
      <c r="H74" s="22"/>
      <c r="I74" s="46"/>
      <c r="J74" s="45"/>
      <c r="K74" s="204"/>
      <c r="L74" s="189"/>
      <c r="M74" s="190"/>
      <c r="N74" s="49"/>
      <c r="O74" s="217"/>
      <c r="P74" s="49"/>
      <c r="Q74" s="217"/>
      <c r="R74" s="48"/>
      <c r="S74" s="47"/>
      <c r="T74" s="47"/>
      <c r="U74" s="46"/>
      <c r="V74" s="46"/>
    </row>
    <row r="75" spans="6:22" s="35" customFormat="1" ht="12" outlineLevel="4">
      <c r="F75" s="36">
        <v>15</v>
      </c>
      <c r="G75" s="37" t="s">
        <v>5</v>
      </c>
      <c r="H75" s="38" t="s">
        <v>65</v>
      </c>
      <c r="I75" s="39" t="s">
        <v>217</v>
      </c>
      <c r="J75" s="37" t="s">
        <v>6</v>
      </c>
      <c r="K75" s="201">
        <v>90</v>
      </c>
      <c r="L75" s="340"/>
      <c r="M75" s="186">
        <f>K75*L75</f>
        <v>0</v>
      </c>
      <c r="N75" s="42">
        <v>0.0798</v>
      </c>
      <c r="O75" s="216">
        <f>K75*N75</f>
        <v>7.1819999999999995</v>
      </c>
      <c r="P75" s="42"/>
      <c r="Q75" s="216">
        <f>K75*P75</f>
        <v>0</v>
      </c>
      <c r="R75" s="41">
        <v>21</v>
      </c>
      <c r="S75" s="40">
        <f>M75*(R75/100)</f>
        <v>0</v>
      </c>
      <c r="T75" s="40">
        <f>M75+S75</f>
        <v>0</v>
      </c>
      <c r="U75" s="222" t="s">
        <v>341</v>
      </c>
      <c r="V75" s="99">
        <v>1</v>
      </c>
    </row>
    <row r="76" spans="6:22" s="43" customFormat="1" ht="45" customHeight="1" outlineLevel="4">
      <c r="F76" s="44"/>
      <c r="G76" s="45"/>
      <c r="H76" s="21" t="s">
        <v>98</v>
      </c>
      <c r="I76" s="168" t="s">
        <v>299</v>
      </c>
      <c r="J76" s="167"/>
      <c r="K76" s="202"/>
      <c r="L76" s="187"/>
      <c r="M76" s="187"/>
      <c r="N76" s="49"/>
      <c r="O76" s="217"/>
      <c r="P76" s="49"/>
      <c r="Q76" s="217"/>
      <c r="R76" s="48"/>
      <c r="S76" s="47"/>
      <c r="T76" s="47"/>
      <c r="U76" s="46"/>
      <c r="V76" s="46"/>
    </row>
    <row r="77" spans="6:22" s="169" customFormat="1" ht="12" outlineLevel="4">
      <c r="F77" s="170"/>
      <c r="G77" s="171"/>
      <c r="H77" s="172" t="s">
        <v>113</v>
      </c>
      <c r="I77" s="173" t="s">
        <v>365</v>
      </c>
      <c r="J77" s="174"/>
      <c r="K77" s="203"/>
      <c r="L77" s="188"/>
      <c r="M77" s="188"/>
      <c r="N77" s="175"/>
      <c r="O77" s="218"/>
      <c r="P77" s="175"/>
      <c r="Q77" s="218"/>
      <c r="R77" s="176"/>
      <c r="S77" s="225"/>
      <c r="T77" s="225"/>
      <c r="U77" s="177"/>
      <c r="V77" s="177"/>
    </row>
    <row r="78" spans="6:22" s="43" customFormat="1" ht="6" customHeight="1" outlineLevel="4">
      <c r="F78" s="44"/>
      <c r="G78" s="45"/>
      <c r="H78" s="22"/>
      <c r="I78" s="46"/>
      <c r="J78" s="45"/>
      <c r="K78" s="204"/>
      <c r="L78" s="189"/>
      <c r="M78" s="190"/>
      <c r="N78" s="49"/>
      <c r="O78" s="217"/>
      <c r="P78" s="49"/>
      <c r="Q78" s="217"/>
      <c r="R78" s="48"/>
      <c r="S78" s="47"/>
      <c r="T78" s="47"/>
      <c r="U78" s="46"/>
      <c r="V78" s="46"/>
    </row>
    <row r="79" spans="6:20" s="50" customFormat="1" ht="11.25" outlineLevel="5">
      <c r="F79" s="51"/>
      <c r="G79" s="52"/>
      <c r="H79" s="23" t="str">
        <f>IF(AND(H78&lt;&gt;"Výkaz výměr:",I78=""),"Výkaz výměr:","")</f>
        <v>Výkaz výměr:</v>
      </c>
      <c r="I79" s="62" t="s">
        <v>366</v>
      </c>
      <c r="J79" s="63"/>
      <c r="K79" s="205">
        <v>90</v>
      </c>
      <c r="L79" s="191"/>
      <c r="M79" s="191"/>
      <c r="N79" s="54"/>
      <c r="O79" s="219"/>
      <c r="P79" s="53"/>
      <c r="Q79" s="219"/>
      <c r="R79" s="55" t="s">
        <v>0</v>
      </c>
      <c r="S79" s="53"/>
      <c r="T79" s="53"/>
    </row>
    <row r="80" spans="6:22" s="35" customFormat="1" ht="12" outlineLevel="4">
      <c r="F80" s="36">
        <v>16</v>
      </c>
      <c r="G80" s="37" t="s">
        <v>5</v>
      </c>
      <c r="H80" s="38" t="s">
        <v>68</v>
      </c>
      <c r="I80" s="39" t="s">
        <v>212</v>
      </c>
      <c r="J80" s="37" t="s">
        <v>6</v>
      </c>
      <c r="K80" s="201">
        <v>450</v>
      </c>
      <c r="L80" s="340"/>
      <c r="M80" s="186">
        <f>K80*L80</f>
        <v>0</v>
      </c>
      <c r="N80" s="42">
        <v>0.0089</v>
      </c>
      <c r="O80" s="216">
        <f>K80*N80</f>
        <v>4.005</v>
      </c>
      <c r="P80" s="42"/>
      <c r="Q80" s="216">
        <f>K80*P80</f>
        <v>0</v>
      </c>
      <c r="R80" s="41">
        <v>21</v>
      </c>
      <c r="S80" s="40">
        <f>M80*(R80/100)</f>
        <v>0</v>
      </c>
      <c r="T80" s="40">
        <f>M80+S80</f>
        <v>0</v>
      </c>
      <c r="U80" s="222" t="s">
        <v>341</v>
      </c>
      <c r="V80" s="99">
        <v>1</v>
      </c>
    </row>
    <row r="81" spans="6:22" s="43" customFormat="1" ht="36" customHeight="1" outlineLevel="4">
      <c r="F81" s="44"/>
      <c r="G81" s="45"/>
      <c r="H81" s="21" t="s">
        <v>98</v>
      </c>
      <c r="I81" s="168" t="s">
        <v>253</v>
      </c>
      <c r="J81" s="167"/>
      <c r="K81" s="202"/>
      <c r="L81" s="187"/>
      <c r="M81" s="187"/>
      <c r="N81" s="49"/>
      <c r="O81" s="217"/>
      <c r="P81" s="49"/>
      <c r="Q81" s="217"/>
      <c r="R81" s="48"/>
      <c r="S81" s="47"/>
      <c r="T81" s="47"/>
      <c r="U81" s="46"/>
      <c r="V81" s="46"/>
    </row>
    <row r="82" spans="6:22" s="169" customFormat="1" ht="12" outlineLevel="4">
      <c r="F82" s="170"/>
      <c r="G82" s="171"/>
      <c r="H82" s="172" t="s">
        <v>113</v>
      </c>
      <c r="I82" s="173" t="s">
        <v>256</v>
      </c>
      <c r="J82" s="174"/>
      <c r="K82" s="203"/>
      <c r="L82" s="188"/>
      <c r="M82" s="188"/>
      <c r="N82" s="175"/>
      <c r="O82" s="218"/>
      <c r="P82" s="175"/>
      <c r="Q82" s="218"/>
      <c r="R82" s="176"/>
      <c r="S82" s="225"/>
      <c r="T82" s="225"/>
      <c r="U82" s="177"/>
      <c r="V82" s="177"/>
    </row>
    <row r="83" spans="6:22" s="43" customFormat="1" ht="6" customHeight="1" outlineLevel="4">
      <c r="F83" s="44"/>
      <c r="G83" s="45"/>
      <c r="H83" s="22"/>
      <c r="I83" s="46"/>
      <c r="J83" s="45"/>
      <c r="K83" s="204"/>
      <c r="L83" s="189"/>
      <c r="M83" s="190"/>
      <c r="N83" s="49"/>
      <c r="O83" s="217"/>
      <c r="P83" s="49"/>
      <c r="Q83" s="217"/>
      <c r="R83" s="48"/>
      <c r="S83" s="47"/>
      <c r="T83" s="47"/>
      <c r="U83" s="46"/>
      <c r="V83" s="46"/>
    </row>
    <row r="84" spans="6:22" s="35" customFormat="1" ht="24" outlineLevel="4">
      <c r="F84" s="36">
        <v>17</v>
      </c>
      <c r="G84" s="37" t="s">
        <v>5</v>
      </c>
      <c r="H84" s="38" t="s">
        <v>71</v>
      </c>
      <c r="I84" s="39" t="s">
        <v>273</v>
      </c>
      <c r="J84" s="37" t="s">
        <v>6</v>
      </c>
      <c r="K84" s="201">
        <v>45</v>
      </c>
      <c r="L84" s="340"/>
      <c r="M84" s="186">
        <f>K84*L84</f>
        <v>0</v>
      </c>
      <c r="N84" s="42">
        <v>0.00099</v>
      </c>
      <c r="O84" s="216">
        <f>K84*N84</f>
        <v>0.04455</v>
      </c>
      <c r="P84" s="42"/>
      <c r="Q84" s="216">
        <f>K84*P84</f>
        <v>0</v>
      </c>
      <c r="R84" s="41">
        <v>21</v>
      </c>
      <c r="S84" s="40">
        <f>M84*(R84/100)</f>
        <v>0</v>
      </c>
      <c r="T84" s="40">
        <f>M84+S84</f>
        <v>0</v>
      </c>
      <c r="U84" s="222" t="s">
        <v>341</v>
      </c>
      <c r="V84" s="99">
        <v>1</v>
      </c>
    </row>
    <row r="85" spans="6:22" s="43" customFormat="1" ht="46.15" customHeight="1" outlineLevel="4">
      <c r="F85" s="44"/>
      <c r="G85" s="45"/>
      <c r="H85" s="21" t="s">
        <v>98</v>
      </c>
      <c r="I85" s="168" t="s">
        <v>307</v>
      </c>
      <c r="J85" s="167"/>
      <c r="K85" s="202"/>
      <c r="L85" s="187"/>
      <c r="M85" s="187"/>
      <c r="N85" s="49"/>
      <c r="O85" s="217"/>
      <c r="P85" s="49"/>
      <c r="Q85" s="217"/>
      <c r="R85" s="48"/>
      <c r="S85" s="47"/>
      <c r="T85" s="47"/>
      <c r="U85" s="46"/>
      <c r="V85" s="46"/>
    </row>
    <row r="86" spans="6:22" s="169" customFormat="1" ht="12" outlineLevel="4">
      <c r="F86" s="170"/>
      <c r="G86" s="171"/>
      <c r="H86" s="172" t="s">
        <v>113</v>
      </c>
      <c r="I86" s="173" t="s">
        <v>201</v>
      </c>
      <c r="J86" s="174"/>
      <c r="K86" s="203"/>
      <c r="L86" s="188"/>
      <c r="M86" s="188"/>
      <c r="N86" s="175"/>
      <c r="O86" s="218"/>
      <c r="P86" s="175"/>
      <c r="Q86" s="218"/>
      <c r="R86" s="176"/>
      <c r="S86" s="225"/>
      <c r="T86" s="225"/>
      <c r="U86" s="177"/>
      <c r="V86" s="177"/>
    </row>
    <row r="87" spans="6:22" s="43" customFormat="1" ht="6" customHeight="1" outlineLevel="4">
      <c r="F87" s="44"/>
      <c r="G87" s="45"/>
      <c r="H87" s="22"/>
      <c r="I87" s="46"/>
      <c r="J87" s="45"/>
      <c r="K87" s="204"/>
      <c r="L87" s="189"/>
      <c r="M87" s="190"/>
      <c r="N87" s="49"/>
      <c r="O87" s="217"/>
      <c r="P87" s="49"/>
      <c r="Q87" s="217"/>
      <c r="R87" s="48"/>
      <c r="S87" s="47"/>
      <c r="T87" s="47"/>
      <c r="U87" s="46"/>
      <c r="V87" s="46"/>
    </row>
    <row r="88" spans="6:20" s="50" customFormat="1" ht="11.25" outlineLevel="5">
      <c r="F88" s="51"/>
      <c r="G88" s="52"/>
      <c r="H88" s="23" t="str">
        <f>IF(AND(H87&lt;&gt;"Výkaz výměr:",I87=""),"Výkaz výměr:","")</f>
        <v>Výkaz výměr:</v>
      </c>
      <c r="I88" s="62" t="s">
        <v>85</v>
      </c>
      <c r="J88" s="63"/>
      <c r="K88" s="205">
        <v>45</v>
      </c>
      <c r="L88" s="191"/>
      <c r="M88" s="191"/>
      <c r="N88" s="54"/>
      <c r="O88" s="219"/>
      <c r="P88" s="53"/>
      <c r="Q88" s="219"/>
      <c r="R88" s="55" t="s">
        <v>0</v>
      </c>
      <c r="S88" s="53"/>
      <c r="T88" s="53"/>
    </row>
    <row r="89" spans="6:22" s="35" customFormat="1" ht="12" outlineLevel="4">
      <c r="F89" s="36">
        <v>18</v>
      </c>
      <c r="G89" s="37" t="s">
        <v>5</v>
      </c>
      <c r="H89" s="38" t="s">
        <v>73</v>
      </c>
      <c r="I89" s="39" t="s">
        <v>207</v>
      </c>
      <c r="J89" s="37" t="s">
        <v>6</v>
      </c>
      <c r="K89" s="201">
        <v>450</v>
      </c>
      <c r="L89" s="340"/>
      <c r="M89" s="186">
        <f>K89*L89</f>
        <v>0</v>
      </c>
      <c r="N89" s="42">
        <v>0.0693</v>
      </c>
      <c r="O89" s="216">
        <f>K89*N89</f>
        <v>31.185</v>
      </c>
      <c r="P89" s="42">
        <v>0.007</v>
      </c>
      <c r="Q89" s="216">
        <f>K89*P89</f>
        <v>3.15</v>
      </c>
      <c r="R89" s="41">
        <v>21</v>
      </c>
      <c r="S89" s="40">
        <f>M89*(R89/100)</f>
        <v>0</v>
      </c>
      <c r="T89" s="40">
        <f>M89+S89</f>
        <v>0</v>
      </c>
      <c r="U89" s="222" t="s">
        <v>341</v>
      </c>
      <c r="V89" s="99">
        <v>1</v>
      </c>
    </row>
    <row r="90" spans="6:22" s="43" customFormat="1" ht="48" customHeight="1" outlineLevel="4">
      <c r="F90" s="44"/>
      <c r="G90" s="45"/>
      <c r="H90" s="21" t="s">
        <v>98</v>
      </c>
      <c r="I90" s="168" t="s">
        <v>301</v>
      </c>
      <c r="J90" s="167"/>
      <c r="K90" s="202"/>
      <c r="L90" s="187"/>
      <c r="M90" s="187"/>
      <c r="N90" s="49"/>
      <c r="O90" s="217"/>
      <c r="P90" s="49"/>
      <c r="Q90" s="217"/>
      <c r="R90" s="48"/>
      <c r="S90" s="47"/>
      <c r="T90" s="47"/>
      <c r="U90" s="46"/>
      <c r="V90" s="46"/>
    </row>
    <row r="91" spans="6:22" s="169" customFormat="1" ht="12" outlineLevel="4">
      <c r="F91" s="170"/>
      <c r="G91" s="171"/>
      <c r="H91" s="172" t="s">
        <v>113</v>
      </c>
      <c r="I91" s="173" t="s">
        <v>183</v>
      </c>
      <c r="J91" s="174"/>
      <c r="K91" s="203"/>
      <c r="L91" s="188"/>
      <c r="M91" s="188"/>
      <c r="N91" s="175"/>
      <c r="O91" s="218"/>
      <c r="P91" s="175"/>
      <c r="Q91" s="218"/>
      <c r="R91" s="176"/>
      <c r="S91" s="225"/>
      <c r="T91" s="225"/>
      <c r="U91" s="177"/>
      <c r="V91" s="177"/>
    </row>
    <row r="92" spans="6:22" s="43" customFormat="1" ht="6" customHeight="1" outlineLevel="4">
      <c r="F92" s="44"/>
      <c r="G92" s="45"/>
      <c r="H92" s="22"/>
      <c r="I92" s="46"/>
      <c r="J92" s="45"/>
      <c r="K92" s="204"/>
      <c r="L92" s="189"/>
      <c r="M92" s="190"/>
      <c r="N92" s="49"/>
      <c r="O92" s="217"/>
      <c r="P92" s="49"/>
      <c r="Q92" s="217"/>
      <c r="R92" s="48"/>
      <c r="S92" s="47"/>
      <c r="T92" s="47"/>
      <c r="U92" s="46"/>
      <c r="V92" s="46"/>
    </row>
    <row r="93" spans="6:20" s="3" customFormat="1" ht="12.75" customHeight="1" outlineLevel="4">
      <c r="F93" s="4"/>
      <c r="G93" s="5"/>
      <c r="H93" s="5"/>
      <c r="I93" s="24"/>
      <c r="J93" s="25"/>
      <c r="K93" s="206"/>
      <c r="L93" s="192"/>
      <c r="M93" s="192"/>
      <c r="N93" s="8"/>
      <c r="O93" s="220"/>
      <c r="P93" s="7"/>
      <c r="Q93" s="220"/>
      <c r="R93" s="9" t="s">
        <v>0</v>
      </c>
      <c r="S93" s="7"/>
      <c r="T93" s="7"/>
    </row>
    <row r="94" spans="6:22" s="64" customFormat="1" ht="16.5" customHeight="1" outlineLevel="3">
      <c r="F94" s="65"/>
      <c r="G94" s="66"/>
      <c r="H94" s="67"/>
      <c r="I94" s="67" t="s">
        <v>204</v>
      </c>
      <c r="J94" s="66"/>
      <c r="K94" s="200"/>
      <c r="L94" s="184"/>
      <c r="M94" s="185">
        <f>SUBTOTAL(9,M95:M124)</f>
        <v>0</v>
      </c>
      <c r="N94" s="70"/>
      <c r="O94" s="215">
        <f>SUBTOTAL(9,O95:O124)</f>
        <v>1.8401049999999999</v>
      </c>
      <c r="P94" s="68"/>
      <c r="Q94" s="215">
        <f>SUBTOTAL(9,Q95:Q124)</f>
        <v>1.3090000000000002</v>
      </c>
      <c r="R94" s="71" t="s">
        <v>0</v>
      </c>
      <c r="S94" s="68">
        <f>SUBTOTAL(9,S95:S124)</f>
        <v>0</v>
      </c>
      <c r="T94" s="68">
        <f>SUBTOTAL(9,T95:T124)</f>
        <v>0</v>
      </c>
      <c r="V94" s="69">
        <f>SUBTOTAL(9,V95:V124)</f>
        <v>6</v>
      </c>
    </row>
    <row r="95" spans="6:22" s="35" customFormat="1" ht="24" outlineLevel="4">
      <c r="F95" s="36">
        <v>20</v>
      </c>
      <c r="G95" s="37" t="s">
        <v>5</v>
      </c>
      <c r="H95" s="38" t="s">
        <v>60</v>
      </c>
      <c r="I95" s="39" t="s">
        <v>247</v>
      </c>
      <c r="J95" s="37" t="s">
        <v>6</v>
      </c>
      <c r="K95" s="201">
        <v>17</v>
      </c>
      <c r="L95" s="340"/>
      <c r="M95" s="186">
        <f>K95*L95</f>
        <v>0</v>
      </c>
      <c r="N95" s="42"/>
      <c r="O95" s="216">
        <f>K95*N95</f>
        <v>0</v>
      </c>
      <c r="P95" s="42">
        <v>0.07</v>
      </c>
      <c r="Q95" s="216">
        <f>K95*P95</f>
        <v>1.1900000000000002</v>
      </c>
      <c r="R95" s="41">
        <v>21</v>
      </c>
      <c r="S95" s="40">
        <f>M95*(R95/100)</f>
        <v>0</v>
      </c>
      <c r="T95" s="40">
        <f>M95+S95</f>
        <v>0</v>
      </c>
      <c r="U95" s="222" t="s">
        <v>341</v>
      </c>
      <c r="V95" s="99">
        <v>1</v>
      </c>
    </row>
    <row r="96" spans="6:22" s="43" customFormat="1" ht="46.9" customHeight="1" outlineLevel="4">
      <c r="F96" s="44"/>
      <c r="G96" s="45"/>
      <c r="H96" s="21" t="s">
        <v>98</v>
      </c>
      <c r="I96" s="168" t="s">
        <v>302</v>
      </c>
      <c r="J96" s="167"/>
      <c r="K96" s="202"/>
      <c r="L96" s="187"/>
      <c r="M96" s="187"/>
      <c r="N96" s="49"/>
      <c r="O96" s="217"/>
      <c r="P96" s="49"/>
      <c r="Q96" s="217"/>
      <c r="R96" s="48"/>
      <c r="S96" s="47"/>
      <c r="T96" s="47"/>
      <c r="U96" s="46"/>
      <c r="V96" s="46"/>
    </row>
    <row r="97" spans="6:22" s="169" customFormat="1" ht="12" outlineLevel="4">
      <c r="F97" s="170"/>
      <c r="G97" s="171"/>
      <c r="H97" s="172" t="s">
        <v>113</v>
      </c>
      <c r="I97" s="173" t="s">
        <v>373</v>
      </c>
      <c r="J97" s="174"/>
      <c r="K97" s="203"/>
      <c r="L97" s="188"/>
      <c r="M97" s="188"/>
      <c r="N97" s="175"/>
      <c r="O97" s="218"/>
      <c r="P97" s="175"/>
      <c r="Q97" s="218"/>
      <c r="R97" s="176"/>
      <c r="S97" s="225"/>
      <c r="T97" s="225"/>
      <c r="U97" s="177"/>
      <c r="V97" s="177"/>
    </row>
    <row r="98" spans="6:22" s="43" customFormat="1" ht="6" customHeight="1" outlineLevel="4">
      <c r="F98" s="44"/>
      <c r="G98" s="45"/>
      <c r="H98" s="22"/>
      <c r="I98" s="46"/>
      <c r="J98" s="45"/>
      <c r="K98" s="204"/>
      <c r="L98" s="189"/>
      <c r="M98" s="190"/>
      <c r="N98" s="49"/>
      <c r="O98" s="217"/>
      <c r="P98" s="49"/>
      <c r="Q98" s="217"/>
      <c r="R98" s="48"/>
      <c r="S98" s="47"/>
      <c r="T98" s="47"/>
      <c r="U98" s="46"/>
      <c r="V98" s="46"/>
    </row>
    <row r="99" spans="6:20" s="50" customFormat="1" ht="11.25" outlineLevel="5">
      <c r="F99" s="51"/>
      <c r="G99" s="52"/>
      <c r="H99" s="23" t="str">
        <f>IF(AND(H98&lt;&gt;"Výkaz výměr:",I98=""),"Výkaz výměr:","")</f>
        <v>Výkaz výměr:</v>
      </c>
      <c r="I99" s="62" t="s">
        <v>367</v>
      </c>
      <c r="J99" s="63"/>
      <c r="K99" s="205">
        <v>17</v>
      </c>
      <c r="L99" s="191"/>
      <c r="M99" s="191"/>
      <c r="N99" s="54"/>
      <c r="O99" s="219"/>
      <c r="P99" s="53"/>
      <c r="Q99" s="219"/>
      <c r="R99" s="55" t="s">
        <v>0</v>
      </c>
      <c r="S99" s="53"/>
      <c r="T99" s="53"/>
    </row>
    <row r="100" spans="6:22" s="35" customFormat="1" ht="12" outlineLevel="4">
      <c r="F100" s="36">
        <v>23</v>
      </c>
      <c r="G100" s="37" t="s">
        <v>5</v>
      </c>
      <c r="H100" s="38" t="s">
        <v>64</v>
      </c>
      <c r="I100" s="39" t="s">
        <v>231</v>
      </c>
      <c r="J100" s="37" t="s">
        <v>6</v>
      </c>
      <c r="K100" s="201">
        <v>17</v>
      </c>
      <c r="L100" s="340"/>
      <c r="M100" s="186">
        <f>K100*L100</f>
        <v>0</v>
      </c>
      <c r="N100" s="42"/>
      <c r="O100" s="216">
        <f>K100*N100</f>
        <v>0</v>
      </c>
      <c r="P100" s="42"/>
      <c r="Q100" s="216">
        <f>K100*P100</f>
        <v>0</v>
      </c>
      <c r="R100" s="41">
        <v>21</v>
      </c>
      <c r="S100" s="40">
        <f>M100*(R100/100)</f>
        <v>0</v>
      </c>
      <c r="T100" s="40">
        <f>M100+S100</f>
        <v>0</v>
      </c>
      <c r="U100" s="222" t="s">
        <v>341</v>
      </c>
      <c r="V100" s="99">
        <v>1</v>
      </c>
    </row>
    <row r="101" spans="6:22" s="43" customFormat="1" ht="36.6" customHeight="1" outlineLevel="4">
      <c r="F101" s="44"/>
      <c r="G101" s="45"/>
      <c r="H101" s="21" t="s">
        <v>98</v>
      </c>
      <c r="I101" s="168" t="s">
        <v>259</v>
      </c>
      <c r="J101" s="167"/>
      <c r="K101" s="202"/>
      <c r="L101" s="187"/>
      <c r="M101" s="187"/>
      <c r="N101" s="49"/>
      <c r="O101" s="217"/>
      <c r="P101" s="49"/>
      <c r="Q101" s="217"/>
      <c r="R101" s="48"/>
      <c r="S101" s="47"/>
      <c r="T101" s="47"/>
      <c r="U101" s="46"/>
      <c r="V101" s="46"/>
    </row>
    <row r="102" spans="6:22" s="169" customFormat="1" ht="12" outlineLevel="4">
      <c r="F102" s="170"/>
      <c r="G102" s="171"/>
      <c r="H102" s="172" t="s">
        <v>113</v>
      </c>
      <c r="I102" s="173" t="s">
        <v>372</v>
      </c>
      <c r="J102" s="174"/>
      <c r="K102" s="203"/>
      <c r="L102" s="188"/>
      <c r="M102" s="188"/>
      <c r="N102" s="175"/>
      <c r="O102" s="218"/>
      <c r="P102" s="175"/>
      <c r="Q102" s="218"/>
      <c r="R102" s="176"/>
      <c r="S102" s="225"/>
      <c r="T102" s="225"/>
      <c r="U102" s="177"/>
      <c r="V102" s="177"/>
    </row>
    <row r="103" spans="6:22" s="43" customFormat="1" ht="6" customHeight="1" outlineLevel="4">
      <c r="F103" s="44"/>
      <c r="G103" s="45"/>
      <c r="H103" s="22"/>
      <c r="I103" s="46"/>
      <c r="J103" s="45"/>
      <c r="K103" s="204"/>
      <c r="L103" s="189"/>
      <c r="M103" s="190"/>
      <c r="N103" s="49"/>
      <c r="O103" s="217"/>
      <c r="P103" s="49"/>
      <c r="Q103" s="217"/>
      <c r="R103" s="48"/>
      <c r="S103" s="47"/>
      <c r="T103" s="47"/>
      <c r="U103" s="46"/>
      <c r="V103" s="46"/>
    </row>
    <row r="104" spans="6:20" s="50" customFormat="1" ht="11.25" outlineLevel="5">
      <c r="F104" s="51"/>
      <c r="G104" s="52"/>
      <c r="H104" s="23" t="str">
        <f>IF(AND(H103&lt;&gt;"Výkaz výměr:",I103=""),"Výkaz výměr:","")</f>
        <v>Výkaz výměr:</v>
      </c>
      <c r="I104" s="62" t="s">
        <v>367</v>
      </c>
      <c r="J104" s="63"/>
      <c r="K104" s="205">
        <v>17</v>
      </c>
      <c r="L104" s="191"/>
      <c r="M104" s="191"/>
      <c r="N104" s="54"/>
      <c r="O104" s="219"/>
      <c r="P104" s="53"/>
      <c r="Q104" s="219"/>
      <c r="R104" s="55" t="s">
        <v>0</v>
      </c>
      <c r="S104" s="53"/>
      <c r="T104" s="53"/>
    </row>
    <row r="105" spans="6:22" s="35" customFormat="1" ht="12" outlineLevel="4">
      <c r="F105" s="36">
        <v>24</v>
      </c>
      <c r="G105" s="37" t="s">
        <v>5</v>
      </c>
      <c r="H105" s="38" t="s">
        <v>66</v>
      </c>
      <c r="I105" s="39" t="s">
        <v>218</v>
      </c>
      <c r="J105" s="37" t="s">
        <v>6</v>
      </c>
      <c r="K105" s="201">
        <v>5.1</v>
      </c>
      <c r="L105" s="340"/>
      <c r="M105" s="186">
        <f>K105*L105</f>
        <v>0</v>
      </c>
      <c r="N105" s="42">
        <v>0.09975</v>
      </c>
      <c r="O105" s="216">
        <f>K105*N105</f>
        <v>0.508725</v>
      </c>
      <c r="P105" s="42"/>
      <c r="Q105" s="216">
        <f>K105*P105</f>
        <v>0</v>
      </c>
      <c r="R105" s="41">
        <v>21</v>
      </c>
      <c r="S105" s="40">
        <f>M105*(R105/100)</f>
        <v>0</v>
      </c>
      <c r="T105" s="40">
        <f>M105+S105</f>
        <v>0</v>
      </c>
      <c r="U105" s="222" t="s">
        <v>341</v>
      </c>
      <c r="V105" s="99">
        <v>1</v>
      </c>
    </row>
    <row r="106" spans="6:22" s="43" customFormat="1" ht="48" customHeight="1" outlineLevel="4">
      <c r="F106" s="44"/>
      <c r="G106" s="45"/>
      <c r="H106" s="21" t="s">
        <v>98</v>
      </c>
      <c r="I106" s="168" t="s">
        <v>300</v>
      </c>
      <c r="J106" s="167"/>
      <c r="K106" s="202"/>
      <c r="L106" s="187"/>
      <c r="M106" s="187"/>
      <c r="N106" s="49"/>
      <c r="O106" s="217"/>
      <c r="P106" s="49"/>
      <c r="Q106" s="217"/>
      <c r="R106" s="48"/>
      <c r="S106" s="47"/>
      <c r="T106" s="47"/>
      <c r="U106" s="46"/>
      <c r="V106" s="46"/>
    </row>
    <row r="107" spans="6:22" s="169" customFormat="1" ht="12" outlineLevel="4">
      <c r="F107" s="170"/>
      <c r="G107" s="171"/>
      <c r="H107" s="172" t="s">
        <v>113</v>
      </c>
      <c r="I107" s="173" t="s">
        <v>370</v>
      </c>
      <c r="J107" s="174"/>
      <c r="K107" s="203"/>
      <c r="L107" s="188"/>
      <c r="M107" s="188"/>
      <c r="N107" s="175"/>
      <c r="O107" s="218"/>
      <c r="P107" s="175"/>
      <c r="Q107" s="218"/>
      <c r="R107" s="176"/>
      <c r="S107" s="225"/>
      <c r="T107" s="225"/>
      <c r="U107" s="177"/>
      <c r="V107" s="177"/>
    </row>
    <row r="108" spans="6:22" s="43" customFormat="1" ht="6" customHeight="1" outlineLevel="4">
      <c r="F108" s="44"/>
      <c r="G108" s="45"/>
      <c r="H108" s="22"/>
      <c r="I108" s="46"/>
      <c r="J108" s="45"/>
      <c r="K108" s="204"/>
      <c r="L108" s="189"/>
      <c r="M108" s="190"/>
      <c r="N108" s="49"/>
      <c r="O108" s="217"/>
      <c r="P108" s="49"/>
      <c r="Q108" s="217"/>
      <c r="R108" s="48"/>
      <c r="S108" s="47"/>
      <c r="T108" s="47"/>
      <c r="U108" s="46"/>
      <c r="V108" s="46"/>
    </row>
    <row r="109" spans="6:20" s="50" customFormat="1" ht="11.25" outlineLevel="5">
      <c r="F109" s="51"/>
      <c r="G109" s="52"/>
      <c r="H109" s="23" t="str">
        <f>IF(AND(H108&lt;&gt;"Výkaz výměr:",I108=""),"Výkaz výměr:","")</f>
        <v>Výkaz výměr:</v>
      </c>
      <c r="I109" s="62" t="s">
        <v>368</v>
      </c>
      <c r="J109" s="63"/>
      <c r="K109" s="205">
        <v>5.1</v>
      </c>
      <c r="L109" s="191"/>
      <c r="M109" s="191"/>
      <c r="N109" s="54"/>
      <c r="O109" s="219"/>
      <c r="P109" s="53"/>
      <c r="Q109" s="219"/>
      <c r="R109" s="55" t="s">
        <v>0</v>
      </c>
      <c r="S109" s="53"/>
      <c r="T109" s="53"/>
    </row>
    <row r="110" spans="6:22" s="35" customFormat="1" ht="12" outlineLevel="4">
      <c r="F110" s="36">
        <v>25</v>
      </c>
      <c r="G110" s="37" t="s">
        <v>5</v>
      </c>
      <c r="H110" s="38" t="s">
        <v>69</v>
      </c>
      <c r="I110" s="39" t="s">
        <v>239</v>
      </c>
      <c r="J110" s="37" t="s">
        <v>6</v>
      </c>
      <c r="K110" s="201">
        <v>17</v>
      </c>
      <c r="L110" s="340"/>
      <c r="M110" s="186">
        <f>K110*L110</f>
        <v>0</v>
      </c>
      <c r="N110" s="42">
        <v>0.0089</v>
      </c>
      <c r="O110" s="216">
        <f>K110*N110</f>
        <v>0.1513</v>
      </c>
      <c r="P110" s="42"/>
      <c r="Q110" s="216">
        <f>K110*P110</f>
        <v>0</v>
      </c>
      <c r="R110" s="41">
        <v>21</v>
      </c>
      <c r="S110" s="40">
        <f>M110*(R110/100)</f>
        <v>0</v>
      </c>
      <c r="T110" s="40">
        <f>M110+S110</f>
        <v>0</v>
      </c>
      <c r="U110" s="222" t="s">
        <v>341</v>
      </c>
      <c r="V110" s="99">
        <v>1</v>
      </c>
    </row>
    <row r="111" spans="6:22" s="43" customFormat="1" ht="34.9" customHeight="1" outlineLevel="4">
      <c r="F111" s="44"/>
      <c r="G111" s="45"/>
      <c r="H111" s="21" t="s">
        <v>98</v>
      </c>
      <c r="I111" s="168" t="s">
        <v>284</v>
      </c>
      <c r="J111" s="167"/>
      <c r="K111" s="202"/>
      <c r="L111" s="187"/>
      <c r="M111" s="187"/>
      <c r="N111" s="49"/>
      <c r="O111" s="217"/>
      <c r="P111" s="49"/>
      <c r="Q111" s="217"/>
      <c r="R111" s="48"/>
      <c r="S111" s="47"/>
      <c r="T111" s="47"/>
      <c r="U111" s="46"/>
      <c r="V111" s="46"/>
    </row>
    <row r="112" spans="6:22" s="169" customFormat="1" ht="12" outlineLevel="4">
      <c r="F112" s="170"/>
      <c r="G112" s="171"/>
      <c r="H112" s="172" t="s">
        <v>113</v>
      </c>
      <c r="I112" s="173" t="s">
        <v>256</v>
      </c>
      <c r="J112" s="174"/>
      <c r="K112" s="203"/>
      <c r="L112" s="188"/>
      <c r="M112" s="188"/>
      <c r="N112" s="175"/>
      <c r="O112" s="218"/>
      <c r="P112" s="175"/>
      <c r="Q112" s="218"/>
      <c r="R112" s="176"/>
      <c r="S112" s="225"/>
      <c r="T112" s="225"/>
      <c r="U112" s="177"/>
      <c r="V112" s="177"/>
    </row>
    <row r="113" spans="6:22" s="43" customFormat="1" ht="6" customHeight="1" outlineLevel="4">
      <c r="F113" s="44"/>
      <c r="G113" s="45"/>
      <c r="H113" s="22"/>
      <c r="I113" s="46"/>
      <c r="J113" s="45"/>
      <c r="K113" s="204"/>
      <c r="L113" s="189"/>
      <c r="M113" s="190"/>
      <c r="N113" s="49"/>
      <c r="O113" s="217"/>
      <c r="P113" s="49"/>
      <c r="Q113" s="217"/>
      <c r="R113" s="48"/>
      <c r="S113" s="47"/>
      <c r="T113" s="47"/>
      <c r="U113" s="46"/>
      <c r="V113" s="46"/>
    </row>
    <row r="114" spans="6:22" s="35" customFormat="1" ht="24" outlineLevel="4">
      <c r="F114" s="36">
        <v>26</v>
      </c>
      <c r="G114" s="37" t="s">
        <v>5</v>
      </c>
      <c r="H114" s="38" t="s">
        <v>71</v>
      </c>
      <c r="I114" s="39" t="s">
        <v>273</v>
      </c>
      <c r="J114" s="37" t="s">
        <v>6</v>
      </c>
      <c r="K114" s="201">
        <v>2</v>
      </c>
      <c r="L114" s="340"/>
      <c r="M114" s="186">
        <f>K114*L114</f>
        <v>0</v>
      </c>
      <c r="N114" s="42">
        <v>0.00099</v>
      </c>
      <c r="O114" s="216">
        <f>K114*N114</f>
        <v>0.00198</v>
      </c>
      <c r="P114" s="42"/>
      <c r="Q114" s="216">
        <f>K114*P114</f>
        <v>0</v>
      </c>
      <c r="R114" s="41">
        <v>21</v>
      </c>
      <c r="S114" s="40">
        <f>M114*(R114/100)</f>
        <v>0</v>
      </c>
      <c r="T114" s="40">
        <f>M114+S114</f>
        <v>0</v>
      </c>
      <c r="U114" s="222" t="s">
        <v>341</v>
      </c>
      <c r="V114" s="99">
        <v>1</v>
      </c>
    </row>
    <row r="115" spans="6:22" s="43" customFormat="1" ht="46.15" customHeight="1" outlineLevel="4">
      <c r="F115" s="44"/>
      <c r="G115" s="45"/>
      <c r="H115" s="21" t="s">
        <v>98</v>
      </c>
      <c r="I115" s="168" t="s">
        <v>307</v>
      </c>
      <c r="J115" s="167"/>
      <c r="K115" s="202"/>
      <c r="L115" s="187"/>
      <c r="M115" s="187"/>
      <c r="N115" s="49"/>
      <c r="O115" s="217"/>
      <c r="P115" s="49"/>
      <c r="Q115" s="217"/>
      <c r="R115" s="48"/>
      <c r="S115" s="47"/>
      <c r="T115" s="47"/>
      <c r="U115" s="46"/>
      <c r="V115" s="46"/>
    </row>
    <row r="116" spans="6:22" s="169" customFormat="1" ht="12" outlineLevel="4">
      <c r="F116" s="170"/>
      <c r="G116" s="171"/>
      <c r="H116" s="172" t="s">
        <v>113</v>
      </c>
      <c r="I116" s="173" t="s">
        <v>371</v>
      </c>
      <c r="J116" s="174"/>
      <c r="K116" s="203"/>
      <c r="L116" s="188"/>
      <c r="M116" s="188"/>
      <c r="N116" s="175"/>
      <c r="O116" s="218"/>
      <c r="P116" s="175"/>
      <c r="Q116" s="218"/>
      <c r="R116" s="176"/>
      <c r="S116" s="225"/>
      <c r="T116" s="225"/>
      <c r="U116" s="177"/>
      <c r="V116" s="177"/>
    </row>
    <row r="117" spans="6:22" s="43" customFormat="1" ht="6" customHeight="1" outlineLevel="4">
      <c r="F117" s="44"/>
      <c r="G117" s="45"/>
      <c r="H117" s="22"/>
      <c r="I117" s="46"/>
      <c r="J117" s="45"/>
      <c r="K117" s="204"/>
      <c r="L117" s="189"/>
      <c r="M117" s="190"/>
      <c r="N117" s="49"/>
      <c r="O117" s="217"/>
      <c r="P117" s="49"/>
      <c r="Q117" s="217"/>
      <c r="R117" s="48"/>
      <c r="S117" s="47"/>
      <c r="T117" s="47"/>
      <c r="U117" s="46"/>
      <c r="V117" s="46"/>
    </row>
    <row r="118" spans="6:20" s="50" customFormat="1" ht="11.25" outlineLevel="5">
      <c r="F118" s="51"/>
      <c r="G118" s="52"/>
      <c r="H118" s="23" t="str">
        <f>IF(AND(H117&lt;&gt;"Výkaz výměr:",I117=""),"Výkaz výměr:","")</f>
        <v>Výkaz výměr:</v>
      </c>
      <c r="I118" s="62" t="s">
        <v>369</v>
      </c>
      <c r="J118" s="63"/>
      <c r="K118" s="205">
        <v>1.7</v>
      </c>
      <c r="L118" s="191"/>
      <c r="M118" s="191"/>
      <c r="N118" s="54"/>
      <c r="O118" s="219"/>
      <c r="P118" s="53"/>
      <c r="Q118" s="219"/>
      <c r="R118" s="55" t="s">
        <v>0</v>
      </c>
      <c r="S118" s="53"/>
      <c r="T118" s="53"/>
    </row>
    <row r="119" spans="6:20" s="50" customFormat="1" ht="11.25" outlineLevel="5">
      <c r="F119" s="51"/>
      <c r="G119" s="52"/>
      <c r="H119" s="23" t="str">
        <f>IF(AND(H118&lt;&gt;"Výkaz výměr:",I118=""),"Výkaz výměr:","")</f>
        <v/>
      </c>
      <c r="I119" s="62" t="s">
        <v>115</v>
      </c>
      <c r="J119" s="63"/>
      <c r="K119" s="205">
        <v>0.3</v>
      </c>
      <c r="L119" s="191"/>
      <c r="M119" s="191"/>
      <c r="N119" s="54"/>
      <c r="O119" s="219"/>
      <c r="P119" s="53"/>
      <c r="Q119" s="219"/>
      <c r="R119" s="55" t="s">
        <v>0</v>
      </c>
      <c r="S119" s="53"/>
      <c r="T119" s="53"/>
    </row>
    <row r="120" spans="6:22" s="35" customFormat="1" ht="12" outlineLevel="4">
      <c r="F120" s="36">
        <v>27</v>
      </c>
      <c r="G120" s="37" t="s">
        <v>5</v>
      </c>
      <c r="H120" s="38" t="s">
        <v>73</v>
      </c>
      <c r="I120" s="39" t="s">
        <v>207</v>
      </c>
      <c r="J120" s="37" t="s">
        <v>6</v>
      </c>
      <c r="K120" s="201">
        <v>17</v>
      </c>
      <c r="L120" s="340"/>
      <c r="M120" s="186">
        <f>K120*L120</f>
        <v>0</v>
      </c>
      <c r="N120" s="42">
        <v>0.0693</v>
      </c>
      <c r="O120" s="216">
        <f>K120*N120</f>
        <v>1.1781</v>
      </c>
      <c r="P120" s="42">
        <v>0.007</v>
      </c>
      <c r="Q120" s="216">
        <f>K120*P120</f>
        <v>0.11900000000000001</v>
      </c>
      <c r="R120" s="41">
        <v>21</v>
      </c>
      <c r="S120" s="40">
        <f>M120*(R120/100)</f>
        <v>0</v>
      </c>
      <c r="T120" s="40">
        <f>M120+S120</f>
        <v>0</v>
      </c>
      <c r="U120" s="222" t="s">
        <v>341</v>
      </c>
      <c r="V120" s="99">
        <v>1</v>
      </c>
    </row>
    <row r="121" spans="6:22" s="43" customFormat="1" ht="45" customHeight="1" outlineLevel="4">
      <c r="F121" s="44"/>
      <c r="G121" s="45"/>
      <c r="H121" s="21" t="s">
        <v>98</v>
      </c>
      <c r="I121" s="168" t="s">
        <v>301</v>
      </c>
      <c r="J121" s="167"/>
      <c r="K121" s="202"/>
      <c r="L121" s="187"/>
      <c r="M121" s="187"/>
      <c r="N121" s="49"/>
      <c r="O121" s="217"/>
      <c r="P121" s="49"/>
      <c r="Q121" s="217"/>
      <c r="R121" s="48"/>
      <c r="S121" s="47"/>
      <c r="T121" s="47"/>
      <c r="U121" s="46"/>
      <c r="V121" s="46"/>
    </row>
    <row r="122" spans="6:22" s="169" customFormat="1" ht="12" outlineLevel="4">
      <c r="F122" s="170"/>
      <c r="G122" s="171"/>
      <c r="H122" s="172" t="s">
        <v>113</v>
      </c>
      <c r="I122" s="173" t="s">
        <v>183</v>
      </c>
      <c r="J122" s="174"/>
      <c r="K122" s="203"/>
      <c r="L122" s="188"/>
      <c r="M122" s="188"/>
      <c r="N122" s="175"/>
      <c r="O122" s="218"/>
      <c r="P122" s="175"/>
      <c r="Q122" s="218"/>
      <c r="R122" s="176"/>
      <c r="S122" s="225"/>
      <c r="T122" s="225"/>
      <c r="U122" s="177"/>
      <c r="V122" s="177"/>
    </row>
    <row r="123" spans="6:22" s="43" customFormat="1" ht="6" customHeight="1" outlineLevel="4">
      <c r="F123" s="44"/>
      <c r="G123" s="45"/>
      <c r="H123" s="22"/>
      <c r="I123" s="46"/>
      <c r="J123" s="45"/>
      <c r="K123" s="204"/>
      <c r="L123" s="189"/>
      <c r="M123" s="190"/>
      <c r="N123" s="49"/>
      <c r="O123" s="217"/>
      <c r="P123" s="49"/>
      <c r="Q123" s="217"/>
      <c r="R123" s="48"/>
      <c r="S123" s="47"/>
      <c r="T123" s="47"/>
      <c r="U123" s="46"/>
      <c r="V123" s="46"/>
    </row>
    <row r="124" spans="6:20" s="3" customFormat="1" ht="12.75" customHeight="1" outlineLevel="4">
      <c r="F124" s="4"/>
      <c r="G124" s="5"/>
      <c r="H124" s="5"/>
      <c r="I124" s="24"/>
      <c r="J124" s="25"/>
      <c r="K124" s="206"/>
      <c r="L124" s="192"/>
      <c r="M124" s="192"/>
      <c r="N124" s="8"/>
      <c r="O124" s="220"/>
      <c r="P124" s="7"/>
      <c r="Q124" s="220"/>
      <c r="R124" s="9" t="s">
        <v>0</v>
      </c>
      <c r="S124" s="7"/>
      <c r="T124" s="7"/>
    </row>
    <row r="125" spans="6:22" s="64" customFormat="1" ht="16.5" customHeight="1" outlineLevel="3">
      <c r="F125" s="65"/>
      <c r="G125" s="66"/>
      <c r="H125" s="67"/>
      <c r="I125" s="67" t="s">
        <v>161</v>
      </c>
      <c r="J125" s="66"/>
      <c r="K125" s="200"/>
      <c r="L125" s="184"/>
      <c r="M125" s="185">
        <f>SUBTOTAL(9,M126:M152)</f>
        <v>0</v>
      </c>
      <c r="N125" s="70"/>
      <c r="O125" s="215">
        <f>SUBTOTAL(9,O126:O152)</f>
        <v>0</v>
      </c>
      <c r="P125" s="68"/>
      <c r="Q125" s="215">
        <f>SUBTOTAL(9,Q126:Q152)</f>
        <v>0</v>
      </c>
      <c r="R125" s="71" t="s">
        <v>0</v>
      </c>
      <c r="S125" s="68">
        <f>SUBTOTAL(9,S126:S152)</f>
        <v>0</v>
      </c>
      <c r="T125" s="68">
        <f>SUBTOTAL(9,T126:T152)</f>
        <v>0</v>
      </c>
      <c r="V125" s="69">
        <f>SUBTOTAL(9,V126:V152)</f>
        <v>8</v>
      </c>
    </row>
    <row r="126" spans="6:22" s="35" customFormat="1" ht="12" outlineLevel="4">
      <c r="F126" s="36">
        <v>22</v>
      </c>
      <c r="G126" s="37" t="s">
        <v>5</v>
      </c>
      <c r="H126" s="38" t="s">
        <v>74</v>
      </c>
      <c r="I126" s="39" t="s">
        <v>157</v>
      </c>
      <c r="J126" s="37" t="s">
        <v>2</v>
      </c>
      <c r="K126" s="201">
        <v>51.934</v>
      </c>
      <c r="L126" s="340"/>
      <c r="M126" s="186">
        <f>K126*L126</f>
        <v>0</v>
      </c>
      <c r="N126" s="42"/>
      <c r="O126" s="216">
        <f>K126*N126</f>
        <v>0</v>
      </c>
      <c r="P126" s="42"/>
      <c r="Q126" s="216">
        <f>K126*P126</f>
        <v>0</v>
      </c>
      <c r="R126" s="41">
        <v>21</v>
      </c>
      <c r="S126" s="40">
        <f>M126*(R126/100)</f>
        <v>0</v>
      </c>
      <c r="T126" s="40">
        <f>M126+S126</f>
        <v>0</v>
      </c>
      <c r="U126" s="222" t="s">
        <v>341</v>
      </c>
      <c r="V126" s="99">
        <v>1</v>
      </c>
    </row>
    <row r="127" spans="6:22" s="43" customFormat="1" ht="24" customHeight="1" outlineLevel="4">
      <c r="F127" s="44"/>
      <c r="G127" s="45"/>
      <c r="H127" s="21" t="s">
        <v>98</v>
      </c>
      <c r="I127" s="168" t="s">
        <v>267</v>
      </c>
      <c r="J127" s="167"/>
      <c r="K127" s="204"/>
      <c r="L127" s="187"/>
      <c r="M127" s="187"/>
      <c r="N127" s="49"/>
      <c r="O127" s="217"/>
      <c r="P127" s="49"/>
      <c r="Q127" s="217"/>
      <c r="R127" s="48"/>
      <c r="S127" s="47"/>
      <c r="T127" s="47"/>
      <c r="U127" s="46"/>
      <c r="V127" s="46"/>
    </row>
    <row r="128" spans="6:22" s="43" customFormat="1" ht="6" customHeight="1" outlineLevel="4">
      <c r="F128" s="44"/>
      <c r="G128" s="45"/>
      <c r="H128" s="22"/>
      <c r="I128" s="46"/>
      <c r="J128" s="45"/>
      <c r="L128" s="189"/>
      <c r="M128" s="190"/>
      <c r="N128" s="49"/>
      <c r="O128" s="217"/>
      <c r="P128" s="49"/>
      <c r="Q128" s="217"/>
      <c r="R128" s="48"/>
      <c r="S128" s="47"/>
      <c r="T128" s="47"/>
      <c r="U128" s="46"/>
      <c r="V128" s="46"/>
    </row>
    <row r="129" spans="6:22" s="35" customFormat="1" ht="24" outlineLevel="4">
      <c r="F129" s="36">
        <v>23</v>
      </c>
      <c r="G129" s="37" t="s">
        <v>5</v>
      </c>
      <c r="H129" s="38" t="s">
        <v>75</v>
      </c>
      <c r="I129" s="39" t="s">
        <v>282</v>
      </c>
      <c r="J129" s="37" t="s">
        <v>2</v>
      </c>
      <c r="K129" s="201">
        <v>51.934</v>
      </c>
      <c r="L129" s="340"/>
      <c r="M129" s="186">
        <f>K129*L129</f>
        <v>0</v>
      </c>
      <c r="N129" s="42"/>
      <c r="O129" s="216">
        <f>K129*N129</f>
        <v>0</v>
      </c>
      <c r="P129" s="42"/>
      <c r="Q129" s="216">
        <f>K129*P129</f>
        <v>0</v>
      </c>
      <c r="R129" s="41">
        <v>21</v>
      </c>
      <c r="S129" s="40">
        <f>M129*(R129/100)</f>
        <v>0</v>
      </c>
      <c r="T129" s="40">
        <f>M129+S129</f>
        <v>0</v>
      </c>
      <c r="U129" s="222" t="s">
        <v>341</v>
      </c>
      <c r="V129" s="99">
        <v>1</v>
      </c>
    </row>
    <row r="130" spans="6:22" s="43" customFormat="1" ht="56.45" customHeight="1" outlineLevel="4">
      <c r="F130" s="44"/>
      <c r="G130" s="45"/>
      <c r="H130" s="21" t="s">
        <v>98</v>
      </c>
      <c r="I130" s="168" t="s">
        <v>313</v>
      </c>
      <c r="J130" s="167"/>
      <c r="K130" s="202"/>
      <c r="L130" s="187"/>
      <c r="M130" s="187"/>
      <c r="N130" s="49"/>
      <c r="O130" s="217"/>
      <c r="P130" s="49"/>
      <c r="Q130" s="217"/>
      <c r="R130" s="48"/>
      <c r="S130" s="47"/>
      <c r="T130" s="47"/>
      <c r="U130" s="46"/>
      <c r="V130" s="46"/>
    </row>
    <row r="131" spans="6:22" s="43" customFormat="1" ht="6" customHeight="1" outlineLevel="4">
      <c r="F131" s="44"/>
      <c r="G131" s="45"/>
      <c r="H131" s="22"/>
      <c r="I131" s="46"/>
      <c r="J131" s="45"/>
      <c r="K131" s="204"/>
      <c r="L131" s="189"/>
      <c r="M131" s="190"/>
      <c r="N131" s="49"/>
      <c r="O131" s="217"/>
      <c r="P131" s="49"/>
      <c r="Q131" s="217"/>
      <c r="R131" s="48"/>
      <c r="S131" s="47"/>
      <c r="T131" s="47"/>
      <c r="U131" s="46"/>
      <c r="V131" s="46"/>
    </row>
    <row r="132" spans="6:22" s="35" customFormat="1" ht="24" outlineLevel="4">
      <c r="F132" s="36">
        <v>24</v>
      </c>
      <c r="G132" s="37" t="s">
        <v>5</v>
      </c>
      <c r="H132" s="38" t="s">
        <v>76</v>
      </c>
      <c r="I132" s="39" t="s">
        <v>289</v>
      </c>
      <c r="J132" s="37" t="s">
        <v>2</v>
      </c>
      <c r="K132" s="201">
        <v>51.934</v>
      </c>
      <c r="L132" s="340"/>
      <c r="M132" s="186">
        <f>K132*L132</f>
        <v>0</v>
      </c>
      <c r="N132" s="42"/>
      <c r="O132" s="216">
        <f>K132*N132</f>
        <v>0</v>
      </c>
      <c r="P132" s="42"/>
      <c r="Q132" s="216">
        <f>K132*P132</f>
        <v>0</v>
      </c>
      <c r="R132" s="41">
        <v>21</v>
      </c>
      <c r="S132" s="40">
        <f>M132*(R132/100)</f>
        <v>0</v>
      </c>
      <c r="T132" s="40">
        <f>M132+S132</f>
        <v>0</v>
      </c>
      <c r="U132" s="222" t="s">
        <v>341</v>
      </c>
      <c r="V132" s="99">
        <v>1</v>
      </c>
    </row>
    <row r="133" spans="6:22" s="43" customFormat="1" ht="54.6" customHeight="1" outlineLevel="4">
      <c r="F133" s="44"/>
      <c r="G133" s="45"/>
      <c r="H133" s="21" t="s">
        <v>98</v>
      </c>
      <c r="I133" s="168" t="s">
        <v>327</v>
      </c>
      <c r="J133" s="167"/>
      <c r="K133" s="202"/>
      <c r="L133" s="187"/>
      <c r="M133" s="187"/>
      <c r="N133" s="49"/>
      <c r="O133" s="217"/>
      <c r="P133" s="49"/>
      <c r="Q133" s="217"/>
      <c r="R133" s="48"/>
      <c r="S133" s="47"/>
      <c r="T133" s="47"/>
      <c r="U133" s="46"/>
      <c r="V133" s="46"/>
    </row>
    <row r="134" spans="6:22" s="43" customFormat="1" ht="6" customHeight="1" outlineLevel="4">
      <c r="F134" s="44"/>
      <c r="G134" s="45"/>
      <c r="H134" s="22"/>
      <c r="I134" s="46"/>
      <c r="J134" s="45"/>
      <c r="K134" s="204"/>
      <c r="L134" s="189"/>
      <c r="M134" s="190"/>
      <c r="N134" s="49"/>
      <c r="O134" s="217"/>
      <c r="P134" s="49"/>
      <c r="Q134" s="217"/>
      <c r="R134" s="48"/>
      <c r="S134" s="47"/>
      <c r="T134" s="47"/>
      <c r="U134" s="46"/>
      <c r="V134" s="46"/>
    </row>
    <row r="135" spans="6:22" s="35" customFormat="1" ht="24" outlineLevel="4">
      <c r="F135" s="36">
        <v>25</v>
      </c>
      <c r="G135" s="37" t="s">
        <v>5</v>
      </c>
      <c r="H135" s="38" t="s">
        <v>77</v>
      </c>
      <c r="I135" s="39" t="s">
        <v>260</v>
      </c>
      <c r="J135" s="37" t="s">
        <v>2</v>
      </c>
      <c r="K135" s="201">
        <v>51.934</v>
      </c>
      <c r="L135" s="340"/>
      <c r="M135" s="186">
        <f>K135*L135</f>
        <v>0</v>
      </c>
      <c r="N135" s="42"/>
      <c r="O135" s="216">
        <f>K135*N135</f>
        <v>0</v>
      </c>
      <c r="P135" s="42"/>
      <c r="Q135" s="216">
        <f>K135*P135</f>
        <v>0</v>
      </c>
      <c r="R135" s="41">
        <v>21</v>
      </c>
      <c r="S135" s="40">
        <f>M135*(R135/100)</f>
        <v>0</v>
      </c>
      <c r="T135" s="40">
        <f>M135+S135</f>
        <v>0</v>
      </c>
      <c r="U135" s="222" t="s">
        <v>341</v>
      </c>
      <c r="V135" s="99">
        <v>1</v>
      </c>
    </row>
    <row r="136" spans="6:22" s="43" customFormat="1" ht="35.45" customHeight="1" outlineLevel="4">
      <c r="F136" s="44"/>
      <c r="G136" s="45"/>
      <c r="H136" s="21" t="s">
        <v>98</v>
      </c>
      <c r="I136" s="168" t="s">
        <v>294</v>
      </c>
      <c r="J136" s="167"/>
      <c r="K136" s="202"/>
      <c r="L136" s="187"/>
      <c r="M136" s="187"/>
      <c r="N136" s="49"/>
      <c r="O136" s="217"/>
      <c r="P136" s="49"/>
      <c r="Q136" s="217"/>
      <c r="R136" s="48"/>
      <c r="S136" s="47"/>
      <c r="T136" s="47"/>
      <c r="U136" s="46"/>
      <c r="V136" s="46"/>
    </row>
    <row r="137" spans="6:22" s="43" customFormat="1" ht="6" customHeight="1" outlineLevel="4">
      <c r="F137" s="44"/>
      <c r="G137" s="45"/>
      <c r="H137" s="22"/>
      <c r="I137" s="46"/>
      <c r="J137" s="45"/>
      <c r="K137" s="204"/>
      <c r="L137" s="189"/>
      <c r="M137" s="190"/>
      <c r="N137" s="49"/>
      <c r="O137" s="217"/>
      <c r="P137" s="49"/>
      <c r="Q137" s="217"/>
      <c r="R137" s="48"/>
      <c r="S137" s="47"/>
      <c r="T137" s="47"/>
      <c r="U137" s="46"/>
      <c r="V137" s="46"/>
    </row>
    <row r="138" spans="6:22" s="35" customFormat="1" ht="24" outlineLevel="4">
      <c r="F138" s="36">
        <v>26</v>
      </c>
      <c r="G138" s="37" t="s">
        <v>5</v>
      </c>
      <c r="H138" s="38" t="s">
        <v>78</v>
      </c>
      <c r="I138" s="39" t="s">
        <v>250</v>
      </c>
      <c r="J138" s="37" t="s">
        <v>2</v>
      </c>
      <c r="K138" s="201">
        <v>363.538</v>
      </c>
      <c r="L138" s="340"/>
      <c r="M138" s="186">
        <f>K138*L138</f>
        <v>0</v>
      </c>
      <c r="N138" s="42"/>
      <c r="O138" s="216">
        <f>K138*N138</f>
        <v>0</v>
      </c>
      <c r="P138" s="42"/>
      <c r="Q138" s="216">
        <f>K138*P138</f>
        <v>0</v>
      </c>
      <c r="R138" s="41">
        <v>21</v>
      </c>
      <c r="S138" s="40">
        <f>M138*(R138/100)</f>
        <v>0</v>
      </c>
      <c r="T138" s="40">
        <f>M138+S138</f>
        <v>0</v>
      </c>
      <c r="U138" s="222" t="s">
        <v>341</v>
      </c>
      <c r="V138" s="99">
        <v>1</v>
      </c>
    </row>
    <row r="139" spans="6:22" s="43" customFormat="1" ht="46.9" customHeight="1" outlineLevel="4">
      <c r="F139" s="44"/>
      <c r="G139" s="45"/>
      <c r="H139" s="21" t="s">
        <v>98</v>
      </c>
      <c r="I139" s="168" t="s">
        <v>314</v>
      </c>
      <c r="J139" s="167"/>
      <c r="K139" s="202"/>
      <c r="L139" s="187"/>
      <c r="M139" s="187"/>
      <c r="N139" s="49"/>
      <c r="O139" s="217"/>
      <c r="P139" s="49"/>
      <c r="Q139" s="217"/>
      <c r="R139" s="48"/>
      <c r="S139" s="47"/>
      <c r="T139" s="47"/>
      <c r="U139" s="46"/>
      <c r="V139" s="46"/>
    </row>
    <row r="140" spans="6:22" s="169" customFormat="1" ht="12" outlineLevel="4">
      <c r="F140" s="170"/>
      <c r="G140" s="171"/>
      <c r="H140" s="172" t="s">
        <v>113</v>
      </c>
      <c r="I140" s="173" t="s">
        <v>337</v>
      </c>
      <c r="J140" s="174"/>
      <c r="K140" s="203"/>
      <c r="L140" s="188"/>
      <c r="M140" s="188"/>
      <c r="N140" s="175"/>
      <c r="O140" s="218"/>
      <c r="P140" s="175"/>
      <c r="Q140" s="218"/>
      <c r="R140" s="176"/>
      <c r="S140" s="225"/>
      <c r="T140" s="225"/>
      <c r="U140" s="177"/>
      <c r="V140" s="177"/>
    </row>
    <row r="141" spans="6:22" s="43" customFormat="1" ht="6" customHeight="1" outlineLevel="4">
      <c r="F141" s="44"/>
      <c r="G141" s="45"/>
      <c r="H141" s="22"/>
      <c r="I141" s="46"/>
      <c r="J141" s="45"/>
      <c r="K141" s="204"/>
      <c r="L141" s="189"/>
      <c r="M141" s="190"/>
      <c r="N141" s="49"/>
      <c r="O141" s="217"/>
      <c r="P141" s="49"/>
      <c r="Q141" s="217"/>
      <c r="R141" s="48"/>
      <c r="S141" s="47"/>
      <c r="T141" s="47"/>
      <c r="U141" s="46"/>
      <c r="V141" s="46"/>
    </row>
    <row r="142" spans="6:22" s="35" customFormat="1" ht="24" outlineLevel="4">
      <c r="F142" s="36">
        <v>27</v>
      </c>
      <c r="G142" s="37" t="s">
        <v>5</v>
      </c>
      <c r="H142" s="38" t="s">
        <v>79</v>
      </c>
      <c r="I142" s="39" t="s">
        <v>280</v>
      </c>
      <c r="J142" s="37" t="s">
        <v>2</v>
      </c>
      <c r="K142" s="201">
        <v>51.934</v>
      </c>
      <c r="L142" s="340"/>
      <c r="M142" s="186">
        <f>K142*L142</f>
        <v>0</v>
      </c>
      <c r="N142" s="42"/>
      <c r="O142" s="216">
        <f>K142*N142</f>
        <v>0</v>
      </c>
      <c r="P142" s="42"/>
      <c r="Q142" s="216">
        <f>K142*P142</f>
        <v>0</v>
      </c>
      <c r="R142" s="41">
        <v>21</v>
      </c>
      <c r="S142" s="40">
        <f>M142*(R142/100)</f>
        <v>0</v>
      </c>
      <c r="T142" s="40">
        <f>M142+S142</f>
        <v>0</v>
      </c>
      <c r="U142" s="222" t="s">
        <v>342</v>
      </c>
      <c r="V142" s="99">
        <v>1</v>
      </c>
    </row>
    <row r="143" spans="6:22" s="43" customFormat="1" ht="27.6" customHeight="1" outlineLevel="4">
      <c r="F143" s="44"/>
      <c r="G143" s="45"/>
      <c r="H143" s="21" t="s">
        <v>98</v>
      </c>
      <c r="I143" s="168" t="s">
        <v>310</v>
      </c>
      <c r="J143" s="167"/>
      <c r="K143" s="202"/>
      <c r="L143" s="187"/>
      <c r="M143" s="187"/>
      <c r="N143" s="49"/>
      <c r="O143" s="217"/>
      <c r="P143" s="49"/>
      <c r="Q143" s="217"/>
      <c r="R143" s="48"/>
      <c r="S143" s="47"/>
      <c r="T143" s="47"/>
      <c r="U143" s="46"/>
      <c r="V143" s="46"/>
    </row>
    <row r="144" spans="6:22" s="169" customFormat="1" ht="12" outlineLevel="4">
      <c r="F144" s="170"/>
      <c r="G144" s="171"/>
      <c r="H144" s="172" t="s">
        <v>113</v>
      </c>
      <c r="I144" s="173" t="s">
        <v>336</v>
      </c>
      <c r="J144" s="174"/>
      <c r="K144" s="203"/>
      <c r="L144" s="188"/>
      <c r="M144" s="188"/>
      <c r="N144" s="175"/>
      <c r="O144" s="218"/>
      <c r="P144" s="175"/>
      <c r="Q144" s="218"/>
      <c r="R144" s="176"/>
      <c r="S144" s="225"/>
      <c r="T144" s="225"/>
      <c r="U144" s="177"/>
      <c r="V144" s="177"/>
    </row>
    <row r="145" spans="6:22" s="43" customFormat="1" ht="6" customHeight="1" outlineLevel="4">
      <c r="F145" s="44"/>
      <c r="G145" s="45"/>
      <c r="H145" s="22"/>
      <c r="I145" s="46"/>
      <c r="J145" s="45"/>
      <c r="K145" s="204"/>
      <c r="L145" s="189"/>
      <c r="M145" s="190"/>
      <c r="N145" s="49"/>
      <c r="O145" s="217"/>
      <c r="P145" s="49"/>
      <c r="Q145" s="217"/>
      <c r="R145" s="48"/>
      <c r="S145" s="47"/>
      <c r="T145" s="47"/>
      <c r="U145" s="46"/>
      <c r="V145" s="46"/>
    </row>
    <row r="146" spans="6:22" s="35" customFormat="1" ht="12" outlineLevel="4">
      <c r="F146" s="36">
        <v>28</v>
      </c>
      <c r="G146" s="37" t="s">
        <v>5</v>
      </c>
      <c r="H146" s="38" t="s">
        <v>80</v>
      </c>
      <c r="I146" s="39" t="s">
        <v>211</v>
      </c>
      <c r="J146" s="37" t="s">
        <v>2</v>
      </c>
      <c r="K146" s="201">
        <v>45.016</v>
      </c>
      <c r="L146" s="340"/>
      <c r="M146" s="186">
        <f>K146*L146</f>
        <v>0</v>
      </c>
      <c r="N146" s="42"/>
      <c r="O146" s="216">
        <f>K146*N146</f>
        <v>0</v>
      </c>
      <c r="P146" s="42"/>
      <c r="Q146" s="216">
        <f>K146*P146</f>
        <v>0</v>
      </c>
      <c r="R146" s="41">
        <v>21</v>
      </c>
      <c r="S146" s="40">
        <f>M146*(R146/100)</f>
        <v>0</v>
      </c>
      <c r="T146" s="40">
        <f>M146+S146</f>
        <v>0</v>
      </c>
      <c r="U146" s="222" t="s">
        <v>343</v>
      </c>
      <c r="V146" s="99">
        <v>1</v>
      </c>
    </row>
    <row r="147" spans="6:22" s="43" customFormat="1" ht="15" customHeight="1" outlineLevel="4">
      <c r="F147" s="44"/>
      <c r="G147" s="45"/>
      <c r="H147" s="21" t="s">
        <v>98</v>
      </c>
      <c r="I147" s="168"/>
      <c r="J147" s="167"/>
      <c r="K147" s="202"/>
      <c r="L147" s="187"/>
      <c r="M147" s="187"/>
      <c r="N147" s="49"/>
      <c r="O147" s="217"/>
      <c r="P147" s="49"/>
      <c r="Q147" s="217"/>
      <c r="R147" s="48"/>
      <c r="S147" s="47"/>
      <c r="T147" s="47"/>
      <c r="U147" s="46"/>
      <c r="V147" s="46"/>
    </row>
    <row r="148" spans="6:22" s="43" customFormat="1" ht="6" customHeight="1" outlineLevel="4">
      <c r="F148" s="44"/>
      <c r="G148" s="45"/>
      <c r="H148" s="22"/>
      <c r="I148" s="46"/>
      <c r="J148" s="45"/>
      <c r="K148" s="204"/>
      <c r="L148" s="189"/>
      <c r="M148" s="190"/>
      <c r="N148" s="49"/>
      <c r="O148" s="217"/>
      <c r="P148" s="49"/>
      <c r="Q148" s="217"/>
      <c r="R148" s="48"/>
      <c r="S148" s="47"/>
      <c r="T148" s="47"/>
      <c r="U148" s="46"/>
      <c r="V148" s="46"/>
    </row>
    <row r="149" spans="6:22" s="35" customFormat="1" ht="24" outlineLevel="4">
      <c r="F149" s="36">
        <v>29</v>
      </c>
      <c r="G149" s="37" t="s">
        <v>5</v>
      </c>
      <c r="H149" s="38" t="s">
        <v>81</v>
      </c>
      <c r="I149" s="39" t="s">
        <v>244</v>
      </c>
      <c r="J149" s="37" t="s">
        <v>2</v>
      </c>
      <c r="K149" s="201">
        <v>45.016</v>
      </c>
      <c r="L149" s="340"/>
      <c r="M149" s="186">
        <f>K149*L149</f>
        <v>0</v>
      </c>
      <c r="N149" s="42"/>
      <c r="O149" s="216">
        <f>K149*N149</f>
        <v>0</v>
      </c>
      <c r="P149" s="42"/>
      <c r="Q149" s="216">
        <f>K149*P149</f>
        <v>0</v>
      </c>
      <c r="R149" s="41">
        <v>21</v>
      </c>
      <c r="S149" s="40">
        <f>M149*(R149/100)</f>
        <v>0</v>
      </c>
      <c r="T149" s="40">
        <f>M149+S149</f>
        <v>0</v>
      </c>
      <c r="U149" s="222" t="s">
        <v>343</v>
      </c>
      <c r="V149" s="99">
        <v>1</v>
      </c>
    </row>
    <row r="150" spans="6:22" s="43" customFormat="1" ht="45.6" customHeight="1" outlineLevel="4">
      <c r="F150" s="44"/>
      <c r="G150" s="45"/>
      <c r="H150" s="21" t="s">
        <v>98</v>
      </c>
      <c r="I150" s="168" t="s">
        <v>317</v>
      </c>
      <c r="J150" s="167"/>
      <c r="K150" s="202"/>
      <c r="L150" s="187"/>
      <c r="M150" s="187"/>
      <c r="N150" s="49"/>
      <c r="O150" s="217"/>
      <c r="P150" s="49"/>
      <c r="Q150" s="217"/>
      <c r="R150" s="48"/>
      <c r="S150" s="47"/>
      <c r="T150" s="47"/>
      <c r="U150" s="46"/>
      <c r="V150" s="46"/>
    </row>
    <row r="151" spans="6:22" s="43" customFormat="1" ht="6" customHeight="1" outlineLevel="4">
      <c r="F151" s="44"/>
      <c r="G151" s="45"/>
      <c r="H151" s="22"/>
      <c r="I151" s="46"/>
      <c r="J151" s="45"/>
      <c r="K151" s="204"/>
      <c r="L151" s="189"/>
      <c r="M151" s="190"/>
      <c r="N151" s="49"/>
      <c r="O151" s="217"/>
      <c r="P151" s="49"/>
      <c r="Q151" s="217"/>
      <c r="R151" s="48"/>
      <c r="S151" s="47"/>
      <c r="T151" s="47"/>
      <c r="U151" s="46"/>
      <c r="V151" s="46"/>
    </row>
    <row r="152" spans="6:20" s="3" customFormat="1" ht="12.75" customHeight="1" outlineLevel="4">
      <c r="F152" s="4"/>
      <c r="G152" s="5"/>
      <c r="H152" s="5"/>
      <c r="I152" s="24"/>
      <c r="J152" s="25"/>
      <c r="K152" s="206"/>
      <c r="L152" s="192"/>
      <c r="M152" s="192"/>
      <c r="N152" s="8"/>
      <c r="O152" s="220"/>
      <c r="P152" s="7"/>
      <c r="Q152" s="220"/>
      <c r="R152" s="9" t="s">
        <v>0</v>
      </c>
      <c r="S152" s="7"/>
      <c r="T152" s="7"/>
    </row>
    <row r="153" spans="6:20" s="3" customFormat="1" ht="12.75" customHeight="1" outlineLevel="3">
      <c r="F153" s="4"/>
      <c r="G153" s="5"/>
      <c r="H153" s="5"/>
      <c r="I153" s="6"/>
      <c r="J153" s="5"/>
      <c r="K153" s="207"/>
      <c r="L153" s="192"/>
      <c r="M153" s="192"/>
      <c r="N153" s="8"/>
      <c r="O153" s="220"/>
      <c r="P153" s="7"/>
      <c r="Q153" s="220"/>
      <c r="R153" s="9" t="s">
        <v>0</v>
      </c>
      <c r="S153" s="7"/>
      <c r="T153" s="7"/>
    </row>
    <row r="154" spans="6:22" s="75" customFormat="1" ht="18.75" customHeight="1" outlineLevel="2">
      <c r="F154" s="76"/>
      <c r="G154" s="77"/>
      <c r="H154" s="78"/>
      <c r="I154" s="78" t="s">
        <v>128</v>
      </c>
      <c r="J154" s="77"/>
      <c r="K154" s="199"/>
      <c r="L154" s="183"/>
      <c r="M154" s="183">
        <f>SUBTOTAL(9,M155:M234)</f>
        <v>0</v>
      </c>
      <c r="N154" s="81"/>
      <c r="O154" s="214">
        <f>SUBTOTAL(9,O169:O234)</f>
        <v>0.58891</v>
      </c>
      <c r="P154" s="79"/>
      <c r="Q154" s="214">
        <f>SUBTOTAL(9,Q169:Q234)</f>
        <v>0.5640000000000001</v>
      </c>
      <c r="R154" s="82" t="s">
        <v>0</v>
      </c>
      <c r="S154" s="79">
        <f>SUBTOTAL(9,S169:S234)</f>
        <v>0</v>
      </c>
      <c r="T154" s="79">
        <f>SUBTOTAL(9,T169:T234)</f>
        <v>0</v>
      </c>
      <c r="V154" s="80">
        <f>SUBTOTAL(9,V169:V234)</f>
        <v>9</v>
      </c>
    </row>
    <row r="155" spans="6:22" s="64" customFormat="1" ht="16.5" customHeight="1" outlineLevel="3">
      <c r="F155" s="65"/>
      <c r="G155" s="66"/>
      <c r="H155" s="67"/>
      <c r="I155" s="67" t="s">
        <v>171</v>
      </c>
      <c r="J155" s="66"/>
      <c r="K155" s="200"/>
      <c r="L155" s="184"/>
      <c r="M155" s="185">
        <f>SUBTOTAL(9,M156:M168)</f>
        <v>0</v>
      </c>
      <c r="N155" s="70"/>
      <c r="O155" s="215">
        <f>SUBTOTAL(9,O156:O168)</f>
        <v>0</v>
      </c>
      <c r="P155" s="68"/>
      <c r="Q155" s="215">
        <f>SUBTOTAL(9,Q156:Q168)</f>
        <v>0</v>
      </c>
      <c r="R155" s="71" t="s">
        <v>0</v>
      </c>
      <c r="S155" s="68">
        <f>SUBTOTAL(9,S156:S168)</f>
        <v>0</v>
      </c>
      <c r="T155" s="68">
        <f>SUBTOTAL(9,T156:T168)</f>
        <v>0</v>
      </c>
      <c r="V155" s="69">
        <f>SUBTOTAL(9,V156:V168)</f>
        <v>3</v>
      </c>
    </row>
    <row r="156" spans="6:22" s="35" customFormat="1" ht="12" outlineLevel="4">
      <c r="F156" s="36">
        <v>36</v>
      </c>
      <c r="G156" s="37" t="s">
        <v>5</v>
      </c>
      <c r="H156" s="38" t="s">
        <v>374</v>
      </c>
      <c r="I156" s="39" t="s">
        <v>376</v>
      </c>
      <c r="J156" s="37" t="s">
        <v>12</v>
      </c>
      <c r="K156" s="201">
        <v>1</v>
      </c>
      <c r="L156" s="340"/>
      <c r="M156" s="186">
        <f>K156*L156</f>
        <v>0</v>
      </c>
      <c r="N156" s="42"/>
      <c r="O156" s="216">
        <f>K156*N156</f>
        <v>0</v>
      </c>
      <c r="P156" s="42"/>
      <c r="Q156" s="216">
        <f>K156*P156</f>
        <v>0</v>
      </c>
      <c r="R156" s="41">
        <v>21</v>
      </c>
      <c r="S156" s="40">
        <f>M156*(R156/100)</f>
        <v>0</v>
      </c>
      <c r="T156" s="40">
        <f>M156+S156</f>
        <v>0</v>
      </c>
      <c r="U156" s="222" t="s">
        <v>342</v>
      </c>
      <c r="V156" s="99">
        <v>1</v>
      </c>
    </row>
    <row r="157" spans="6:22" s="43" customFormat="1" ht="12" outlineLevel="4">
      <c r="F157" s="44"/>
      <c r="G157" s="45"/>
      <c r="H157" s="21" t="s">
        <v>98</v>
      </c>
      <c r="I157" s="168"/>
      <c r="J157" s="167"/>
      <c r="K157" s="202"/>
      <c r="L157" s="187"/>
      <c r="M157" s="187"/>
      <c r="N157" s="49"/>
      <c r="O157" s="217"/>
      <c r="P157" s="49"/>
      <c r="Q157" s="217"/>
      <c r="R157" s="48"/>
      <c r="S157" s="47"/>
      <c r="T157" s="47"/>
      <c r="U157" s="46"/>
      <c r="V157" s="46"/>
    </row>
    <row r="158" spans="6:22" s="169" customFormat="1" ht="22.5" outlineLevel="4">
      <c r="F158" s="170"/>
      <c r="G158" s="171"/>
      <c r="H158" s="172" t="s">
        <v>113</v>
      </c>
      <c r="I158" s="173" t="s">
        <v>379</v>
      </c>
      <c r="J158" s="174"/>
      <c r="K158" s="203"/>
      <c r="L158" s="188"/>
      <c r="M158" s="188"/>
      <c r="N158" s="175"/>
      <c r="O158" s="218"/>
      <c r="P158" s="175"/>
      <c r="Q158" s="218"/>
      <c r="R158" s="176"/>
      <c r="S158" s="225"/>
      <c r="T158" s="225"/>
      <c r="U158" s="177"/>
      <c r="V158" s="177"/>
    </row>
    <row r="159" spans="6:22" s="43" customFormat="1" ht="6" customHeight="1" outlineLevel="4">
      <c r="F159" s="44"/>
      <c r="G159" s="45"/>
      <c r="H159" s="22"/>
      <c r="I159" s="46"/>
      <c r="J159" s="45"/>
      <c r="K159" s="204"/>
      <c r="L159" s="189"/>
      <c r="M159" s="190"/>
      <c r="N159" s="49"/>
      <c r="O159" s="217"/>
      <c r="P159" s="49"/>
      <c r="Q159" s="217"/>
      <c r="R159" s="48"/>
      <c r="S159" s="47"/>
      <c r="T159" s="47"/>
      <c r="U159" s="46"/>
      <c r="V159" s="46"/>
    </row>
    <row r="160" spans="6:22" s="35" customFormat="1" ht="12" outlineLevel="4">
      <c r="F160" s="36">
        <v>37</v>
      </c>
      <c r="G160" s="37" t="s">
        <v>5</v>
      </c>
      <c r="H160" s="38" t="s">
        <v>375</v>
      </c>
      <c r="I160" s="39" t="s">
        <v>377</v>
      </c>
      <c r="J160" s="37" t="s">
        <v>12</v>
      </c>
      <c r="K160" s="201">
        <v>2</v>
      </c>
      <c r="L160" s="340"/>
      <c r="M160" s="186">
        <f>K160*L160</f>
        <v>0</v>
      </c>
      <c r="N160" s="42"/>
      <c r="O160" s="216">
        <f>K160*N160</f>
        <v>0</v>
      </c>
      <c r="P160" s="42"/>
      <c r="Q160" s="216">
        <f>K160*P160</f>
        <v>0</v>
      </c>
      <c r="R160" s="41">
        <v>21</v>
      </c>
      <c r="S160" s="40">
        <f>M160*(R160/100)</f>
        <v>0</v>
      </c>
      <c r="T160" s="40">
        <f>M160+S160</f>
        <v>0</v>
      </c>
      <c r="U160" s="222" t="s">
        <v>342</v>
      </c>
      <c r="V160" s="99">
        <v>1</v>
      </c>
    </row>
    <row r="161" spans="6:22" s="43" customFormat="1" ht="12" outlineLevel="4">
      <c r="F161" s="44"/>
      <c r="G161" s="45"/>
      <c r="H161" s="21" t="s">
        <v>98</v>
      </c>
      <c r="I161" s="168"/>
      <c r="J161" s="167"/>
      <c r="K161" s="202"/>
      <c r="L161" s="187"/>
      <c r="M161" s="187"/>
      <c r="N161" s="49"/>
      <c r="O161" s="217"/>
      <c r="P161" s="49"/>
      <c r="Q161" s="217"/>
      <c r="R161" s="48"/>
      <c r="S161" s="47"/>
      <c r="T161" s="47"/>
      <c r="U161" s="46"/>
      <c r="V161" s="46"/>
    </row>
    <row r="162" spans="6:22" s="169" customFormat="1" ht="12" outlineLevel="4">
      <c r="F162" s="170"/>
      <c r="G162" s="171"/>
      <c r="H162" s="172" t="s">
        <v>113</v>
      </c>
      <c r="I162" s="173" t="s">
        <v>378</v>
      </c>
      <c r="J162" s="174"/>
      <c r="K162" s="203"/>
      <c r="L162" s="188"/>
      <c r="M162" s="188"/>
      <c r="N162" s="175"/>
      <c r="O162" s="218"/>
      <c r="P162" s="175"/>
      <c r="Q162" s="218"/>
      <c r="R162" s="176"/>
      <c r="S162" s="225"/>
      <c r="T162" s="225"/>
      <c r="U162" s="177"/>
      <c r="V162" s="177"/>
    </row>
    <row r="163" spans="6:22" s="43" customFormat="1" ht="6" customHeight="1" outlineLevel="4">
      <c r="F163" s="44"/>
      <c r="G163" s="45"/>
      <c r="H163" s="22"/>
      <c r="I163" s="46"/>
      <c r="J163" s="45"/>
      <c r="K163" s="204"/>
      <c r="L163" s="189"/>
      <c r="M163" s="190"/>
      <c r="N163" s="49"/>
      <c r="O163" s="217"/>
      <c r="P163" s="49"/>
      <c r="Q163" s="217"/>
      <c r="R163" s="48"/>
      <c r="S163" s="47"/>
      <c r="T163" s="47"/>
      <c r="U163" s="46"/>
      <c r="V163" s="46"/>
    </row>
    <row r="164" spans="6:22" s="35" customFormat="1" ht="12" outlineLevel="4">
      <c r="F164" s="36">
        <v>37</v>
      </c>
      <c r="G164" s="37" t="s">
        <v>5</v>
      </c>
      <c r="H164" s="38" t="s">
        <v>380</v>
      </c>
      <c r="I164" s="39" t="s">
        <v>381</v>
      </c>
      <c r="J164" s="37" t="s">
        <v>12</v>
      </c>
      <c r="K164" s="201">
        <v>1</v>
      </c>
      <c r="L164" s="340"/>
      <c r="M164" s="186">
        <f>K164*L164</f>
        <v>0</v>
      </c>
      <c r="N164" s="42"/>
      <c r="O164" s="216">
        <f>K164*N164</f>
        <v>0</v>
      </c>
      <c r="P164" s="42"/>
      <c r="Q164" s="216">
        <f>K164*P164</f>
        <v>0</v>
      </c>
      <c r="R164" s="41">
        <v>21</v>
      </c>
      <c r="S164" s="40">
        <f>M164*(R164/100)</f>
        <v>0</v>
      </c>
      <c r="T164" s="40">
        <f>M164+S164</f>
        <v>0</v>
      </c>
      <c r="U164" s="222" t="s">
        <v>342</v>
      </c>
      <c r="V164" s="99">
        <v>1</v>
      </c>
    </row>
    <row r="165" spans="6:22" s="43" customFormat="1" ht="12" outlineLevel="4">
      <c r="F165" s="44"/>
      <c r="G165" s="45"/>
      <c r="H165" s="21" t="s">
        <v>98</v>
      </c>
      <c r="I165" s="168"/>
      <c r="J165" s="167"/>
      <c r="K165" s="202"/>
      <c r="L165" s="187"/>
      <c r="M165" s="187"/>
      <c r="N165" s="49"/>
      <c r="O165" s="217"/>
      <c r="P165" s="49"/>
      <c r="Q165" s="217"/>
      <c r="R165" s="48"/>
      <c r="S165" s="47"/>
      <c r="T165" s="47"/>
      <c r="U165" s="46"/>
      <c r="V165" s="46"/>
    </row>
    <row r="166" spans="6:22" s="169" customFormat="1" ht="12" outlineLevel="4">
      <c r="F166" s="170"/>
      <c r="G166" s="171"/>
      <c r="H166" s="172" t="s">
        <v>113</v>
      </c>
      <c r="I166" s="173" t="s">
        <v>382</v>
      </c>
      <c r="J166" s="174"/>
      <c r="K166" s="203"/>
      <c r="L166" s="188"/>
      <c r="M166" s="188"/>
      <c r="N166" s="175"/>
      <c r="O166" s="218"/>
      <c r="P166" s="175"/>
      <c r="Q166" s="218"/>
      <c r="R166" s="176"/>
      <c r="S166" s="225"/>
      <c r="T166" s="225"/>
      <c r="U166" s="177"/>
      <c r="V166" s="177"/>
    </row>
    <row r="167" spans="6:22" s="43" customFormat="1" ht="6" customHeight="1" outlineLevel="4">
      <c r="F167" s="44"/>
      <c r="G167" s="45"/>
      <c r="H167" s="22"/>
      <c r="I167" s="46"/>
      <c r="J167" s="45"/>
      <c r="K167" s="204"/>
      <c r="L167" s="189"/>
      <c r="M167" s="190"/>
      <c r="N167" s="49"/>
      <c r="O167" s="217"/>
      <c r="P167" s="49"/>
      <c r="Q167" s="217"/>
      <c r="R167" s="48"/>
      <c r="S167" s="47"/>
      <c r="T167" s="47"/>
      <c r="U167" s="46"/>
      <c r="V167" s="46"/>
    </row>
    <row r="168" spans="6:20" s="3" customFormat="1" ht="12.75" customHeight="1" outlineLevel="4">
      <c r="F168" s="4"/>
      <c r="G168" s="5"/>
      <c r="H168" s="5"/>
      <c r="I168" s="24"/>
      <c r="J168" s="25"/>
      <c r="K168" s="206"/>
      <c r="L168" s="192"/>
      <c r="M168" s="192"/>
      <c r="N168" s="8"/>
      <c r="O168" s="220"/>
      <c r="P168" s="7"/>
      <c r="Q168" s="220"/>
      <c r="R168" s="9" t="s">
        <v>0</v>
      </c>
      <c r="S168" s="7"/>
      <c r="T168" s="7"/>
    </row>
    <row r="169" spans="6:22" s="64" customFormat="1" ht="16.5" customHeight="1" outlineLevel="3">
      <c r="F169" s="65"/>
      <c r="G169" s="66"/>
      <c r="H169" s="67"/>
      <c r="I169" s="67" t="s">
        <v>139</v>
      </c>
      <c r="J169" s="66"/>
      <c r="K169" s="200"/>
      <c r="L169" s="184"/>
      <c r="M169" s="185">
        <f>SUBTOTAL(9,M170:M206)</f>
        <v>0</v>
      </c>
      <c r="N169" s="70"/>
      <c r="O169" s="215">
        <f>SUBTOTAL(9,O170:O206)</f>
        <v>0.024909999999999998</v>
      </c>
      <c r="P169" s="68"/>
      <c r="Q169" s="215">
        <f>SUBTOTAL(9,Q170:Q206)</f>
        <v>0</v>
      </c>
      <c r="R169" s="71" t="s">
        <v>0</v>
      </c>
      <c r="S169" s="68">
        <f>SUBTOTAL(9,S170:S206)</f>
        <v>0</v>
      </c>
      <c r="T169" s="68">
        <f>SUBTOTAL(9,T170:T206)</f>
        <v>0</v>
      </c>
      <c r="V169" s="69">
        <f>SUBTOTAL(9,V170:V206)</f>
        <v>4</v>
      </c>
    </row>
    <row r="170" spans="6:22" s="35" customFormat="1" ht="12" outlineLevel="4">
      <c r="F170" s="36">
        <v>30</v>
      </c>
      <c r="G170" s="37" t="s">
        <v>5</v>
      </c>
      <c r="H170" s="38" t="s">
        <v>42</v>
      </c>
      <c r="I170" s="39" t="s">
        <v>220</v>
      </c>
      <c r="J170" s="37" t="s">
        <v>6</v>
      </c>
      <c r="K170" s="201">
        <v>47</v>
      </c>
      <c r="L170" s="340"/>
      <c r="M170" s="186">
        <f>K170*L170</f>
        <v>0</v>
      </c>
      <c r="N170" s="42">
        <v>7E-05</v>
      </c>
      <c r="O170" s="216">
        <f>K170*N170</f>
        <v>0.0032899999999999995</v>
      </c>
      <c r="P170" s="42"/>
      <c r="Q170" s="216">
        <f>K170*P170</f>
        <v>0</v>
      </c>
      <c r="R170" s="41">
        <v>21</v>
      </c>
      <c r="S170" s="40">
        <f>M170*(R170/100)</f>
        <v>0</v>
      </c>
      <c r="T170" s="40">
        <f>M170+S170</f>
        <v>0</v>
      </c>
      <c r="U170" s="222" t="s">
        <v>341</v>
      </c>
      <c r="V170" s="99">
        <v>1</v>
      </c>
    </row>
    <row r="171" spans="6:22" s="43" customFormat="1" ht="35.45" customHeight="1" outlineLevel="4">
      <c r="F171" s="44"/>
      <c r="G171" s="45"/>
      <c r="H171" s="21" t="s">
        <v>98</v>
      </c>
      <c r="I171" s="168" t="s">
        <v>298</v>
      </c>
      <c r="J171" s="167"/>
      <c r="K171" s="202"/>
      <c r="L171" s="187"/>
      <c r="M171" s="187"/>
      <c r="N171" s="49"/>
      <c r="O171" s="217"/>
      <c r="P171" s="49"/>
      <c r="Q171" s="217"/>
      <c r="R171" s="48"/>
      <c r="S171" s="47"/>
      <c r="T171" s="47"/>
      <c r="U171" s="46"/>
      <c r="V171" s="46"/>
    </row>
    <row r="172" spans="6:22" s="169" customFormat="1" ht="12" outlineLevel="4">
      <c r="F172" s="170"/>
      <c r="G172" s="171"/>
      <c r="H172" s="172" t="s">
        <v>113</v>
      </c>
      <c r="I172" s="173" t="s">
        <v>249</v>
      </c>
      <c r="J172" s="174"/>
      <c r="K172" s="203"/>
      <c r="L172" s="188"/>
      <c r="M172" s="188"/>
      <c r="N172" s="175"/>
      <c r="O172" s="218"/>
      <c r="P172" s="175"/>
      <c r="Q172" s="218"/>
      <c r="R172" s="176"/>
      <c r="S172" s="225"/>
      <c r="T172" s="225"/>
      <c r="U172" s="177"/>
      <c r="V172" s="177"/>
    </row>
    <row r="173" spans="6:22" s="43" customFormat="1" ht="6" customHeight="1" outlineLevel="4">
      <c r="F173" s="44"/>
      <c r="G173" s="45"/>
      <c r="H173" s="22"/>
      <c r="I173" s="46"/>
      <c r="J173" s="45"/>
      <c r="K173" s="204"/>
      <c r="L173" s="189"/>
      <c r="M173" s="190"/>
      <c r="N173" s="49"/>
      <c r="O173" s="217"/>
      <c r="P173" s="49"/>
      <c r="Q173" s="217"/>
      <c r="R173" s="48"/>
      <c r="S173" s="47"/>
      <c r="T173" s="47"/>
      <c r="U173" s="46"/>
      <c r="V173" s="46"/>
    </row>
    <row r="174" spans="6:20" s="50" customFormat="1" ht="11.25" outlineLevel="5">
      <c r="F174" s="51"/>
      <c r="G174" s="52"/>
      <c r="H174" s="23" t="str">
        <f aca="true" t="shared" si="0" ref="H174:H178">IF(AND(H173&lt;&gt;"Výkaz výměr:",I173=""),"Výkaz výměr:","")</f>
        <v>Výkaz výměr:</v>
      </c>
      <c r="I174" s="62" t="s">
        <v>221</v>
      </c>
      <c r="J174" s="63"/>
      <c r="K174" s="205">
        <v>4.620000000000001</v>
      </c>
      <c r="L174" s="191"/>
      <c r="M174" s="191"/>
      <c r="N174" s="54"/>
      <c r="O174" s="219"/>
      <c r="P174" s="53"/>
      <c r="Q174" s="219"/>
      <c r="R174" s="55" t="s">
        <v>0</v>
      </c>
      <c r="S174" s="53"/>
      <c r="T174" s="53"/>
    </row>
    <row r="175" spans="6:20" s="50" customFormat="1" ht="11.25" outlineLevel="5">
      <c r="F175" s="51"/>
      <c r="G175" s="52"/>
      <c r="H175" s="23" t="str">
        <f t="shared" si="0"/>
        <v/>
      </c>
      <c r="I175" s="62" t="s">
        <v>237</v>
      </c>
      <c r="J175" s="63"/>
      <c r="K175" s="205">
        <v>34.711999999999996</v>
      </c>
      <c r="L175" s="191"/>
      <c r="M175" s="191"/>
      <c r="N175" s="54"/>
      <c r="O175" s="219"/>
      <c r="P175" s="53"/>
      <c r="Q175" s="219"/>
      <c r="R175" s="55" t="s">
        <v>0</v>
      </c>
      <c r="S175" s="53"/>
      <c r="T175" s="53"/>
    </row>
    <row r="176" spans="6:20" s="50" customFormat="1" ht="11.25" outlineLevel="5">
      <c r="F176" s="51"/>
      <c r="G176" s="52"/>
      <c r="H176" s="23" t="str">
        <f t="shared" si="0"/>
        <v/>
      </c>
      <c r="I176" s="62" t="s">
        <v>206</v>
      </c>
      <c r="J176" s="63"/>
      <c r="K176" s="205">
        <v>2.892</v>
      </c>
      <c r="L176" s="191"/>
      <c r="M176" s="191"/>
      <c r="N176" s="54"/>
      <c r="O176" s="219"/>
      <c r="P176" s="53"/>
      <c r="Q176" s="219"/>
      <c r="R176" s="55" t="s">
        <v>0</v>
      </c>
      <c r="S176" s="53"/>
      <c r="T176" s="53"/>
    </row>
    <row r="177" spans="6:20" s="50" customFormat="1" ht="11.25" outlineLevel="5">
      <c r="F177" s="51"/>
      <c r="G177" s="52"/>
      <c r="H177" s="23" t="str">
        <f t="shared" si="0"/>
        <v/>
      </c>
      <c r="I177" s="62" t="s">
        <v>164</v>
      </c>
      <c r="J177" s="63"/>
      <c r="K177" s="205">
        <v>4.2224</v>
      </c>
      <c r="L177" s="191"/>
      <c r="M177" s="191"/>
      <c r="N177" s="54"/>
      <c r="O177" s="219"/>
      <c r="P177" s="53"/>
      <c r="Q177" s="219"/>
      <c r="R177" s="55" t="s">
        <v>0</v>
      </c>
      <c r="S177" s="53"/>
      <c r="T177" s="53"/>
    </row>
    <row r="178" spans="6:20" s="50" customFormat="1" ht="11.25" outlineLevel="5">
      <c r="F178" s="51"/>
      <c r="G178" s="52"/>
      <c r="H178" s="23" t="str">
        <f t="shared" si="0"/>
        <v/>
      </c>
      <c r="I178" s="62" t="s">
        <v>383</v>
      </c>
      <c r="J178" s="63"/>
      <c r="K178" s="205">
        <v>0.554</v>
      </c>
      <c r="L178" s="191"/>
      <c r="M178" s="191"/>
      <c r="N178" s="54"/>
      <c r="O178" s="219"/>
      <c r="P178" s="53"/>
      <c r="Q178" s="219"/>
      <c r="R178" s="55" t="s">
        <v>0</v>
      </c>
      <c r="S178" s="53"/>
      <c r="T178" s="53"/>
    </row>
    <row r="179" spans="6:22" s="35" customFormat="1" ht="24" outlineLevel="4">
      <c r="F179" s="36">
        <v>31</v>
      </c>
      <c r="G179" s="37" t="s">
        <v>5</v>
      </c>
      <c r="H179" s="38" t="s">
        <v>88</v>
      </c>
      <c r="I179" s="39" t="s">
        <v>254</v>
      </c>
      <c r="J179" s="37" t="s">
        <v>6</v>
      </c>
      <c r="K179" s="201">
        <v>47</v>
      </c>
      <c r="L179" s="340"/>
      <c r="M179" s="186">
        <f>K179*L179</f>
        <v>0</v>
      </c>
      <c r="N179" s="42">
        <v>0.00014</v>
      </c>
      <c r="O179" s="216">
        <f>K179*N179</f>
        <v>0.006579999999999999</v>
      </c>
      <c r="P179" s="42"/>
      <c r="Q179" s="216">
        <f>K179*P179</f>
        <v>0</v>
      </c>
      <c r="R179" s="41">
        <v>21</v>
      </c>
      <c r="S179" s="40">
        <f>M179*(R179/100)</f>
        <v>0</v>
      </c>
      <c r="T179" s="40">
        <f>M179+S179</f>
        <v>0</v>
      </c>
      <c r="U179" s="222" t="s">
        <v>342</v>
      </c>
      <c r="V179" s="99">
        <v>1</v>
      </c>
    </row>
    <row r="180" spans="6:22" s="43" customFormat="1" ht="45.6" customHeight="1" outlineLevel="4">
      <c r="F180" s="44"/>
      <c r="G180" s="45"/>
      <c r="H180" s="21" t="s">
        <v>98</v>
      </c>
      <c r="I180" s="168" t="s">
        <v>285</v>
      </c>
      <c r="J180" s="167"/>
      <c r="K180" s="202"/>
      <c r="L180" s="187"/>
      <c r="M180" s="187"/>
      <c r="N180" s="49"/>
      <c r="O180" s="217"/>
      <c r="P180" s="49"/>
      <c r="Q180" s="217"/>
      <c r="R180" s="48"/>
      <c r="S180" s="47"/>
      <c r="T180" s="47"/>
      <c r="U180" s="46"/>
      <c r="V180" s="46"/>
    </row>
    <row r="181" spans="6:22" s="169" customFormat="1" ht="12" outlineLevel="4">
      <c r="F181" s="170"/>
      <c r="G181" s="171"/>
      <c r="H181" s="172" t="s">
        <v>113</v>
      </c>
      <c r="I181" s="173" t="s">
        <v>249</v>
      </c>
      <c r="J181" s="174"/>
      <c r="K181" s="203"/>
      <c r="L181" s="188"/>
      <c r="M181" s="188"/>
      <c r="N181" s="175"/>
      <c r="O181" s="218"/>
      <c r="P181" s="175"/>
      <c r="Q181" s="218"/>
      <c r="R181" s="176"/>
      <c r="S181" s="225"/>
      <c r="T181" s="225"/>
      <c r="U181" s="177"/>
      <c r="V181" s="177"/>
    </row>
    <row r="182" spans="6:22" s="43" customFormat="1" ht="6" customHeight="1" outlineLevel="4">
      <c r="F182" s="44"/>
      <c r="G182" s="45"/>
      <c r="H182" s="22"/>
      <c r="I182" s="46"/>
      <c r="J182" s="45"/>
      <c r="K182" s="204"/>
      <c r="L182" s="189"/>
      <c r="M182" s="190"/>
      <c r="N182" s="49"/>
      <c r="O182" s="217"/>
      <c r="P182" s="49"/>
      <c r="Q182" s="217"/>
      <c r="R182" s="48"/>
      <c r="S182" s="47"/>
      <c r="T182" s="47"/>
      <c r="U182" s="46"/>
      <c r="V182" s="46"/>
    </row>
    <row r="183" spans="6:20" s="50" customFormat="1" ht="11.25" outlineLevel="5">
      <c r="F183" s="51"/>
      <c r="G183" s="52"/>
      <c r="H183" s="23" t="str">
        <f aca="true" t="shared" si="1" ref="H183:H187">IF(AND(H182&lt;&gt;"Výkaz výměr:",I182=""),"Výkaz výměr:","")</f>
        <v>Výkaz výměr:</v>
      </c>
      <c r="I183" s="62" t="s">
        <v>221</v>
      </c>
      <c r="J183" s="63"/>
      <c r="K183" s="205">
        <v>4.620000000000001</v>
      </c>
      <c r="L183" s="191"/>
      <c r="M183" s="191"/>
      <c r="N183" s="54"/>
      <c r="O183" s="219"/>
      <c r="P183" s="53"/>
      <c r="Q183" s="219"/>
      <c r="R183" s="55" t="s">
        <v>0</v>
      </c>
      <c r="S183" s="53"/>
      <c r="T183" s="53"/>
    </row>
    <row r="184" spans="6:20" s="50" customFormat="1" ht="11.25" outlineLevel="5">
      <c r="F184" s="51"/>
      <c r="G184" s="52"/>
      <c r="H184" s="23" t="str">
        <f t="shared" si="1"/>
        <v/>
      </c>
      <c r="I184" s="62" t="s">
        <v>237</v>
      </c>
      <c r="J184" s="63"/>
      <c r="K184" s="205">
        <v>34.711999999999996</v>
      </c>
      <c r="L184" s="191"/>
      <c r="M184" s="191"/>
      <c r="N184" s="54"/>
      <c r="O184" s="219"/>
      <c r="P184" s="53"/>
      <c r="Q184" s="219"/>
      <c r="R184" s="55" t="s">
        <v>0</v>
      </c>
      <c r="S184" s="53"/>
      <c r="T184" s="53"/>
    </row>
    <row r="185" spans="6:20" s="50" customFormat="1" ht="11.25" outlineLevel="5">
      <c r="F185" s="51"/>
      <c r="G185" s="52"/>
      <c r="H185" s="23" t="str">
        <f t="shared" si="1"/>
        <v/>
      </c>
      <c r="I185" s="62" t="s">
        <v>206</v>
      </c>
      <c r="J185" s="63"/>
      <c r="K185" s="205">
        <v>2.892</v>
      </c>
      <c r="L185" s="191"/>
      <c r="M185" s="191"/>
      <c r="N185" s="54"/>
      <c r="O185" s="219"/>
      <c r="P185" s="53"/>
      <c r="Q185" s="219"/>
      <c r="R185" s="55" t="s">
        <v>0</v>
      </c>
      <c r="S185" s="53"/>
      <c r="T185" s="53"/>
    </row>
    <row r="186" spans="6:20" s="50" customFormat="1" ht="11.25" outlineLevel="5">
      <c r="F186" s="51"/>
      <c r="G186" s="52"/>
      <c r="H186" s="23" t="str">
        <f t="shared" si="1"/>
        <v/>
      </c>
      <c r="I186" s="62" t="s">
        <v>164</v>
      </c>
      <c r="J186" s="63"/>
      <c r="K186" s="205">
        <v>4.2224</v>
      </c>
      <c r="L186" s="191"/>
      <c r="M186" s="191"/>
      <c r="N186" s="54"/>
      <c r="O186" s="219"/>
      <c r="P186" s="53"/>
      <c r="Q186" s="219"/>
      <c r="R186" s="55" t="s">
        <v>0</v>
      </c>
      <c r="S186" s="53"/>
      <c r="T186" s="53"/>
    </row>
    <row r="187" spans="6:20" s="50" customFormat="1" ht="11.25" outlineLevel="5">
      <c r="F187" s="51"/>
      <c r="G187" s="52"/>
      <c r="H187" s="23" t="str">
        <f t="shared" si="1"/>
        <v/>
      </c>
      <c r="I187" s="62" t="s">
        <v>383</v>
      </c>
      <c r="J187" s="63"/>
      <c r="K187" s="205">
        <v>0.554</v>
      </c>
      <c r="L187" s="191"/>
      <c r="M187" s="191"/>
      <c r="N187" s="54"/>
      <c r="O187" s="219"/>
      <c r="P187" s="53"/>
      <c r="Q187" s="219"/>
      <c r="R187" s="55" t="s">
        <v>0</v>
      </c>
      <c r="S187" s="53"/>
      <c r="T187" s="53"/>
    </row>
    <row r="188" spans="6:22" s="35" customFormat="1" ht="24" outlineLevel="4">
      <c r="F188" s="36">
        <v>32</v>
      </c>
      <c r="G188" s="37" t="s">
        <v>5</v>
      </c>
      <c r="H188" s="38" t="s">
        <v>89</v>
      </c>
      <c r="I188" s="39" t="s">
        <v>243</v>
      </c>
      <c r="J188" s="37" t="s">
        <v>6</v>
      </c>
      <c r="K188" s="201">
        <v>47</v>
      </c>
      <c r="L188" s="340"/>
      <c r="M188" s="186">
        <f>K188*L188</f>
        <v>0</v>
      </c>
      <c r="N188" s="42">
        <v>0.00023</v>
      </c>
      <c r="O188" s="216">
        <f>K188*N188</f>
        <v>0.01081</v>
      </c>
      <c r="P188" s="42"/>
      <c r="Q188" s="216">
        <f>K188*P188</f>
        <v>0</v>
      </c>
      <c r="R188" s="41">
        <v>21</v>
      </c>
      <c r="S188" s="40">
        <f>M188*(R188/100)</f>
        <v>0</v>
      </c>
      <c r="T188" s="40">
        <f>M188+S188</f>
        <v>0</v>
      </c>
      <c r="U188" s="222" t="s">
        <v>342</v>
      </c>
      <c r="V188" s="99">
        <v>1</v>
      </c>
    </row>
    <row r="189" spans="6:22" s="43" customFormat="1" ht="48" customHeight="1" outlineLevel="4">
      <c r="F189" s="44"/>
      <c r="G189" s="45"/>
      <c r="H189" s="21" t="s">
        <v>98</v>
      </c>
      <c r="I189" s="168" t="s">
        <v>257</v>
      </c>
      <c r="J189" s="167"/>
      <c r="K189" s="202"/>
      <c r="L189" s="187"/>
      <c r="M189" s="187"/>
      <c r="N189" s="49"/>
      <c r="O189" s="217"/>
      <c r="P189" s="49"/>
      <c r="Q189" s="217"/>
      <c r="R189" s="48"/>
      <c r="S189" s="47"/>
      <c r="T189" s="47"/>
      <c r="U189" s="46"/>
      <c r="V189" s="46"/>
    </row>
    <row r="190" spans="6:22" s="169" customFormat="1" ht="12" outlineLevel="4">
      <c r="F190" s="170"/>
      <c r="G190" s="171"/>
      <c r="H190" s="172" t="s">
        <v>113</v>
      </c>
      <c r="I190" s="173" t="s">
        <v>249</v>
      </c>
      <c r="J190" s="174"/>
      <c r="K190" s="203"/>
      <c r="L190" s="188"/>
      <c r="M190" s="188"/>
      <c r="N190" s="175"/>
      <c r="O190" s="218"/>
      <c r="P190" s="175"/>
      <c r="Q190" s="218"/>
      <c r="R190" s="176"/>
      <c r="S190" s="225"/>
      <c r="T190" s="225"/>
      <c r="U190" s="177"/>
      <c r="V190" s="177"/>
    </row>
    <row r="191" spans="6:22" s="43" customFormat="1" ht="6" customHeight="1" outlineLevel="4">
      <c r="F191" s="44"/>
      <c r="G191" s="45"/>
      <c r="H191" s="22"/>
      <c r="I191" s="46"/>
      <c r="J191" s="45"/>
      <c r="K191" s="204"/>
      <c r="L191" s="189"/>
      <c r="M191" s="190"/>
      <c r="N191" s="49"/>
      <c r="O191" s="217"/>
      <c r="P191" s="49"/>
      <c r="Q191" s="217"/>
      <c r="R191" s="48"/>
      <c r="S191" s="47"/>
      <c r="T191" s="47"/>
      <c r="U191" s="46"/>
      <c r="V191" s="46"/>
    </row>
    <row r="192" spans="6:20" s="50" customFormat="1" ht="11.25" outlineLevel="5">
      <c r="F192" s="51"/>
      <c r="G192" s="52"/>
      <c r="H192" s="23" t="str">
        <f aca="true" t="shared" si="2" ref="H192:H196">IF(AND(H191&lt;&gt;"Výkaz výměr:",I191=""),"Výkaz výměr:","")</f>
        <v>Výkaz výměr:</v>
      </c>
      <c r="I192" s="62" t="s">
        <v>221</v>
      </c>
      <c r="J192" s="63"/>
      <c r="K192" s="205">
        <v>4.620000000000001</v>
      </c>
      <c r="L192" s="191"/>
      <c r="M192" s="191"/>
      <c r="N192" s="54"/>
      <c r="O192" s="219"/>
      <c r="P192" s="53"/>
      <c r="Q192" s="219"/>
      <c r="R192" s="55" t="s">
        <v>0</v>
      </c>
      <c r="S192" s="53"/>
      <c r="T192" s="53"/>
    </row>
    <row r="193" spans="6:20" s="50" customFormat="1" ht="11.25" outlineLevel="5">
      <c r="F193" s="51"/>
      <c r="G193" s="52"/>
      <c r="H193" s="23" t="str">
        <f t="shared" si="2"/>
        <v/>
      </c>
      <c r="I193" s="62" t="s">
        <v>237</v>
      </c>
      <c r="J193" s="63"/>
      <c r="K193" s="205">
        <v>34.711999999999996</v>
      </c>
      <c r="L193" s="191"/>
      <c r="M193" s="191"/>
      <c r="N193" s="54"/>
      <c r="O193" s="219"/>
      <c r="P193" s="53"/>
      <c r="Q193" s="219"/>
      <c r="R193" s="55" t="s">
        <v>0</v>
      </c>
      <c r="S193" s="53"/>
      <c r="T193" s="53"/>
    </row>
    <row r="194" spans="6:20" s="50" customFormat="1" ht="11.25" outlineLevel="5">
      <c r="F194" s="51"/>
      <c r="G194" s="52"/>
      <c r="H194" s="23" t="str">
        <f t="shared" si="2"/>
        <v/>
      </c>
      <c r="I194" s="62" t="s">
        <v>206</v>
      </c>
      <c r="J194" s="63"/>
      <c r="K194" s="205">
        <v>2.892</v>
      </c>
      <c r="L194" s="191"/>
      <c r="M194" s="191"/>
      <c r="N194" s="54"/>
      <c r="O194" s="219"/>
      <c r="P194" s="53"/>
      <c r="Q194" s="219"/>
      <c r="R194" s="55" t="s">
        <v>0</v>
      </c>
      <c r="S194" s="53"/>
      <c r="T194" s="53"/>
    </row>
    <row r="195" spans="6:20" s="50" customFormat="1" ht="11.25" outlineLevel="5">
      <c r="F195" s="51"/>
      <c r="G195" s="52"/>
      <c r="H195" s="23" t="str">
        <f t="shared" si="2"/>
        <v/>
      </c>
      <c r="I195" s="62" t="s">
        <v>164</v>
      </c>
      <c r="J195" s="63"/>
      <c r="K195" s="205">
        <v>4.2224</v>
      </c>
      <c r="L195" s="191"/>
      <c r="M195" s="191"/>
      <c r="N195" s="54"/>
      <c r="O195" s="219"/>
      <c r="P195" s="53"/>
      <c r="Q195" s="219"/>
      <c r="R195" s="55" t="s">
        <v>0</v>
      </c>
      <c r="S195" s="53"/>
      <c r="T195" s="53"/>
    </row>
    <row r="196" spans="6:20" s="50" customFormat="1" ht="11.25" outlineLevel="5">
      <c r="F196" s="51"/>
      <c r="G196" s="52"/>
      <c r="H196" s="23" t="str">
        <f t="shared" si="2"/>
        <v/>
      </c>
      <c r="I196" s="62" t="s">
        <v>383</v>
      </c>
      <c r="J196" s="63"/>
      <c r="K196" s="205">
        <v>0.554</v>
      </c>
      <c r="L196" s="191"/>
      <c r="M196" s="191"/>
      <c r="N196" s="54"/>
      <c r="O196" s="219"/>
      <c r="P196" s="53"/>
      <c r="Q196" s="219"/>
      <c r="R196" s="55" t="s">
        <v>0</v>
      </c>
      <c r="S196" s="53"/>
      <c r="T196" s="53"/>
    </row>
    <row r="197" spans="6:22" s="35" customFormat="1" ht="12" outlineLevel="4">
      <c r="F197" s="36">
        <v>33</v>
      </c>
      <c r="G197" s="37" t="s">
        <v>5</v>
      </c>
      <c r="H197" s="38" t="s">
        <v>91</v>
      </c>
      <c r="I197" s="39" t="s">
        <v>233</v>
      </c>
      <c r="J197" s="37" t="s">
        <v>6</v>
      </c>
      <c r="K197" s="201">
        <v>47</v>
      </c>
      <c r="L197" s="340"/>
      <c r="M197" s="186">
        <f>K197*L197</f>
        <v>0</v>
      </c>
      <c r="N197" s="42">
        <v>9E-05</v>
      </c>
      <c r="O197" s="216">
        <f>K197*N197</f>
        <v>0.00423</v>
      </c>
      <c r="P197" s="42"/>
      <c r="Q197" s="216">
        <f>K197*P197</f>
        <v>0</v>
      </c>
      <c r="R197" s="41">
        <v>21</v>
      </c>
      <c r="S197" s="40">
        <f>M197*(R197/100)</f>
        <v>0</v>
      </c>
      <c r="T197" s="40">
        <f>M197+S197</f>
        <v>0</v>
      </c>
      <c r="U197" s="222" t="s">
        <v>342</v>
      </c>
      <c r="V197" s="99">
        <v>1</v>
      </c>
    </row>
    <row r="198" spans="6:22" s="43" customFormat="1" ht="46.9" customHeight="1" outlineLevel="4">
      <c r="F198" s="44"/>
      <c r="G198" s="45"/>
      <c r="H198" s="21" t="s">
        <v>98</v>
      </c>
      <c r="I198" s="168" t="s">
        <v>279</v>
      </c>
      <c r="J198" s="167"/>
      <c r="K198" s="202"/>
      <c r="L198" s="187"/>
      <c r="M198" s="187"/>
      <c r="N198" s="49"/>
      <c r="O198" s="217"/>
      <c r="P198" s="49"/>
      <c r="Q198" s="217"/>
      <c r="R198" s="48"/>
      <c r="S198" s="47"/>
      <c r="T198" s="47"/>
      <c r="U198" s="46"/>
      <c r="V198" s="46"/>
    </row>
    <row r="199" spans="6:22" s="169" customFormat="1" ht="12" outlineLevel="4">
      <c r="F199" s="170"/>
      <c r="G199" s="171"/>
      <c r="H199" s="172" t="s">
        <v>113</v>
      </c>
      <c r="I199" s="173" t="s">
        <v>249</v>
      </c>
      <c r="J199" s="174"/>
      <c r="K199" s="203"/>
      <c r="L199" s="188"/>
      <c r="M199" s="188"/>
      <c r="N199" s="175"/>
      <c r="O199" s="218"/>
      <c r="P199" s="175"/>
      <c r="Q199" s="218"/>
      <c r="R199" s="176"/>
      <c r="S199" s="225"/>
      <c r="T199" s="225"/>
      <c r="U199" s="177"/>
      <c r="V199" s="177"/>
    </row>
    <row r="200" spans="6:22" s="43" customFormat="1" ht="6" customHeight="1" outlineLevel="4">
      <c r="F200" s="44"/>
      <c r="G200" s="45"/>
      <c r="H200" s="22"/>
      <c r="I200" s="46"/>
      <c r="J200" s="45"/>
      <c r="K200" s="204"/>
      <c r="L200" s="189"/>
      <c r="M200" s="190"/>
      <c r="N200" s="49"/>
      <c r="O200" s="217"/>
      <c r="P200" s="49"/>
      <c r="Q200" s="217"/>
      <c r="R200" s="48"/>
      <c r="S200" s="47"/>
      <c r="T200" s="47"/>
      <c r="U200" s="46"/>
      <c r="V200" s="46"/>
    </row>
    <row r="201" spans="6:20" s="50" customFormat="1" ht="11.25" outlineLevel="5">
      <c r="F201" s="51"/>
      <c r="G201" s="52"/>
      <c r="H201" s="23" t="str">
        <f aca="true" t="shared" si="3" ref="H201:H205">IF(AND(H200&lt;&gt;"Výkaz výměr:",I200=""),"Výkaz výměr:","")</f>
        <v>Výkaz výměr:</v>
      </c>
      <c r="I201" s="62" t="s">
        <v>221</v>
      </c>
      <c r="J201" s="63"/>
      <c r="K201" s="205">
        <v>4.620000000000001</v>
      </c>
      <c r="L201" s="191"/>
      <c r="M201" s="191"/>
      <c r="N201" s="54"/>
      <c r="O201" s="219"/>
      <c r="P201" s="53"/>
      <c r="Q201" s="219"/>
      <c r="R201" s="55" t="s">
        <v>0</v>
      </c>
      <c r="S201" s="53"/>
      <c r="T201" s="53"/>
    </row>
    <row r="202" spans="6:20" s="50" customFormat="1" ht="11.25" outlineLevel="5">
      <c r="F202" s="51"/>
      <c r="G202" s="52"/>
      <c r="H202" s="23" t="str">
        <f t="shared" si="3"/>
        <v/>
      </c>
      <c r="I202" s="62" t="s">
        <v>237</v>
      </c>
      <c r="J202" s="63"/>
      <c r="K202" s="205">
        <v>34.711999999999996</v>
      </c>
      <c r="L202" s="191"/>
      <c r="M202" s="191"/>
      <c r="N202" s="54"/>
      <c r="O202" s="219"/>
      <c r="P202" s="53"/>
      <c r="Q202" s="219"/>
      <c r="R202" s="55" t="s">
        <v>0</v>
      </c>
      <c r="S202" s="53"/>
      <c r="T202" s="53"/>
    </row>
    <row r="203" spans="6:20" s="50" customFormat="1" ht="11.25" outlineLevel="5">
      <c r="F203" s="51"/>
      <c r="G203" s="52"/>
      <c r="H203" s="23" t="str">
        <f t="shared" si="3"/>
        <v/>
      </c>
      <c r="I203" s="62" t="s">
        <v>206</v>
      </c>
      <c r="J203" s="63"/>
      <c r="K203" s="205">
        <v>2.892</v>
      </c>
      <c r="L203" s="191"/>
      <c r="M203" s="191"/>
      <c r="N203" s="54"/>
      <c r="O203" s="219"/>
      <c r="P203" s="53"/>
      <c r="Q203" s="219"/>
      <c r="R203" s="55" t="s">
        <v>0</v>
      </c>
      <c r="S203" s="53"/>
      <c r="T203" s="53"/>
    </row>
    <row r="204" spans="6:20" s="50" customFormat="1" ht="11.25" outlineLevel="5">
      <c r="F204" s="51"/>
      <c r="G204" s="52"/>
      <c r="H204" s="23" t="str">
        <f t="shared" si="3"/>
        <v/>
      </c>
      <c r="I204" s="62" t="s">
        <v>164</v>
      </c>
      <c r="J204" s="63"/>
      <c r="K204" s="205">
        <v>4.2224</v>
      </c>
      <c r="L204" s="191"/>
      <c r="M204" s="191"/>
      <c r="N204" s="54"/>
      <c r="O204" s="219"/>
      <c r="P204" s="53"/>
      <c r="Q204" s="219"/>
      <c r="R204" s="55" t="s">
        <v>0</v>
      </c>
      <c r="S204" s="53"/>
      <c r="T204" s="53"/>
    </row>
    <row r="205" spans="6:20" s="50" customFormat="1" ht="11.25" outlineLevel="5">
      <c r="F205" s="51"/>
      <c r="G205" s="52"/>
      <c r="H205" s="23" t="str">
        <f t="shared" si="3"/>
        <v/>
      </c>
      <c r="I205" s="62" t="s">
        <v>383</v>
      </c>
      <c r="J205" s="63"/>
      <c r="K205" s="205">
        <v>0.554</v>
      </c>
      <c r="L205" s="191"/>
      <c r="M205" s="191"/>
      <c r="N205" s="54"/>
      <c r="O205" s="219"/>
      <c r="P205" s="53"/>
      <c r="Q205" s="219"/>
      <c r="R205" s="55" t="s">
        <v>0</v>
      </c>
      <c r="S205" s="53"/>
      <c r="T205" s="53"/>
    </row>
    <row r="206" spans="6:20" s="3" customFormat="1" ht="12.75" customHeight="1" outlineLevel="4">
      <c r="F206" s="4"/>
      <c r="G206" s="5"/>
      <c r="H206" s="5"/>
      <c r="I206" s="24"/>
      <c r="J206" s="25"/>
      <c r="K206" s="206"/>
      <c r="L206" s="192"/>
      <c r="M206" s="192"/>
      <c r="N206" s="8"/>
      <c r="O206" s="220"/>
      <c r="P206" s="7"/>
      <c r="Q206" s="220"/>
      <c r="R206" s="9" t="s">
        <v>0</v>
      </c>
      <c r="S206" s="7"/>
      <c r="T206" s="7"/>
    </row>
    <row r="207" spans="6:22" s="64" customFormat="1" ht="16.5" customHeight="1" outlineLevel="3">
      <c r="F207" s="65"/>
      <c r="G207" s="66"/>
      <c r="H207" s="67"/>
      <c r="I207" s="67" t="s">
        <v>208</v>
      </c>
      <c r="J207" s="66"/>
      <c r="K207" s="200"/>
      <c r="L207" s="184"/>
      <c r="M207" s="185">
        <f>SUBTOTAL(9,M208:M233)</f>
        <v>0</v>
      </c>
      <c r="N207" s="70"/>
      <c r="O207" s="215">
        <f>SUBTOTAL(9,O208:O233)</f>
        <v>0.5640000000000001</v>
      </c>
      <c r="P207" s="68"/>
      <c r="Q207" s="215">
        <f>SUBTOTAL(9,Q208:Q233)</f>
        <v>0.5640000000000001</v>
      </c>
      <c r="R207" s="71" t="s">
        <v>0</v>
      </c>
      <c r="S207" s="68">
        <f>SUBTOTAL(9,S208:S233)</f>
        <v>0</v>
      </c>
      <c r="T207" s="68">
        <f>SUBTOTAL(9,T208:T233)</f>
        <v>0</v>
      </c>
      <c r="V207" s="69">
        <f>SUBTOTAL(9,V208:V233)</f>
        <v>5</v>
      </c>
    </row>
    <row r="208" spans="6:22" s="35" customFormat="1" ht="24" outlineLevel="4">
      <c r="F208" s="36">
        <v>34</v>
      </c>
      <c r="G208" s="37" t="s">
        <v>4</v>
      </c>
      <c r="H208" s="38" t="s">
        <v>92</v>
      </c>
      <c r="I208" s="39" t="s">
        <v>291</v>
      </c>
      <c r="J208" s="37" t="s">
        <v>6</v>
      </c>
      <c r="K208" s="201">
        <v>47</v>
      </c>
      <c r="L208" s="340"/>
      <c r="M208" s="186">
        <f>K208*L208</f>
        <v>0</v>
      </c>
      <c r="N208" s="42">
        <v>0.012</v>
      </c>
      <c r="O208" s="216">
        <f>K208*N208</f>
        <v>0.5640000000000001</v>
      </c>
      <c r="P208" s="42">
        <v>0.012</v>
      </c>
      <c r="Q208" s="216">
        <f>K208*P208</f>
        <v>0.5640000000000001</v>
      </c>
      <c r="R208" s="41">
        <v>21</v>
      </c>
      <c r="S208" s="40">
        <f>M208*(R208/100)</f>
        <v>0</v>
      </c>
      <c r="T208" s="40">
        <f>M208+S208</f>
        <v>0</v>
      </c>
      <c r="U208" s="222" t="s">
        <v>342</v>
      </c>
      <c r="V208" s="99">
        <v>1</v>
      </c>
    </row>
    <row r="209" spans="6:22" s="43" customFormat="1" ht="58.15" customHeight="1" outlineLevel="4">
      <c r="F209" s="44"/>
      <c r="G209" s="45"/>
      <c r="H209" s="21" t="s">
        <v>98</v>
      </c>
      <c r="I209" s="168" t="s">
        <v>311</v>
      </c>
      <c r="J209" s="167"/>
      <c r="K209" s="202"/>
      <c r="L209" s="187"/>
      <c r="M209" s="187"/>
      <c r="N209" s="49"/>
      <c r="O209" s="217"/>
      <c r="P209" s="49"/>
      <c r="Q209" s="217"/>
      <c r="R209" s="48"/>
      <c r="S209" s="47"/>
      <c r="T209" s="47"/>
      <c r="U209" s="46"/>
      <c r="V209" s="46"/>
    </row>
    <row r="210" spans="6:22" s="169" customFormat="1" ht="12" outlineLevel="4">
      <c r="F210" s="170"/>
      <c r="G210" s="171"/>
      <c r="H210" s="172" t="s">
        <v>113</v>
      </c>
      <c r="I210" s="173" t="s">
        <v>249</v>
      </c>
      <c r="J210" s="174"/>
      <c r="K210" s="203"/>
      <c r="L210" s="188"/>
      <c r="M210" s="188"/>
      <c r="N210" s="175"/>
      <c r="O210" s="218"/>
      <c r="P210" s="175"/>
      <c r="Q210" s="218"/>
      <c r="R210" s="176"/>
      <c r="S210" s="225"/>
      <c r="T210" s="225"/>
      <c r="U210" s="177"/>
      <c r="V210" s="177"/>
    </row>
    <row r="211" spans="6:22" s="43" customFormat="1" ht="6" customHeight="1" outlineLevel="4">
      <c r="F211" s="44"/>
      <c r="G211" s="45"/>
      <c r="H211" s="22"/>
      <c r="I211" s="46"/>
      <c r="J211" s="45"/>
      <c r="K211" s="204"/>
      <c r="L211" s="189"/>
      <c r="M211" s="190"/>
      <c r="N211" s="49"/>
      <c r="O211" s="217"/>
      <c r="P211" s="49"/>
      <c r="Q211" s="217"/>
      <c r="R211" s="48"/>
      <c r="S211" s="47"/>
      <c r="T211" s="47"/>
      <c r="U211" s="46"/>
      <c r="V211" s="46"/>
    </row>
    <row r="212" spans="6:20" s="50" customFormat="1" ht="11.25" outlineLevel="5">
      <c r="F212" s="51"/>
      <c r="G212" s="52"/>
      <c r="H212" s="23" t="str">
        <f aca="true" t="shared" si="4" ref="H212:H216">IF(AND(H211&lt;&gt;"Výkaz výměr:",I211=""),"Výkaz výměr:","")</f>
        <v>Výkaz výměr:</v>
      </c>
      <c r="I212" s="62" t="s">
        <v>221</v>
      </c>
      <c r="J212" s="63"/>
      <c r="K212" s="205">
        <v>4.620000000000001</v>
      </c>
      <c r="L212" s="191"/>
      <c r="M212" s="191"/>
      <c r="N212" s="54"/>
      <c r="O212" s="219"/>
      <c r="P212" s="53"/>
      <c r="Q212" s="219"/>
      <c r="R212" s="55" t="s">
        <v>0</v>
      </c>
      <c r="S212" s="53"/>
      <c r="T212" s="53"/>
    </row>
    <row r="213" spans="6:20" s="50" customFormat="1" ht="11.25" outlineLevel="5">
      <c r="F213" s="51"/>
      <c r="G213" s="52"/>
      <c r="H213" s="23" t="str">
        <f t="shared" si="4"/>
        <v/>
      </c>
      <c r="I213" s="62" t="s">
        <v>237</v>
      </c>
      <c r="J213" s="63"/>
      <c r="K213" s="205">
        <v>34.711999999999996</v>
      </c>
      <c r="L213" s="191"/>
      <c r="M213" s="191"/>
      <c r="N213" s="54"/>
      <c r="O213" s="219"/>
      <c r="P213" s="53"/>
      <c r="Q213" s="219"/>
      <c r="R213" s="55" t="s">
        <v>0</v>
      </c>
      <c r="S213" s="53"/>
      <c r="T213" s="53"/>
    </row>
    <row r="214" spans="6:20" s="50" customFormat="1" ht="11.25" outlineLevel="5">
      <c r="F214" s="51"/>
      <c r="G214" s="52"/>
      <c r="H214" s="23" t="str">
        <f t="shared" si="4"/>
        <v/>
      </c>
      <c r="I214" s="62" t="s">
        <v>206</v>
      </c>
      <c r="J214" s="63"/>
      <c r="K214" s="205">
        <v>2.892</v>
      </c>
      <c r="L214" s="191"/>
      <c r="M214" s="191"/>
      <c r="N214" s="54"/>
      <c r="O214" s="219"/>
      <c r="P214" s="53"/>
      <c r="Q214" s="219"/>
      <c r="R214" s="55" t="s">
        <v>0</v>
      </c>
      <c r="S214" s="53"/>
      <c r="T214" s="53"/>
    </row>
    <row r="215" spans="6:20" s="50" customFormat="1" ht="11.25" outlineLevel="5">
      <c r="F215" s="51"/>
      <c r="G215" s="52"/>
      <c r="H215" s="23" t="str">
        <f t="shared" si="4"/>
        <v/>
      </c>
      <c r="I215" s="62" t="s">
        <v>164</v>
      </c>
      <c r="J215" s="63"/>
      <c r="K215" s="205">
        <v>4.2224</v>
      </c>
      <c r="L215" s="191"/>
      <c r="M215" s="191"/>
      <c r="N215" s="54"/>
      <c r="O215" s="219"/>
      <c r="P215" s="53"/>
      <c r="Q215" s="219"/>
      <c r="R215" s="55" t="s">
        <v>0</v>
      </c>
      <c r="S215" s="53"/>
      <c r="T215" s="53"/>
    </row>
    <row r="216" spans="6:20" s="50" customFormat="1" ht="11.25" outlineLevel="5">
      <c r="F216" s="51"/>
      <c r="G216" s="52"/>
      <c r="H216" s="23" t="str">
        <f t="shared" si="4"/>
        <v/>
      </c>
      <c r="I216" s="62" t="s">
        <v>383</v>
      </c>
      <c r="J216" s="63"/>
      <c r="K216" s="205">
        <v>0.554</v>
      </c>
      <c r="L216" s="191"/>
      <c r="M216" s="191"/>
      <c r="N216" s="54"/>
      <c r="O216" s="219"/>
      <c r="P216" s="53"/>
      <c r="Q216" s="219"/>
      <c r="R216" s="55" t="s">
        <v>0</v>
      </c>
      <c r="S216" s="53"/>
      <c r="T216" s="53"/>
    </row>
    <row r="217" spans="6:22" s="35" customFormat="1" ht="12" outlineLevel="4">
      <c r="F217" s="36">
        <v>35</v>
      </c>
      <c r="G217" s="37" t="s">
        <v>4</v>
      </c>
      <c r="H217" s="38" t="s">
        <v>43</v>
      </c>
      <c r="I217" s="39" t="s">
        <v>168</v>
      </c>
      <c r="J217" s="37" t="s">
        <v>6</v>
      </c>
      <c r="K217" s="201">
        <v>47</v>
      </c>
      <c r="L217" s="340"/>
      <c r="M217" s="186">
        <f>K217*L217</f>
        <v>0</v>
      </c>
      <c r="N217" s="42"/>
      <c r="O217" s="216">
        <f>K217*N217</f>
        <v>0</v>
      </c>
      <c r="P217" s="42"/>
      <c r="Q217" s="216">
        <f>K217*P217</f>
        <v>0</v>
      </c>
      <c r="R217" s="41">
        <v>21</v>
      </c>
      <c r="S217" s="40">
        <f>M217*(R217/100)</f>
        <v>0</v>
      </c>
      <c r="T217" s="40">
        <f>M217+S217</f>
        <v>0</v>
      </c>
      <c r="U217" s="222" t="s">
        <v>341</v>
      </c>
      <c r="V217" s="99">
        <v>1</v>
      </c>
    </row>
    <row r="218" spans="6:22" s="43" customFormat="1" ht="47.45" customHeight="1" outlineLevel="4">
      <c r="F218" s="44"/>
      <c r="G218" s="45"/>
      <c r="H218" s="21" t="s">
        <v>98</v>
      </c>
      <c r="I218" s="168" t="s">
        <v>266</v>
      </c>
      <c r="J218" s="167"/>
      <c r="K218" s="202"/>
      <c r="L218" s="187"/>
      <c r="M218" s="187"/>
      <c r="N218" s="49"/>
      <c r="O218" s="217"/>
      <c r="P218" s="49"/>
      <c r="Q218" s="217"/>
      <c r="R218" s="48"/>
      <c r="S218" s="47"/>
      <c r="T218" s="47"/>
      <c r="U218" s="46"/>
      <c r="V218" s="46"/>
    </row>
    <row r="219" spans="6:22" s="169" customFormat="1" ht="12" outlineLevel="4">
      <c r="F219" s="170"/>
      <c r="G219" s="171"/>
      <c r="H219" s="172" t="s">
        <v>113</v>
      </c>
      <c r="I219" s="173" t="s">
        <v>249</v>
      </c>
      <c r="J219" s="174"/>
      <c r="K219" s="203"/>
      <c r="L219" s="188"/>
      <c r="M219" s="188"/>
      <c r="N219" s="175"/>
      <c r="O219" s="218"/>
      <c r="P219" s="175"/>
      <c r="Q219" s="218"/>
      <c r="R219" s="176"/>
      <c r="S219" s="225"/>
      <c r="T219" s="225"/>
      <c r="U219" s="177"/>
      <c r="V219" s="177"/>
    </row>
    <row r="220" spans="6:22" s="43" customFormat="1" ht="6" customHeight="1" outlineLevel="4">
      <c r="F220" s="44"/>
      <c r="G220" s="45"/>
      <c r="H220" s="22"/>
      <c r="I220" s="46"/>
      <c r="J220" s="45"/>
      <c r="K220" s="204"/>
      <c r="L220" s="189"/>
      <c r="M220" s="190"/>
      <c r="N220" s="49"/>
      <c r="O220" s="217"/>
      <c r="P220" s="49"/>
      <c r="Q220" s="217"/>
      <c r="R220" s="48"/>
      <c r="S220" s="47"/>
      <c r="T220" s="47"/>
      <c r="U220" s="46"/>
      <c r="V220" s="46"/>
    </row>
    <row r="221" spans="6:22" s="35" customFormat="1" ht="12" outlineLevel="4">
      <c r="F221" s="36">
        <v>36</v>
      </c>
      <c r="G221" s="37" t="s">
        <v>4</v>
      </c>
      <c r="H221" s="38" t="s">
        <v>44</v>
      </c>
      <c r="I221" s="39" t="s">
        <v>176</v>
      </c>
      <c r="J221" s="37" t="s">
        <v>6</v>
      </c>
      <c r="K221" s="201">
        <v>47</v>
      </c>
      <c r="L221" s="340"/>
      <c r="M221" s="186">
        <f>K221*L221</f>
        <v>0</v>
      </c>
      <c r="N221" s="42"/>
      <c r="O221" s="216">
        <f>K221*N221</f>
        <v>0</v>
      </c>
      <c r="P221" s="42"/>
      <c r="Q221" s="216">
        <f>K221*P221</f>
        <v>0</v>
      </c>
      <c r="R221" s="41">
        <v>21</v>
      </c>
      <c r="S221" s="40">
        <f>M221*(R221/100)</f>
        <v>0</v>
      </c>
      <c r="T221" s="40">
        <f>M221+S221</f>
        <v>0</v>
      </c>
      <c r="U221" s="222" t="s">
        <v>341</v>
      </c>
      <c r="V221" s="99">
        <v>1</v>
      </c>
    </row>
    <row r="222" spans="6:22" s="43" customFormat="1" ht="46.9" customHeight="1" outlineLevel="4">
      <c r="F222" s="44"/>
      <c r="G222" s="45"/>
      <c r="H222" s="21" t="s">
        <v>98</v>
      </c>
      <c r="I222" s="168" t="s">
        <v>274</v>
      </c>
      <c r="J222" s="167"/>
      <c r="K222" s="202"/>
      <c r="L222" s="187"/>
      <c r="M222" s="187"/>
      <c r="N222" s="49"/>
      <c r="O222" s="217"/>
      <c r="P222" s="49"/>
      <c r="Q222" s="217"/>
      <c r="R222" s="48"/>
      <c r="S222" s="47"/>
      <c r="T222" s="47"/>
      <c r="U222" s="46"/>
      <c r="V222" s="46"/>
    </row>
    <row r="223" spans="6:22" s="169" customFormat="1" ht="12" outlineLevel="4">
      <c r="F223" s="170"/>
      <c r="G223" s="171"/>
      <c r="H223" s="172" t="s">
        <v>113</v>
      </c>
      <c r="I223" s="173" t="s">
        <v>249</v>
      </c>
      <c r="J223" s="174"/>
      <c r="K223" s="203"/>
      <c r="L223" s="188"/>
      <c r="M223" s="188"/>
      <c r="N223" s="175"/>
      <c r="O223" s="218"/>
      <c r="P223" s="175"/>
      <c r="Q223" s="218"/>
      <c r="R223" s="176"/>
      <c r="S223" s="225"/>
      <c r="T223" s="225"/>
      <c r="U223" s="177"/>
      <c r="V223" s="177"/>
    </row>
    <row r="224" spans="6:22" s="43" customFormat="1" ht="6" customHeight="1" outlineLevel="4">
      <c r="F224" s="44"/>
      <c r="G224" s="45"/>
      <c r="H224" s="22"/>
      <c r="I224" s="46"/>
      <c r="J224" s="45"/>
      <c r="K224" s="204"/>
      <c r="L224" s="189"/>
      <c r="M224" s="190"/>
      <c r="N224" s="49"/>
      <c r="O224" s="217"/>
      <c r="P224" s="49"/>
      <c r="Q224" s="217"/>
      <c r="R224" s="48"/>
      <c r="S224" s="47"/>
      <c r="T224" s="47"/>
      <c r="U224" s="46"/>
      <c r="V224" s="46"/>
    </row>
    <row r="225" spans="6:22" s="35" customFormat="1" ht="12" outlineLevel="4">
      <c r="F225" s="36">
        <v>37</v>
      </c>
      <c r="G225" s="37" t="s">
        <v>4</v>
      </c>
      <c r="H225" s="38" t="s">
        <v>45</v>
      </c>
      <c r="I225" s="39" t="s">
        <v>173</v>
      </c>
      <c r="J225" s="37" t="s">
        <v>6</v>
      </c>
      <c r="K225" s="201">
        <v>47</v>
      </c>
      <c r="L225" s="340"/>
      <c r="M225" s="186">
        <f>K225*L225</f>
        <v>0</v>
      </c>
      <c r="N225" s="42"/>
      <c r="O225" s="216">
        <f>K225*N225</f>
        <v>0</v>
      </c>
      <c r="P225" s="42"/>
      <c r="Q225" s="216">
        <f>K225*P225</f>
        <v>0</v>
      </c>
      <c r="R225" s="41">
        <v>21</v>
      </c>
      <c r="S225" s="40">
        <f>M225*(R225/100)</f>
        <v>0</v>
      </c>
      <c r="T225" s="40">
        <f>M225+S225</f>
        <v>0</v>
      </c>
      <c r="U225" s="222" t="s">
        <v>341</v>
      </c>
      <c r="V225" s="99">
        <v>1</v>
      </c>
    </row>
    <row r="226" spans="6:22" s="43" customFormat="1" ht="46.9" customHeight="1" outlineLevel="4">
      <c r="F226" s="44"/>
      <c r="G226" s="45"/>
      <c r="H226" s="21" t="s">
        <v>98</v>
      </c>
      <c r="I226" s="168" t="s">
        <v>272</v>
      </c>
      <c r="J226" s="167"/>
      <c r="K226" s="202"/>
      <c r="L226" s="187"/>
      <c r="M226" s="187"/>
      <c r="N226" s="49"/>
      <c r="O226" s="217"/>
      <c r="P226" s="49"/>
      <c r="Q226" s="217"/>
      <c r="R226" s="48"/>
      <c r="S226" s="47"/>
      <c r="T226" s="47"/>
      <c r="U226" s="46"/>
      <c r="V226" s="46"/>
    </row>
    <row r="227" spans="6:22" s="169" customFormat="1" ht="12" outlineLevel="4">
      <c r="F227" s="170"/>
      <c r="G227" s="171"/>
      <c r="H227" s="172" t="s">
        <v>113</v>
      </c>
      <c r="I227" s="173" t="s">
        <v>249</v>
      </c>
      <c r="J227" s="174"/>
      <c r="K227" s="203"/>
      <c r="L227" s="188"/>
      <c r="M227" s="188"/>
      <c r="N227" s="175"/>
      <c r="O227" s="218"/>
      <c r="P227" s="175"/>
      <c r="Q227" s="218"/>
      <c r="R227" s="176"/>
      <c r="S227" s="225"/>
      <c r="T227" s="225"/>
      <c r="U227" s="177"/>
      <c r="V227" s="177"/>
    </row>
    <row r="228" spans="6:22" s="43" customFormat="1" ht="6" customHeight="1" outlineLevel="4">
      <c r="F228" s="44"/>
      <c r="G228" s="45"/>
      <c r="H228" s="22"/>
      <c r="I228" s="46"/>
      <c r="J228" s="45"/>
      <c r="K228" s="204"/>
      <c r="L228" s="189"/>
      <c r="M228" s="190"/>
      <c r="N228" s="49"/>
      <c r="O228" s="217"/>
      <c r="P228" s="49"/>
      <c r="Q228" s="217"/>
      <c r="R228" s="48"/>
      <c r="S228" s="47"/>
      <c r="T228" s="47"/>
      <c r="U228" s="46"/>
      <c r="V228" s="46"/>
    </row>
    <row r="229" spans="6:22" s="35" customFormat="1" ht="12" outlineLevel="4">
      <c r="F229" s="36">
        <v>38</v>
      </c>
      <c r="G229" s="37" t="s">
        <v>4</v>
      </c>
      <c r="H229" s="38" t="s">
        <v>46</v>
      </c>
      <c r="I229" s="39" t="s">
        <v>172</v>
      </c>
      <c r="J229" s="37" t="s">
        <v>6</v>
      </c>
      <c r="K229" s="201">
        <v>47</v>
      </c>
      <c r="L229" s="340"/>
      <c r="M229" s="186">
        <f>K229*L229</f>
        <v>0</v>
      </c>
      <c r="N229" s="42"/>
      <c r="O229" s="216">
        <f>K229*N229</f>
        <v>0</v>
      </c>
      <c r="P229" s="42"/>
      <c r="Q229" s="216">
        <f>K229*P229</f>
        <v>0</v>
      </c>
      <c r="R229" s="41">
        <v>21</v>
      </c>
      <c r="S229" s="40">
        <f>M229*(R229/100)</f>
        <v>0</v>
      </c>
      <c r="T229" s="40">
        <f>M229+S229</f>
        <v>0</v>
      </c>
      <c r="U229" s="222" t="s">
        <v>341</v>
      </c>
      <c r="V229" s="99">
        <v>1</v>
      </c>
    </row>
    <row r="230" spans="6:22" s="43" customFormat="1" ht="44.45" customHeight="1" outlineLevel="4">
      <c r="F230" s="44"/>
      <c r="G230" s="45"/>
      <c r="H230" s="21" t="s">
        <v>98</v>
      </c>
      <c r="I230" s="168" t="s">
        <v>271</v>
      </c>
      <c r="J230" s="167"/>
      <c r="K230" s="202"/>
      <c r="L230" s="187"/>
      <c r="M230" s="187"/>
      <c r="N230" s="49"/>
      <c r="O230" s="217"/>
      <c r="P230" s="49"/>
      <c r="Q230" s="217"/>
      <c r="R230" s="48"/>
      <c r="S230" s="47"/>
      <c r="T230" s="47"/>
      <c r="U230" s="46"/>
      <c r="V230" s="46"/>
    </row>
    <row r="231" spans="6:22" s="169" customFormat="1" ht="12" outlineLevel="4">
      <c r="F231" s="170"/>
      <c r="G231" s="171"/>
      <c r="H231" s="172" t="s">
        <v>113</v>
      </c>
      <c r="I231" s="173" t="s">
        <v>249</v>
      </c>
      <c r="J231" s="174"/>
      <c r="K231" s="203"/>
      <c r="L231" s="188"/>
      <c r="M231" s="188"/>
      <c r="N231" s="175"/>
      <c r="O231" s="218"/>
      <c r="P231" s="175"/>
      <c r="Q231" s="218"/>
      <c r="R231" s="176"/>
      <c r="S231" s="225"/>
      <c r="T231" s="225"/>
      <c r="U231" s="177"/>
      <c r="V231" s="177"/>
    </row>
    <row r="232" spans="6:22" s="43" customFormat="1" ht="6" customHeight="1" outlineLevel="4">
      <c r="F232" s="44"/>
      <c r="G232" s="45"/>
      <c r="H232" s="22"/>
      <c r="I232" s="46"/>
      <c r="J232" s="45"/>
      <c r="K232" s="204"/>
      <c r="L232" s="189"/>
      <c r="M232" s="190"/>
      <c r="N232" s="49"/>
      <c r="O232" s="217"/>
      <c r="P232" s="49"/>
      <c r="Q232" s="217"/>
      <c r="R232" s="48"/>
      <c r="S232" s="47"/>
      <c r="T232" s="47"/>
      <c r="U232" s="46"/>
      <c r="V232" s="46"/>
    </row>
    <row r="233" spans="6:20" s="3" customFormat="1" ht="12.75" customHeight="1" outlineLevel="4">
      <c r="F233" s="4"/>
      <c r="G233" s="5"/>
      <c r="H233" s="5"/>
      <c r="I233" s="24"/>
      <c r="J233" s="25"/>
      <c r="K233" s="206"/>
      <c r="L233" s="192"/>
      <c r="M233" s="192"/>
      <c r="N233" s="8"/>
      <c r="O233" s="220"/>
      <c r="P233" s="7"/>
      <c r="Q233" s="220"/>
      <c r="R233" s="9" t="s">
        <v>0</v>
      </c>
      <c r="S233" s="7"/>
      <c r="T233" s="7"/>
    </row>
    <row r="234" spans="6:20" s="3" customFormat="1" ht="12.75" customHeight="1" outlineLevel="3">
      <c r="F234" s="4"/>
      <c r="G234" s="5"/>
      <c r="H234" s="5"/>
      <c r="I234" s="6"/>
      <c r="J234" s="5"/>
      <c r="K234" s="207"/>
      <c r="L234" s="192"/>
      <c r="M234" s="192"/>
      <c r="N234" s="8"/>
      <c r="O234" s="220"/>
      <c r="P234" s="7"/>
      <c r="Q234" s="220"/>
      <c r="R234" s="9" t="s">
        <v>0</v>
      </c>
      <c r="S234" s="7"/>
      <c r="T234" s="7"/>
    </row>
    <row r="235" spans="6:22" s="75" customFormat="1" ht="18.75" customHeight="1" outlineLevel="2">
      <c r="F235" s="76"/>
      <c r="G235" s="77"/>
      <c r="H235" s="78"/>
      <c r="I235" s="78" t="s">
        <v>348</v>
      </c>
      <c r="J235" s="77"/>
      <c r="K235" s="199"/>
      <c r="L235" s="183"/>
      <c r="M235" s="183">
        <f>SUBTOTAL(9,M236:M251)</f>
        <v>0</v>
      </c>
      <c r="N235" s="81"/>
      <c r="O235" s="214">
        <f>SUBTOTAL(9,O236:O251)</f>
        <v>7E-05</v>
      </c>
      <c r="P235" s="79"/>
      <c r="Q235" s="214">
        <f>SUBTOTAL(9,Q236:Q251)</f>
        <v>0</v>
      </c>
      <c r="R235" s="82" t="s">
        <v>0</v>
      </c>
      <c r="S235" s="79">
        <f>SUBTOTAL(9,S236:S251)</f>
        <v>0</v>
      </c>
      <c r="T235" s="79">
        <f>SUBTOTAL(9,T236:T251)</f>
        <v>0</v>
      </c>
      <c r="V235" s="80">
        <f>SUBTOTAL(9,V236:V251)</f>
        <v>3</v>
      </c>
    </row>
    <row r="236" spans="6:22" s="64" customFormat="1" ht="16.5" customHeight="1" outlineLevel="3">
      <c r="F236" s="65"/>
      <c r="G236" s="66"/>
      <c r="H236" s="67"/>
      <c r="I236" s="67" t="s">
        <v>354</v>
      </c>
      <c r="J236" s="66"/>
      <c r="K236" s="200"/>
      <c r="L236" s="184"/>
      <c r="M236" s="185">
        <f>SUBTOTAL(9,M237:M244)</f>
        <v>0</v>
      </c>
      <c r="N236" s="70"/>
      <c r="O236" s="215">
        <f>SUBTOTAL(9,O237:O244)</f>
        <v>0</v>
      </c>
      <c r="P236" s="68"/>
      <c r="Q236" s="215">
        <f>SUBTOTAL(9,Q237:Q244)</f>
        <v>0</v>
      </c>
      <c r="R236" s="71" t="s">
        <v>0</v>
      </c>
      <c r="S236" s="68">
        <f>SUBTOTAL(9,S237:S244)</f>
        <v>0</v>
      </c>
      <c r="T236" s="68">
        <f>SUBTOTAL(9,T237:T244)</f>
        <v>0</v>
      </c>
      <c r="V236" s="69">
        <f>SUBTOTAL(9,V237:V244)</f>
        <v>2</v>
      </c>
    </row>
    <row r="237" spans="6:22" s="35" customFormat="1" ht="12" outlineLevel="4">
      <c r="F237" s="36">
        <v>50</v>
      </c>
      <c r="G237" s="37" t="s">
        <v>5</v>
      </c>
      <c r="H237" s="38" t="s">
        <v>355</v>
      </c>
      <c r="I237" s="39" t="s">
        <v>349</v>
      </c>
      <c r="J237" s="37" t="s">
        <v>356</v>
      </c>
      <c r="K237" s="201">
        <v>1</v>
      </c>
      <c r="L237" s="340"/>
      <c r="M237" s="186">
        <f>K237*L237</f>
        <v>0</v>
      </c>
      <c r="N237" s="42"/>
      <c r="O237" s="216">
        <f>K237*N237</f>
        <v>0</v>
      </c>
      <c r="P237" s="42"/>
      <c r="Q237" s="216">
        <f>K237*P237</f>
        <v>0</v>
      </c>
      <c r="R237" s="41">
        <v>21</v>
      </c>
      <c r="S237" s="40">
        <f>M237*(R237/100)</f>
        <v>0</v>
      </c>
      <c r="T237" s="40">
        <f>M237+S237</f>
        <v>0</v>
      </c>
      <c r="U237" s="222" t="s">
        <v>342</v>
      </c>
      <c r="V237" s="99">
        <v>1</v>
      </c>
    </row>
    <row r="238" spans="6:22" s="43" customFormat="1" ht="12" outlineLevel="4">
      <c r="F238" s="44"/>
      <c r="G238" s="45"/>
      <c r="H238" s="21" t="s">
        <v>98</v>
      </c>
      <c r="I238" s="168" t="s">
        <v>349</v>
      </c>
      <c r="J238" s="167"/>
      <c r="K238" s="202"/>
      <c r="L238" s="187"/>
      <c r="M238" s="187"/>
      <c r="N238" s="49"/>
      <c r="O238" s="217"/>
      <c r="P238" s="49"/>
      <c r="Q238" s="217"/>
      <c r="R238" s="48"/>
      <c r="S238" s="47"/>
      <c r="T238" s="47"/>
      <c r="U238" s="46"/>
      <c r="V238" s="46"/>
    </row>
    <row r="239" spans="6:22" s="169" customFormat="1" ht="12" outlineLevel="4">
      <c r="F239" s="170"/>
      <c r="G239" s="171"/>
      <c r="H239" s="172" t="s">
        <v>113</v>
      </c>
      <c r="I239" s="173" t="s">
        <v>350</v>
      </c>
      <c r="J239" s="174"/>
      <c r="K239" s="203"/>
      <c r="L239" s="188"/>
      <c r="M239" s="188"/>
      <c r="N239" s="175"/>
      <c r="O239" s="218"/>
      <c r="P239" s="175"/>
      <c r="Q239" s="218"/>
      <c r="R239" s="176"/>
      <c r="S239" s="225"/>
      <c r="T239" s="225"/>
      <c r="U239" s="177"/>
      <c r="V239" s="177"/>
    </row>
    <row r="240" spans="6:22" s="43" customFormat="1" ht="6" customHeight="1" outlineLevel="4">
      <c r="F240" s="44"/>
      <c r="G240" s="45"/>
      <c r="H240" s="22"/>
      <c r="I240" s="46"/>
      <c r="J240" s="45"/>
      <c r="K240" s="204"/>
      <c r="L240" s="189"/>
      <c r="M240" s="190"/>
      <c r="N240" s="49"/>
      <c r="O240" s="217"/>
      <c r="P240" s="49"/>
      <c r="Q240" s="217"/>
      <c r="R240" s="48"/>
      <c r="S240" s="47"/>
      <c r="T240" s="47"/>
      <c r="U240" s="46"/>
      <c r="V240" s="46"/>
    </row>
    <row r="241" spans="6:22" s="35" customFormat="1" ht="12" outlineLevel="4">
      <c r="F241" s="36">
        <v>51</v>
      </c>
      <c r="G241" s="37" t="s">
        <v>5</v>
      </c>
      <c r="H241" s="38" t="s">
        <v>360</v>
      </c>
      <c r="I241" s="39" t="s">
        <v>357</v>
      </c>
      <c r="J241" s="37" t="s">
        <v>356</v>
      </c>
      <c r="K241" s="201">
        <v>1</v>
      </c>
      <c r="L241" s="340"/>
      <c r="M241" s="186">
        <f>K241*L241</f>
        <v>0</v>
      </c>
      <c r="N241" s="42"/>
      <c r="O241" s="216">
        <f>K241*N241</f>
        <v>0</v>
      </c>
      <c r="P241" s="42"/>
      <c r="Q241" s="216">
        <f>K241*P241</f>
        <v>0</v>
      </c>
      <c r="R241" s="41">
        <v>21</v>
      </c>
      <c r="S241" s="40">
        <f>M241*(R241/100)</f>
        <v>0</v>
      </c>
      <c r="T241" s="40">
        <f>M241+S241</f>
        <v>0</v>
      </c>
      <c r="U241" s="222" t="s">
        <v>342</v>
      </c>
      <c r="V241" s="99">
        <v>1</v>
      </c>
    </row>
    <row r="242" spans="6:22" s="43" customFormat="1" ht="33.75" outlineLevel="4">
      <c r="F242" s="44"/>
      <c r="G242" s="45"/>
      <c r="H242" s="21" t="s">
        <v>98</v>
      </c>
      <c r="I242" s="168" t="s">
        <v>358</v>
      </c>
      <c r="J242" s="167"/>
      <c r="K242" s="202"/>
      <c r="L242" s="187"/>
      <c r="M242" s="187"/>
      <c r="N242" s="49"/>
      <c r="O242" s="217"/>
      <c r="P242" s="49"/>
      <c r="Q242" s="217"/>
      <c r="R242" s="48"/>
      <c r="S242" s="47"/>
      <c r="T242" s="47"/>
      <c r="U242" s="46"/>
      <c r="V242" s="46"/>
    </row>
    <row r="243" spans="6:22" s="43" customFormat="1" ht="6" customHeight="1" outlineLevel="4">
      <c r="F243" s="44"/>
      <c r="G243" s="45"/>
      <c r="H243" s="22"/>
      <c r="I243" s="46"/>
      <c r="J243" s="45"/>
      <c r="K243" s="204"/>
      <c r="L243" s="189"/>
      <c r="M243" s="190"/>
      <c r="N243" s="49"/>
      <c r="O243" s="217"/>
      <c r="P243" s="49"/>
      <c r="Q243" s="217"/>
      <c r="R243" s="48"/>
      <c r="S243" s="47"/>
      <c r="T243" s="47"/>
      <c r="U243" s="46"/>
      <c r="V243" s="46"/>
    </row>
    <row r="244" spans="6:20" s="3" customFormat="1" ht="12.75" customHeight="1" outlineLevel="4">
      <c r="F244" s="4"/>
      <c r="G244" s="5"/>
      <c r="H244" s="5"/>
      <c r="I244" s="24"/>
      <c r="J244" s="25"/>
      <c r="K244" s="206"/>
      <c r="L244" s="192"/>
      <c r="M244" s="192"/>
      <c r="N244" s="8"/>
      <c r="O244" s="220"/>
      <c r="P244" s="7"/>
      <c r="Q244" s="220"/>
      <c r="R244" s="9" t="s">
        <v>0</v>
      </c>
      <c r="S244" s="7"/>
      <c r="T244" s="7"/>
    </row>
    <row r="245" spans="6:22" s="64" customFormat="1" ht="16.5" customHeight="1" outlineLevel="3">
      <c r="F245" s="65"/>
      <c r="G245" s="66"/>
      <c r="H245" s="67"/>
      <c r="I245" s="67" t="s">
        <v>353</v>
      </c>
      <c r="J245" s="66"/>
      <c r="K245" s="200"/>
      <c r="L245" s="184"/>
      <c r="M245" s="185">
        <f>SUBTOTAL(9,M246:M249)</f>
        <v>0</v>
      </c>
      <c r="N245" s="70"/>
      <c r="O245" s="215">
        <f>SUBTOTAL(9,O246:O249)</f>
        <v>7E-05</v>
      </c>
      <c r="P245" s="68"/>
      <c r="Q245" s="215">
        <f>SUBTOTAL(9,Q246:Q249)</f>
        <v>0</v>
      </c>
      <c r="R245" s="71" t="s">
        <v>0</v>
      </c>
      <c r="S245" s="68">
        <f>SUBTOTAL(9,S246:S249)</f>
        <v>0</v>
      </c>
      <c r="T245" s="68">
        <f>SUBTOTAL(9,T246:T249)</f>
        <v>0</v>
      </c>
      <c r="V245" s="69">
        <f>SUBTOTAL(9,V246:V249)</f>
        <v>1</v>
      </c>
    </row>
    <row r="246" spans="6:22" s="35" customFormat="1" ht="12" outlineLevel="4">
      <c r="F246" s="36">
        <v>52</v>
      </c>
      <c r="G246" s="37" t="s">
        <v>5</v>
      </c>
      <c r="H246" s="38" t="s">
        <v>351</v>
      </c>
      <c r="I246" s="39" t="s">
        <v>352</v>
      </c>
      <c r="J246" s="37" t="s">
        <v>356</v>
      </c>
      <c r="K246" s="201">
        <v>1</v>
      </c>
      <c r="L246" s="340"/>
      <c r="M246" s="186">
        <f>K246*L246</f>
        <v>0</v>
      </c>
      <c r="N246" s="42">
        <v>7E-05</v>
      </c>
      <c r="O246" s="216">
        <f>K246*N246</f>
        <v>7E-05</v>
      </c>
      <c r="P246" s="42"/>
      <c r="Q246" s="216">
        <f>K246*P246</f>
        <v>0</v>
      </c>
      <c r="R246" s="41">
        <v>21</v>
      </c>
      <c r="S246" s="40">
        <f>M246*(R246/100)</f>
        <v>0</v>
      </c>
      <c r="T246" s="40">
        <f>M246+S246</f>
        <v>0</v>
      </c>
      <c r="U246" s="222" t="s">
        <v>341</v>
      </c>
      <c r="V246" s="99">
        <v>1</v>
      </c>
    </row>
    <row r="247" spans="6:22" s="43" customFormat="1" ht="19.15" customHeight="1" outlineLevel="4">
      <c r="F247" s="44"/>
      <c r="G247" s="45"/>
      <c r="H247" s="21" t="s">
        <v>98</v>
      </c>
      <c r="I247" s="168" t="s">
        <v>352</v>
      </c>
      <c r="J247" s="167"/>
      <c r="K247" s="202"/>
      <c r="L247" s="187"/>
      <c r="M247" s="187"/>
      <c r="N247" s="49"/>
      <c r="O247" s="217"/>
      <c r="P247" s="49"/>
      <c r="Q247" s="217"/>
      <c r="R247" s="48"/>
      <c r="S247" s="47"/>
      <c r="T247" s="47"/>
      <c r="U247" s="46"/>
      <c r="V247" s="46"/>
    </row>
    <row r="248" spans="6:22" s="169" customFormat="1" ht="30" customHeight="1" outlineLevel="4">
      <c r="F248" s="170"/>
      <c r="G248" s="171"/>
      <c r="H248" s="172" t="s">
        <v>113</v>
      </c>
      <c r="I248" s="173" t="s">
        <v>359</v>
      </c>
      <c r="J248" s="174"/>
      <c r="K248" s="203"/>
      <c r="L248" s="188"/>
      <c r="M248" s="188"/>
      <c r="N248" s="175"/>
      <c r="O248" s="218"/>
      <c r="P248" s="175"/>
      <c r="Q248" s="218"/>
      <c r="R248" s="176"/>
      <c r="S248" s="225"/>
      <c r="T248" s="225"/>
      <c r="U248" s="177"/>
      <c r="V248" s="177"/>
    </row>
    <row r="249" spans="6:22" s="43" customFormat="1" ht="6" customHeight="1" outlineLevel="4">
      <c r="F249" s="44"/>
      <c r="G249" s="45"/>
      <c r="H249" s="22"/>
      <c r="I249" s="46"/>
      <c r="J249" s="45"/>
      <c r="K249" s="204"/>
      <c r="L249" s="189"/>
      <c r="M249" s="190"/>
      <c r="N249" s="49"/>
      <c r="O249" s="217"/>
      <c r="P249" s="49"/>
      <c r="Q249" s="217"/>
      <c r="R249" s="48"/>
      <c r="S249" s="47"/>
      <c r="T249" s="47"/>
      <c r="U249" s="46"/>
      <c r="V249" s="46"/>
    </row>
    <row r="250" spans="6:20" s="3" customFormat="1" ht="12.75" customHeight="1" outlineLevel="4">
      <c r="F250" s="4"/>
      <c r="G250" s="5"/>
      <c r="H250" s="5"/>
      <c r="I250" s="24"/>
      <c r="J250" s="25"/>
      <c r="K250" s="206"/>
      <c r="L250" s="192"/>
      <c r="M250" s="192"/>
      <c r="N250" s="8"/>
      <c r="O250" s="220"/>
      <c r="P250" s="7"/>
      <c r="Q250" s="220"/>
      <c r="R250" s="9" t="s">
        <v>0</v>
      </c>
      <c r="S250" s="7"/>
      <c r="T250" s="7"/>
    </row>
    <row r="251" spans="6:20" s="3" customFormat="1" ht="12.75" customHeight="1" outlineLevel="3">
      <c r="F251" s="4"/>
      <c r="G251" s="5"/>
      <c r="H251" s="5"/>
      <c r="I251" s="6"/>
      <c r="J251" s="5"/>
      <c r="K251" s="207"/>
      <c r="L251" s="192"/>
      <c r="M251" s="192"/>
      <c r="N251" s="8"/>
      <c r="O251" s="220"/>
      <c r="P251" s="7"/>
      <c r="Q251" s="220"/>
      <c r="R251" s="9" t="s">
        <v>0</v>
      </c>
      <c r="S251" s="7"/>
      <c r="T251" s="7"/>
    </row>
    <row r="279" ht="47.45" customHeight="1"/>
    <row r="291" ht="15" customHeight="1"/>
    <row r="295" ht="35.45" customHeight="1"/>
  </sheetData>
  <sheetProtection algorithmName="SHA-512" hashValue="OsVHTq/IQ8cb/1nyIvF/Un30VTDgdGAb3qp8tHHYMEoE9mrNa5ith/wAJZTYxXai7awpYdw1AZu75moo0cjhCQ==" saltValue="O0mEeRkBnrBRQXioSGyaXw==" spinCount="100000" sheet="1" formatColumns="0" formatRows="0" autoFilter="0"/>
  <printOptions/>
  <pageMargins left="0.3937007874015748" right="0.3937007874015748" top="0.79" bottom="0.56" header="0.3937007874015748" footer="0.33"/>
  <pageSetup fitToHeight="0" fitToWidth="1" horizontalDpi="600" verticalDpi="600" orientation="landscape" paperSize="9" scale="71" r:id="rId1"/>
  <headerFooter alignWithMargins="0">
    <oddFooter>&amp;L&amp;8www.euroCALC.cz&amp;C&amp;8&amp;P z 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V305"/>
  <sheetViews>
    <sheetView showGridLines="0" zoomScaleSheetLayoutView="145" workbookViewId="0" topLeftCell="F1">
      <selection activeCell="M5" sqref="M5"/>
    </sheetView>
  </sheetViews>
  <sheetFormatPr defaultColWidth="9.140625" defaultRowHeight="12.75" outlineLevelRow="5"/>
  <cols>
    <col min="1" max="5" width="9.140625" style="26" hidden="1" customWidth="1"/>
    <col min="6" max="6" width="5.421875" style="56" customWidth="1"/>
    <col min="7" max="7" width="4.28125" style="57" customWidth="1"/>
    <col min="8" max="8" width="14.28125" style="58" customWidth="1"/>
    <col min="9" max="9" width="57.28125" style="59" customWidth="1"/>
    <col min="10" max="10" width="5.8515625" style="57" customWidth="1"/>
    <col min="11" max="11" width="13.421875" style="208" customWidth="1"/>
    <col min="12" max="12" width="12.421875" style="193" customWidth="1"/>
    <col min="13" max="13" width="15.7109375" style="193" customWidth="1"/>
    <col min="14" max="14" width="13.7109375" style="61" customWidth="1"/>
    <col min="15" max="15" width="13.7109375" style="221" customWidth="1"/>
    <col min="16" max="16" width="13.7109375" style="60" customWidth="1"/>
    <col min="17" max="17" width="13.8515625" style="221" customWidth="1"/>
    <col min="18" max="18" width="13.8515625" style="60" hidden="1" customWidth="1"/>
    <col min="19" max="20" width="16.57421875" style="60" hidden="1" customWidth="1"/>
    <col min="21" max="21" width="13.8515625" style="26" customWidth="1"/>
    <col min="22" max="22" width="57.28125" style="26" hidden="1" customWidth="1"/>
    <col min="23" max="16384" width="9.140625" style="26" customWidth="1"/>
  </cols>
  <sheetData>
    <row r="1" spans="6:20" ht="21.6" customHeight="1">
      <c r="F1" s="26" t="s">
        <v>36</v>
      </c>
      <c r="G1" s="27"/>
      <c r="H1" s="27"/>
      <c r="I1" s="27"/>
      <c r="J1" s="27"/>
      <c r="K1" s="194"/>
      <c r="L1" s="178"/>
      <c r="M1" s="178"/>
      <c r="N1" s="29"/>
      <c r="O1" s="209"/>
      <c r="P1" s="28"/>
      <c r="Q1" s="209"/>
      <c r="R1" s="28"/>
      <c r="S1" s="28"/>
      <c r="T1" s="28"/>
    </row>
    <row r="2" spans="6:20" ht="21.6" customHeight="1">
      <c r="F2" s="30" t="str">
        <f>'Kryci list'!B3</f>
        <v xml:space="preserve">Klatovy - VDJ Hůrka 2 - Sanace akumulačních nádrží </v>
      </c>
      <c r="G2" s="27"/>
      <c r="H2" s="27"/>
      <c r="I2" s="27"/>
      <c r="J2" s="27"/>
      <c r="K2" s="194"/>
      <c r="L2" s="178"/>
      <c r="M2" s="178"/>
      <c r="N2" s="29"/>
      <c r="O2" s="209"/>
      <c r="P2" s="28"/>
      <c r="Q2" s="209"/>
      <c r="R2" s="28"/>
      <c r="S2" s="28"/>
      <c r="T2" s="28"/>
    </row>
    <row r="3" spans="6:22" s="72" customFormat="1" ht="13.5" thickBot="1">
      <c r="F3" s="73" t="s">
        <v>30</v>
      </c>
      <c r="G3" s="73" t="s">
        <v>11</v>
      </c>
      <c r="H3" s="73" t="s">
        <v>9</v>
      </c>
      <c r="I3" s="74" t="s">
        <v>17</v>
      </c>
      <c r="J3" s="73" t="s">
        <v>3</v>
      </c>
      <c r="K3" s="195" t="s">
        <v>101</v>
      </c>
      <c r="L3" s="179" t="s">
        <v>96</v>
      </c>
      <c r="M3" s="179" t="s">
        <v>14</v>
      </c>
      <c r="N3" s="73" t="s">
        <v>102</v>
      </c>
      <c r="O3" s="210" t="s">
        <v>34</v>
      </c>
      <c r="P3" s="73" t="s">
        <v>118</v>
      </c>
      <c r="Q3" s="210" t="s">
        <v>21</v>
      </c>
      <c r="R3" s="73" t="s">
        <v>82</v>
      </c>
      <c r="S3" s="223" t="s">
        <v>8</v>
      </c>
      <c r="T3" s="223" t="s">
        <v>95</v>
      </c>
      <c r="U3" s="73" t="s">
        <v>104</v>
      </c>
      <c r="V3" s="72" t="s">
        <v>84</v>
      </c>
    </row>
    <row r="4" spans="6:20" ht="11.25" customHeight="1">
      <c r="F4" s="31"/>
      <c r="G4" s="32"/>
      <c r="H4" s="33"/>
      <c r="I4" s="34"/>
      <c r="J4" s="32"/>
      <c r="K4" s="196"/>
      <c r="L4" s="180"/>
      <c r="M4" s="180"/>
      <c r="N4" s="31"/>
      <c r="O4" s="211"/>
      <c r="P4" s="31"/>
      <c r="Q4" s="211"/>
      <c r="R4" s="31"/>
      <c r="S4" s="224"/>
      <c r="T4" s="224"/>
    </row>
    <row r="5" spans="6:22" s="91" customFormat="1" ht="20.25" customHeight="1">
      <c r="F5" s="92"/>
      <c r="G5" s="93"/>
      <c r="H5" s="94"/>
      <c r="I5" s="94" t="s">
        <v>106</v>
      </c>
      <c r="J5" s="93"/>
      <c r="K5" s="197"/>
      <c r="L5" s="181"/>
      <c r="M5" s="181">
        <f>SUBTOTAL(9,M6:M305)</f>
        <v>0</v>
      </c>
      <c r="N5" s="97"/>
      <c r="O5" s="212">
        <f>SUBTOTAL(9,O6:O305)</f>
        <v>374.2807670000002</v>
      </c>
      <c r="P5" s="95"/>
      <c r="Q5" s="212">
        <f>SUBTOTAL(9,Q6:Q305)</f>
        <v>112.72916250000003</v>
      </c>
      <c r="R5" s="98"/>
      <c r="S5" s="95">
        <f>SUBTOTAL(9,S6:S305)</f>
        <v>0</v>
      </c>
      <c r="T5" s="95">
        <f>SUBTOTAL(9,T6:T305)</f>
        <v>0</v>
      </c>
      <c r="V5" s="96">
        <f>SUBTOTAL(9,V6:V305)</f>
        <v>52</v>
      </c>
    </row>
    <row r="6" spans="6:22" s="83" customFormat="1" ht="19.5" customHeight="1" outlineLevel="1">
      <c r="F6" s="84"/>
      <c r="G6" s="85"/>
      <c r="H6" s="86"/>
      <c r="I6" s="86" t="s">
        <v>199</v>
      </c>
      <c r="J6" s="85"/>
      <c r="K6" s="198"/>
      <c r="L6" s="182"/>
      <c r="M6" s="182">
        <f>SUBTOTAL(9,M7:M305)</f>
        <v>0</v>
      </c>
      <c r="N6" s="89"/>
      <c r="O6" s="213">
        <f>SUBTOTAL(9,O7:O305)</f>
        <v>374.2807670000002</v>
      </c>
      <c r="P6" s="87"/>
      <c r="Q6" s="213">
        <f>SUBTOTAL(9,Q7:Q305)</f>
        <v>112.72916250000003</v>
      </c>
      <c r="R6" s="90"/>
      <c r="S6" s="87">
        <f>SUBTOTAL(9,S7:S305)</f>
        <v>0</v>
      </c>
      <c r="T6" s="87">
        <f>SUBTOTAL(9,T7:T305)</f>
        <v>0</v>
      </c>
      <c r="V6" s="88">
        <f>SUBTOTAL(9,V7:V305)</f>
        <v>52</v>
      </c>
    </row>
    <row r="7" spans="6:22" s="75" customFormat="1" ht="18.75" customHeight="1" outlineLevel="2">
      <c r="F7" s="76"/>
      <c r="G7" s="77"/>
      <c r="H7" s="78"/>
      <c r="I7" s="78" t="s">
        <v>127</v>
      </c>
      <c r="J7" s="77"/>
      <c r="K7" s="199"/>
      <c r="L7" s="183"/>
      <c r="M7" s="183">
        <f>SUBTOTAL(9,M8:M202)</f>
        <v>0</v>
      </c>
      <c r="N7" s="81"/>
      <c r="O7" s="214">
        <f>SUBTOTAL(9,O8:O202)</f>
        <v>374.1295590000002</v>
      </c>
      <c r="P7" s="79"/>
      <c r="Q7" s="214">
        <f>SUBTOTAL(9,Q8:Q202)</f>
        <v>112.58396250000003</v>
      </c>
      <c r="R7" s="82"/>
      <c r="S7" s="79">
        <f>SUBTOTAL(9,S8:S202)</f>
        <v>0</v>
      </c>
      <c r="T7" s="79">
        <f>SUBTOTAL(9,T8:T202)</f>
        <v>0</v>
      </c>
      <c r="V7" s="80">
        <f>SUBTOTAL(9,V8:V202)</f>
        <v>35</v>
      </c>
    </row>
    <row r="8" spans="6:22" s="64" customFormat="1" ht="16.5" customHeight="1" outlineLevel="3">
      <c r="F8" s="65"/>
      <c r="G8" s="66"/>
      <c r="H8" s="67"/>
      <c r="I8" s="67" t="s">
        <v>126</v>
      </c>
      <c r="J8" s="66"/>
      <c r="K8" s="200"/>
      <c r="L8" s="184"/>
      <c r="M8" s="185">
        <f>SUBTOTAL(9,M9:M28)</f>
        <v>0</v>
      </c>
      <c r="N8" s="70"/>
      <c r="O8" s="215">
        <f>SUBTOTAL(9,O9:O28)</f>
        <v>263.234409</v>
      </c>
      <c r="P8" s="68"/>
      <c r="Q8" s="215">
        <f>SUBTOTAL(9,Q9:Q28)</f>
        <v>0</v>
      </c>
      <c r="R8" s="71"/>
      <c r="S8" s="68">
        <f>SUBTOTAL(9,S9:S28)</f>
        <v>0</v>
      </c>
      <c r="T8" s="68">
        <f>SUBTOTAL(9,T9:T28)</f>
        <v>0</v>
      </c>
      <c r="V8" s="69">
        <f>SUBTOTAL(9,V9:V28)</f>
        <v>4</v>
      </c>
    </row>
    <row r="9" spans="1:22" s="35" customFormat="1" ht="24" outlineLevel="4">
      <c r="A9" s="35" t="s">
        <v>145</v>
      </c>
      <c r="B9" s="35" t="s">
        <v>134</v>
      </c>
      <c r="C9" s="35" t="s">
        <v>140</v>
      </c>
      <c r="D9" s="35" t="s">
        <v>141</v>
      </c>
      <c r="E9" s="35" t="s">
        <v>142</v>
      </c>
      <c r="F9" s="36">
        <v>1</v>
      </c>
      <c r="G9" s="37" t="s">
        <v>5</v>
      </c>
      <c r="H9" s="38" t="s">
        <v>38</v>
      </c>
      <c r="I9" s="39" t="s">
        <v>265</v>
      </c>
      <c r="J9" s="37" t="s">
        <v>7</v>
      </c>
      <c r="K9" s="201">
        <v>104</v>
      </c>
      <c r="L9" s="340"/>
      <c r="M9" s="186">
        <f>K9*L9</f>
        <v>0</v>
      </c>
      <c r="N9" s="42">
        <v>2.45329</v>
      </c>
      <c r="O9" s="216">
        <f>K9*N9</f>
        <v>255.14216</v>
      </c>
      <c r="P9" s="42"/>
      <c r="Q9" s="216">
        <f>K9*P9</f>
        <v>0</v>
      </c>
      <c r="R9" s="41">
        <v>21</v>
      </c>
      <c r="S9" s="40">
        <f>M9*(R9/100)</f>
        <v>0</v>
      </c>
      <c r="T9" s="40">
        <f>M9+S9</f>
        <v>0</v>
      </c>
      <c r="U9" s="222" t="s">
        <v>341</v>
      </c>
      <c r="V9" s="99">
        <v>1</v>
      </c>
    </row>
    <row r="10" spans="6:22" s="43" customFormat="1" ht="51.6" customHeight="1" outlineLevel="4">
      <c r="F10" s="44"/>
      <c r="G10" s="45"/>
      <c r="H10" s="21" t="s">
        <v>98</v>
      </c>
      <c r="I10" s="168" t="s">
        <v>303</v>
      </c>
      <c r="J10" s="167"/>
      <c r="K10" s="202"/>
      <c r="L10" s="187"/>
      <c r="M10" s="187"/>
      <c r="N10" s="49"/>
      <c r="O10" s="217"/>
      <c r="P10" s="49"/>
      <c r="Q10" s="217"/>
      <c r="R10" s="48"/>
      <c r="S10" s="47"/>
      <c r="T10" s="47"/>
      <c r="U10" s="46"/>
      <c r="V10" s="46"/>
    </row>
    <row r="11" spans="6:22" s="169" customFormat="1" ht="12" outlineLevel="4">
      <c r="F11" s="170"/>
      <c r="G11" s="171"/>
      <c r="H11" s="172" t="s">
        <v>113</v>
      </c>
      <c r="I11" s="173" t="s">
        <v>251</v>
      </c>
      <c r="J11" s="174"/>
      <c r="K11" s="203"/>
      <c r="L11" s="188"/>
      <c r="M11" s="188"/>
      <c r="N11" s="175"/>
      <c r="O11" s="218"/>
      <c r="P11" s="175"/>
      <c r="Q11" s="218"/>
      <c r="R11" s="176"/>
      <c r="S11" s="225"/>
      <c r="T11" s="225"/>
      <c r="U11" s="177"/>
      <c r="V11" s="177"/>
    </row>
    <row r="12" spans="6:22" s="43" customFormat="1" ht="6" customHeight="1" outlineLevel="4">
      <c r="F12" s="44"/>
      <c r="G12" s="45"/>
      <c r="H12" s="22"/>
      <c r="I12" s="46"/>
      <c r="J12" s="45"/>
      <c r="K12" s="204"/>
      <c r="L12" s="189"/>
      <c r="M12" s="190"/>
      <c r="N12" s="49"/>
      <c r="O12" s="217"/>
      <c r="P12" s="49"/>
      <c r="Q12" s="217"/>
      <c r="R12" s="48"/>
      <c r="S12" s="47"/>
      <c r="T12" s="47"/>
      <c r="U12" s="46"/>
      <c r="V12" s="46"/>
    </row>
    <row r="13" spans="6:20" s="50" customFormat="1" ht="11.25" outlineLevel="5">
      <c r="F13" s="51"/>
      <c r="G13" s="52"/>
      <c r="H13" s="23" t="str">
        <f>IF(AND(H12&lt;&gt;"Výkaz výměr:",I12=""),"Výkaz výměr:","")</f>
        <v>Výkaz výměr:</v>
      </c>
      <c r="I13" s="62" t="s">
        <v>329</v>
      </c>
      <c r="J13" s="63"/>
      <c r="K13" s="205">
        <v>103.7</v>
      </c>
      <c r="L13" s="191"/>
      <c r="M13" s="191"/>
      <c r="N13" s="54"/>
      <c r="O13" s="219"/>
      <c r="P13" s="53"/>
      <c r="Q13" s="219"/>
      <c r="R13" s="55" t="s">
        <v>0</v>
      </c>
      <c r="S13" s="53"/>
      <c r="T13" s="53"/>
    </row>
    <row r="14" spans="6:20" s="50" customFormat="1" ht="11.25" outlineLevel="5">
      <c r="F14" s="51"/>
      <c r="G14" s="52"/>
      <c r="H14" s="23" t="str">
        <f>IF(AND(H13&lt;&gt;"Výkaz výměr:",I13=""),"Výkaz výměr:","")</f>
        <v/>
      </c>
      <c r="I14" s="62" t="s">
        <v>115</v>
      </c>
      <c r="J14" s="63"/>
      <c r="K14" s="205">
        <v>0.3</v>
      </c>
      <c r="L14" s="191"/>
      <c r="M14" s="191"/>
      <c r="N14" s="54"/>
      <c r="O14" s="219"/>
      <c r="P14" s="53"/>
      <c r="Q14" s="219"/>
      <c r="R14" s="55" t="s">
        <v>0</v>
      </c>
      <c r="S14" s="53"/>
      <c r="T14" s="53"/>
    </row>
    <row r="15" spans="6:22" s="35" customFormat="1" ht="24" outlineLevel="4">
      <c r="F15" s="36">
        <v>2</v>
      </c>
      <c r="G15" s="37" t="s">
        <v>5</v>
      </c>
      <c r="H15" s="38" t="s">
        <v>39</v>
      </c>
      <c r="I15" s="39" t="s">
        <v>242</v>
      </c>
      <c r="J15" s="37" t="s">
        <v>7</v>
      </c>
      <c r="K15" s="201">
        <v>104</v>
      </c>
      <c r="L15" s="340"/>
      <c r="M15" s="186">
        <f>K15*L15</f>
        <v>0</v>
      </c>
      <c r="N15" s="42">
        <v>0.04</v>
      </c>
      <c r="O15" s="216">
        <f>K15*N15</f>
        <v>4.16</v>
      </c>
      <c r="P15" s="42"/>
      <c r="Q15" s="216">
        <f>K15*P15</f>
        <v>0</v>
      </c>
      <c r="R15" s="41">
        <v>21</v>
      </c>
      <c r="S15" s="40">
        <f>M15*(R15/100)</f>
        <v>0</v>
      </c>
      <c r="T15" s="40">
        <f>M15+S15</f>
        <v>0</v>
      </c>
      <c r="U15" s="222" t="s">
        <v>341</v>
      </c>
      <c r="V15" s="99">
        <v>1</v>
      </c>
    </row>
    <row r="16" spans="6:22" s="43" customFormat="1" ht="48.6" customHeight="1" outlineLevel="4">
      <c r="F16" s="44"/>
      <c r="G16" s="45"/>
      <c r="H16" s="21" t="s">
        <v>98</v>
      </c>
      <c r="I16" s="168" t="s">
        <v>315</v>
      </c>
      <c r="J16" s="167"/>
      <c r="K16" s="202"/>
      <c r="L16" s="187"/>
      <c r="M16" s="187"/>
      <c r="N16" s="49"/>
      <c r="O16" s="217"/>
      <c r="P16" s="49"/>
      <c r="Q16" s="217"/>
      <c r="R16" s="48"/>
      <c r="S16" s="47"/>
      <c r="T16" s="47"/>
      <c r="U16" s="46"/>
      <c r="V16" s="46"/>
    </row>
    <row r="17" spans="6:22" s="43" customFormat="1" ht="6" customHeight="1" outlineLevel="4">
      <c r="F17" s="44"/>
      <c r="G17" s="45"/>
      <c r="H17" s="22"/>
      <c r="I17" s="46"/>
      <c r="J17" s="45"/>
      <c r="K17" s="204"/>
      <c r="L17" s="189"/>
      <c r="M17" s="190"/>
      <c r="N17" s="49"/>
      <c r="O17" s="217"/>
      <c r="P17" s="49"/>
      <c r="Q17" s="217"/>
      <c r="R17" s="48"/>
      <c r="S17" s="47"/>
      <c r="T17" s="47"/>
      <c r="U17" s="46"/>
      <c r="V17" s="46"/>
    </row>
    <row r="18" spans="6:22" s="35" customFormat="1" ht="24" outlineLevel="4">
      <c r="F18" s="36">
        <v>3</v>
      </c>
      <c r="G18" s="37" t="s">
        <v>5</v>
      </c>
      <c r="H18" s="38" t="s">
        <v>40</v>
      </c>
      <c r="I18" s="39" t="s">
        <v>276</v>
      </c>
      <c r="J18" s="37" t="s">
        <v>7</v>
      </c>
      <c r="K18" s="201">
        <v>104</v>
      </c>
      <c r="L18" s="340"/>
      <c r="M18" s="186">
        <f>K18*L18</f>
        <v>0</v>
      </c>
      <c r="N18" s="42"/>
      <c r="O18" s="216">
        <f>K18*N18</f>
        <v>0</v>
      </c>
      <c r="P18" s="42"/>
      <c r="Q18" s="216">
        <f>K18*P18</f>
        <v>0</v>
      </c>
      <c r="R18" s="41">
        <v>21</v>
      </c>
      <c r="S18" s="40">
        <f>M18*(R18/100)</f>
        <v>0</v>
      </c>
      <c r="T18" s="40">
        <f>M18+S18</f>
        <v>0</v>
      </c>
      <c r="U18" s="222" t="s">
        <v>341</v>
      </c>
      <c r="V18" s="99">
        <v>1</v>
      </c>
    </row>
    <row r="19" spans="6:22" s="43" customFormat="1" ht="61.9" customHeight="1" outlineLevel="4">
      <c r="F19" s="44"/>
      <c r="G19" s="45"/>
      <c r="H19" s="21" t="s">
        <v>98</v>
      </c>
      <c r="I19" s="168" t="s">
        <v>322</v>
      </c>
      <c r="J19" s="167"/>
      <c r="K19" s="202"/>
      <c r="L19" s="187"/>
      <c r="M19" s="187"/>
      <c r="N19" s="49"/>
      <c r="O19" s="217"/>
      <c r="P19" s="49"/>
      <c r="Q19" s="217"/>
      <c r="R19" s="48"/>
      <c r="S19" s="47"/>
      <c r="T19" s="47"/>
      <c r="U19" s="46"/>
      <c r="V19" s="46"/>
    </row>
    <row r="20" spans="6:22" s="43" customFormat="1" ht="6" customHeight="1" outlineLevel="4">
      <c r="F20" s="44"/>
      <c r="G20" s="45"/>
      <c r="H20" s="22"/>
      <c r="I20" s="46"/>
      <c r="J20" s="45"/>
      <c r="K20" s="204"/>
      <c r="L20" s="189"/>
      <c r="M20" s="190"/>
      <c r="N20" s="49"/>
      <c r="O20" s="217"/>
      <c r="P20" s="49"/>
      <c r="Q20" s="217"/>
      <c r="R20" s="48"/>
      <c r="S20" s="47"/>
      <c r="T20" s="47"/>
      <c r="U20" s="46"/>
      <c r="V20" s="46"/>
    </row>
    <row r="21" spans="6:22" s="35" customFormat="1" ht="12" outlineLevel="4">
      <c r="F21" s="36">
        <v>4</v>
      </c>
      <c r="G21" s="37" t="s">
        <v>5</v>
      </c>
      <c r="H21" s="38" t="s">
        <v>41</v>
      </c>
      <c r="I21" s="39" t="s">
        <v>202</v>
      </c>
      <c r="J21" s="37" t="s">
        <v>2</v>
      </c>
      <c r="K21" s="201">
        <v>3.7</v>
      </c>
      <c r="L21" s="340"/>
      <c r="M21" s="186">
        <f>K21*L21</f>
        <v>0</v>
      </c>
      <c r="N21" s="42">
        <v>1.06277</v>
      </c>
      <c r="O21" s="216">
        <f>K21*N21</f>
        <v>3.932249</v>
      </c>
      <c r="P21" s="42"/>
      <c r="Q21" s="216">
        <f>K21*P21</f>
        <v>0</v>
      </c>
      <c r="R21" s="41">
        <v>21</v>
      </c>
      <c r="S21" s="40">
        <f>M21*(R21/100)</f>
        <v>0</v>
      </c>
      <c r="T21" s="40">
        <f>M21+S21</f>
        <v>0</v>
      </c>
      <c r="U21" s="222" t="s">
        <v>341</v>
      </c>
      <c r="V21" s="99">
        <v>1</v>
      </c>
    </row>
    <row r="22" spans="6:22" s="43" customFormat="1" ht="42" customHeight="1" outlineLevel="4">
      <c r="F22" s="44"/>
      <c r="G22" s="45"/>
      <c r="H22" s="21" t="s">
        <v>98</v>
      </c>
      <c r="I22" s="168" t="s">
        <v>224</v>
      </c>
      <c r="J22" s="167"/>
      <c r="K22" s="202"/>
      <c r="L22" s="187"/>
      <c r="M22" s="187"/>
      <c r="N22" s="49"/>
      <c r="O22" s="217"/>
      <c r="P22" s="49"/>
      <c r="Q22" s="217"/>
      <c r="R22" s="48"/>
      <c r="S22" s="47"/>
      <c r="T22" s="47"/>
      <c r="U22" s="46"/>
      <c r="V22" s="46"/>
    </row>
    <row r="23" spans="6:22" s="169" customFormat="1" ht="22.5" outlineLevel="4">
      <c r="F23" s="170"/>
      <c r="G23" s="171"/>
      <c r="H23" s="172" t="s">
        <v>113</v>
      </c>
      <c r="I23" s="173" t="s">
        <v>283</v>
      </c>
      <c r="J23" s="174"/>
      <c r="K23" s="203"/>
      <c r="L23" s="188"/>
      <c r="M23" s="188"/>
      <c r="N23" s="175"/>
      <c r="O23" s="218"/>
      <c r="P23" s="175"/>
      <c r="Q23" s="218"/>
      <c r="R23" s="176"/>
      <c r="S23" s="225"/>
      <c r="T23" s="225"/>
      <c r="U23" s="177"/>
      <c r="V23" s="177"/>
    </row>
    <row r="24" spans="6:22" s="43" customFormat="1" ht="6" customHeight="1" outlineLevel="4">
      <c r="F24" s="44"/>
      <c r="G24" s="45"/>
      <c r="H24" s="22"/>
      <c r="I24" s="46"/>
      <c r="J24" s="45"/>
      <c r="K24" s="204"/>
      <c r="L24" s="189"/>
      <c r="M24" s="190"/>
      <c r="N24" s="49"/>
      <c r="O24" s="217"/>
      <c r="P24" s="49"/>
      <c r="Q24" s="217"/>
      <c r="R24" s="48"/>
      <c r="S24" s="47"/>
      <c r="T24" s="47"/>
      <c r="U24" s="46"/>
      <c r="V24" s="46"/>
    </row>
    <row r="25" spans="6:20" s="50" customFormat="1" ht="22.5" outlineLevel="5">
      <c r="F25" s="51"/>
      <c r="G25" s="52"/>
      <c r="H25" s="23" t="str">
        <f>IF(AND(H24&lt;&gt;"Výkaz výměr:",I24=""),"Výkaz výměr:","")</f>
        <v>Výkaz výměr:</v>
      </c>
      <c r="I25" s="62" t="s">
        <v>278</v>
      </c>
      <c r="J25" s="63"/>
      <c r="K25" s="205">
        <v>0</v>
      </c>
      <c r="L25" s="191"/>
      <c r="M25" s="191"/>
      <c r="N25" s="54"/>
      <c r="O25" s="219"/>
      <c r="P25" s="53"/>
      <c r="Q25" s="219"/>
      <c r="R25" s="55" t="s">
        <v>0</v>
      </c>
      <c r="S25" s="53"/>
      <c r="T25" s="53"/>
    </row>
    <row r="26" spans="6:20" s="50" customFormat="1" ht="11.25" outlineLevel="5">
      <c r="F26" s="51"/>
      <c r="G26" s="52"/>
      <c r="H26" s="23" t="str">
        <f>IF(AND(H25&lt;&gt;"Výkaz výměr:",I25=""),"Výkaz výměr:","")</f>
        <v/>
      </c>
      <c r="I26" s="62" t="s">
        <v>214</v>
      </c>
      <c r="J26" s="63"/>
      <c r="K26" s="205">
        <v>3.6808160400000003</v>
      </c>
      <c r="L26" s="191"/>
      <c r="M26" s="191"/>
      <c r="N26" s="54"/>
      <c r="O26" s="219"/>
      <c r="P26" s="53"/>
      <c r="Q26" s="219"/>
      <c r="R26" s="55" t="s">
        <v>0</v>
      </c>
      <c r="S26" s="53"/>
      <c r="T26" s="53"/>
    </row>
    <row r="27" spans="6:20" s="50" customFormat="1" ht="11.25" outlineLevel="5">
      <c r="F27" s="51"/>
      <c r="G27" s="52"/>
      <c r="H27" s="23" t="str">
        <f>IF(AND(H26&lt;&gt;"Výkaz výměr:",I26=""),"Výkaz výměr:","")</f>
        <v/>
      </c>
      <c r="I27" s="62" t="s">
        <v>129</v>
      </c>
      <c r="J27" s="63"/>
      <c r="K27" s="205">
        <v>0.019</v>
      </c>
      <c r="L27" s="191"/>
      <c r="M27" s="191"/>
      <c r="N27" s="54"/>
      <c r="O27" s="219"/>
      <c r="P27" s="53"/>
      <c r="Q27" s="219"/>
      <c r="R27" s="55" t="s">
        <v>0</v>
      </c>
      <c r="S27" s="53"/>
      <c r="T27" s="53"/>
    </row>
    <row r="28" spans="6:20" s="3" customFormat="1" ht="12.75" customHeight="1" outlineLevel="4">
      <c r="F28" s="4"/>
      <c r="G28" s="5"/>
      <c r="H28" s="5"/>
      <c r="I28" s="24"/>
      <c r="J28" s="25"/>
      <c r="K28" s="206"/>
      <c r="L28" s="192"/>
      <c r="M28" s="192"/>
      <c r="N28" s="8"/>
      <c r="O28" s="220"/>
      <c r="P28" s="7"/>
      <c r="Q28" s="220"/>
      <c r="R28" s="9" t="s">
        <v>0</v>
      </c>
      <c r="S28" s="7"/>
      <c r="T28" s="7"/>
    </row>
    <row r="29" spans="6:22" s="64" customFormat="1" ht="16.5" customHeight="1" outlineLevel="3">
      <c r="F29" s="65"/>
      <c r="G29" s="66"/>
      <c r="H29" s="67"/>
      <c r="I29" s="67" t="s">
        <v>154</v>
      </c>
      <c r="J29" s="66"/>
      <c r="K29" s="200"/>
      <c r="L29" s="184"/>
      <c r="M29" s="185">
        <f>SUBTOTAL(9,M30:M36)</f>
        <v>0</v>
      </c>
      <c r="N29" s="70"/>
      <c r="O29" s="215">
        <f>SUBTOTAL(9,O30:O36)</f>
        <v>0.010490000000000001</v>
      </c>
      <c r="P29" s="68"/>
      <c r="Q29" s="215">
        <f>SUBTOTAL(9,Q30:Q36)</f>
        <v>0</v>
      </c>
      <c r="R29" s="71" t="s">
        <v>0</v>
      </c>
      <c r="S29" s="68">
        <f>SUBTOTAL(9,S30:S36)</f>
        <v>0</v>
      </c>
      <c r="T29" s="68">
        <f>SUBTOTAL(9,T30:T36)</f>
        <v>0</v>
      </c>
      <c r="V29" s="69">
        <f>SUBTOTAL(9,V30:V36)</f>
        <v>1</v>
      </c>
    </row>
    <row r="30" spans="6:22" s="35" customFormat="1" ht="12" outlineLevel="4">
      <c r="F30" s="36">
        <v>5</v>
      </c>
      <c r="G30" s="37" t="s">
        <v>5</v>
      </c>
      <c r="H30" s="38" t="s">
        <v>56</v>
      </c>
      <c r="I30" s="39" t="s">
        <v>226</v>
      </c>
      <c r="J30" s="37" t="s">
        <v>6</v>
      </c>
      <c r="K30" s="201">
        <v>1049</v>
      </c>
      <c r="L30" s="340"/>
      <c r="M30" s="186">
        <f>K30*L30</f>
        <v>0</v>
      </c>
      <c r="N30" s="42">
        <v>1E-05</v>
      </c>
      <c r="O30" s="216">
        <f>K30*N30</f>
        <v>0.010490000000000001</v>
      </c>
      <c r="P30" s="42"/>
      <c r="Q30" s="216">
        <f>K30*P30</f>
        <v>0</v>
      </c>
      <c r="R30" s="41">
        <v>21</v>
      </c>
      <c r="S30" s="40">
        <f>M30*(R30/100)</f>
        <v>0</v>
      </c>
      <c r="T30" s="40">
        <f>M30+S30</f>
        <v>0</v>
      </c>
      <c r="U30" s="222" t="s">
        <v>341</v>
      </c>
      <c r="V30" s="99">
        <v>1</v>
      </c>
    </row>
    <row r="31" spans="6:22" s="43" customFormat="1" ht="35.45" customHeight="1" outlineLevel="4">
      <c r="F31" s="44"/>
      <c r="G31" s="45"/>
      <c r="H31" s="21" t="s">
        <v>98</v>
      </c>
      <c r="I31" s="168" t="s">
        <v>304</v>
      </c>
      <c r="J31" s="167"/>
      <c r="K31" s="202"/>
      <c r="L31" s="187"/>
      <c r="M31" s="187"/>
      <c r="N31" s="49"/>
      <c r="O31" s="217"/>
      <c r="P31" s="49"/>
      <c r="Q31" s="217"/>
      <c r="R31" s="48"/>
      <c r="S31" s="47"/>
      <c r="T31" s="47"/>
      <c r="U31" s="46"/>
      <c r="V31" s="46"/>
    </row>
    <row r="32" spans="6:22" s="43" customFormat="1" ht="6" customHeight="1" outlineLevel="4">
      <c r="F32" s="44"/>
      <c r="G32" s="45"/>
      <c r="H32" s="22"/>
      <c r="I32" s="46"/>
      <c r="J32" s="45"/>
      <c r="K32" s="204"/>
      <c r="L32" s="189"/>
      <c r="M32" s="190"/>
      <c r="N32" s="49"/>
      <c r="O32" s="217"/>
      <c r="P32" s="49"/>
      <c r="Q32" s="217"/>
      <c r="R32" s="48"/>
      <c r="S32" s="47"/>
      <c r="T32" s="47"/>
      <c r="U32" s="46"/>
      <c r="V32" s="46"/>
    </row>
    <row r="33" spans="6:20" s="50" customFormat="1" ht="11.25" outlineLevel="5">
      <c r="F33" s="51"/>
      <c r="G33" s="52"/>
      <c r="H33" s="23" t="str">
        <f>IF(AND(H32&lt;&gt;"Výkaz výměr:",I32=""),"Výkaz výměr:","")</f>
        <v>Výkaz výměr:</v>
      </c>
      <c r="I33" s="62" t="s">
        <v>169</v>
      </c>
      <c r="J33" s="63"/>
      <c r="K33" s="205">
        <v>1052.865</v>
      </c>
      <c r="L33" s="191"/>
      <c r="M33" s="191"/>
      <c r="N33" s="54"/>
      <c r="O33" s="219"/>
      <c r="P33" s="53"/>
      <c r="Q33" s="219"/>
      <c r="R33" s="55" t="s">
        <v>0</v>
      </c>
      <c r="S33" s="53"/>
      <c r="T33" s="53"/>
    </row>
    <row r="34" spans="6:20" s="50" customFormat="1" ht="11.25" outlineLevel="5">
      <c r="F34" s="51"/>
      <c r="G34" s="52"/>
      <c r="H34" s="23" t="str">
        <f>IF(AND(H33&lt;&gt;"Výkaz výměr:",I33=""),"Výkaz výměr:","")</f>
        <v/>
      </c>
      <c r="I34" s="62" t="s">
        <v>180</v>
      </c>
      <c r="J34" s="63"/>
      <c r="K34" s="205">
        <v>-4</v>
      </c>
      <c r="L34" s="191"/>
      <c r="M34" s="191"/>
      <c r="N34" s="54"/>
      <c r="O34" s="219"/>
      <c r="P34" s="53"/>
      <c r="Q34" s="219"/>
      <c r="R34" s="55" t="s">
        <v>0</v>
      </c>
      <c r="S34" s="53"/>
      <c r="T34" s="53"/>
    </row>
    <row r="35" spans="6:20" s="50" customFormat="1" ht="11.25" outlineLevel="5">
      <c r="F35" s="51"/>
      <c r="G35" s="52"/>
      <c r="H35" s="23" t="str">
        <f>IF(AND(H34&lt;&gt;"Výkaz výměr:",I34=""),"Výkaz výměr:","")</f>
        <v/>
      </c>
      <c r="I35" s="62" t="s">
        <v>130</v>
      </c>
      <c r="J35" s="63"/>
      <c r="K35" s="205">
        <v>0.135</v>
      </c>
      <c r="L35" s="191"/>
      <c r="M35" s="191"/>
      <c r="N35" s="54"/>
      <c r="O35" s="219"/>
      <c r="P35" s="53"/>
      <c r="Q35" s="219"/>
      <c r="R35" s="55" t="s">
        <v>0</v>
      </c>
      <c r="S35" s="53"/>
      <c r="T35" s="53"/>
    </row>
    <row r="36" spans="6:20" s="3" customFormat="1" ht="12.75" customHeight="1" outlineLevel="4">
      <c r="F36" s="4"/>
      <c r="G36" s="5"/>
      <c r="H36" s="5"/>
      <c r="I36" s="24"/>
      <c r="J36" s="25"/>
      <c r="K36" s="206"/>
      <c r="L36" s="192"/>
      <c r="M36" s="192"/>
      <c r="N36" s="8"/>
      <c r="O36" s="220"/>
      <c r="P36" s="7"/>
      <c r="Q36" s="220"/>
      <c r="R36" s="9" t="s">
        <v>0</v>
      </c>
      <c r="S36" s="7"/>
      <c r="T36" s="7"/>
    </row>
    <row r="37" spans="6:22" s="64" customFormat="1" ht="16.5" customHeight="1" outlineLevel="3">
      <c r="F37" s="65"/>
      <c r="G37" s="66"/>
      <c r="H37" s="67"/>
      <c r="I37" s="67" t="s">
        <v>138</v>
      </c>
      <c r="J37" s="66"/>
      <c r="K37" s="200"/>
      <c r="L37" s="184"/>
      <c r="M37" s="185">
        <f>SUBTOTAL(9,M38:M67)</f>
        <v>0</v>
      </c>
      <c r="N37" s="70"/>
      <c r="O37" s="215">
        <f>SUBTOTAL(9,O38:O67)</f>
        <v>0</v>
      </c>
      <c r="P37" s="68"/>
      <c r="Q37" s="215">
        <f>SUBTOTAL(9,Q38:Q67)</f>
        <v>0</v>
      </c>
      <c r="R37" s="71" t="s">
        <v>0</v>
      </c>
      <c r="S37" s="68">
        <f>SUBTOTAL(9,S38:S67)</f>
        <v>0</v>
      </c>
      <c r="T37" s="68">
        <f>SUBTOTAL(9,T38:T67)</f>
        <v>0</v>
      </c>
      <c r="V37" s="69">
        <f>SUBTOTAL(9,V38:V67)</f>
        <v>6</v>
      </c>
    </row>
    <row r="38" spans="6:22" s="35" customFormat="1" ht="24" outlineLevel="4">
      <c r="F38" s="36">
        <v>6</v>
      </c>
      <c r="G38" s="37" t="s">
        <v>5</v>
      </c>
      <c r="H38" s="38" t="s">
        <v>47</v>
      </c>
      <c r="I38" s="39" t="s">
        <v>286</v>
      </c>
      <c r="J38" s="37" t="s">
        <v>6</v>
      </c>
      <c r="K38" s="201">
        <v>590</v>
      </c>
      <c r="L38" s="340"/>
      <c r="M38" s="186">
        <f>K38*L38</f>
        <v>0</v>
      </c>
      <c r="N38" s="42"/>
      <c r="O38" s="216">
        <f>K38*N38</f>
        <v>0</v>
      </c>
      <c r="P38" s="42"/>
      <c r="Q38" s="216">
        <f>K38*P38</f>
        <v>0</v>
      </c>
      <c r="R38" s="41">
        <v>21</v>
      </c>
      <c r="S38" s="40">
        <f>M38*(R38/100)</f>
        <v>0</v>
      </c>
      <c r="T38" s="40">
        <f>M38+S38</f>
        <v>0</v>
      </c>
      <c r="U38" s="222" t="s">
        <v>341</v>
      </c>
      <c r="V38" s="99">
        <v>1</v>
      </c>
    </row>
    <row r="39" spans="6:22" s="43" customFormat="1" ht="46.15" customHeight="1" outlineLevel="4">
      <c r="F39" s="44"/>
      <c r="G39" s="45"/>
      <c r="H39" s="21" t="s">
        <v>98</v>
      </c>
      <c r="I39" s="168" t="s">
        <v>316</v>
      </c>
      <c r="J39" s="167"/>
      <c r="K39" s="202"/>
      <c r="L39" s="187"/>
      <c r="M39" s="187"/>
      <c r="N39" s="49"/>
      <c r="O39" s="217"/>
      <c r="P39" s="49"/>
      <c r="Q39" s="217"/>
      <c r="R39" s="48"/>
      <c r="S39" s="47"/>
      <c r="T39" s="47"/>
      <c r="U39" s="46"/>
      <c r="V39" s="46"/>
    </row>
    <row r="40" spans="6:22" s="169" customFormat="1" ht="12" outlineLevel="4">
      <c r="F40" s="170"/>
      <c r="G40" s="171"/>
      <c r="H40" s="172" t="s">
        <v>113</v>
      </c>
      <c r="I40" s="173" t="s">
        <v>330</v>
      </c>
      <c r="J40" s="174"/>
      <c r="K40" s="203"/>
      <c r="L40" s="188"/>
      <c r="M40" s="188"/>
      <c r="N40" s="175"/>
      <c r="O40" s="218"/>
      <c r="P40" s="175"/>
      <c r="Q40" s="218"/>
      <c r="R40" s="176"/>
      <c r="S40" s="225"/>
      <c r="T40" s="225"/>
      <c r="U40" s="177"/>
      <c r="V40" s="177"/>
    </row>
    <row r="41" spans="6:22" s="43" customFormat="1" ht="6" customHeight="1" outlineLevel="4">
      <c r="F41" s="44"/>
      <c r="G41" s="45"/>
      <c r="H41" s="22"/>
      <c r="I41" s="46"/>
      <c r="J41" s="45"/>
      <c r="K41" s="204"/>
      <c r="L41" s="189"/>
      <c r="M41" s="190"/>
      <c r="N41" s="49"/>
      <c r="O41" s="217"/>
      <c r="P41" s="49"/>
      <c r="Q41" s="217"/>
      <c r="R41" s="48"/>
      <c r="S41" s="47"/>
      <c r="T41" s="47"/>
      <c r="U41" s="46"/>
      <c r="V41" s="46"/>
    </row>
    <row r="42" spans="6:20" s="50" customFormat="1" ht="11.25" outlineLevel="5">
      <c r="F42" s="51"/>
      <c r="G42" s="52"/>
      <c r="H42" s="23" t="str">
        <f>IF(AND(H41&lt;&gt;"Výkaz výměr:",I41=""),"Výkaz výměr:","")</f>
        <v>Výkaz výměr:</v>
      </c>
      <c r="I42" s="62" t="s">
        <v>223</v>
      </c>
      <c r="J42" s="63"/>
      <c r="K42" s="205">
        <v>586.35</v>
      </c>
      <c r="L42" s="191"/>
      <c r="M42" s="191"/>
      <c r="N42" s="54"/>
      <c r="O42" s="219"/>
      <c r="P42" s="53"/>
      <c r="Q42" s="219"/>
      <c r="R42" s="55" t="s">
        <v>0</v>
      </c>
      <c r="S42" s="53"/>
      <c r="T42" s="53"/>
    </row>
    <row r="43" spans="6:20" s="50" customFormat="1" ht="11.25" outlineLevel="5">
      <c r="F43" s="51"/>
      <c r="G43" s="52"/>
      <c r="H43" s="23" t="str">
        <f>IF(AND(H42&lt;&gt;"Výkaz výměr:",I42=""),"Výkaz výměr:","")</f>
        <v/>
      </c>
      <c r="I43" s="62" t="s">
        <v>124</v>
      </c>
      <c r="J43" s="63"/>
      <c r="K43" s="205">
        <v>3.65</v>
      </c>
      <c r="L43" s="191"/>
      <c r="M43" s="191"/>
      <c r="N43" s="54"/>
      <c r="O43" s="219"/>
      <c r="P43" s="53"/>
      <c r="Q43" s="219"/>
      <c r="R43" s="55" t="s">
        <v>0</v>
      </c>
      <c r="S43" s="53"/>
      <c r="T43" s="53"/>
    </row>
    <row r="44" spans="6:22" s="35" customFormat="1" ht="24" outlineLevel="4">
      <c r="F44" s="36">
        <v>7</v>
      </c>
      <c r="G44" s="37" t="s">
        <v>5</v>
      </c>
      <c r="H44" s="38" t="s">
        <v>49</v>
      </c>
      <c r="I44" s="39" t="s">
        <v>296</v>
      </c>
      <c r="J44" s="37" t="s">
        <v>6</v>
      </c>
      <c r="K44" s="201">
        <v>17700</v>
      </c>
      <c r="L44" s="340"/>
      <c r="M44" s="186">
        <f>K44*L44</f>
        <v>0</v>
      </c>
      <c r="N44" s="42"/>
      <c r="O44" s="216">
        <f>K44*N44</f>
        <v>0</v>
      </c>
      <c r="P44" s="42"/>
      <c r="Q44" s="216">
        <f>K44*P44</f>
        <v>0</v>
      </c>
      <c r="R44" s="41">
        <v>21</v>
      </c>
      <c r="S44" s="40">
        <f>M44*(R44/100)</f>
        <v>0</v>
      </c>
      <c r="T44" s="40">
        <f>M44+S44</f>
        <v>0</v>
      </c>
      <c r="U44" s="222" t="s">
        <v>341</v>
      </c>
      <c r="V44" s="99">
        <v>1</v>
      </c>
    </row>
    <row r="45" spans="6:22" s="43" customFormat="1" ht="48" customHeight="1" outlineLevel="4">
      <c r="F45" s="44"/>
      <c r="G45" s="45"/>
      <c r="H45" s="21" t="s">
        <v>98</v>
      </c>
      <c r="I45" s="168" t="s">
        <v>325</v>
      </c>
      <c r="J45" s="167"/>
      <c r="K45" s="202"/>
      <c r="L45" s="187"/>
      <c r="M45" s="187"/>
      <c r="N45" s="49"/>
      <c r="O45" s="217"/>
      <c r="P45" s="49"/>
      <c r="Q45" s="217"/>
      <c r="R45" s="48"/>
      <c r="S45" s="47"/>
      <c r="T45" s="47"/>
      <c r="U45" s="46"/>
      <c r="V45" s="46"/>
    </row>
    <row r="46" spans="6:22" s="169" customFormat="1" ht="22.5" outlineLevel="4">
      <c r="F46" s="170"/>
      <c r="G46" s="171"/>
      <c r="H46" s="172" t="s">
        <v>113</v>
      </c>
      <c r="I46" s="173" t="s">
        <v>347</v>
      </c>
      <c r="J46" s="174"/>
      <c r="K46" s="203"/>
      <c r="L46" s="188"/>
      <c r="M46" s="188"/>
      <c r="N46" s="175"/>
      <c r="O46" s="218"/>
      <c r="P46" s="175"/>
      <c r="Q46" s="218"/>
      <c r="R46" s="176"/>
      <c r="S46" s="225"/>
      <c r="T46" s="225"/>
      <c r="U46" s="177"/>
      <c r="V46" s="177"/>
    </row>
    <row r="47" spans="6:22" s="43" customFormat="1" ht="6" customHeight="1" outlineLevel="4">
      <c r="F47" s="44"/>
      <c r="G47" s="45"/>
      <c r="H47" s="22"/>
      <c r="I47" s="46"/>
      <c r="J47" s="45"/>
      <c r="K47" s="204"/>
      <c r="L47" s="189"/>
      <c r="M47" s="190"/>
      <c r="N47" s="49"/>
      <c r="O47" s="217"/>
      <c r="P47" s="49"/>
      <c r="Q47" s="217"/>
      <c r="R47" s="48"/>
      <c r="S47" s="47"/>
      <c r="T47" s="47"/>
      <c r="U47" s="46"/>
      <c r="V47" s="46"/>
    </row>
    <row r="48" spans="6:20" s="50" customFormat="1" ht="11.25" outlineLevel="5">
      <c r="F48" s="51"/>
      <c r="G48" s="52"/>
      <c r="H48" s="23" t="str">
        <f>IF(AND(H47&lt;&gt;"Výkaz výměr:",I47=""),"Výkaz výměr:","")</f>
        <v>Výkaz výměr:</v>
      </c>
      <c r="I48" s="62" t="s">
        <v>340</v>
      </c>
      <c r="J48" s="63"/>
      <c r="K48" s="205">
        <v>11800</v>
      </c>
      <c r="L48" s="191"/>
      <c r="M48" s="191"/>
      <c r="N48" s="54"/>
      <c r="O48" s="219"/>
      <c r="P48" s="53"/>
      <c r="Q48" s="219"/>
      <c r="R48" s="55" t="s">
        <v>0</v>
      </c>
      <c r="S48" s="53"/>
      <c r="T48" s="53"/>
    </row>
    <row r="49" spans="6:22" s="35" customFormat="1" ht="24" outlineLevel="4">
      <c r="F49" s="36">
        <v>8</v>
      </c>
      <c r="G49" s="37" t="s">
        <v>5</v>
      </c>
      <c r="H49" s="38" t="s">
        <v>51</v>
      </c>
      <c r="I49" s="39" t="s">
        <v>292</v>
      </c>
      <c r="J49" s="37" t="s">
        <v>6</v>
      </c>
      <c r="K49" s="201">
        <v>590</v>
      </c>
      <c r="L49" s="340"/>
      <c r="M49" s="186">
        <f>K49*L49</f>
        <v>0</v>
      </c>
      <c r="N49" s="42"/>
      <c r="O49" s="216">
        <f>K49*N49</f>
        <v>0</v>
      </c>
      <c r="P49" s="42"/>
      <c r="Q49" s="216">
        <f>K49*P49</f>
        <v>0</v>
      </c>
      <c r="R49" s="41">
        <v>21</v>
      </c>
      <c r="S49" s="40">
        <f>M49*(R49/100)</f>
        <v>0</v>
      </c>
      <c r="T49" s="40">
        <f>M49+S49</f>
        <v>0</v>
      </c>
      <c r="U49" s="222" t="s">
        <v>341</v>
      </c>
      <c r="V49" s="99">
        <v>1</v>
      </c>
    </row>
    <row r="50" spans="6:22" s="43" customFormat="1" ht="45" customHeight="1" outlineLevel="4">
      <c r="F50" s="44"/>
      <c r="G50" s="45"/>
      <c r="H50" s="21" t="s">
        <v>98</v>
      </c>
      <c r="I50" s="168" t="s">
        <v>318</v>
      </c>
      <c r="J50" s="167"/>
      <c r="K50" s="202"/>
      <c r="L50" s="187"/>
      <c r="M50" s="187"/>
      <c r="N50" s="49"/>
      <c r="O50" s="217"/>
      <c r="P50" s="49"/>
      <c r="Q50" s="217"/>
      <c r="R50" s="48"/>
      <c r="S50" s="47"/>
      <c r="T50" s="47"/>
      <c r="U50" s="46"/>
      <c r="V50" s="46"/>
    </row>
    <row r="51" spans="6:22" s="169" customFormat="1" ht="12" outlineLevel="4">
      <c r="F51" s="170"/>
      <c r="G51" s="171"/>
      <c r="H51" s="172" t="s">
        <v>113</v>
      </c>
      <c r="I51" s="173" t="s">
        <v>330</v>
      </c>
      <c r="J51" s="174"/>
      <c r="K51" s="203"/>
      <c r="L51" s="188"/>
      <c r="M51" s="188"/>
      <c r="N51" s="175"/>
      <c r="O51" s="218"/>
      <c r="P51" s="175"/>
      <c r="Q51" s="218"/>
      <c r="R51" s="176"/>
      <c r="S51" s="225"/>
      <c r="T51" s="225"/>
      <c r="U51" s="177"/>
      <c r="V51" s="177"/>
    </row>
    <row r="52" spans="6:22" s="43" customFormat="1" ht="6" customHeight="1" outlineLevel="4">
      <c r="F52" s="44"/>
      <c r="G52" s="45"/>
      <c r="H52" s="22"/>
      <c r="I52" s="46"/>
      <c r="J52" s="45"/>
      <c r="K52" s="204"/>
      <c r="L52" s="189"/>
      <c r="M52" s="190"/>
      <c r="N52" s="49"/>
      <c r="O52" s="217"/>
      <c r="P52" s="49"/>
      <c r="Q52" s="217"/>
      <c r="R52" s="48"/>
      <c r="S52" s="47"/>
      <c r="T52" s="47"/>
      <c r="U52" s="46"/>
      <c r="V52" s="46"/>
    </row>
    <row r="53" spans="6:20" s="50" customFormat="1" ht="11.25" outlineLevel="5">
      <c r="F53" s="51"/>
      <c r="G53" s="52"/>
      <c r="H53" s="23" t="str">
        <f>IF(AND(H52&lt;&gt;"Výkaz výměr:",I52=""),"Výkaz výměr:","")</f>
        <v>Výkaz výměr:</v>
      </c>
      <c r="I53" s="62" t="s">
        <v>223</v>
      </c>
      <c r="J53" s="63"/>
      <c r="K53" s="205">
        <v>586.35</v>
      </c>
      <c r="L53" s="191"/>
      <c r="M53" s="191"/>
      <c r="N53" s="54"/>
      <c r="O53" s="219"/>
      <c r="P53" s="53"/>
      <c r="Q53" s="219"/>
      <c r="R53" s="55" t="s">
        <v>0</v>
      </c>
      <c r="S53" s="53"/>
      <c r="T53" s="53"/>
    </row>
    <row r="54" spans="6:20" s="50" customFormat="1" ht="11.25" outlineLevel="5">
      <c r="F54" s="51"/>
      <c r="G54" s="52"/>
      <c r="H54" s="23" t="str">
        <f>IF(AND(H53&lt;&gt;"Výkaz výměr:",I53=""),"Výkaz výměr:","")</f>
        <v/>
      </c>
      <c r="I54" s="62" t="s">
        <v>124</v>
      </c>
      <c r="J54" s="63"/>
      <c r="K54" s="205">
        <v>3.65</v>
      </c>
      <c r="L54" s="191"/>
      <c r="M54" s="191"/>
      <c r="N54" s="54"/>
      <c r="O54" s="219"/>
      <c r="P54" s="53"/>
      <c r="Q54" s="219"/>
      <c r="R54" s="55" t="s">
        <v>0</v>
      </c>
      <c r="S54" s="53"/>
      <c r="T54" s="53"/>
    </row>
    <row r="55" spans="6:22" s="35" customFormat="1" ht="24" outlineLevel="4">
      <c r="F55" s="36">
        <v>9</v>
      </c>
      <c r="G55" s="37" t="s">
        <v>5</v>
      </c>
      <c r="H55" s="38" t="s">
        <v>53</v>
      </c>
      <c r="I55" s="39" t="s">
        <v>258</v>
      </c>
      <c r="J55" s="37" t="s">
        <v>13</v>
      </c>
      <c r="K55" s="201">
        <v>4</v>
      </c>
      <c r="L55" s="340"/>
      <c r="M55" s="186">
        <f>K55*L55</f>
        <v>0</v>
      </c>
      <c r="N55" s="42"/>
      <c r="O55" s="216">
        <f>K55*N55</f>
        <v>0</v>
      </c>
      <c r="P55" s="42"/>
      <c r="Q55" s="216">
        <f>K55*P55</f>
        <v>0</v>
      </c>
      <c r="R55" s="41">
        <v>21</v>
      </c>
      <c r="S55" s="40">
        <f>M55*(R55/100)</f>
        <v>0</v>
      </c>
      <c r="T55" s="40">
        <f>M55+S55</f>
        <v>0</v>
      </c>
      <c r="U55" s="222" t="s">
        <v>341</v>
      </c>
      <c r="V55" s="99">
        <v>1</v>
      </c>
    </row>
    <row r="56" spans="6:22" s="43" customFormat="1" ht="46.15" customHeight="1" outlineLevel="4">
      <c r="F56" s="44"/>
      <c r="G56" s="45"/>
      <c r="H56" s="21" t="s">
        <v>98</v>
      </c>
      <c r="I56" s="168" t="s">
        <v>321</v>
      </c>
      <c r="J56" s="167"/>
      <c r="K56" s="202"/>
      <c r="L56" s="187"/>
      <c r="M56" s="187"/>
      <c r="N56" s="49"/>
      <c r="O56" s="217"/>
      <c r="P56" s="49"/>
      <c r="Q56" s="217"/>
      <c r="R56" s="48"/>
      <c r="S56" s="47"/>
      <c r="T56" s="47"/>
      <c r="U56" s="46"/>
      <c r="V56" s="46"/>
    </row>
    <row r="57" spans="6:22" s="169" customFormat="1" ht="22.5" outlineLevel="4">
      <c r="F57" s="170"/>
      <c r="G57" s="171"/>
      <c r="H57" s="172" t="s">
        <v>113</v>
      </c>
      <c r="I57" s="173" t="s">
        <v>290</v>
      </c>
      <c r="J57" s="174"/>
      <c r="K57" s="203"/>
      <c r="L57" s="188"/>
      <c r="M57" s="188"/>
      <c r="N57" s="175"/>
      <c r="O57" s="218"/>
      <c r="P57" s="175"/>
      <c r="Q57" s="218"/>
      <c r="R57" s="176"/>
      <c r="S57" s="225"/>
      <c r="T57" s="225"/>
      <c r="U57" s="177"/>
      <c r="V57" s="177"/>
    </row>
    <row r="58" spans="6:22" s="43" customFormat="1" ht="6" customHeight="1" outlineLevel="4">
      <c r="F58" s="44"/>
      <c r="G58" s="45"/>
      <c r="H58" s="22"/>
      <c r="I58" s="46"/>
      <c r="J58" s="45"/>
      <c r="K58" s="204"/>
      <c r="L58" s="189"/>
      <c r="M58" s="190"/>
      <c r="N58" s="49"/>
      <c r="O58" s="217"/>
      <c r="P58" s="49"/>
      <c r="Q58" s="217"/>
      <c r="R58" s="48"/>
      <c r="S58" s="47"/>
      <c r="T58" s="47"/>
      <c r="U58" s="46"/>
      <c r="V58" s="46"/>
    </row>
    <row r="59" spans="6:22" s="35" customFormat="1" ht="24" outlineLevel="4">
      <c r="F59" s="36">
        <v>10</v>
      </c>
      <c r="G59" s="37" t="s">
        <v>5</v>
      </c>
      <c r="H59" s="38" t="s">
        <v>54</v>
      </c>
      <c r="I59" s="39" t="s">
        <v>277</v>
      </c>
      <c r="J59" s="37" t="s">
        <v>13</v>
      </c>
      <c r="K59" s="201">
        <v>240</v>
      </c>
      <c r="L59" s="340"/>
      <c r="M59" s="186">
        <f>K59*L59</f>
        <v>0</v>
      </c>
      <c r="N59" s="42"/>
      <c r="O59" s="216">
        <f>K59*N59</f>
        <v>0</v>
      </c>
      <c r="P59" s="42"/>
      <c r="Q59" s="216">
        <f>K59*P59</f>
        <v>0</v>
      </c>
      <c r="R59" s="41">
        <v>21</v>
      </c>
      <c r="S59" s="40">
        <f>M59*(R59/100)</f>
        <v>0</v>
      </c>
      <c r="T59" s="40">
        <f>M59+S59</f>
        <v>0</v>
      </c>
      <c r="U59" s="222" t="s">
        <v>341</v>
      </c>
      <c r="V59" s="99">
        <v>1</v>
      </c>
    </row>
    <row r="60" spans="6:22" s="43" customFormat="1" ht="45.6" customHeight="1" outlineLevel="4">
      <c r="F60" s="44"/>
      <c r="G60" s="45"/>
      <c r="H60" s="21" t="s">
        <v>98</v>
      </c>
      <c r="I60" s="168" t="s">
        <v>324</v>
      </c>
      <c r="J60" s="167"/>
      <c r="K60" s="202"/>
      <c r="L60" s="187"/>
      <c r="M60" s="187"/>
      <c r="N60" s="49"/>
      <c r="O60" s="217"/>
      <c r="P60" s="49"/>
      <c r="Q60" s="217"/>
      <c r="R60" s="48"/>
      <c r="S60" s="47"/>
      <c r="T60" s="47"/>
      <c r="U60" s="46"/>
      <c r="V60" s="46"/>
    </row>
    <row r="61" spans="6:22" s="169" customFormat="1" ht="22.9" customHeight="1" outlineLevel="4">
      <c r="F61" s="170"/>
      <c r="G61" s="171"/>
      <c r="H61" s="172" t="s">
        <v>113</v>
      </c>
      <c r="I61" s="173" t="s">
        <v>331</v>
      </c>
      <c r="J61" s="174"/>
      <c r="K61" s="203"/>
      <c r="L61" s="188"/>
      <c r="M61" s="188"/>
      <c r="N61" s="175"/>
      <c r="O61" s="218"/>
      <c r="P61" s="175"/>
      <c r="Q61" s="218"/>
      <c r="R61" s="176"/>
      <c r="S61" s="225"/>
      <c r="T61" s="225"/>
      <c r="U61" s="177"/>
      <c r="V61" s="177"/>
    </row>
    <row r="62" spans="6:22" s="43" customFormat="1" ht="6" customHeight="1" outlineLevel="4">
      <c r="F62" s="44"/>
      <c r="G62" s="45"/>
      <c r="H62" s="22"/>
      <c r="I62" s="46"/>
      <c r="J62" s="45"/>
      <c r="K62" s="204"/>
      <c r="L62" s="189"/>
      <c r="M62" s="190"/>
      <c r="N62" s="49"/>
      <c r="O62" s="217"/>
      <c r="P62" s="49"/>
      <c r="Q62" s="217"/>
      <c r="R62" s="48"/>
      <c r="S62" s="47"/>
      <c r="T62" s="47"/>
      <c r="U62" s="46"/>
      <c r="V62" s="46"/>
    </row>
    <row r="63" spans="6:22" s="35" customFormat="1" ht="24" outlineLevel="4">
      <c r="F63" s="36">
        <v>11</v>
      </c>
      <c r="G63" s="37" t="s">
        <v>5</v>
      </c>
      <c r="H63" s="38" t="s">
        <v>55</v>
      </c>
      <c r="I63" s="39" t="s">
        <v>262</v>
      </c>
      <c r="J63" s="37" t="s">
        <v>13</v>
      </c>
      <c r="K63" s="201">
        <v>4</v>
      </c>
      <c r="L63" s="340"/>
      <c r="M63" s="186">
        <f>K63*L63</f>
        <v>0</v>
      </c>
      <c r="N63" s="42"/>
      <c r="O63" s="216">
        <f>K63*N63</f>
        <v>0</v>
      </c>
      <c r="P63" s="42"/>
      <c r="Q63" s="216">
        <f>K63*P63</f>
        <v>0</v>
      </c>
      <c r="R63" s="41">
        <v>21</v>
      </c>
      <c r="S63" s="40">
        <f>M63*(R63/100)</f>
        <v>0</v>
      </c>
      <c r="T63" s="40">
        <f>M63+S63</f>
        <v>0</v>
      </c>
      <c r="U63" s="222" t="s">
        <v>341</v>
      </c>
      <c r="V63" s="99">
        <v>1</v>
      </c>
    </row>
    <row r="64" spans="6:22" s="43" customFormat="1" ht="46.9" customHeight="1" outlineLevel="4">
      <c r="F64" s="44"/>
      <c r="G64" s="45"/>
      <c r="H64" s="21" t="s">
        <v>98</v>
      </c>
      <c r="I64" s="168" t="s">
        <v>323</v>
      </c>
      <c r="J64" s="167"/>
      <c r="K64" s="202"/>
      <c r="L64" s="187"/>
      <c r="M64" s="187"/>
      <c r="N64" s="49"/>
      <c r="O64" s="217"/>
      <c r="P64" s="49"/>
      <c r="Q64" s="217"/>
      <c r="R64" s="48"/>
      <c r="S64" s="47"/>
      <c r="T64" s="47"/>
      <c r="U64" s="46"/>
      <c r="V64" s="46"/>
    </row>
    <row r="65" spans="6:22" s="169" customFormat="1" ht="22.5" outlineLevel="4">
      <c r="F65" s="170"/>
      <c r="G65" s="171"/>
      <c r="H65" s="172" t="s">
        <v>113</v>
      </c>
      <c r="I65" s="173" t="s">
        <v>290</v>
      </c>
      <c r="J65" s="174"/>
      <c r="K65" s="203"/>
      <c r="L65" s="188"/>
      <c r="M65" s="188"/>
      <c r="N65" s="175"/>
      <c r="O65" s="218"/>
      <c r="P65" s="175"/>
      <c r="Q65" s="218"/>
      <c r="R65" s="176"/>
      <c r="S65" s="225"/>
      <c r="T65" s="225"/>
      <c r="U65" s="177"/>
      <c r="V65" s="177"/>
    </row>
    <row r="66" spans="6:22" s="43" customFormat="1" ht="6" customHeight="1" outlineLevel="4">
      <c r="F66" s="44"/>
      <c r="G66" s="45"/>
      <c r="H66" s="22"/>
      <c r="I66" s="46"/>
      <c r="J66" s="45"/>
      <c r="K66" s="204"/>
      <c r="L66" s="189"/>
      <c r="M66" s="190"/>
      <c r="N66" s="49"/>
      <c r="O66" s="217"/>
      <c r="P66" s="49"/>
      <c r="Q66" s="217"/>
      <c r="R66" s="48"/>
      <c r="S66" s="47"/>
      <c r="T66" s="47"/>
      <c r="U66" s="46"/>
      <c r="V66" s="46"/>
    </row>
    <row r="67" spans="6:20" s="3" customFormat="1" ht="12.75" customHeight="1" outlineLevel="4">
      <c r="F67" s="4"/>
      <c r="G67" s="5"/>
      <c r="H67" s="5"/>
      <c r="I67" s="24"/>
      <c r="J67" s="25"/>
      <c r="K67" s="206"/>
      <c r="L67" s="192"/>
      <c r="M67" s="192"/>
      <c r="N67" s="8"/>
      <c r="O67" s="220"/>
      <c r="P67" s="7"/>
      <c r="Q67" s="220"/>
      <c r="R67" s="9" t="s">
        <v>0</v>
      </c>
      <c r="S67" s="7"/>
      <c r="T67" s="7"/>
    </row>
    <row r="68" spans="6:22" s="64" customFormat="1" ht="16.5" customHeight="1" outlineLevel="3">
      <c r="F68" s="65"/>
      <c r="G68" s="66"/>
      <c r="H68" s="67"/>
      <c r="I68" s="67" t="s">
        <v>156</v>
      </c>
      <c r="J68" s="66"/>
      <c r="K68" s="200"/>
      <c r="L68" s="184"/>
      <c r="M68" s="185">
        <f>SUBTOTAL(9,M69:M77)</f>
        <v>0</v>
      </c>
      <c r="N68" s="70"/>
      <c r="O68" s="215">
        <f>SUBTOTAL(9,O69:O77)</f>
        <v>0</v>
      </c>
      <c r="P68" s="68"/>
      <c r="Q68" s="215">
        <f>SUBTOTAL(9,Q69:Q77)</f>
        <v>0</v>
      </c>
      <c r="R68" s="71" t="s">
        <v>0</v>
      </c>
      <c r="S68" s="68">
        <f>SUBTOTAL(9,S69:S77)</f>
        <v>0</v>
      </c>
      <c r="T68" s="68">
        <f>SUBTOTAL(9,T69:T77)</f>
        <v>0</v>
      </c>
      <c r="V68" s="69">
        <f>SUBTOTAL(9,V69:V77)</f>
        <v>1</v>
      </c>
    </row>
    <row r="69" spans="6:22" s="35" customFormat="1" ht="12" outlineLevel="4">
      <c r="F69" s="36">
        <v>12</v>
      </c>
      <c r="G69" s="37" t="s">
        <v>5</v>
      </c>
      <c r="H69" s="38" t="s">
        <v>62</v>
      </c>
      <c r="I69" s="39" t="s">
        <v>219</v>
      </c>
      <c r="J69" s="37" t="s">
        <v>6</v>
      </c>
      <c r="K69" s="201">
        <v>1037</v>
      </c>
      <c r="L69" s="340"/>
      <c r="M69" s="186">
        <f>K69*L69</f>
        <v>0</v>
      </c>
      <c r="N69" s="42"/>
      <c r="O69" s="216">
        <f>K69*N69</f>
        <v>0</v>
      </c>
      <c r="P69" s="42"/>
      <c r="Q69" s="216">
        <f>K69*P69</f>
        <v>0</v>
      </c>
      <c r="R69" s="41">
        <v>21</v>
      </c>
      <c r="S69" s="40">
        <f>M69*(R69/100)</f>
        <v>0</v>
      </c>
      <c r="T69" s="40">
        <f>M69+S69</f>
        <v>0</v>
      </c>
      <c r="U69" s="222" t="s">
        <v>341</v>
      </c>
      <c r="V69" s="99">
        <v>1</v>
      </c>
    </row>
    <row r="70" spans="6:22" s="43" customFormat="1" ht="36.6" customHeight="1" outlineLevel="4">
      <c r="F70" s="44"/>
      <c r="G70" s="45"/>
      <c r="H70" s="21" t="s">
        <v>98</v>
      </c>
      <c r="I70" s="168" t="s">
        <v>230</v>
      </c>
      <c r="J70" s="167"/>
      <c r="K70" s="202"/>
      <c r="L70" s="187"/>
      <c r="M70" s="187"/>
      <c r="N70" s="49"/>
      <c r="O70" s="217"/>
      <c r="P70" s="49"/>
      <c r="Q70" s="217"/>
      <c r="R70" s="48"/>
      <c r="S70" s="47"/>
      <c r="T70" s="47"/>
      <c r="U70" s="46"/>
      <c r="V70" s="46"/>
    </row>
    <row r="71" spans="6:22" s="169" customFormat="1" ht="12" outlineLevel="4">
      <c r="F71" s="170"/>
      <c r="G71" s="171"/>
      <c r="H71" s="172" t="s">
        <v>113</v>
      </c>
      <c r="I71" s="173" t="s">
        <v>225</v>
      </c>
      <c r="J71" s="174"/>
      <c r="K71" s="203"/>
      <c r="L71" s="188"/>
      <c r="M71" s="188"/>
      <c r="N71" s="175"/>
      <c r="O71" s="218"/>
      <c r="P71" s="175"/>
      <c r="Q71" s="218"/>
      <c r="R71" s="176"/>
      <c r="S71" s="225"/>
      <c r="T71" s="225"/>
      <c r="U71" s="177"/>
      <c r="V71" s="177"/>
    </row>
    <row r="72" spans="6:22" s="43" customFormat="1" ht="6" customHeight="1" outlineLevel="4">
      <c r="F72" s="44"/>
      <c r="G72" s="45"/>
      <c r="H72" s="22"/>
      <c r="I72" s="46"/>
      <c r="J72" s="45"/>
      <c r="K72" s="204"/>
      <c r="L72" s="189"/>
      <c r="M72" s="190"/>
      <c r="N72" s="49"/>
      <c r="O72" s="217"/>
      <c r="P72" s="49"/>
      <c r="Q72" s="217"/>
      <c r="R72" s="48"/>
      <c r="S72" s="47"/>
      <c r="T72" s="47"/>
      <c r="U72" s="46"/>
      <c r="V72" s="46"/>
    </row>
    <row r="73" spans="6:20" s="50" customFormat="1" ht="11.25" outlineLevel="5">
      <c r="F73" s="51"/>
      <c r="G73" s="52"/>
      <c r="H73" s="23" t="str">
        <f>IF(AND(H72&lt;&gt;"Výkaz výměr:",I72=""),"Výkaz výměr:","")</f>
        <v>Výkaz výměr:</v>
      </c>
      <c r="I73" s="62" t="s">
        <v>144</v>
      </c>
      <c r="J73" s="63"/>
      <c r="K73" s="205">
        <v>1052.865</v>
      </c>
      <c r="L73" s="191"/>
      <c r="M73" s="191"/>
      <c r="N73" s="54"/>
      <c r="O73" s="219"/>
      <c r="P73" s="53"/>
      <c r="Q73" s="219"/>
      <c r="R73" s="55" t="s">
        <v>0</v>
      </c>
      <c r="S73" s="53"/>
      <c r="T73" s="53"/>
    </row>
    <row r="74" spans="6:20" s="50" customFormat="1" ht="11.25" outlineLevel="5">
      <c r="F74" s="51"/>
      <c r="G74" s="52"/>
      <c r="H74" s="23" t="str">
        <f>IF(AND(H73&lt;&gt;"Výkaz výměr:",I73=""),"Výkaz výměr:","")</f>
        <v/>
      </c>
      <c r="I74" s="62" t="s">
        <v>197</v>
      </c>
      <c r="J74" s="63"/>
      <c r="K74" s="205">
        <v>-4</v>
      </c>
      <c r="L74" s="191"/>
      <c r="M74" s="191"/>
      <c r="N74" s="54"/>
      <c r="O74" s="219"/>
      <c r="P74" s="53"/>
      <c r="Q74" s="219"/>
      <c r="R74" s="55" t="s">
        <v>0</v>
      </c>
      <c r="S74" s="53"/>
      <c r="T74" s="53"/>
    </row>
    <row r="75" spans="6:20" s="50" customFormat="1" ht="11.25" outlineLevel="5">
      <c r="F75" s="51"/>
      <c r="G75" s="52"/>
      <c r="H75" s="23" t="str">
        <f>IF(AND(H74&lt;&gt;"Výkaz výměr:",I74=""),"Výkaz výměr:","")</f>
        <v/>
      </c>
      <c r="I75" s="62" t="s">
        <v>213</v>
      </c>
      <c r="J75" s="63"/>
      <c r="K75" s="205">
        <v>-12.54</v>
      </c>
      <c r="L75" s="191"/>
      <c r="M75" s="191"/>
      <c r="N75" s="54"/>
      <c r="O75" s="219"/>
      <c r="P75" s="53"/>
      <c r="Q75" s="219"/>
      <c r="R75" s="55" t="s">
        <v>0</v>
      </c>
      <c r="S75" s="53"/>
      <c r="T75" s="53"/>
    </row>
    <row r="76" spans="6:20" s="50" customFormat="1" ht="11.25" outlineLevel="5">
      <c r="F76" s="51"/>
      <c r="G76" s="52"/>
      <c r="H76" s="23" t="str">
        <f>IF(AND(H75&lt;&gt;"Výkaz výměr:",I75=""),"Výkaz výměr:","")</f>
        <v/>
      </c>
      <c r="I76" s="62" t="s">
        <v>133</v>
      </c>
      <c r="J76" s="63"/>
      <c r="K76" s="205">
        <v>0.675</v>
      </c>
      <c r="L76" s="191"/>
      <c r="M76" s="191"/>
      <c r="N76" s="54"/>
      <c r="O76" s="219"/>
      <c r="P76" s="53"/>
      <c r="Q76" s="219"/>
      <c r="R76" s="55" t="s">
        <v>0</v>
      </c>
      <c r="S76" s="53"/>
      <c r="T76" s="53"/>
    </row>
    <row r="77" spans="6:20" s="3" customFormat="1" ht="12.75" customHeight="1" outlineLevel="4">
      <c r="F77" s="4"/>
      <c r="G77" s="5"/>
      <c r="H77" s="5"/>
      <c r="I77" s="24"/>
      <c r="J77" s="25"/>
      <c r="K77" s="206"/>
      <c r="L77" s="192"/>
      <c r="M77" s="192"/>
      <c r="N77" s="8"/>
      <c r="O77" s="220"/>
      <c r="P77" s="7"/>
      <c r="Q77" s="220"/>
      <c r="R77" s="9" t="s">
        <v>0</v>
      </c>
      <c r="S77" s="7"/>
      <c r="T77" s="7"/>
    </row>
    <row r="78" spans="6:22" s="64" customFormat="1" ht="16.5" customHeight="1" outlineLevel="3">
      <c r="F78" s="65"/>
      <c r="G78" s="66"/>
      <c r="H78" s="67"/>
      <c r="I78" s="67" t="s">
        <v>170</v>
      </c>
      <c r="J78" s="66"/>
      <c r="K78" s="200"/>
      <c r="L78" s="184"/>
      <c r="M78" s="185">
        <f>SUBTOTAL(9,M79:M133)</f>
        <v>0</v>
      </c>
      <c r="N78" s="70"/>
      <c r="O78" s="215">
        <f>SUBTOTAL(9,O79:O133)</f>
        <v>81.71622</v>
      </c>
      <c r="P78" s="68"/>
      <c r="Q78" s="215">
        <f>SUBTOTAL(9,Q79:Q133)</f>
        <v>81.42996250000002</v>
      </c>
      <c r="R78" s="71" t="s">
        <v>0</v>
      </c>
      <c r="S78" s="68">
        <f>SUBTOTAL(9,S79:S133)</f>
        <v>0</v>
      </c>
      <c r="T78" s="68">
        <f>SUBTOTAL(9,T79:T133)</f>
        <v>0</v>
      </c>
      <c r="V78" s="69">
        <f>SUBTOTAL(9,V79:V133)</f>
        <v>8</v>
      </c>
    </row>
    <row r="79" spans="6:22" s="35" customFormat="1" ht="12" outlineLevel="4">
      <c r="F79" s="36">
        <v>13</v>
      </c>
      <c r="G79" s="37" t="s">
        <v>5</v>
      </c>
      <c r="H79" s="38" t="s">
        <v>57</v>
      </c>
      <c r="I79" s="39" t="s">
        <v>209</v>
      </c>
      <c r="J79" s="37" t="s">
        <v>6</v>
      </c>
      <c r="K79" s="201">
        <v>88</v>
      </c>
      <c r="L79" s="340"/>
      <c r="M79" s="186">
        <f>K79*L79</f>
        <v>0</v>
      </c>
      <c r="N79" s="42"/>
      <c r="O79" s="216">
        <f>K79*N79</f>
        <v>0</v>
      </c>
      <c r="P79" s="42">
        <v>0.11</v>
      </c>
      <c r="Q79" s="216">
        <f>K79*P79</f>
        <v>9.68</v>
      </c>
      <c r="R79" s="41">
        <v>21</v>
      </c>
      <c r="S79" s="40">
        <f>M79*(R79/100)</f>
        <v>0</v>
      </c>
      <c r="T79" s="40">
        <f>M79+S79</f>
        <v>0</v>
      </c>
      <c r="U79" s="222" t="s">
        <v>341</v>
      </c>
      <c r="V79" s="99">
        <v>1</v>
      </c>
    </row>
    <row r="80" spans="6:22" s="43" customFormat="1" ht="36" customHeight="1" outlineLevel="4">
      <c r="F80" s="44"/>
      <c r="G80" s="45"/>
      <c r="H80" s="21" t="s">
        <v>98</v>
      </c>
      <c r="I80" s="168" t="s">
        <v>241</v>
      </c>
      <c r="J80" s="167"/>
      <c r="K80" s="202"/>
      <c r="L80" s="187"/>
      <c r="M80" s="187"/>
      <c r="N80" s="49"/>
      <c r="O80" s="217"/>
      <c r="P80" s="49"/>
      <c r="Q80" s="217"/>
      <c r="R80" s="48"/>
      <c r="S80" s="47"/>
      <c r="T80" s="47"/>
      <c r="U80" s="46"/>
      <c r="V80" s="46"/>
    </row>
    <row r="81" spans="6:22" s="169" customFormat="1" ht="22.5" outlineLevel="4">
      <c r="F81" s="170"/>
      <c r="G81" s="171"/>
      <c r="H81" s="172" t="s">
        <v>113</v>
      </c>
      <c r="I81" s="173" t="s">
        <v>263</v>
      </c>
      <c r="J81" s="174"/>
      <c r="K81" s="203"/>
      <c r="L81" s="188"/>
      <c r="M81" s="188"/>
      <c r="N81" s="175"/>
      <c r="O81" s="218"/>
      <c r="P81" s="175"/>
      <c r="Q81" s="218"/>
      <c r="R81" s="176"/>
      <c r="S81" s="225"/>
      <c r="T81" s="225"/>
      <c r="U81" s="177"/>
      <c r="V81" s="177"/>
    </row>
    <row r="82" spans="6:22" s="43" customFormat="1" ht="6" customHeight="1" outlineLevel="4">
      <c r="F82" s="44"/>
      <c r="G82" s="45"/>
      <c r="H82" s="22"/>
      <c r="I82" s="46"/>
      <c r="J82" s="45"/>
      <c r="K82" s="204"/>
      <c r="L82" s="189"/>
      <c r="M82" s="190"/>
      <c r="N82" s="49"/>
      <c r="O82" s="217"/>
      <c r="P82" s="49"/>
      <c r="Q82" s="217"/>
      <c r="R82" s="48"/>
      <c r="S82" s="47"/>
      <c r="T82" s="47"/>
      <c r="U82" s="46"/>
      <c r="V82" s="46"/>
    </row>
    <row r="83" spans="6:20" s="50" customFormat="1" ht="11.25" outlineLevel="5">
      <c r="F83" s="51"/>
      <c r="G83" s="52"/>
      <c r="H83" s="23" t="str">
        <f>IF(AND(H82&lt;&gt;"Výkaz výměr:",I82=""),"Výkaz výměr:","")</f>
        <v>Výkaz výměr:</v>
      </c>
      <c r="I83" s="62" t="s">
        <v>24</v>
      </c>
      <c r="J83" s="63"/>
      <c r="K83" s="205">
        <v>87.5</v>
      </c>
      <c r="L83" s="191"/>
      <c r="M83" s="191"/>
      <c r="N83" s="54"/>
      <c r="O83" s="219"/>
      <c r="P83" s="53"/>
      <c r="Q83" s="219"/>
      <c r="R83" s="55" t="s">
        <v>0</v>
      </c>
      <c r="S83" s="53"/>
      <c r="T83" s="53"/>
    </row>
    <row r="84" spans="6:20" s="50" customFormat="1" ht="11.25" outlineLevel="5">
      <c r="F84" s="51"/>
      <c r="G84" s="52"/>
      <c r="H84" s="23" t="str">
        <f>IF(AND(H83&lt;&gt;"Výkaz výměr:",I83=""),"Výkaz výměr:","")</f>
        <v/>
      </c>
      <c r="I84" s="62" t="s">
        <v>116</v>
      </c>
      <c r="J84" s="63"/>
      <c r="K84" s="205">
        <v>0.5</v>
      </c>
      <c r="L84" s="191"/>
      <c r="M84" s="191"/>
      <c r="N84" s="54"/>
      <c r="O84" s="219"/>
      <c r="P84" s="53"/>
      <c r="Q84" s="219"/>
      <c r="R84" s="55" t="s">
        <v>0</v>
      </c>
      <c r="S84" s="53"/>
      <c r="T84" s="53"/>
    </row>
    <row r="85" spans="6:22" s="35" customFormat="1" ht="24" outlineLevel="4">
      <c r="F85" s="36">
        <v>14</v>
      </c>
      <c r="G85" s="37" t="s">
        <v>5</v>
      </c>
      <c r="H85" s="38" t="s">
        <v>59</v>
      </c>
      <c r="I85" s="39" t="s">
        <v>261</v>
      </c>
      <c r="J85" s="37" t="s">
        <v>6</v>
      </c>
      <c r="K85" s="201">
        <v>874.9995000000001</v>
      </c>
      <c r="L85" s="340"/>
      <c r="M85" s="186">
        <f>K85*L85</f>
        <v>0</v>
      </c>
      <c r="N85" s="42"/>
      <c r="O85" s="216">
        <f>K85*N85</f>
        <v>0</v>
      </c>
      <c r="P85" s="42">
        <v>0.075</v>
      </c>
      <c r="Q85" s="216">
        <f>K85*P85</f>
        <v>65.62496250000001</v>
      </c>
      <c r="R85" s="41">
        <v>21</v>
      </c>
      <c r="S85" s="40">
        <f>M85*(R85/100)</f>
        <v>0</v>
      </c>
      <c r="T85" s="40">
        <f>M85+S85</f>
        <v>0</v>
      </c>
      <c r="U85" s="222" t="s">
        <v>341</v>
      </c>
      <c r="V85" s="99">
        <v>1</v>
      </c>
    </row>
    <row r="86" spans="6:22" s="43" customFormat="1" ht="46.9" customHeight="1" outlineLevel="4">
      <c r="F86" s="44"/>
      <c r="G86" s="45"/>
      <c r="H86" s="21" t="s">
        <v>98</v>
      </c>
      <c r="I86" s="168" t="s">
        <v>306</v>
      </c>
      <c r="J86" s="167"/>
      <c r="K86" s="202"/>
      <c r="L86" s="187"/>
      <c r="M86" s="187"/>
      <c r="N86" s="49"/>
      <c r="O86" s="217"/>
      <c r="P86" s="49"/>
      <c r="Q86" s="217"/>
      <c r="R86" s="48"/>
      <c r="S86" s="47"/>
      <c r="T86" s="47"/>
      <c r="U86" s="46"/>
      <c r="V86" s="46"/>
    </row>
    <row r="87" spans="6:22" s="169" customFormat="1" ht="12" outlineLevel="4">
      <c r="F87" s="170"/>
      <c r="G87" s="171"/>
      <c r="H87" s="172" t="s">
        <v>113</v>
      </c>
      <c r="I87" s="173" t="s">
        <v>187</v>
      </c>
      <c r="J87" s="174"/>
      <c r="K87" s="203"/>
      <c r="L87" s="188"/>
      <c r="M87" s="188"/>
      <c r="N87" s="175"/>
      <c r="O87" s="218"/>
      <c r="P87" s="175"/>
      <c r="Q87" s="218"/>
      <c r="R87" s="176"/>
      <c r="S87" s="225"/>
      <c r="T87" s="225"/>
      <c r="U87" s="177"/>
      <c r="V87" s="177"/>
    </row>
    <row r="88" spans="6:22" s="43" customFormat="1" ht="6" customHeight="1" outlineLevel="4">
      <c r="F88" s="44"/>
      <c r="G88" s="45"/>
      <c r="H88" s="22"/>
      <c r="I88" s="46"/>
      <c r="J88" s="45"/>
      <c r="K88" s="204"/>
      <c r="L88" s="189"/>
      <c r="M88" s="190"/>
      <c r="N88" s="49"/>
      <c r="O88" s="217"/>
      <c r="P88" s="49"/>
      <c r="Q88" s="217"/>
      <c r="R88" s="48"/>
      <c r="S88" s="47"/>
      <c r="T88" s="47"/>
      <c r="U88" s="46"/>
      <c r="V88" s="46"/>
    </row>
    <row r="89" spans="6:20" s="50" customFormat="1" ht="11.25" outlineLevel="5">
      <c r="F89" s="51"/>
      <c r="G89" s="52"/>
      <c r="H89" s="23" t="str">
        <f aca="true" t="shared" si="0" ref="H89:H104">IF(AND(H88&lt;&gt;"Výkaz výměr:",I88=""),"Výkaz výměr:","")</f>
        <v>Výkaz výměr:</v>
      </c>
      <c r="I89" s="62" t="s">
        <v>184</v>
      </c>
      <c r="J89" s="63"/>
      <c r="K89" s="205">
        <v>170.775</v>
      </c>
      <c r="L89" s="191"/>
      <c r="M89" s="191"/>
      <c r="N89" s="54"/>
      <c r="O89" s="219"/>
      <c r="P89" s="53"/>
      <c r="Q89" s="219"/>
      <c r="R89" s="55" t="s">
        <v>0</v>
      </c>
      <c r="S89" s="53"/>
      <c r="T89" s="53"/>
    </row>
    <row r="90" spans="6:20" s="50" customFormat="1" ht="11.25" outlineLevel="5">
      <c r="F90" s="51"/>
      <c r="G90" s="52"/>
      <c r="H90" s="23" t="str">
        <f t="shared" si="0"/>
        <v/>
      </c>
      <c r="I90" s="62" t="s">
        <v>191</v>
      </c>
      <c r="J90" s="63"/>
      <c r="K90" s="205">
        <v>202.25699999999998</v>
      </c>
      <c r="L90" s="191"/>
      <c r="M90" s="191"/>
      <c r="N90" s="54"/>
      <c r="O90" s="219"/>
      <c r="P90" s="53"/>
      <c r="Q90" s="219"/>
      <c r="R90" s="55" t="s">
        <v>0</v>
      </c>
      <c r="S90" s="53"/>
      <c r="T90" s="53"/>
    </row>
    <row r="91" spans="6:20" s="50" customFormat="1" ht="11.25" outlineLevel="5">
      <c r="F91" s="51"/>
      <c r="G91" s="52"/>
      <c r="H91" s="23" t="str">
        <f t="shared" si="0"/>
        <v/>
      </c>
      <c r="I91" s="62" t="s">
        <v>190</v>
      </c>
      <c r="J91" s="63"/>
      <c r="K91" s="205">
        <v>-1.92</v>
      </c>
      <c r="L91" s="191"/>
      <c r="M91" s="191"/>
      <c r="N91" s="54"/>
      <c r="O91" s="219"/>
      <c r="P91" s="53"/>
      <c r="Q91" s="219"/>
      <c r="R91" s="55" t="s">
        <v>0</v>
      </c>
      <c r="S91" s="53"/>
      <c r="T91" s="53"/>
    </row>
    <row r="92" spans="6:20" s="50" customFormat="1" ht="11.25" outlineLevel="5">
      <c r="F92" s="51"/>
      <c r="G92" s="52"/>
      <c r="H92" s="23" t="str">
        <f t="shared" si="0"/>
        <v/>
      </c>
      <c r="I92" s="62" t="s">
        <v>192</v>
      </c>
      <c r="J92" s="63"/>
      <c r="K92" s="205">
        <v>220.85350000000003</v>
      </c>
      <c r="L92" s="191"/>
      <c r="M92" s="191"/>
      <c r="N92" s="54"/>
      <c r="O92" s="219"/>
      <c r="P92" s="53"/>
      <c r="Q92" s="219"/>
      <c r="R92" s="55" t="s">
        <v>0</v>
      </c>
      <c r="S92" s="53"/>
      <c r="T92" s="53"/>
    </row>
    <row r="93" spans="6:20" s="50" customFormat="1" ht="11.25" outlineLevel="5">
      <c r="F93" s="51"/>
      <c r="G93" s="52"/>
      <c r="H93" s="23" t="str">
        <f t="shared" si="0"/>
        <v/>
      </c>
      <c r="I93" s="62" t="s">
        <v>185</v>
      </c>
      <c r="J93" s="63"/>
      <c r="K93" s="205">
        <v>224.3985</v>
      </c>
      <c r="L93" s="191"/>
      <c r="M93" s="191"/>
      <c r="N93" s="54"/>
      <c r="O93" s="219"/>
      <c r="P93" s="53"/>
      <c r="Q93" s="219"/>
      <c r="R93" s="55" t="s">
        <v>0</v>
      </c>
      <c r="S93" s="53"/>
      <c r="T93" s="53"/>
    </row>
    <row r="94" spans="6:20" s="50" customFormat="1" ht="11.25" outlineLevel="5">
      <c r="F94" s="51"/>
      <c r="G94" s="52"/>
      <c r="H94" s="23" t="str">
        <f t="shared" si="0"/>
        <v/>
      </c>
      <c r="I94" s="62" t="s">
        <v>163</v>
      </c>
      <c r="J94" s="63"/>
      <c r="K94" s="205"/>
      <c r="L94" s="191"/>
      <c r="M94" s="191"/>
      <c r="N94" s="54"/>
      <c r="O94" s="219"/>
      <c r="P94" s="53"/>
      <c r="Q94" s="219"/>
      <c r="R94" s="55" t="s">
        <v>0</v>
      </c>
      <c r="S94" s="53"/>
      <c r="T94" s="53"/>
    </row>
    <row r="95" spans="6:20" s="50" customFormat="1" ht="11.25" outlineLevel="5">
      <c r="F95" s="51"/>
      <c r="G95" s="52"/>
      <c r="H95" s="23" t="str">
        <f t="shared" si="0"/>
        <v/>
      </c>
      <c r="I95" s="62" t="s">
        <v>203</v>
      </c>
      <c r="J95" s="63"/>
      <c r="K95" s="205">
        <v>5.34</v>
      </c>
      <c r="L95" s="191"/>
      <c r="M95" s="191"/>
      <c r="N95" s="54"/>
      <c r="O95" s="219"/>
      <c r="P95" s="53"/>
      <c r="Q95" s="219"/>
      <c r="R95" s="55" t="s">
        <v>0</v>
      </c>
      <c r="S95" s="53"/>
      <c r="T95" s="53"/>
    </row>
    <row r="96" spans="6:20" s="50" customFormat="1" ht="11.25" outlineLevel="5">
      <c r="F96" s="51"/>
      <c r="G96" s="52"/>
      <c r="H96" s="23" t="str">
        <f t="shared" si="0"/>
        <v/>
      </c>
      <c r="I96" s="62" t="s">
        <v>186</v>
      </c>
      <c r="J96" s="63"/>
      <c r="K96" s="205">
        <v>5.874</v>
      </c>
      <c r="L96" s="191"/>
      <c r="M96" s="191"/>
      <c r="N96" s="54"/>
      <c r="O96" s="219"/>
      <c r="P96" s="53"/>
      <c r="Q96" s="219"/>
      <c r="R96" s="55" t="s">
        <v>0</v>
      </c>
      <c r="S96" s="53"/>
      <c r="T96" s="53"/>
    </row>
    <row r="97" spans="6:20" s="50" customFormat="1" ht="11.25" outlineLevel="5">
      <c r="F97" s="51"/>
      <c r="G97" s="52"/>
      <c r="H97" s="23" t="str">
        <f t="shared" si="0"/>
        <v/>
      </c>
      <c r="I97" s="62" t="s">
        <v>188</v>
      </c>
      <c r="J97" s="63"/>
      <c r="K97" s="205">
        <v>5.19</v>
      </c>
      <c r="L97" s="191"/>
      <c r="M97" s="191"/>
      <c r="N97" s="54"/>
      <c r="O97" s="219"/>
      <c r="P97" s="53"/>
      <c r="Q97" s="219"/>
      <c r="R97" s="55" t="s">
        <v>0</v>
      </c>
      <c r="S97" s="53"/>
      <c r="T97" s="53"/>
    </row>
    <row r="98" spans="6:20" s="50" customFormat="1" ht="11.25" outlineLevel="5">
      <c r="F98" s="51"/>
      <c r="G98" s="52"/>
      <c r="H98" s="23" t="str">
        <f t="shared" si="0"/>
        <v/>
      </c>
      <c r="I98" s="62" t="s">
        <v>165</v>
      </c>
      <c r="J98" s="63"/>
      <c r="K98" s="205">
        <v>4.73</v>
      </c>
      <c r="L98" s="191"/>
      <c r="M98" s="191"/>
      <c r="N98" s="54"/>
      <c r="O98" s="219"/>
      <c r="P98" s="53"/>
      <c r="Q98" s="219"/>
      <c r="R98" s="55" t="s">
        <v>0</v>
      </c>
      <c r="S98" s="53"/>
      <c r="T98" s="53"/>
    </row>
    <row r="99" spans="6:20" s="50" customFormat="1" ht="11.25" outlineLevel="5">
      <c r="F99" s="51"/>
      <c r="G99" s="52"/>
      <c r="H99" s="23" t="str">
        <f t="shared" si="0"/>
        <v/>
      </c>
      <c r="I99" s="62" t="s">
        <v>362</v>
      </c>
      <c r="J99" s="63"/>
      <c r="K99" s="205">
        <v>3.5200000000000005</v>
      </c>
      <c r="L99" s="191"/>
      <c r="M99" s="191"/>
      <c r="N99" s="54"/>
      <c r="O99" s="219"/>
      <c r="P99" s="53"/>
      <c r="Q99" s="219"/>
      <c r="R99" s="55" t="s">
        <v>0</v>
      </c>
      <c r="S99" s="53"/>
      <c r="T99" s="53"/>
    </row>
    <row r="100" spans="6:20" s="50" customFormat="1" ht="11.25" outlineLevel="5">
      <c r="F100" s="51"/>
      <c r="G100" s="52"/>
      <c r="H100" s="23" t="str">
        <f t="shared" si="0"/>
        <v/>
      </c>
      <c r="I100" s="62" t="s">
        <v>147</v>
      </c>
      <c r="J100" s="63"/>
      <c r="K100" s="205">
        <v>8.36</v>
      </c>
      <c r="L100" s="191"/>
      <c r="M100" s="191"/>
      <c r="N100" s="54"/>
      <c r="O100" s="219"/>
      <c r="P100" s="53"/>
      <c r="Q100" s="219"/>
      <c r="R100" s="55" t="s">
        <v>0</v>
      </c>
      <c r="S100" s="53"/>
      <c r="T100" s="53"/>
    </row>
    <row r="101" spans="6:20" s="50" customFormat="1" ht="11.25" outlineLevel="5">
      <c r="F101" s="51"/>
      <c r="G101" s="52"/>
      <c r="H101" s="23" t="str">
        <f t="shared" si="0"/>
        <v/>
      </c>
      <c r="I101" s="62" t="s">
        <v>112</v>
      </c>
      <c r="J101" s="63"/>
      <c r="K101" s="205"/>
      <c r="L101" s="191"/>
      <c r="M101" s="191"/>
      <c r="N101" s="54"/>
      <c r="O101" s="219"/>
      <c r="P101" s="53"/>
      <c r="Q101" s="219"/>
      <c r="R101" s="55" t="s">
        <v>0</v>
      </c>
      <c r="S101" s="53"/>
      <c r="T101" s="53"/>
    </row>
    <row r="102" spans="6:20" s="50" customFormat="1" ht="11.25" outlineLevel="5">
      <c r="F102" s="51"/>
      <c r="G102" s="52"/>
      <c r="H102" s="23" t="str">
        <f t="shared" si="0"/>
        <v/>
      </c>
      <c r="I102" s="62" t="s">
        <v>151</v>
      </c>
      <c r="J102" s="63"/>
      <c r="K102" s="205">
        <v>16.075000000000003</v>
      </c>
      <c r="L102" s="191"/>
      <c r="M102" s="191"/>
      <c r="N102" s="54"/>
      <c r="O102" s="219"/>
      <c r="P102" s="53"/>
      <c r="Q102" s="219"/>
      <c r="R102" s="55" t="s">
        <v>0</v>
      </c>
      <c r="S102" s="53"/>
      <c r="T102" s="53"/>
    </row>
    <row r="103" spans="6:20" s="50" customFormat="1" ht="11.25" outlineLevel="5">
      <c r="F103" s="51"/>
      <c r="G103" s="52"/>
      <c r="H103" s="23" t="str">
        <f t="shared" si="0"/>
        <v/>
      </c>
      <c r="I103" s="62" t="s">
        <v>198</v>
      </c>
      <c r="J103" s="63"/>
      <c r="K103" s="205">
        <v>9.323500000000001</v>
      </c>
      <c r="L103" s="191"/>
      <c r="M103" s="191"/>
      <c r="N103" s="54"/>
      <c r="O103" s="219"/>
      <c r="P103" s="53"/>
      <c r="Q103" s="219"/>
      <c r="R103" s="55" t="s">
        <v>0</v>
      </c>
      <c r="S103" s="53"/>
      <c r="T103" s="53"/>
    </row>
    <row r="104" spans="6:20" s="50" customFormat="1" ht="11.25" outlineLevel="5">
      <c r="F104" s="51"/>
      <c r="G104" s="52"/>
      <c r="H104" s="23" t="str">
        <f t="shared" si="0"/>
        <v/>
      </c>
      <c r="I104" s="62" t="s">
        <v>131</v>
      </c>
      <c r="J104" s="63"/>
      <c r="K104" s="205">
        <v>0.223</v>
      </c>
      <c r="L104" s="191"/>
      <c r="M104" s="191"/>
      <c r="N104" s="54"/>
      <c r="O104" s="219"/>
      <c r="P104" s="53"/>
      <c r="Q104" s="219"/>
      <c r="R104" s="55" t="s">
        <v>0</v>
      </c>
      <c r="S104" s="53"/>
      <c r="T104" s="53"/>
    </row>
    <row r="105" spans="6:22" s="35" customFormat="1" ht="12" outlineLevel="4">
      <c r="F105" s="36">
        <v>15</v>
      </c>
      <c r="G105" s="37" t="s">
        <v>5</v>
      </c>
      <c r="H105" s="38" t="s">
        <v>63</v>
      </c>
      <c r="I105" s="39" t="s">
        <v>238</v>
      </c>
      <c r="J105" s="37" t="s">
        <v>6</v>
      </c>
      <c r="K105" s="201">
        <v>875</v>
      </c>
      <c r="L105" s="340"/>
      <c r="M105" s="186">
        <f>K105*L105</f>
        <v>0</v>
      </c>
      <c r="N105" s="42"/>
      <c r="O105" s="216">
        <f>K105*N105</f>
        <v>0</v>
      </c>
      <c r="P105" s="42"/>
      <c r="Q105" s="216">
        <f>K105*P105</f>
        <v>0</v>
      </c>
      <c r="R105" s="41">
        <v>21</v>
      </c>
      <c r="S105" s="40">
        <f>M105*(R105/100)</f>
        <v>0</v>
      </c>
      <c r="T105" s="40">
        <f>M105+S105</f>
        <v>0</v>
      </c>
      <c r="U105" s="222" t="s">
        <v>341</v>
      </c>
      <c r="V105" s="99">
        <v>1</v>
      </c>
    </row>
    <row r="106" spans="6:22" s="43" customFormat="1" ht="33.6" customHeight="1" outlineLevel="4">
      <c r="F106" s="44"/>
      <c r="G106" s="45"/>
      <c r="H106" s="21" t="s">
        <v>98</v>
      </c>
      <c r="I106" s="168" t="s">
        <v>264</v>
      </c>
      <c r="J106" s="167"/>
      <c r="K106" s="202"/>
      <c r="L106" s="187"/>
      <c r="M106" s="187"/>
      <c r="N106" s="49"/>
      <c r="O106" s="217"/>
      <c r="P106" s="49"/>
      <c r="Q106" s="217"/>
      <c r="R106" s="48"/>
      <c r="S106" s="47"/>
      <c r="T106" s="47"/>
      <c r="U106" s="46"/>
      <c r="V106" s="46"/>
    </row>
    <row r="107" spans="6:22" s="169" customFormat="1" ht="12" outlineLevel="4">
      <c r="F107" s="170"/>
      <c r="G107" s="171"/>
      <c r="H107" s="172" t="s">
        <v>113</v>
      </c>
      <c r="I107" s="173" t="s">
        <v>338</v>
      </c>
      <c r="J107" s="174"/>
      <c r="K107" s="203"/>
      <c r="L107" s="188"/>
      <c r="M107" s="188"/>
      <c r="N107" s="175"/>
      <c r="O107" s="218"/>
      <c r="P107" s="175"/>
      <c r="Q107" s="218"/>
      <c r="R107" s="176"/>
      <c r="S107" s="225"/>
      <c r="T107" s="225"/>
      <c r="U107" s="177"/>
      <c r="V107" s="177"/>
    </row>
    <row r="108" spans="6:22" s="43" customFormat="1" ht="6" customHeight="1" outlineLevel="4">
      <c r="F108" s="44"/>
      <c r="G108" s="45"/>
      <c r="H108" s="22"/>
      <c r="I108" s="46"/>
      <c r="J108" s="45"/>
      <c r="K108" s="204"/>
      <c r="L108" s="189"/>
      <c r="M108" s="190"/>
      <c r="N108" s="49"/>
      <c r="O108" s="217"/>
      <c r="P108" s="49"/>
      <c r="Q108" s="217"/>
      <c r="R108" s="48"/>
      <c r="S108" s="47"/>
      <c r="T108" s="47"/>
      <c r="U108" s="46"/>
      <c r="V108" s="46"/>
    </row>
    <row r="109" spans="6:22" s="35" customFormat="1" ht="12" outlineLevel="4">
      <c r="F109" s="36">
        <v>16</v>
      </c>
      <c r="G109" s="37" t="s">
        <v>5</v>
      </c>
      <c r="H109" s="38" t="s">
        <v>66</v>
      </c>
      <c r="I109" s="39" t="s">
        <v>218</v>
      </c>
      <c r="J109" s="37" t="s">
        <v>6</v>
      </c>
      <c r="K109" s="201">
        <v>132</v>
      </c>
      <c r="L109" s="340"/>
      <c r="M109" s="186">
        <f>K109*L109</f>
        <v>0</v>
      </c>
      <c r="N109" s="42">
        <v>0.09975</v>
      </c>
      <c r="O109" s="216">
        <f>K109*N109</f>
        <v>13.167000000000002</v>
      </c>
      <c r="P109" s="42"/>
      <c r="Q109" s="216">
        <f>K109*P109</f>
        <v>0</v>
      </c>
      <c r="R109" s="41">
        <v>21</v>
      </c>
      <c r="S109" s="40">
        <f>M109*(R109/100)</f>
        <v>0</v>
      </c>
      <c r="T109" s="40">
        <f>M109+S109</f>
        <v>0</v>
      </c>
      <c r="U109" s="222" t="s">
        <v>341</v>
      </c>
      <c r="V109" s="99">
        <v>1</v>
      </c>
    </row>
    <row r="110" spans="6:22" s="43" customFormat="1" ht="45" customHeight="1" outlineLevel="4">
      <c r="F110" s="44"/>
      <c r="G110" s="45"/>
      <c r="H110" s="21" t="s">
        <v>98</v>
      </c>
      <c r="I110" s="168" t="s">
        <v>300</v>
      </c>
      <c r="J110" s="167"/>
      <c r="K110" s="202"/>
      <c r="L110" s="187"/>
      <c r="M110" s="187"/>
      <c r="N110" s="49"/>
      <c r="O110" s="217"/>
      <c r="P110" s="49"/>
      <c r="Q110" s="217"/>
      <c r="R110" s="48"/>
      <c r="S110" s="47"/>
      <c r="T110" s="47"/>
      <c r="U110" s="46"/>
      <c r="V110" s="46"/>
    </row>
    <row r="111" spans="6:22" s="169" customFormat="1" ht="12" outlineLevel="4">
      <c r="F111" s="170"/>
      <c r="G111" s="171"/>
      <c r="H111" s="172" t="s">
        <v>113</v>
      </c>
      <c r="I111" s="173" t="s">
        <v>245</v>
      </c>
      <c r="J111" s="174"/>
      <c r="K111" s="203"/>
      <c r="L111" s="188"/>
      <c r="M111" s="188"/>
      <c r="N111" s="175"/>
      <c r="O111" s="218"/>
      <c r="P111" s="175"/>
      <c r="Q111" s="218"/>
      <c r="R111" s="176"/>
      <c r="S111" s="225"/>
      <c r="T111" s="225"/>
      <c r="U111" s="177"/>
      <c r="V111" s="177"/>
    </row>
    <row r="112" spans="6:22" s="43" customFormat="1" ht="6" customHeight="1" outlineLevel="4">
      <c r="F112" s="44"/>
      <c r="G112" s="45"/>
      <c r="H112" s="22"/>
      <c r="I112" s="46"/>
      <c r="J112" s="45"/>
      <c r="K112" s="204"/>
      <c r="L112" s="189"/>
      <c r="M112" s="190"/>
      <c r="N112" s="49"/>
      <c r="O112" s="217"/>
      <c r="P112" s="49"/>
      <c r="Q112" s="217"/>
      <c r="R112" s="48"/>
      <c r="S112" s="47"/>
      <c r="T112" s="47"/>
      <c r="U112" s="46"/>
      <c r="V112" s="46"/>
    </row>
    <row r="113" spans="6:20" s="50" customFormat="1" ht="11.25" outlineLevel="5">
      <c r="F113" s="51"/>
      <c r="G113" s="52"/>
      <c r="H113" s="23" t="str">
        <f>IF(AND(H112&lt;&gt;"Výkaz výměr:",I112=""),"Výkaz výměr:","")</f>
        <v>Výkaz výměr:</v>
      </c>
      <c r="I113" s="62" t="s">
        <v>33</v>
      </c>
      <c r="J113" s="63"/>
      <c r="K113" s="205">
        <v>131.25</v>
      </c>
      <c r="L113" s="191"/>
      <c r="M113" s="191"/>
      <c r="N113" s="54"/>
      <c r="O113" s="219"/>
      <c r="P113" s="53"/>
      <c r="Q113" s="219"/>
      <c r="R113" s="55" t="s">
        <v>0</v>
      </c>
      <c r="S113" s="53"/>
      <c r="T113" s="53"/>
    </row>
    <row r="114" spans="6:20" s="50" customFormat="1" ht="11.25" outlineLevel="5">
      <c r="F114" s="51"/>
      <c r="G114" s="52"/>
      <c r="H114" s="23" t="str">
        <f>IF(AND(H113&lt;&gt;"Výkaz výměr:",I113=""),"Výkaz výměr:","")</f>
        <v/>
      </c>
      <c r="I114" s="62" t="s">
        <v>123</v>
      </c>
      <c r="J114" s="63"/>
      <c r="K114" s="205">
        <v>0.75</v>
      </c>
      <c r="L114" s="191"/>
      <c r="M114" s="191"/>
      <c r="N114" s="54"/>
      <c r="O114" s="219"/>
      <c r="P114" s="53"/>
      <c r="Q114" s="219"/>
      <c r="R114" s="55" t="s">
        <v>0</v>
      </c>
      <c r="S114" s="53"/>
      <c r="T114" s="53"/>
    </row>
    <row r="115" spans="6:22" s="35" customFormat="1" ht="12" outlineLevel="4">
      <c r="F115" s="36">
        <v>17</v>
      </c>
      <c r="G115" s="37" t="s">
        <v>5</v>
      </c>
      <c r="H115" s="38" t="s">
        <v>68</v>
      </c>
      <c r="I115" s="39" t="s">
        <v>212</v>
      </c>
      <c r="J115" s="37" t="s">
        <v>6</v>
      </c>
      <c r="K115" s="201">
        <v>875</v>
      </c>
      <c r="L115" s="340"/>
      <c r="M115" s="186">
        <f>K115*L115</f>
        <v>0</v>
      </c>
      <c r="N115" s="42">
        <v>0.0089</v>
      </c>
      <c r="O115" s="216">
        <f>K115*N115</f>
        <v>7.7875</v>
      </c>
      <c r="P115" s="42"/>
      <c r="Q115" s="216">
        <f>K115*P115</f>
        <v>0</v>
      </c>
      <c r="R115" s="41">
        <v>21</v>
      </c>
      <c r="S115" s="40">
        <f>M115*(R115/100)</f>
        <v>0</v>
      </c>
      <c r="T115" s="40">
        <f>M115+S115</f>
        <v>0</v>
      </c>
      <c r="U115" s="222" t="s">
        <v>341</v>
      </c>
      <c r="V115" s="99">
        <v>1</v>
      </c>
    </row>
    <row r="116" spans="6:22" s="43" customFormat="1" ht="34.9" customHeight="1" outlineLevel="4">
      <c r="F116" s="44"/>
      <c r="G116" s="45"/>
      <c r="H116" s="21" t="s">
        <v>98</v>
      </c>
      <c r="I116" s="168" t="s">
        <v>253</v>
      </c>
      <c r="J116" s="167"/>
      <c r="K116" s="202"/>
      <c r="L116" s="187"/>
      <c r="M116" s="187"/>
      <c r="N116" s="49"/>
      <c r="O116" s="217"/>
      <c r="P116" s="49"/>
      <c r="Q116" s="217"/>
      <c r="R116" s="48"/>
      <c r="S116" s="47"/>
      <c r="T116" s="47"/>
      <c r="U116" s="46"/>
      <c r="V116" s="46"/>
    </row>
    <row r="117" spans="6:22" s="169" customFormat="1" ht="12" outlineLevel="4">
      <c r="F117" s="170"/>
      <c r="G117" s="171"/>
      <c r="H117" s="172" t="s">
        <v>113</v>
      </c>
      <c r="I117" s="173" t="s">
        <v>256</v>
      </c>
      <c r="J117" s="174"/>
      <c r="K117" s="203"/>
      <c r="L117" s="188"/>
      <c r="M117" s="188"/>
      <c r="N117" s="175"/>
      <c r="O117" s="218"/>
      <c r="P117" s="175"/>
      <c r="Q117" s="218"/>
      <c r="R117" s="176"/>
      <c r="S117" s="225"/>
      <c r="T117" s="225"/>
      <c r="U117" s="177"/>
      <c r="V117" s="177"/>
    </row>
    <row r="118" spans="6:22" s="43" customFormat="1" ht="6" customHeight="1" outlineLevel="4">
      <c r="F118" s="44"/>
      <c r="G118" s="45"/>
      <c r="H118" s="22"/>
      <c r="I118" s="46"/>
      <c r="J118" s="45"/>
      <c r="K118" s="204"/>
      <c r="L118" s="189"/>
      <c r="M118" s="190"/>
      <c r="N118" s="49"/>
      <c r="O118" s="217"/>
      <c r="P118" s="49"/>
      <c r="Q118" s="217"/>
      <c r="R118" s="48"/>
      <c r="S118" s="47"/>
      <c r="T118" s="47"/>
      <c r="U118" s="46"/>
      <c r="V118" s="46"/>
    </row>
    <row r="119" spans="6:22" s="35" customFormat="1" ht="24" outlineLevel="4">
      <c r="F119" s="36">
        <v>18</v>
      </c>
      <c r="G119" s="37" t="s">
        <v>5</v>
      </c>
      <c r="H119" s="38" t="s">
        <v>71</v>
      </c>
      <c r="I119" s="39" t="s">
        <v>273</v>
      </c>
      <c r="J119" s="37" t="s">
        <v>6</v>
      </c>
      <c r="K119" s="201">
        <v>88</v>
      </c>
      <c r="L119" s="340"/>
      <c r="M119" s="186">
        <f>K119*L119</f>
        <v>0</v>
      </c>
      <c r="N119" s="42">
        <v>0.00099</v>
      </c>
      <c r="O119" s="216">
        <f>K119*N119</f>
        <v>0.08712</v>
      </c>
      <c r="P119" s="42"/>
      <c r="Q119" s="216">
        <f>K119*P119</f>
        <v>0</v>
      </c>
      <c r="R119" s="41">
        <v>21</v>
      </c>
      <c r="S119" s="40">
        <f>M119*(R119/100)</f>
        <v>0</v>
      </c>
      <c r="T119" s="40">
        <f>M119+S119</f>
        <v>0</v>
      </c>
      <c r="U119" s="222" t="s">
        <v>341</v>
      </c>
      <c r="V119" s="99">
        <v>1</v>
      </c>
    </row>
    <row r="120" spans="6:22" s="43" customFormat="1" ht="45" customHeight="1" outlineLevel="4">
      <c r="F120" s="44"/>
      <c r="G120" s="45"/>
      <c r="H120" s="21" t="s">
        <v>98</v>
      </c>
      <c r="I120" s="168" t="s">
        <v>307</v>
      </c>
      <c r="J120" s="167"/>
      <c r="K120" s="202"/>
      <c r="L120" s="187"/>
      <c r="M120" s="187"/>
      <c r="N120" s="49"/>
      <c r="O120" s="217"/>
      <c r="P120" s="49"/>
      <c r="Q120" s="217"/>
      <c r="R120" s="48"/>
      <c r="S120" s="47"/>
      <c r="T120" s="47"/>
      <c r="U120" s="46"/>
      <c r="V120" s="46"/>
    </row>
    <row r="121" spans="6:22" s="169" customFormat="1" ht="12" outlineLevel="4">
      <c r="F121" s="170"/>
      <c r="G121" s="171"/>
      <c r="H121" s="172" t="s">
        <v>113</v>
      </c>
      <c r="I121" s="173" t="s">
        <v>210</v>
      </c>
      <c r="J121" s="174"/>
      <c r="K121" s="203"/>
      <c r="L121" s="188"/>
      <c r="M121" s="188"/>
      <c r="N121" s="175"/>
      <c r="O121" s="218"/>
      <c r="P121" s="175"/>
      <c r="Q121" s="218"/>
      <c r="R121" s="176"/>
      <c r="S121" s="225"/>
      <c r="T121" s="225"/>
      <c r="U121" s="177"/>
      <c r="V121" s="177"/>
    </row>
    <row r="122" spans="6:22" s="43" customFormat="1" ht="6" customHeight="1" outlineLevel="4">
      <c r="F122" s="44"/>
      <c r="G122" s="45"/>
      <c r="H122" s="22"/>
      <c r="I122" s="46"/>
      <c r="J122" s="45"/>
      <c r="K122" s="204"/>
      <c r="L122" s="189"/>
      <c r="M122" s="190"/>
      <c r="N122" s="49"/>
      <c r="O122" s="217"/>
      <c r="P122" s="49"/>
      <c r="Q122" s="217"/>
      <c r="R122" s="48"/>
      <c r="S122" s="47"/>
      <c r="T122" s="47"/>
      <c r="U122" s="46"/>
      <c r="V122" s="46"/>
    </row>
    <row r="123" spans="6:20" s="50" customFormat="1" ht="11.25" outlineLevel="5">
      <c r="F123" s="51"/>
      <c r="G123" s="52"/>
      <c r="H123" s="23" t="str">
        <f>IF(AND(H122&lt;&gt;"Výkaz výměr:",I122=""),"Výkaz výměr:","")</f>
        <v>Výkaz výměr:</v>
      </c>
      <c r="I123" s="62" t="s">
        <v>94</v>
      </c>
      <c r="J123" s="63"/>
      <c r="K123" s="205">
        <v>87.5</v>
      </c>
      <c r="L123" s="191"/>
      <c r="M123" s="191"/>
      <c r="N123" s="54"/>
      <c r="O123" s="219"/>
      <c r="P123" s="53"/>
      <c r="Q123" s="219"/>
      <c r="R123" s="55" t="s">
        <v>0</v>
      </c>
      <c r="S123" s="53"/>
      <c r="T123" s="53"/>
    </row>
    <row r="124" spans="6:20" s="50" customFormat="1" ht="11.25" outlineLevel="5">
      <c r="F124" s="51"/>
      <c r="G124" s="52"/>
      <c r="H124" s="23" t="str">
        <f>IF(AND(H123&lt;&gt;"Výkaz výměr:",I123=""),"Výkaz výměr:","")</f>
        <v/>
      </c>
      <c r="I124" s="62" t="s">
        <v>116</v>
      </c>
      <c r="J124" s="63"/>
      <c r="K124" s="205">
        <v>0.5</v>
      </c>
      <c r="L124" s="191"/>
      <c r="M124" s="191"/>
      <c r="N124" s="54"/>
      <c r="O124" s="219"/>
      <c r="P124" s="53"/>
      <c r="Q124" s="219"/>
      <c r="R124" s="55" t="s">
        <v>0</v>
      </c>
      <c r="S124" s="53"/>
      <c r="T124" s="53"/>
    </row>
    <row r="125" spans="6:22" s="35" customFormat="1" ht="24" outlineLevel="4">
      <c r="F125" s="36">
        <v>19</v>
      </c>
      <c r="G125" s="37" t="s">
        <v>5</v>
      </c>
      <c r="H125" s="38" t="s">
        <v>72</v>
      </c>
      <c r="I125" s="39" t="s">
        <v>252</v>
      </c>
      <c r="J125" s="37" t="s">
        <v>1</v>
      </c>
      <c r="K125" s="201">
        <v>10</v>
      </c>
      <c r="L125" s="340"/>
      <c r="M125" s="186">
        <f>K125*L125</f>
        <v>0</v>
      </c>
      <c r="N125" s="42">
        <v>0.00371</v>
      </c>
      <c r="O125" s="216">
        <f>K125*N125</f>
        <v>0.0371</v>
      </c>
      <c r="P125" s="42"/>
      <c r="Q125" s="216">
        <f>K125*P125</f>
        <v>0</v>
      </c>
      <c r="R125" s="41">
        <v>21</v>
      </c>
      <c r="S125" s="40">
        <f>M125*(R125/100)</f>
        <v>0</v>
      </c>
      <c r="T125" s="40">
        <f>M125+S125</f>
        <v>0</v>
      </c>
      <c r="U125" s="222" t="s">
        <v>341</v>
      </c>
      <c r="V125" s="99">
        <v>1</v>
      </c>
    </row>
    <row r="126" spans="6:22" s="43" customFormat="1" ht="75" customHeight="1" outlineLevel="4">
      <c r="F126" s="44"/>
      <c r="G126" s="45"/>
      <c r="H126" s="21" t="s">
        <v>98</v>
      </c>
      <c r="I126" s="168" t="s">
        <v>328</v>
      </c>
      <c r="J126" s="167"/>
      <c r="K126" s="202"/>
      <c r="L126" s="187"/>
      <c r="M126" s="187"/>
      <c r="N126" s="49"/>
      <c r="O126" s="217"/>
      <c r="P126" s="49"/>
      <c r="Q126" s="217"/>
      <c r="R126" s="48"/>
      <c r="S126" s="47"/>
      <c r="T126" s="47"/>
      <c r="U126" s="46"/>
      <c r="V126" s="46"/>
    </row>
    <row r="127" spans="6:22" s="169" customFormat="1" ht="12" outlineLevel="4">
      <c r="F127" s="170"/>
      <c r="G127" s="171"/>
      <c r="H127" s="172" t="s">
        <v>113</v>
      </c>
      <c r="I127" s="173" t="s">
        <v>174</v>
      </c>
      <c r="J127" s="174"/>
      <c r="K127" s="204"/>
      <c r="L127" s="188"/>
      <c r="M127" s="188"/>
      <c r="N127" s="175"/>
      <c r="O127" s="218"/>
      <c r="P127" s="175"/>
      <c r="Q127" s="218"/>
      <c r="R127" s="176"/>
      <c r="S127" s="225"/>
      <c r="T127" s="225"/>
      <c r="U127" s="177"/>
      <c r="V127" s="177"/>
    </row>
    <row r="128" spans="6:22" s="43" customFormat="1" ht="6" customHeight="1" outlineLevel="4">
      <c r="F128" s="44"/>
      <c r="G128" s="45"/>
      <c r="H128" s="22"/>
      <c r="I128" s="46"/>
      <c r="J128" s="45"/>
      <c r="L128" s="189"/>
      <c r="M128" s="190"/>
      <c r="N128" s="49"/>
      <c r="O128" s="217"/>
      <c r="P128" s="49"/>
      <c r="Q128" s="217"/>
      <c r="R128" s="48"/>
      <c r="S128" s="47"/>
      <c r="T128" s="47"/>
      <c r="U128" s="46"/>
      <c r="V128" s="46"/>
    </row>
    <row r="129" spans="6:22" s="35" customFormat="1" ht="12" outlineLevel="4">
      <c r="F129" s="36">
        <v>20</v>
      </c>
      <c r="G129" s="37" t="s">
        <v>5</v>
      </c>
      <c r="H129" s="38" t="s">
        <v>73</v>
      </c>
      <c r="I129" s="39" t="s">
        <v>207</v>
      </c>
      <c r="J129" s="37" t="s">
        <v>6</v>
      </c>
      <c r="K129" s="201">
        <v>875</v>
      </c>
      <c r="L129" s="340"/>
      <c r="M129" s="186">
        <f>K129*L129</f>
        <v>0</v>
      </c>
      <c r="N129" s="42">
        <v>0.0693</v>
      </c>
      <c r="O129" s="216">
        <f>K129*N129</f>
        <v>60.6375</v>
      </c>
      <c r="P129" s="42">
        <v>0.007</v>
      </c>
      <c r="Q129" s="216">
        <f>K129*P129</f>
        <v>6.125</v>
      </c>
      <c r="R129" s="41">
        <v>21</v>
      </c>
      <c r="S129" s="40">
        <f>M129*(R129/100)</f>
        <v>0</v>
      </c>
      <c r="T129" s="40">
        <f>M129+S129</f>
        <v>0</v>
      </c>
      <c r="U129" s="222" t="s">
        <v>341</v>
      </c>
      <c r="V129" s="99">
        <v>1</v>
      </c>
    </row>
    <row r="130" spans="6:22" s="43" customFormat="1" ht="45" customHeight="1" outlineLevel="4">
      <c r="F130" s="44"/>
      <c r="G130" s="45"/>
      <c r="H130" s="21" t="s">
        <v>98</v>
      </c>
      <c r="I130" s="168" t="s">
        <v>301</v>
      </c>
      <c r="J130" s="167"/>
      <c r="K130" s="202"/>
      <c r="L130" s="187"/>
      <c r="M130" s="187"/>
      <c r="N130" s="49"/>
      <c r="O130" s="217"/>
      <c r="P130" s="49"/>
      <c r="Q130" s="217"/>
      <c r="R130" s="48"/>
      <c r="S130" s="47"/>
      <c r="T130" s="47"/>
      <c r="U130" s="46"/>
      <c r="V130" s="46"/>
    </row>
    <row r="131" spans="6:22" s="169" customFormat="1" ht="12" outlineLevel="4">
      <c r="F131" s="170"/>
      <c r="G131" s="171"/>
      <c r="H131" s="172" t="s">
        <v>113</v>
      </c>
      <c r="I131" s="173" t="s">
        <v>183</v>
      </c>
      <c r="J131" s="174"/>
      <c r="K131" s="203"/>
      <c r="L131" s="188"/>
      <c r="M131" s="188"/>
      <c r="N131" s="175"/>
      <c r="O131" s="218"/>
      <c r="P131" s="175"/>
      <c r="Q131" s="218"/>
      <c r="R131" s="176"/>
      <c r="S131" s="225"/>
      <c r="T131" s="225"/>
      <c r="U131" s="177"/>
      <c r="V131" s="177"/>
    </row>
    <row r="132" spans="6:22" s="43" customFormat="1" ht="6" customHeight="1" outlineLevel="4">
      <c r="F132" s="44"/>
      <c r="G132" s="45"/>
      <c r="H132" s="22"/>
      <c r="I132" s="46"/>
      <c r="J132" s="45"/>
      <c r="K132" s="204"/>
      <c r="L132" s="189"/>
      <c r="M132" s="190"/>
      <c r="N132" s="49"/>
      <c r="O132" s="217"/>
      <c r="P132" s="49"/>
      <c r="Q132" s="217"/>
      <c r="R132" s="48"/>
      <c r="S132" s="47"/>
      <c r="T132" s="47"/>
      <c r="U132" s="46"/>
      <c r="V132" s="46"/>
    </row>
    <row r="133" spans="6:20" s="3" customFormat="1" ht="12.75" customHeight="1" outlineLevel="4">
      <c r="F133" s="4"/>
      <c r="G133" s="5"/>
      <c r="H133" s="5"/>
      <c r="I133" s="24"/>
      <c r="J133" s="25"/>
      <c r="K133" s="206"/>
      <c r="L133" s="192"/>
      <c r="M133" s="192"/>
      <c r="N133" s="8"/>
      <c r="O133" s="220"/>
      <c r="P133" s="7"/>
      <c r="Q133" s="220"/>
      <c r="R133" s="9" t="s">
        <v>0</v>
      </c>
      <c r="S133" s="7"/>
      <c r="T133" s="7"/>
    </row>
    <row r="134" spans="6:22" s="64" customFormat="1" ht="16.5" customHeight="1" outlineLevel="3">
      <c r="F134" s="65"/>
      <c r="G134" s="66"/>
      <c r="H134" s="67"/>
      <c r="I134" s="67" t="s">
        <v>388</v>
      </c>
      <c r="J134" s="66"/>
      <c r="K134" s="200"/>
      <c r="L134" s="184"/>
      <c r="M134" s="185">
        <f>SUBTOTAL(9,M135:M173)</f>
        <v>0</v>
      </c>
      <c r="N134" s="70"/>
      <c r="O134" s="215">
        <f>SUBTOTAL(9,O135:O173)</f>
        <v>29.16844</v>
      </c>
      <c r="P134" s="68"/>
      <c r="Q134" s="215">
        <f>SUBTOTAL(9,Q135:Q173)</f>
        <v>31.154000000000003</v>
      </c>
      <c r="R134" s="71" t="s">
        <v>0</v>
      </c>
      <c r="S134" s="68">
        <f>SUBTOTAL(9,S135:S173)</f>
        <v>0</v>
      </c>
      <c r="T134" s="68">
        <f>SUBTOTAL(9,T135:T173)</f>
        <v>0</v>
      </c>
      <c r="V134" s="69">
        <f>SUBTOTAL(9,V135:V173)</f>
        <v>7</v>
      </c>
    </row>
    <row r="135" spans="6:22" s="35" customFormat="1" ht="12" outlineLevel="4">
      <c r="F135" s="36">
        <v>21</v>
      </c>
      <c r="G135" s="37" t="s">
        <v>5</v>
      </c>
      <c r="H135" s="38" t="s">
        <v>58</v>
      </c>
      <c r="I135" s="39" t="s">
        <v>234</v>
      </c>
      <c r="J135" s="37" t="s">
        <v>6</v>
      </c>
      <c r="K135" s="201">
        <v>114</v>
      </c>
      <c r="L135" s="340"/>
      <c r="M135" s="186">
        <f>K135*L135</f>
        <v>0</v>
      </c>
      <c r="N135" s="42"/>
      <c r="O135" s="216">
        <f>K135*N135</f>
        <v>0</v>
      </c>
      <c r="P135" s="42">
        <v>0.11</v>
      </c>
      <c r="Q135" s="216">
        <f>K135*P135</f>
        <v>12.540000000000001</v>
      </c>
      <c r="R135" s="41">
        <v>21</v>
      </c>
      <c r="S135" s="40">
        <f>M135*(R135/100)</f>
        <v>0</v>
      </c>
      <c r="T135" s="40">
        <f>M135+S135</f>
        <v>0</v>
      </c>
      <c r="U135" s="222" t="s">
        <v>341</v>
      </c>
      <c r="V135" s="99">
        <v>1</v>
      </c>
    </row>
    <row r="136" spans="6:22" s="43" customFormat="1" ht="35.45" customHeight="1" outlineLevel="4">
      <c r="F136" s="44"/>
      <c r="G136" s="45"/>
      <c r="H136" s="21" t="s">
        <v>98</v>
      </c>
      <c r="I136" s="168" t="s">
        <v>269</v>
      </c>
      <c r="J136" s="167"/>
      <c r="K136" s="202"/>
      <c r="L136" s="187"/>
      <c r="M136" s="187"/>
      <c r="N136" s="49"/>
      <c r="O136" s="217"/>
      <c r="P136" s="49"/>
      <c r="Q136" s="217"/>
      <c r="R136" s="48"/>
      <c r="S136" s="47"/>
      <c r="T136" s="47"/>
      <c r="U136" s="46"/>
      <c r="V136" s="46"/>
    </row>
    <row r="137" spans="6:22" s="169" customFormat="1" ht="22.5" outlineLevel="4">
      <c r="F137" s="170"/>
      <c r="G137" s="171"/>
      <c r="H137" s="172" t="s">
        <v>113</v>
      </c>
      <c r="I137" s="173" t="s">
        <v>270</v>
      </c>
      <c r="J137" s="174"/>
      <c r="K137" s="203"/>
      <c r="L137" s="188"/>
      <c r="M137" s="188"/>
      <c r="N137" s="175"/>
      <c r="O137" s="218"/>
      <c r="P137" s="175"/>
      <c r="Q137" s="218"/>
      <c r="R137" s="176"/>
      <c r="S137" s="225"/>
      <c r="T137" s="225"/>
      <c r="U137" s="177"/>
      <c r="V137" s="177"/>
    </row>
    <row r="138" spans="6:22" s="43" customFormat="1" ht="6" customHeight="1" outlineLevel="4">
      <c r="F138" s="44"/>
      <c r="G138" s="45"/>
      <c r="H138" s="22"/>
      <c r="I138" s="46"/>
      <c r="J138" s="45"/>
      <c r="K138" s="204"/>
      <c r="L138" s="189"/>
      <c r="M138" s="190"/>
      <c r="N138" s="49"/>
      <c r="O138" s="217"/>
      <c r="P138" s="49"/>
      <c r="Q138" s="217"/>
      <c r="R138" s="48"/>
      <c r="S138" s="47"/>
      <c r="T138" s="47"/>
      <c r="U138" s="46"/>
      <c r="V138" s="46"/>
    </row>
    <row r="139" spans="6:20" s="50" customFormat="1" ht="11.25" outlineLevel="5">
      <c r="F139" s="51"/>
      <c r="G139" s="52"/>
      <c r="H139" s="23" t="str">
        <f>IF(AND(H138&lt;&gt;"Výkaz výměr:",I138=""),"Výkaz výměr:","")</f>
        <v>Výkaz výměr:</v>
      </c>
      <c r="I139" s="62" t="s">
        <v>37</v>
      </c>
      <c r="J139" s="63"/>
      <c r="K139" s="205">
        <v>113.5</v>
      </c>
      <c r="L139" s="191"/>
      <c r="M139" s="191"/>
      <c r="N139" s="54"/>
      <c r="O139" s="219"/>
      <c r="P139" s="53"/>
      <c r="Q139" s="219"/>
      <c r="R139" s="55" t="s">
        <v>0</v>
      </c>
      <c r="S139" s="53"/>
      <c r="T139" s="53"/>
    </row>
    <row r="140" spans="6:20" s="50" customFormat="1" ht="11.25" outlineLevel="5">
      <c r="F140" s="51"/>
      <c r="G140" s="52"/>
      <c r="H140" s="23" t="str">
        <f>IF(AND(H139&lt;&gt;"Výkaz výměr:",I139=""),"Výkaz výměr:","")</f>
        <v/>
      </c>
      <c r="I140" s="62" t="s">
        <v>116</v>
      </c>
      <c r="J140" s="63"/>
      <c r="K140" s="205">
        <v>0.5</v>
      </c>
      <c r="L140" s="191"/>
      <c r="M140" s="191"/>
      <c r="N140" s="54"/>
      <c r="O140" s="219"/>
      <c r="P140" s="53"/>
      <c r="Q140" s="219"/>
      <c r="R140" s="55" t="s">
        <v>0</v>
      </c>
      <c r="S140" s="53"/>
      <c r="T140" s="53"/>
    </row>
    <row r="141" spans="6:22" s="35" customFormat="1" ht="24" outlineLevel="4">
      <c r="F141" s="36">
        <v>22</v>
      </c>
      <c r="G141" s="37" t="s">
        <v>5</v>
      </c>
      <c r="H141" s="38" t="s">
        <v>61</v>
      </c>
      <c r="I141" s="39" t="s">
        <v>248</v>
      </c>
      <c r="J141" s="37" t="s">
        <v>6</v>
      </c>
      <c r="K141" s="201">
        <v>227.00000000000003</v>
      </c>
      <c r="L141" s="340"/>
      <c r="M141" s="186">
        <f>K141*L141</f>
        <v>0</v>
      </c>
      <c r="N141" s="42"/>
      <c r="O141" s="216">
        <f>K141*N141</f>
        <v>0</v>
      </c>
      <c r="P141" s="42">
        <v>0.075</v>
      </c>
      <c r="Q141" s="216">
        <f>K141*P141</f>
        <v>17.025000000000002</v>
      </c>
      <c r="R141" s="41">
        <v>21</v>
      </c>
      <c r="S141" s="40">
        <f>M141*(R141/100)</f>
        <v>0</v>
      </c>
      <c r="T141" s="40">
        <f>M141+S141</f>
        <v>0</v>
      </c>
      <c r="U141" s="222" t="s">
        <v>341</v>
      </c>
      <c r="V141" s="99">
        <v>1</v>
      </c>
    </row>
    <row r="142" spans="6:22" s="43" customFormat="1" ht="51" customHeight="1" outlineLevel="4">
      <c r="F142" s="44"/>
      <c r="G142" s="45"/>
      <c r="H142" s="21" t="s">
        <v>98</v>
      </c>
      <c r="I142" s="168" t="s">
        <v>305</v>
      </c>
      <c r="J142" s="167"/>
      <c r="K142" s="202"/>
      <c r="L142" s="187"/>
      <c r="M142" s="187"/>
      <c r="N142" s="49"/>
      <c r="O142" s="217"/>
      <c r="P142" s="49"/>
      <c r="Q142" s="217"/>
      <c r="R142" s="48"/>
      <c r="S142" s="47"/>
      <c r="T142" s="47"/>
      <c r="U142" s="46"/>
      <c r="V142" s="46"/>
    </row>
    <row r="143" spans="6:22" s="169" customFormat="1" ht="12" outlineLevel="4">
      <c r="F143" s="170"/>
      <c r="G143" s="171"/>
      <c r="H143" s="172" t="s">
        <v>113</v>
      </c>
      <c r="I143" s="173" t="s">
        <v>177</v>
      </c>
      <c r="J143" s="174"/>
      <c r="K143" s="203"/>
      <c r="L143" s="188"/>
      <c r="M143" s="188"/>
      <c r="N143" s="175"/>
      <c r="O143" s="218"/>
      <c r="P143" s="175"/>
      <c r="Q143" s="218"/>
      <c r="R143" s="176"/>
      <c r="S143" s="225"/>
      <c r="T143" s="225"/>
      <c r="U143" s="177"/>
      <c r="V143" s="177"/>
    </row>
    <row r="144" spans="6:22" s="43" customFormat="1" ht="6" customHeight="1" outlineLevel="4">
      <c r="F144" s="44"/>
      <c r="G144" s="45"/>
      <c r="H144" s="22"/>
      <c r="I144" s="46"/>
      <c r="J144" s="45"/>
      <c r="K144" s="204"/>
      <c r="L144" s="189"/>
      <c r="M144" s="190"/>
      <c r="N144" s="49"/>
      <c r="O144" s="217"/>
      <c r="P144" s="49"/>
      <c r="Q144" s="217"/>
      <c r="R144" s="48"/>
      <c r="S144" s="47"/>
      <c r="T144" s="47"/>
      <c r="U144" s="46"/>
      <c r="V144" s="46"/>
    </row>
    <row r="145" spans="6:20" s="50" customFormat="1" ht="11.25" outlineLevel="5">
      <c r="F145" s="51"/>
      <c r="G145" s="52"/>
      <c r="H145" s="23" t="str">
        <f>IF(AND(H144&lt;&gt;"Výkaz výměr:",I144=""),"Výkaz výměr:","")</f>
        <v>Výkaz výměr:</v>
      </c>
      <c r="I145" s="62" t="s">
        <v>125</v>
      </c>
      <c r="J145" s="63"/>
      <c r="K145" s="205">
        <v>226.88000000000002</v>
      </c>
      <c r="L145" s="191"/>
      <c r="M145" s="191"/>
      <c r="N145" s="54"/>
      <c r="O145" s="219"/>
      <c r="P145" s="53"/>
      <c r="Q145" s="219"/>
      <c r="R145" s="55" t="s">
        <v>0</v>
      </c>
      <c r="S145" s="53"/>
      <c r="T145" s="53"/>
    </row>
    <row r="146" spans="6:20" s="50" customFormat="1" ht="11.25" outlineLevel="5">
      <c r="F146" s="51"/>
      <c r="G146" s="52"/>
      <c r="H146" s="23" t="str">
        <f>IF(AND(H145&lt;&gt;"Výkaz výměr:",I145=""),"Výkaz výměr:","")</f>
        <v/>
      </c>
      <c r="I146" s="62" t="s">
        <v>120</v>
      </c>
      <c r="J146" s="63"/>
      <c r="K146" s="205">
        <v>0.12</v>
      </c>
      <c r="L146" s="191"/>
      <c r="M146" s="191"/>
      <c r="N146" s="54"/>
      <c r="O146" s="219"/>
      <c r="P146" s="53"/>
      <c r="Q146" s="219"/>
      <c r="R146" s="55" t="s">
        <v>0</v>
      </c>
      <c r="S146" s="53"/>
      <c r="T146" s="53"/>
    </row>
    <row r="147" spans="6:22" s="35" customFormat="1" ht="12" outlineLevel="4">
      <c r="F147" s="36">
        <v>23</v>
      </c>
      <c r="G147" s="37" t="s">
        <v>5</v>
      </c>
      <c r="H147" s="38" t="s">
        <v>64</v>
      </c>
      <c r="I147" s="39" t="s">
        <v>231</v>
      </c>
      <c r="J147" s="37" t="s">
        <v>6</v>
      </c>
      <c r="K147" s="201">
        <v>227</v>
      </c>
      <c r="L147" s="340"/>
      <c r="M147" s="186">
        <f>K147*L147</f>
        <v>0</v>
      </c>
      <c r="N147" s="42"/>
      <c r="O147" s="216">
        <f>K147*N147</f>
        <v>0</v>
      </c>
      <c r="P147" s="42"/>
      <c r="Q147" s="216">
        <f>K147*P147</f>
        <v>0</v>
      </c>
      <c r="R147" s="41">
        <v>21</v>
      </c>
      <c r="S147" s="40">
        <f>M147*(R147/100)</f>
        <v>0</v>
      </c>
      <c r="T147" s="40">
        <f>M147+S147</f>
        <v>0</v>
      </c>
      <c r="U147" s="222" t="s">
        <v>341</v>
      </c>
      <c r="V147" s="99">
        <v>1</v>
      </c>
    </row>
    <row r="148" spans="6:22" s="43" customFormat="1" ht="36.6" customHeight="1" outlineLevel="4">
      <c r="F148" s="44"/>
      <c r="G148" s="45"/>
      <c r="H148" s="21" t="s">
        <v>98</v>
      </c>
      <c r="I148" s="168" t="s">
        <v>259</v>
      </c>
      <c r="J148" s="167"/>
      <c r="K148" s="202"/>
      <c r="L148" s="187"/>
      <c r="M148" s="187"/>
      <c r="N148" s="49"/>
      <c r="O148" s="217"/>
      <c r="P148" s="49"/>
      <c r="Q148" s="217"/>
      <c r="R148" s="48"/>
      <c r="S148" s="47"/>
      <c r="T148" s="47"/>
      <c r="U148" s="46"/>
      <c r="V148" s="46"/>
    </row>
    <row r="149" spans="6:22" s="169" customFormat="1" ht="12" outlineLevel="4">
      <c r="F149" s="170"/>
      <c r="G149" s="171"/>
      <c r="H149" s="172" t="s">
        <v>113</v>
      </c>
      <c r="I149" s="173" t="s">
        <v>389</v>
      </c>
      <c r="J149" s="174"/>
      <c r="K149" s="203"/>
      <c r="L149" s="188"/>
      <c r="M149" s="188"/>
      <c r="N149" s="175"/>
      <c r="O149" s="218"/>
      <c r="P149" s="175"/>
      <c r="Q149" s="218"/>
      <c r="R149" s="176"/>
      <c r="S149" s="225"/>
      <c r="T149" s="225"/>
      <c r="U149" s="177"/>
      <c r="V149" s="177"/>
    </row>
    <row r="150" spans="6:22" s="43" customFormat="1" ht="6" customHeight="1" outlineLevel="4">
      <c r="F150" s="44"/>
      <c r="G150" s="45"/>
      <c r="H150" s="22"/>
      <c r="I150" s="46"/>
      <c r="J150" s="45"/>
      <c r="K150" s="204"/>
      <c r="L150" s="189"/>
      <c r="M150" s="190"/>
      <c r="N150" s="49"/>
      <c r="O150" s="217"/>
      <c r="P150" s="49"/>
      <c r="Q150" s="217"/>
      <c r="R150" s="48"/>
      <c r="S150" s="47"/>
      <c r="T150" s="47"/>
      <c r="U150" s="46"/>
      <c r="V150" s="46"/>
    </row>
    <row r="151" spans="6:20" s="50" customFormat="1" ht="11.25" outlineLevel="5">
      <c r="F151" s="51"/>
      <c r="G151" s="52"/>
      <c r="H151" s="23" t="str">
        <f>IF(AND(H150&lt;&gt;"Výkaz výměr:",I150=""),"Výkaz výměr:","")</f>
        <v>Výkaz výměr:</v>
      </c>
      <c r="I151" s="62" t="s">
        <v>137</v>
      </c>
      <c r="J151" s="63"/>
      <c r="K151" s="205">
        <v>997</v>
      </c>
      <c r="L151" s="191"/>
      <c r="M151" s="191"/>
      <c r="N151" s="54"/>
      <c r="O151" s="219"/>
      <c r="P151" s="53"/>
      <c r="Q151" s="219"/>
      <c r="R151" s="55" t="s">
        <v>0</v>
      </c>
      <c r="S151" s="53"/>
      <c r="T151" s="53"/>
    </row>
    <row r="152" spans="6:20" s="50" customFormat="1" ht="11.25" outlineLevel="5">
      <c r="F152" s="51"/>
      <c r="G152" s="52"/>
      <c r="H152" s="23" t="str">
        <f>IF(AND(H151&lt;&gt;"Výkaz výměr:",I151=""),"Výkaz výměr:","")</f>
        <v/>
      </c>
      <c r="I152" s="62" t="s">
        <v>153</v>
      </c>
      <c r="J152" s="63"/>
      <c r="K152" s="205">
        <v>227</v>
      </c>
      <c r="L152" s="191"/>
      <c r="M152" s="191"/>
      <c r="N152" s="54"/>
      <c r="O152" s="219"/>
      <c r="P152" s="53"/>
      <c r="Q152" s="219"/>
      <c r="R152" s="55" t="s">
        <v>0</v>
      </c>
      <c r="S152" s="53"/>
      <c r="T152" s="53"/>
    </row>
    <row r="153" spans="6:22" s="35" customFormat="1" ht="12" outlineLevel="4">
      <c r="F153" s="36">
        <v>24</v>
      </c>
      <c r="G153" s="37" t="s">
        <v>5</v>
      </c>
      <c r="H153" s="38" t="s">
        <v>66</v>
      </c>
      <c r="I153" s="39" t="s">
        <v>218</v>
      </c>
      <c r="J153" s="37" t="s">
        <v>6</v>
      </c>
      <c r="K153" s="201">
        <v>114</v>
      </c>
      <c r="L153" s="340"/>
      <c r="M153" s="186">
        <f>K153*L153</f>
        <v>0</v>
      </c>
      <c r="N153" s="42">
        <v>0.09975</v>
      </c>
      <c r="O153" s="216">
        <f>K153*N153</f>
        <v>11.371500000000001</v>
      </c>
      <c r="P153" s="42"/>
      <c r="Q153" s="216">
        <f>K153*P153</f>
        <v>0</v>
      </c>
      <c r="R153" s="41">
        <v>21</v>
      </c>
      <c r="S153" s="40">
        <f>M153*(R153/100)</f>
        <v>0</v>
      </c>
      <c r="T153" s="40">
        <f>M153+S153</f>
        <v>0</v>
      </c>
      <c r="U153" s="222" t="s">
        <v>341</v>
      </c>
      <c r="V153" s="99">
        <v>1</v>
      </c>
    </row>
    <row r="154" spans="6:22" s="43" customFormat="1" ht="48" customHeight="1" outlineLevel="4">
      <c r="F154" s="44"/>
      <c r="G154" s="45"/>
      <c r="H154" s="21" t="s">
        <v>98</v>
      </c>
      <c r="I154" s="168" t="s">
        <v>300</v>
      </c>
      <c r="J154" s="167"/>
      <c r="K154" s="202"/>
      <c r="L154" s="187"/>
      <c r="M154" s="187"/>
      <c r="N154" s="49"/>
      <c r="O154" s="217"/>
      <c r="P154" s="49"/>
      <c r="Q154" s="217"/>
      <c r="R154" s="48"/>
      <c r="S154" s="47"/>
      <c r="T154" s="47"/>
      <c r="U154" s="46"/>
      <c r="V154" s="46"/>
    </row>
    <row r="155" spans="6:22" s="169" customFormat="1" ht="12" outlineLevel="4">
      <c r="F155" s="170"/>
      <c r="G155" s="171"/>
      <c r="H155" s="172" t="s">
        <v>113</v>
      </c>
      <c r="I155" s="173" t="s">
        <v>236</v>
      </c>
      <c r="J155" s="174"/>
      <c r="K155" s="203"/>
      <c r="L155" s="188"/>
      <c r="M155" s="188"/>
      <c r="N155" s="175"/>
      <c r="O155" s="218"/>
      <c r="P155" s="175"/>
      <c r="Q155" s="218"/>
      <c r="R155" s="176"/>
      <c r="S155" s="225"/>
      <c r="T155" s="225"/>
      <c r="U155" s="177"/>
      <c r="V155" s="177"/>
    </row>
    <row r="156" spans="6:22" s="43" customFormat="1" ht="6" customHeight="1" outlineLevel="4">
      <c r="F156" s="44"/>
      <c r="G156" s="45"/>
      <c r="H156" s="22"/>
      <c r="I156" s="46"/>
      <c r="J156" s="45"/>
      <c r="K156" s="204"/>
      <c r="L156" s="189"/>
      <c r="M156" s="190"/>
      <c r="N156" s="49"/>
      <c r="O156" s="217"/>
      <c r="P156" s="49"/>
      <c r="Q156" s="217"/>
      <c r="R156" s="48"/>
      <c r="S156" s="47"/>
      <c r="T156" s="47"/>
      <c r="U156" s="46"/>
      <c r="V156" s="46"/>
    </row>
    <row r="157" spans="6:20" s="50" customFormat="1" ht="11.25" outlineLevel="5">
      <c r="F157" s="51"/>
      <c r="G157" s="52"/>
      <c r="H157" s="23" t="str">
        <f>IF(AND(H156&lt;&gt;"Výkaz výměr:",I156=""),"Výkaz výměr:","")</f>
        <v>Výkaz výměr:</v>
      </c>
      <c r="I157" s="62" t="s">
        <v>332</v>
      </c>
      <c r="J157" s="63"/>
      <c r="K157" s="205">
        <v>113.5</v>
      </c>
      <c r="L157" s="191"/>
      <c r="M157" s="191"/>
      <c r="N157" s="54"/>
      <c r="O157" s="219"/>
      <c r="P157" s="53"/>
      <c r="Q157" s="219"/>
      <c r="R157" s="55" t="s">
        <v>0</v>
      </c>
      <c r="S157" s="53"/>
      <c r="T157" s="53"/>
    </row>
    <row r="158" spans="6:20" s="50" customFormat="1" ht="11.25" outlineLevel="5">
      <c r="F158" s="51"/>
      <c r="G158" s="52"/>
      <c r="H158" s="23" t="str">
        <f>IF(AND(H157&lt;&gt;"Výkaz výměr:",I157=""),"Výkaz výměr:","")</f>
        <v/>
      </c>
      <c r="I158" s="62" t="s">
        <v>116</v>
      </c>
      <c r="J158" s="63"/>
      <c r="K158" s="205">
        <v>0.5</v>
      </c>
      <c r="L158" s="191"/>
      <c r="M158" s="191"/>
      <c r="N158" s="54"/>
      <c r="O158" s="219"/>
      <c r="P158" s="53"/>
      <c r="Q158" s="219"/>
      <c r="R158" s="55" t="s">
        <v>0</v>
      </c>
      <c r="S158" s="53"/>
      <c r="T158" s="53"/>
    </row>
    <row r="159" spans="6:22" s="35" customFormat="1" ht="12" outlineLevel="4">
      <c r="F159" s="36">
        <v>25</v>
      </c>
      <c r="G159" s="37" t="s">
        <v>5</v>
      </c>
      <c r="H159" s="38" t="s">
        <v>69</v>
      </c>
      <c r="I159" s="39" t="s">
        <v>239</v>
      </c>
      <c r="J159" s="37" t="s">
        <v>6</v>
      </c>
      <c r="K159" s="201">
        <v>227</v>
      </c>
      <c r="L159" s="340"/>
      <c r="M159" s="186">
        <f>K159*L159</f>
        <v>0</v>
      </c>
      <c r="N159" s="42">
        <v>0.0089</v>
      </c>
      <c r="O159" s="216">
        <f>K159*N159</f>
        <v>2.0202999999999998</v>
      </c>
      <c r="P159" s="42"/>
      <c r="Q159" s="216">
        <f>K159*P159</f>
        <v>0</v>
      </c>
      <c r="R159" s="41">
        <v>21</v>
      </c>
      <c r="S159" s="40">
        <f>M159*(R159/100)</f>
        <v>0</v>
      </c>
      <c r="T159" s="40">
        <f>M159+S159</f>
        <v>0</v>
      </c>
      <c r="U159" s="222" t="s">
        <v>341</v>
      </c>
      <c r="V159" s="99">
        <v>1</v>
      </c>
    </row>
    <row r="160" spans="6:22" s="43" customFormat="1" ht="34.9" customHeight="1" outlineLevel="4">
      <c r="F160" s="44"/>
      <c r="G160" s="45"/>
      <c r="H160" s="21" t="s">
        <v>98</v>
      </c>
      <c r="I160" s="168" t="s">
        <v>284</v>
      </c>
      <c r="J160" s="167"/>
      <c r="K160" s="202"/>
      <c r="L160" s="187"/>
      <c r="M160" s="187"/>
      <c r="N160" s="49"/>
      <c r="O160" s="217"/>
      <c r="P160" s="49"/>
      <c r="Q160" s="217"/>
      <c r="R160" s="48"/>
      <c r="S160" s="47"/>
      <c r="T160" s="47"/>
      <c r="U160" s="46"/>
      <c r="V160" s="46"/>
    </row>
    <row r="161" spans="6:22" s="169" customFormat="1" ht="12" outlineLevel="4">
      <c r="F161" s="170"/>
      <c r="G161" s="171"/>
      <c r="H161" s="172" t="s">
        <v>113</v>
      </c>
      <c r="I161" s="173" t="s">
        <v>256</v>
      </c>
      <c r="J161" s="174"/>
      <c r="K161" s="203"/>
      <c r="L161" s="188"/>
      <c r="M161" s="188"/>
      <c r="N161" s="175"/>
      <c r="O161" s="218"/>
      <c r="P161" s="175"/>
      <c r="Q161" s="218"/>
      <c r="R161" s="176"/>
      <c r="S161" s="225"/>
      <c r="T161" s="225"/>
      <c r="U161" s="177"/>
      <c r="V161" s="177"/>
    </row>
    <row r="162" spans="6:22" s="43" customFormat="1" ht="6" customHeight="1" outlineLevel="4">
      <c r="F162" s="44"/>
      <c r="G162" s="45"/>
      <c r="H162" s="22"/>
      <c r="I162" s="46"/>
      <c r="J162" s="45"/>
      <c r="K162" s="204"/>
      <c r="L162" s="189"/>
      <c r="M162" s="190"/>
      <c r="N162" s="49"/>
      <c r="O162" s="217"/>
      <c r="P162" s="49"/>
      <c r="Q162" s="217"/>
      <c r="R162" s="48"/>
      <c r="S162" s="47"/>
      <c r="T162" s="47"/>
      <c r="U162" s="46"/>
      <c r="V162" s="46"/>
    </row>
    <row r="163" spans="6:22" s="35" customFormat="1" ht="24" outlineLevel="4">
      <c r="F163" s="36">
        <v>26</v>
      </c>
      <c r="G163" s="37" t="s">
        <v>5</v>
      </c>
      <c r="H163" s="38" t="s">
        <v>71</v>
      </c>
      <c r="I163" s="39" t="s">
        <v>273</v>
      </c>
      <c r="J163" s="37" t="s">
        <v>6</v>
      </c>
      <c r="K163" s="201">
        <v>46.00000000000001</v>
      </c>
      <c r="L163" s="340"/>
      <c r="M163" s="186">
        <f>K163*L163</f>
        <v>0</v>
      </c>
      <c r="N163" s="42">
        <v>0.00099</v>
      </c>
      <c r="O163" s="216">
        <f>K163*N163</f>
        <v>0.045540000000000004</v>
      </c>
      <c r="P163" s="42"/>
      <c r="Q163" s="216">
        <f>K163*P163</f>
        <v>0</v>
      </c>
      <c r="R163" s="41">
        <v>21</v>
      </c>
      <c r="S163" s="40">
        <f>M163*(R163/100)</f>
        <v>0</v>
      </c>
      <c r="T163" s="40">
        <f>M163+S163</f>
        <v>0</v>
      </c>
      <c r="U163" s="222" t="s">
        <v>341</v>
      </c>
      <c r="V163" s="99">
        <v>1</v>
      </c>
    </row>
    <row r="164" spans="6:22" s="43" customFormat="1" ht="46.15" customHeight="1" outlineLevel="4">
      <c r="F164" s="44"/>
      <c r="G164" s="45"/>
      <c r="H164" s="21" t="s">
        <v>98</v>
      </c>
      <c r="I164" s="168" t="s">
        <v>307</v>
      </c>
      <c r="J164" s="167"/>
      <c r="K164" s="202"/>
      <c r="L164" s="187"/>
      <c r="M164" s="187"/>
      <c r="N164" s="49"/>
      <c r="O164" s="217"/>
      <c r="P164" s="49"/>
      <c r="Q164" s="217"/>
      <c r="R164" s="48"/>
      <c r="S164" s="47"/>
      <c r="T164" s="47"/>
      <c r="U164" s="46"/>
      <c r="V164" s="46"/>
    </row>
    <row r="165" spans="6:22" s="169" customFormat="1" ht="12" outlineLevel="4">
      <c r="F165" s="170"/>
      <c r="G165" s="171"/>
      <c r="H165" s="172" t="s">
        <v>113</v>
      </c>
      <c r="I165" s="173" t="s">
        <v>200</v>
      </c>
      <c r="J165" s="174"/>
      <c r="K165" s="203"/>
      <c r="L165" s="188"/>
      <c r="M165" s="188"/>
      <c r="N165" s="175"/>
      <c r="O165" s="218"/>
      <c r="P165" s="175"/>
      <c r="Q165" s="218"/>
      <c r="R165" s="176"/>
      <c r="S165" s="225"/>
      <c r="T165" s="225"/>
      <c r="U165" s="177"/>
      <c r="V165" s="177"/>
    </row>
    <row r="166" spans="6:22" s="43" customFormat="1" ht="6" customHeight="1" outlineLevel="4">
      <c r="F166" s="44"/>
      <c r="G166" s="45"/>
      <c r="H166" s="22"/>
      <c r="I166" s="46"/>
      <c r="J166" s="45"/>
      <c r="K166" s="204"/>
      <c r="L166" s="189"/>
      <c r="M166" s="190"/>
      <c r="N166" s="49"/>
      <c r="O166" s="217"/>
      <c r="P166" s="49"/>
      <c r="Q166" s="217"/>
      <c r="R166" s="48"/>
      <c r="S166" s="47"/>
      <c r="T166" s="47"/>
      <c r="U166" s="46"/>
      <c r="V166" s="46"/>
    </row>
    <row r="167" spans="6:20" s="50" customFormat="1" ht="11.25" outlineLevel="5">
      <c r="F167" s="51"/>
      <c r="G167" s="52"/>
      <c r="H167" s="23" t="str">
        <f>IF(AND(H166&lt;&gt;"Výkaz výměr:",I166=""),"Výkaz výměr:","")</f>
        <v>Výkaz výměr:</v>
      </c>
      <c r="I167" s="62" t="s">
        <v>216</v>
      </c>
      <c r="J167" s="63"/>
      <c r="K167" s="205">
        <v>45.400000000000006</v>
      </c>
      <c r="L167" s="191"/>
      <c r="M167" s="191"/>
      <c r="N167" s="54"/>
      <c r="O167" s="219"/>
      <c r="P167" s="53"/>
      <c r="Q167" s="219"/>
      <c r="R167" s="55" t="s">
        <v>0</v>
      </c>
      <c r="S167" s="53"/>
      <c r="T167" s="53"/>
    </row>
    <row r="168" spans="6:20" s="50" customFormat="1" ht="11.25" outlineLevel="5">
      <c r="F168" s="51"/>
      <c r="G168" s="52"/>
      <c r="H168" s="23" t="str">
        <f>IF(AND(H167&lt;&gt;"Výkaz výměr:",I167=""),"Výkaz výměr:","")</f>
        <v/>
      </c>
      <c r="I168" s="62" t="s">
        <v>117</v>
      </c>
      <c r="J168" s="63"/>
      <c r="K168" s="205">
        <v>0.6</v>
      </c>
      <c r="L168" s="191"/>
      <c r="M168" s="191"/>
      <c r="N168" s="54"/>
      <c r="O168" s="219"/>
      <c r="P168" s="53"/>
      <c r="Q168" s="219"/>
      <c r="R168" s="55" t="s">
        <v>0</v>
      </c>
      <c r="S168" s="53"/>
      <c r="T168" s="53"/>
    </row>
    <row r="169" spans="6:22" s="35" customFormat="1" ht="12" outlineLevel="4">
      <c r="F169" s="36">
        <v>27</v>
      </c>
      <c r="G169" s="37" t="s">
        <v>5</v>
      </c>
      <c r="H169" s="38" t="s">
        <v>73</v>
      </c>
      <c r="I169" s="39" t="s">
        <v>207</v>
      </c>
      <c r="J169" s="37" t="s">
        <v>6</v>
      </c>
      <c r="K169" s="201">
        <v>227</v>
      </c>
      <c r="L169" s="340"/>
      <c r="M169" s="186">
        <f>K169*L169</f>
        <v>0</v>
      </c>
      <c r="N169" s="42">
        <v>0.0693</v>
      </c>
      <c r="O169" s="216">
        <f>K169*N169</f>
        <v>15.7311</v>
      </c>
      <c r="P169" s="42">
        <v>0.007</v>
      </c>
      <c r="Q169" s="216">
        <f>K169*P169</f>
        <v>1.589</v>
      </c>
      <c r="R169" s="41">
        <v>21</v>
      </c>
      <c r="S169" s="40">
        <f>M169*(R169/100)</f>
        <v>0</v>
      </c>
      <c r="T169" s="40">
        <f>M169+S169</f>
        <v>0</v>
      </c>
      <c r="U169" s="222" t="s">
        <v>341</v>
      </c>
      <c r="V169" s="99">
        <v>1</v>
      </c>
    </row>
    <row r="170" spans="6:22" s="43" customFormat="1" ht="45" customHeight="1" outlineLevel="4">
      <c r="F170" s="44"/>
      <c r="G170" s="45"/>
      <c r="H170" s="21" t="s">
        <v>98</v>
      </c>
      <c r="I170" s="168" t="s">
        <v>301</v>
      </c>
      <c r="J170" s="167"/>
      <c r="K170" s="202"/>
      <c r="L170" s="187"/>
      <c r="M170" s="187"/>
      <c r="N170" s="49"/>
      <c r="O170" s="217"/>
      <c r="P170" s="49"/>
      <c r="Q170" s="217"/>
      <c r="R170" s="48"/>
      <c r="S170" s="47"/>
      <c r="T170" s="47"/>
      <c r="U170" s="46"/>
      <c r="V170" s="46"/>
    </row>
    <row r="171" spans="6:22" s="169" customFormat="1" ht="12" outlineLevel="4">
      <c r="F171" s="170"/>
      <c r="G171" s="171"/>
      <c r="H171" s="172" t="s">
        <v>113</v>
      </c>
      <c r="I171" s="173" t="s">
        <v>183</v>
      </c>
      <c r="J171" s="174"/>
      <c r="K171" s="203"/>
      <c r="L171" s="188"/>
      <c r="M171" s="188"/>
      <c r="N171" s="175"/>
      <c r="O171" s="218"/>
      <c r="P171" s="175"/>
      <c r="Q171" s="218"/>
      <c r="R171" s="176"/>
      <c r="S171" s="225"/>
      <c r="T171" s="225"/>
      <c r="U171" s="177"/>
      <c r="V171" s="177"/>
    </row>
    <row r="172" spans="6:22" s="43" customFormat="1" ht="6" customHeight="1" outlineLevel="4">
      <c r="F172" s="44"/>
      <c r="G172" s="45"/>
      <c r="H172" s="22"/>
      <c r="I172" s="46"/>
      <c r="J172" s="45"/>
      <c r="K172" s="204"/>
      <c r="L172" s="189"/>
      <c r="M172" s="190"/>
      <c r="N172" s="49"/>
      <c r="O172" s="217"/>
      <c r="P172" s="49"/>
      <c r="Q172" s="217"/>
      <c r="R172" s="48"/>
      <c r="S172" s="47"/>
      <c r="T172" s="47"/>
      <c r="U172" s="46"/>
      <c r="V172" s="46"/>
    </row>
    <row r="173" spans="6:20" s="3" customFormat="1" ht="12.75" customHeight="1" outlineLevel="4">
      <c r="F173" s="4"/>
      <c r="G173" s="5"/>
      <c r="H173" s="5"/>
      <c r="I173" s="24"/>
      <c r="J173" s="25"/>
      <c r="K173" s="206"/>
      <c r="L173" s="192"/>
      <c r="M173" s="192"/>
      <c r="N173" s="8"/>
      <c r="O173" s="220"/>
      <c r="P173" s="7"/>
      <c r="Q173" s="220"/>
      <c r="R173" s="9" t="s">
        <v>0</v>
      </c>
      <c r="S173" s="7"/>
      <c r="T173" s="7"/>
    </row>
    <row r="174" spans="6:22" s="64" customFormat="1" ht="16.5" customHeight="1" outlineLevel="3">
      <c r="F174" s="65"/>
      <c r="G174" s="66"/>
      <c r="H174" s="67"/>
      <c r="I174" s="67" t="s">
        <v>161</v>
      </c>
      <c r="J174" s="66"/>
      <c r="K174" s="200"/>
      <c r="L174" s="184"/>
      <c r="M174" s="185">
        <f>SUBTOTAL(9,M175:M201)</f>
        <v>0</v>
      </c>
      <c r="N174" s="70"/>
      <c r="O174" s="215">
        <f>SUBTOTAL(9,O175:O201)</f>
        <v>0</v>
      </c>
      <c r="P174" s="68"/>
      <c r="Q174" s="215">
        <f>SUBTOTAL(9,Q175:Q201)</f>
        <v>0</v>
      </c>
      <c r="R174" s="71" t="s">
        <v>0</v>
      </c>
      <c r="S174" s="68">
        <f>SUBTOTAL(9,S175:S201)</f>
        <v>0</v>
      </c>
      <c r="T174" s="68">
        <f>SUBTOTAL(9,T175:T201)</f>
        <v>0</v>
      </c>
      <c r="V174" s="69">
        <f>SUBTOTAL(9,V175:V201)</f>
        <v>8</v>
      </c>
    </row>
    <row r="175" spans="6:22" s="35" customFormat="1" ht="12" outlineLevel="4">
      <c r="F175" s="36">
        <v>28</v>
      </c>
      <c r="G175" s="37" t="s">
        <v>5</v>
      </c>
      <c r="H175" s="38" t="s">
        <v>74</v>
      </c>
      <c r="I175" s="39" t="s">
        <v>157</v>
      </c>
      <c r="J175" s="37" t="s">
        <v>2</v>
      </c>
      <c r="K175" s="201">
        <v>254.964</v>
      </c>
      <c r="L175" s="340"/>
      <c r="M175" s="186">
        <f>K175*L175</f>
        <v>0</v>
      </c>
      <c r="N175" s="42"/>
      <c r="O175" s="216">
        <f>K175*N175</f>
        <v>0</v>
      </c>
      <c r="P175" s="42"/>
      <c r="Q175" s="216">
        <f>K175*P175</f>
        <v>0</v>
      </c>
      <c r="R175" s="41">
        <v>21</v>
      </c>
      <c r="S175" s="40">
        <f>M175*(R175/100)</f>
        <v>0</v>
      </c>
      <c r="T175" s="40">
        <f>M175+S175</f>
        <v>0</v>
      </c>
      <c r="U175" s="222" t="s">
        <v>341</v>
      </c>
      <c r="V175" s="99">
        <v>1</v>
      </c>
    </row>
    <row r="176" spans="6:22" s="43" customFormat="1" ht="24" customHeight="1" outlineLevel="4">
      <c r="F176" s="44"/>
      <c r="G176" s="45"/>
      <c r="H176" s="21" t="s">
        <v>98</v>
      </c>
      <c r="I176" s="168" t="s">
        <v>267</v>
      </c>
      <c r="J176" s="167"/>
      <c r="K176" s="202"/>
      <c r="L176" s="187"/>
      <c r="M176" s="187"/>
      <c r="N176" s="49"/>
      <c r="O176" s="217"/>
      <c r="P176" s="49"/>
      <c r="Q176" s="217"/>
      <c r="R176" s="48"/>
      <c r="S176" s="47"/>
      <c r="T176" s="47"/>
      <c r="U176" s="46"/>
      <c r="V176" s="46"/>
    </row>
    <row r="177" spans="6:22" s="43" customFormat="1" ht="6" customHeight="1" outlineLevel="4">
      <c r="F177" s="44"/>
      <c r="G177" s="45"/>
      <c r="H177" s="22"/>
      <c r="I177" s="46"/>
      <c r="J177" s="45"/>
      <c r="K177" s="204"/>
      <c r="L177" s="189"/>
      <c r="M177" s="190"/>
      <c r="N177" s="49"/>
      <c r="O177" s="217"/>
      <c r="P177" s="49"/>
      <c r="Q177" s="217"/>
      <c r="R177" s="48"/>
      <c r="S177" s="47"/>
      <c r="T177" s="47"/>
      <c r="U177" s="46"/>
      <c r="V177" s="46"/>
    </row>
    <row r="178" spans="6:22" s="35" customFormat="1" ht="24" outlineLevel="4">
      <c r="F178" s="36">
        <v>29</v>
      </c>
      <c r="G178" s="37" t="s">
        <v>5</v>
      </c>
      <c r="H178" s="38" t="s">
        <v>75</v>
      </c>
      <c r="I178" s="39" t="s">
        <v>282</v>
      </c>
      <c r="J178" s="37" t="s">
        <v>2</v>
      </c>
      <c r="K178" s="201">
        <v>254.964</v>
      </c>
      <c r="L178" s="340"/>
      <c r="M178" s="186">
        <f>K178*L178</f>
        <v>0</v>
      </c>
      <c r="N178" s="42"/>
      <c r="O178" s="216">
        <f>K178*N178</f>
        <v>0</v>
      </c>
      <c r="P178" s="42"/>
      <c r="Q178" s="216">
        <f>K178*P178</f>
        <v>0</v>
      </c>
      <c r="R178" s="41">
        <v>21</v>
      </c>
      <c r="S178" s="40">
        <f>M178*(R178/100)</f>
        <v>0</v>
      </c>
      <c r="T178" s="40">
        <f>M178+S178</f>
        <v>0</v>
      </c>
      <c r="U178" s="222" t="s">
        <v>341</v>
      </c>
      <c r="V178" s="99">
        <v>1</v>
      </c>
    </row>
    <row r="179" spans="6:22" s="43" customFormat="1" ht="57.6" customHeight="1" outlineLevel="4">
      <c r="F179" s="44"/>
      <c r="G179" s="45"/>
      <c r="H179" s="21" t="s">
        <v>98</v>
      </c>
      <c r="I179" s="168" t="s">
        <v>313</v>
      </c>
      <c r="J179" s="167"/>
      <c r="K179" s="202"/>
      <c r="L179" s="187"/>
      <c r="M179" s="187"/>
      <c r="N179" s="49"/>
      <c r="O179" s="217"/>
      <c r="P179" s="49"/>
      <c r="Q179" s="217"/>
      <c r="R179" s="48"/>
      <c r="S179" s="47"/>
      <c r="T179" s="47"/>
      <c r="U179" s="46"/>
      <c r="V179" s="46"/>
    </row>
    <row r="180" spans="6:22" s="43" customFormat="1" ht="6" customHeight="1" outlineLevel="4">
      <c r="F180" s="44"/>
      <c r="G180" s="45"/>
      <c r="H180" s="22"/>
      <c r="I180" s="46"/>
      <c r="J180" s="45"/>
      <c r="K180" s="204"/>
      <c r="L180" s="189"/>
      <c r="M180" s="190"/>
      <c r="N180" s="49"/>
      <c r="O180" s="217"/>
      <c r="P180" s="49"/>
      <c r="Q180" s="217"/>
      <c r="R180" s="48"/>
      <c r="S180" s="47"/>
      <c r="T180" s="47"/>
      <c r="U180" s="46"/>
      <c r="V180" s="46"/>
    </row>
    <row r="181" spans="6:22" s="35" customFormat="1" ht="24" outlineLevel="4">
      <c r="F181" s="36">
        <v>30</v>
      </c>
      <c r="G181" s="37" t="s">
        <v>5</v>
      </c>
      <c r="H181" s="38" t="s">
        <v>76</v>
      </c>
      <c r="I181" s="39" t="s">
        <v>289</v>
      </c>
      <c r="J181" s="37" t="s">
        <v>2</v>
      </c>
      <c r="K181" s="201">
        <v>225.168</v>
      </c>
      <c r="L181" s="340"/>
      <c r="M181" s="186">
        <f>K181*L181</f>
        <v>0</v>
      </c>
      <c r="N181" s="42"/>
      <c r="O181" s="216">
        <f>K181*N181</f>
        <v>0</v>
      </c>
      <c r="P181" s="42"/>
      <c r="Q181" s="216">
        <f>K181*P181</f>
        <v>0</v>
      </c>
      <c r="R181" s="41">
        <v>21</v>
      </c>
      <c r="S181" s="40">
        <f>M181*(R181/100)</f>
        <v>0</v>
      </c>
      <c r="T181" s="40">
        <f>M181+S181</f>
        <v>0</v>
      </c>
      <c r="U181" s="222" t="s">
        <v>341</v>
      </c>
      <c r="V181" s="99">
        <v>1</v>
      </c>
    </row>
    <row r="182" spans="6:22" s="43" customFormat="1" ht="55.9" customHeight="1" outlineLevel="4">
      <c r="F182" s="44"/>
      <c r="G182" s="45"/>
      <c r="H182" s="21" t="s">
        <v>98</v>
      </c>
      <c r="I182" s="168" t="s">
        <v>327</v>
      </c>
      <c r="J182" s="167"/>
      <c r="K182" s="202"/>
      <c r="L182" s="187"/>
      <c r="M182" s="187"/>
      <c r="N182" s="49"/>
      <c r="O182" s="217"/>
      <c r="P182" s="49"/>
      <c r="Q182" s="217"/>
      <c r="R182" s="48"/>
      <c r="S182" s="47"/>
      <c r="T182" s="47"/>
      <c r="U182" s="46"/>
      <c r="V182" s="46"/>
    </row>
    <row r="183" spans="6:22" s="43" customFormat="1" ht="6" customHeight="1" outlineLevel="4">
      <c r="F183" s="44"/>
      <c r="G183" s="45"/>
      <c r="H183" s="22"/>
      <c r="I183" s="46"/>
      <c r="J183" s="45"/>
      <c r="K183" s="204"/>
      <c r="L183" s="189"/>
      <c r="M183" s="190"/>
      <c r="N183" s="49"/>
      <c r="O183" s="217"/>
      <c r="P183" s="49"/>
      <c r="Q183" s="217"/>
      <c r="R183" s="48"/>
      <c r="S183" s="47"/>
      <c r="T183" s="47"/>
      <c r="U183" s="46"/>
      <c r="V183" s="46"/>
    </row>
    <row r="184" spans="6:22" s="35" customFormat="1" ht="24" outlineLevel="4">
      <c r="F184" s="36">
        <v>31</v>
      </c>
      <c r="G184" s="37" t="s">
        <v>5</v>
      </c>
      <c r="H184" s="38" t="s">
        <v>77</v>
      </c>
      <c r="I184" s="39" t="s">
        <v>260</v>
      </c>
      <c r="J184" s="37" t="s">
        <v>2</v>
      </c>
      <c r="K184" s="201">
        <v>254.964</v>
      </c>
      <c r="L184" s="340"/>
      <c r="M184" s="186">
        <f>K184*L184</f>
        <v>0</v>
      </c>
      <c r="N184" s="42"/>
      <c r="O184" s="216">
        <f>K184*N184</f>
        <v>0</v>
      </c>
      <c r="P184" s="42"/>
      <c r="Q184" s="216">
        <f>K184*P184</f>
        <v>0</v>
      </c>
      <c r="R184" s="41">
        <v>21</v>
      </c>
      <c r="S184" s="40">
        <f>M184*(R184/100)</f>
        <v>0</v>
      </c>
      <c r="T184" s="40">
        <f>M184+S184</f>
        <v>0</v>
      </c>
      <c r="U184" s="222" t="s">
        <v>341</v>
      </c>
      <c r="V184" s="99">
        <v>1</v>
      </c>
    </row>
    <row r="185" spans="6:22" s="43" customFormat="1" ht="34.15" customHeight="1" outlineLevel="4">
      <c r="F185" s="44"/>
      <c r="G185" s="45"/>
      <c r="H185" s="21" t="s">
        <v>98</v>
      </c>
      <c r="I185" s="168" t="s">
        <v>294</v>
      </c>
      <c r="J185" s="167"/>
      <c r="K185" s="202"/>
      <c r="L185" s="187"/>
      <c r="M185" s="187"/>
      <c r="N185" s="49"/>
      <c r="O185" s="217"/>
      <c r="P185" s="49"/>
      <c r="Q185" s="217"/>
      <c r="R185" s="48"/>
      <c r="S185" s="47"/>
      <c r="T185" s="47"/>
      <c r="U185" s="46"/>
      <c r="V185" s="46"/>
    </row>
    <row r="186" spans="6:22" s="43" customFormat="1" ht="6" customHeight="1" outlineLevel="4">
      <c r="F186" s="44"/>
      <c r="G186" s="45"/>
      <c r="H186" s="22"/>
      <c r="I186" s="46"/>
      <c r="J186" s="45"/>
      <c r="K186" s="204"/>
      <c r="L186" s="189"/>
      <c r="M186" s="190"/>
      <c r="N186" s="49"/>
      <c r="O186" s="217"/>
      <c r="P186" s="49"/>
      <c r="Q186" s="217"/>
      <c r="R186" s="48"/>
      <c r="S186" s="47"/>
      <c r="T186" s="47"/>
      <c r="U186" s="46"/>
      <c r="V186" s="46"/>
    </row>
    <row r="187" spans="6:22" s="35" customFormat="1" ht="24" outlineLevel="4">
      <c r="F187" s="36">
        <v>32</v>
      </c>
      <c r="G187" s="37" t="s">
        <v>5</v>
      </c>
      <c r="H187" s="38" t="s">
        <v>78</v>
      </c>
      <c r="I187" s="39" t="s">
        <v>250</v>
      </c>
      <c r="J187" s="37" t="s">
        <v>2</v>
      </c>
      <c r="K187" s="201">
        <v>788.088</v>
      </c>
      <c r="L187" s="340"/>
      <c r="M187" s="186">
        <f>K187*L187</f>
        <v>0</v>
      </c>
      <c r="N187" s="42"/>
      <c r="O187" s="216">
        <f>K187*N187</f>
        <v>0</v>
      </c>
      <c r="P187" s="42"/>
      <c r="Q187" s="216">
        <f>K187*P187</f>
        <v>0</v>
      </c>
      <c r="R187" s="41">
        <v>21</v>
      </c>
      <c r="S187" s="40">
        <f>M187*(R187/100)</f>
        <v>0</v>
      </c>
      <c r="T187" s="40">
        <f>M187+S187</f>
        <v>0</v>
      </c>
      <c r="U187" s="222" t="s">
        <v>341</v>
      </c>
      <c r="V187" s="99">
        <v>1</v>
      </c>
    </row>
    <row r="188" spans="6:22" s="43" customFormat="1" ht="46.9" customHeight="1" outlineLevel="4">
      <c r="F188" s="44"/>
      <c r="G188" s="45"/>
      <c r="H188" s="21" t="s">
        <v>98</v>
      </c>
      <c r="I188" s="168" t="s">
        <v>314</v>
      </c>
      <c r="J188" s="167"/>
      <c r="K188" s="202"/>
      <c r="L188" s="187"/>
      <c r="M188" s="187"/>
      <c r="N188" s="49"/>
      <c r="O188" s="217"/>
      <c r="P188" s="49"/>
      <c r="Q188" s="217"/>
      <c r="R188" s="48"/>
      <c r="S188" s="47"/>
      <c r="T188" s="47"/>
      <c r="U188" s="46"/>
      <c r="V188" s="46"/>
    </row>
    <row r="189" spans="6:22" s="169" customFormat="1" ht="12" outlineLevel="4">
      <c r="F189" s="170"/>
      <c r="G189" s="171"/>
      <c r="H189" s="172" t="s">
        <v>113</v>
      </c>
      <c r="I189" s="173" t="s">
        <v>337</v>
      </c>
      <c r="J189" s="174"/>
      <c r="K189" s="203"/>
      <c r="L189" s="188"/>
      <c r="M189" s="188"/>
      <c r="N189" s="175"/>
      <c r="O189" s="218"/>
      <c r="P189" s="175"/>
      <c r="Q189" s="218"/>
      <c r="R189" s="176"/>
      <c r="S189" s="225"/>
      <c r="T189" s="225"/>
      <c r="U189" s="177"/>
      <c r="V189" s="177"/>
    </row>
    <row r="190" spans="6:22" s="43" customFormat="1" ht="6" customHeight="1" outlineLevel="4">
      <c r="F190" s="44"/>
      <c r="G190" s="45"/>
      <c r="H190" s="22"/>
      <c r="I190" s="46"/>
      <c r="J190" s="45"/>
      <c r="K190" s="204"/>
      <c r="L190" s="189"/>
      <c r="M190" s="190"/>
      <c r="N190" s="49"/>
      <c r="O190" s="217"/>
      <c r="P190" s="49"/>
      <c r="Q190" s="217"/>
      <c r="R190" s="48"/>
      <c r="S190" s="47"/>
      <c r="T190" s="47"/>
      <c r="U190" s="46"/>
      <c r="V190" s="46"/>
    </row>
    <row r="191" spans="6:22" s="35" customFormat="1" ht="24" outlineLevel="4">
      <c r="F191" s="36">
        <v>33</v>
      </c>
      <c r="G191" s="37" t="s">
        <v>5</v>
      </c>
      <c r="H191" s="38" t="s">
        <v>79</v>
      </c>
      <c r="I191" s="39" t="s">
        <v>280</v>
      </c>
      <c r="J191" s="37" t="s">
        <v>2</v>
      </c>
      <c r="K191" s="201">
        <v>254.964</v>
      </c>
      <c r="L191" s="340"/>
      <c r="M191" s="186">
        <f>K191*L191</f>
        <v>0</v>
      </c>
      <c r="N191" s="42"/>
      <c r="O191" s="216">
        <f>K191*N191</f>
        <v>0</v>
      </c>
      <c r="P191" s="42"/>
      <c r="Q191" s="216">
        <f>K191*P191</f>
        <v>0</v>
      </c>
      <c r="R191" s="41">
        <v>21</v>
      </c>
      <c r="S191" s="40">
        <f>M191*(R191/100)</f>
        <v>0</v>
      </c>
      <c r="T191" s="40">
        <f>M191+S191</f>
        <v>0</v>
      </c>
      <c r="U191" s="222" t="s">
        <v>342</v>
      </c>
      <c r="V191" s="99">
        <v>1</v>
      </c>
    </row>
    <row r="192" spans="6:22" s="43" customFormat="1" ht="25.9" customHeight="1" outlineLevel="4">
      <c r="F192" s="44"/>
      <c r="G192" s="45"/>
      <c r="H192" s="21" t="s">
        <v>98</v>
      </c>
      <c r="I192" s="168" t="s">
        <v>310</v>
      </c>
      <c r="J192" s="167"/>
      <c r="K192" s="202"/>
      <c r="L192" s="187"/>
      <c r="M192" s="187"/>
      <c r="N192" s="49"/>
      <c r="O192" s="217"/>
      <c r="P192" s="49"/>
      <c r="Q192" s="217"/>
      <c r="R192" s="48"/>
      <c r="S192" s="47"/>
      <c r="T192" s="47"/>
      <c r="U192" s="46"/>
      <c r="V192" s="46"/>
    </row>
    <row r="193" spans="6:22" s="169" customFormat="1" ht="12" outlineLevel="4">
      <c r="F193" s="170"/>
      <c r="G193" s="171"/>
      <c r="H193" s="172" t="s">
        <v>113</v>
      </c>
      <c r="I193" s="173" t="s">
        <v>336</v>
      </c>
      <c r="J193" s="174"/>
      <c r="K193" s="203"/>
      <c r="L193" s="188"/>
      <c r="M193" s="188"/>
      <c r="N193" s="175"/>
      <c r="O193" s="218"/>
      <c r="P193" s="175"/>
      <c r="Q193" s="218"/>
      <c r="R193" s="176"/>
      <c r="S193" s="225"/>
      <c r="T193" s="225"/>
      <c r="U193" s="177"/>
      <c r="V193" s="177"/>
    </row>
    <row r="194" spans="6:22" s="43" customFormat="1" ht="6" customHeight="1" outlineLevel="4">
      <c r="F194" s="44"/>
      <c r="G194" s="45"/>
      <c r="H194" s="22"/>
      <c r="I194" s="46"/>
      <c r="J194" s="45"/>
      <c r="K194" s="204"/>
      <c r="L194" s="189"/>
      <c r="M194" s="190"/>
      <c r="N194" s="49"/>
      <c r="O194" s="217"/>
      <c r="P194" s="49"/>
      <c r="Q194" s="217"/>
      <c r="R194" s="48"/>
      <c r="S194" s="47"/>
      <c r="T194" s="47"/>
      <c r="U194" s="46"/>
      <c r="V194" s="46"/>
    </row>
    <row r="195" spans="6:22" s="35" customFormat="1" ht="12" outlineLevel="4">
      <c r="F195" s="36">
        <v>34</v>
      </c>
      <c r="G195" s="37" t="s">
        <v>5</v>
      </c>
      <c r="H195" s="38" t="s">
        <v>80</v>
      </c>
      <c r="I195" s="39" t="s">
        <v>211</v>
      </c>
      <c r="J195" s="37" t="s">
        <v>2</v>
      </c>
      <c r="K195" s="201">
        <v>383.359</v>
      </c>
      <c r="L195" s="340"/>
      <c r="M195" s="186">
        <f>K195*L195</f>
        <v>0</v>
      </c>
      <c r="N195" s="42"/>
      <c r="O195" s="216">
        <f>K195*N195</f>
        <v>0</v>
      </c>
      <c r="P195" s="42"/>
      <c r="Q195" s="216">
        <f>K195*P195</f>
        <v>0</v>
      </c>
      <c r="R195" s="41">
        <v>21</v>
      </c>
      <c r="S195" s="40">
        <f>M195*(R195/100)</f>
        <v>0</v>
      </c>
      <c r="T195" s="40">
        <f>M195+S195</f>
        <v>0</v>
      </c>
      <c r="U195" s="222" t="s">
        <v>343</v>
      </c>
      <c r="V195" s="99">
        <v>1</v>
      </c>
    </row>
    <row r="196" spans="6:22" s="43" customFormat="1" ht="12" outlineLevel="4">
      <c r="F196" s="44"/>
      <c r="G196" s="45"/>
      <c r="H196" s="21" t="s">
        <v>98</v>
      </c>
      <c r="I196" s="168"/>
      <c r="J196" s="167"/>
      <c r="K196" s="202"/>
      <c r="L196" s="187"/>
      <c r="M196" s="187"/>
      <c r="N196" s="49"/>
      <c r="O196" s="217"/>
      <c r="P196" s="49"/>
      <c r="Q196" s="217"/>
      <c r="R196" s="48"/>
      <c r="S196" s="47"/>
      <c r="T196" s="47"/>
      <c r="U196" s="46"/>
      <c r="V196" s="46"/>
    </row>
    <row r="197" spans="6:22" s="43" customFormat="1" ht="6" customHeight="1" outlineLevel="4">
      <c r="F197" s="44"/>
      <c r="G197" s="45"/>
      <c r="H197" s="22"/>
      <c r="I197" s="46"/>
      <c r="J197" s="45"/>
      <c r="K197" s="204"/>
      <c r="L197" s="189"/>
      <c r="M197" s="190"/>
      <c r="N197" s="49"/>
      <c r="O197" s="217"/>
      <c r="P197" s="49"/>
      <c r="Q197" s="217"/>
      <c r="R197" s="48"/>
      <c r="S197" s="47"/>
      <c r="T197" s="47"/>
      <c r="U197" s="46"/>
      <c r="V197" s="46"/>
    </row>
    <row r="198" spans="6:22" s="35" customFormat="1" ht="24" outlineLevel="4">
      <c r="F198" s="36">
        <v>35</v>
      </c>
      <c r="G198" s="37" t="s">
        <v>5</v>
      </c>
      <c r="H198" s="38" t="s">
        <v>81</v>
      </c>
      <c r="I198" s="39" t="s">
        <v>244</v>
      </c>
      <c r="J198" s="37" t="s">
        <v>2</v>
      </c>
      <c r="K198" s="201">
        <v>383.359</v>
      </c>
      <c r="L198" s="340"/>
      <c r="M198" s="186">
        <f>K198*L198</f>
        <v>0</v>
      </c>
      <c r="N198" s="42"/>
      <c r="O198" s="216">
        <f>K198*N198</f>
        <v>0</v>
      </c>
      <c r="P198" s="42"/>
      <c r="Q198" s="216">
        <f>K198*P198</f>
        <v>0</v>
      </c>
      <c r="R198" s="41">
        <v>21</v>
      </c>
      <c r="S198" s="40">
        <f>M198*(R198/100)</f>
        <v>0</v>
      </c>
      <c r="T198" s="40">
        <f>M198+S198</f>
        <v>0</v>
      </c>
      <c r="U198" s="222" t="s">
        <v>343</v>
      </c>
      <c r="V198" s="99">
        <v>1</v>
      </c>
    </row>
    <row r="199" spans="6:22" s="43" customFormat="1" ht="47.45" customHeight="1" outlineLevel="4">
      <c r="F199" s="44"/>
      <c r="G199" s="45"/>
      <c r="H199" s="21" t="s">
        <v>98</v>
      </c>
      <c r="I199" s="168" t="s">
        <v>317</v>
      </c>
      <c r="J199" s="167"/>
      <c r="K199" s="202"/>
      <c r="L199" s="187"/>
      <c r="M199" s="187"/>
      <c r="N199" s="49"/>
      <c r="O199" s="217"/>
      <c r="P199" s="49"/>
      <c r="Q199" s="217"/>
      <c r="R199" s="48"/>
      <c r="S199" s="47"/>
      <c r="T199" s="47"/>
      <c r="U199" s="46"/>
      <c r="V199" s="46"/>
    </row>
    <row r="200" spans="6:22" s="43" customFormat="1" ht="6" customHeight="1" outlineLevel="4">
      <c r="F200" s="44"/>
      <c r="G200" s="45"/>
      <c r="H200" s="22"/>
      <c r="I200" s="46"/>
      <c r="J200" s="45"/>
      <c r="K200" s="204"/>
      <c r="L200" s="189"/>
      <c r="M200" s="190"/>
      <c r="N200" s="49"/>
      <c r="O200" s="217"/>
      <c r="P200" s="49"/>
      <c r="Q200" s="217"/>
      <c r="R200" s="48"/>
      <c r="S200" s="47"/>
      <c r="T200" s="47"/>
      <c r="U200" s="46"/>
      <c r="V200" s="46"/>
    </row>
    <row r="201" spans="6:20" s="3" customFormat="1" ht="12.75" customHeight="1" outlineLevel="4">
      <c r="F201" s="4"/>
      <c r="G201" s="5"/>
      <c r="H201" s="5"/>
      <c r="I201" s="24"/>
      <c r="J201" s="25"/>
      <c r="K201" s="206"/>
      <c r="L201" s="192"/>
      <c r="M201" s="192"/>
      <c r="N201" s="8"/>
      <c r="O201" s="220"/>
      <c r="P201" s="7"/>
      <c r="Q201" s="220"/>
      <c r="R201" s="9" t="s">
        <v>0</v>
      </c>
      <c r="S201" s="7"/>
      <c r="T201" s="7"/>
    </row>
    <row r="202" spans="6:20" s="3" customFormat="1" ht="12.75" customHeight="1" outlineLevel="3">
      <c r="F202" s="4"/>
      <c r="G202" s="5"/>
      <c r="H202" s="5"/>
      <c r="I202" s="6"/>
      <c r="J202" s="5"/>
      <c r="K202" s="207"/>
      <c r="L202" s="192"/>
      <c r="M202" s="192"/>
      <c r="N202" s="8"/>
      <c r="O202" s="220"/>
      <c r="P202" s="7"/>
      <c r="Q202" s="220"/>
      <c r="R202" s="9" t="s">
        <v>0</v>
      </c>
      <c r="S202" s="7"/>
      <c r="T202" s="7"/>
    </row>
    <row r="203" spans="6:22" s="75" customFormat="1" ht="18.75" customHeight="1" outlineLevel="2">
      <c r="F203" s="76"/>
      <c r="G203" s="77"/>
      <c r="H203" s="78"/>
      <c r="I203" s="78" t="s">
        <v>128</v>
      </c>
      <c r="J203" s="77"/>
      <c r="K203" s="199"/>
      <c r="L203" s="183"/>
      <c r="M203" s="183">
        <f>SUBTOTAL(9,M204:M287)</f>
        <v>0</v>
      </c>
      <c r="N203" s="81"/>
      <c r="O203" s="214">
        <f>SUBTOTAL(9,O204:O287)</f>
        <v>0.151208</v>
      </c>
      <c r="P203" s="79"/>
      <c r="Q203" s="214">
        <f>SUBTOTAL(9,Q204:Q287)</f>
        <v>0.1452</v>
      </c>
      <c r="R203" s="82" t="s">
        <v>0</v>
      </c>
      <c r="S203" s="79">
        <f>SUBTOTAL(9,S204:S287)</f>
        <v>0</v>
      </c>
      <c r="T203" s="79">
        <f>SUBTOTAL(9,T204:T287)</f>
        <v>0</v>
      </c>
      <c r="V203" s="80">
        <f>SUBTOTAL(9,V204:V287)</f>
        <v>14</v>
      </c>
    </row>
    <row r="204" spans="6:22" s="64" customFormat="1" ht="16.5" customHeight="1" outlineLevel="3">
      <c r="F204" s="65"/>
      <c r="G204" s="66"/>
      <c r="H204" s="67"/>
      <c r="I204" s="67" t="s">
        <v>171</v>
      </c>
      <c r="J204" s="66"/>
      <c r="K204" s="200"/>
      <c r="L204" s="184"/>
      <c r="M204" s="185">
        <f>SUBTOTAL(9,M205:M213)</f>
        <v>0</v>
      </c>
      <c r="N204" s="70"/>
      <c r="O204" s="215">
        <f>SUBTOTAL(9,O205:O213)</f>
        <v>0</v>
      </c>
      <c r="P204" s="68"/>
      <c r="Q204" s="215">
        <f>SUBTOTAL(9,Q205:Q213)</f>
        <v>0</v>
      </c>
      <c r="R204" s="71" t="s">
        <v>0</v>
      </c>
      <c r="S204" s="68">
        <f>SUBTOTAL(9,S205:S213)</f>
        <v>0</v>
      </c>
      <c r="T204" s="68">
        <f>SUBTOTAL(9,T205:T213)</f>
        <v>0</v>
      </c>
      <c r="V204" s="69">
        <f>SUBTOTAL(9,V205:V213)</f>
        <v>2</v>
      </c>
    </row>
    <row r="205" spans="6:22" s="35" customFormat="1" ht="12" outlineLevel="4">
      <c r="F205" s="36">
        <v>36</v>
      </c>
      <c r="G205" s="37" t="s">
        <v>5</v>
      </c>
      <c r="H205" s="38" t="s">
        <v>86</v>
      </c>
      <c r="I205" s="39" t="s">
        <v>189</v>
      </c>
      <c r="J205" s="37" t="s">
        <v>12</v>
      </c>
      <c r="K205" s="201">
        <v>1</v>
      </c>
      <c r="L205" s="340"/>
      <c r="M205" s="186">
        <f>K205*L205</f>
        <v>0</v>
      </c>
      <c r="N205" s="42"/>
      <c r="O205" s="216">
        <f>K205*N205</f>
        <v>0</v>
      </c>
      <c r="P205" s="42"/>
      <c r="Q205" s="216">
        <f>K205*P205</f>
        <v>0</v>
      </c>
      <c r="R205" s="41">
        <v>21</v>
      </c>
      <c r="S205" s="40">
        <f>M205*(R205/100)</f>
        <v>0</v>
      </c>
      <c r="T205" s="40">
        <f>M205+S205</f>
        <v>0</v>
      </c>
      <c r="U205" s="222" t="s">
        <v>342</v>
      </c>
      <c r="V205" s="99">
        <v>1</v>
      </c>
    </row>
    <row r="206" spans="6:22" s="43" customFormat="1" ht="12" outlineLevel="4">
      <c r="F206" s="44"/>
      <c r="G206" s="45"/>
      <c r="H206" s="21" t="s">
        <v>98</v>
      </c>
      <c r="I206" s="168"/>
      <c r="J206" s="167"/>
      <c r="K206" s="202"/>
      <c r="L206" s="187"/>
      <c r="M206" s="187"/>
      <c r="N206" s="49"/>
      <c r="O206" s="217"/>
      <c r="P206" s="49"/>
      <c r="Q206" s="217"/>
      <c r="R206" s="48"/>
      <c r="S206" s="47"/>
      <c r="T206" s="47"/>
      <c r="U206" s="46"/>
      <c r="V206" s="46"/>
    </row>
    <row r="207" spans="6:22" s="169" customFormat="1" ht="22.5" outlineLevel="4">
      <c r="F207" s="170"/>
      <c r="G207" s="171"/>
      <c r="H207" s="172" t="s">
        <v>113</v>
      </c>
      <c r="I207" s="173" t="s">
        <v>295</v>
      </c>
      <c r="J207" s="174"/>
      <c r="K207" s="203"/>
      <c r="L207" s="188"/>
      <c r="M207" s="188"/>
      <c r="N207" s="175"/>
      <c r="O207" s="218"/>
      <c r="P207" s="175"/>
      <c r="Q207" s="218"/>
      <c r="R207" s="176"/>
      <c r="S207" s="225"/>
      <c r="T207" s="225"/>
      <c r="U207" s="177"/>
      <c r="V207" s="177"/>
    </row>
    <row r="208" spans="6:22" s="43" customFormat="1" ht="6" customHeight="1" outlineLevel="4">
      <c r="F208" s="44"/>
      <c r="G208" s="45"/>
      <c r="H208" s="22"/>
      <c r="I208" s="46"/>
      <c r="J208" s="45"/>
      <c r="K208" s="204"/>
      <c r="L208" s="189"/>
      <c r="M208" s="190"/>
      <c r="N208" s="49"/>
      <c r="O208" s="217"/>
      <c r="P208" s="49"/>
      <c r="Q208" s="217"/>
      <c r="R208" s="48"/>
      <c r="S208" s="47"/>
      <c r="T208" s="47"/>
      <c r="U208" s="46"/>
      <c r="V208" s="46"/>
    </row>
    <row r="209" spans="6:22" s="35" customFormat="1" ht="12" outlineLevel="4">
      <c r="F209" s="36">
        <v>37</v>
      </c>
      <c r="G209" s="37" t="s">
        <v>5</v>
      </c>
      <c r="H209" s="38" t="s">
        <v>344</v>
      </c>
      <c r="I209" s="39" t="s">
        <v>345</v>
      </c>
      <c r="J209" s="37" t="s">
        <v>12</v>
      </c>
      <c r="K209" s="201">
        <v>1</v>
      </c>
      <c r="L209" s="340"/>
      <c r="M209" s="186">
        <f>K209*L209</f>
        <v>0</v>
      </c>
      <c r="N209" s="42"/>
      <c r="O209" s="216">
        <f>K209*N209</f>
        <v>0</v>
      </c>
      <c r="P209" s="42"/>
      <c r="Q209" s="216">
        <f>K209*P209</f>
        <v>0</v>
      </c>
      <c r="R209" s="41">
        <v>21</v>
      </c>
      <c r="S209" s="40">
        <f>M209*(R209/100)</f>
        <v>0</v>
      </c>
      <c r="T209" s="40">
        <f>M209+S209</f>
        <v>0</v>
      </c>
      <c r="U209" s="222" t="s">
        <v>342</v>
      </c>
      <c r="V209" s="99">
        <v>1</v>
      </c>
    </row>
    <row r="210" spans="6:22" s="43" customFormat="1" ht="12" outlineLevel="4">
      <c r="F210" s="44"/>
      <c r="G210" s="45"/>
      <c r="H210" s="21" t="s">
        <v>98</v>
      </c>
      <c r="I210" s="168"/>
      <c r="J210" s="167"/>
      <c r="K210" s="202"/>
      <c r="L210" s="187"/>
      <c r="M210" s="187"/>
      <c r="N210" s="49"/>
      <c r="O210" s="217"/>
      <c r="P210" s="49"/>
      <c r="Q210" s="217"/>
      <c r="R210" s="48"/>
      <c r="S210" s="47"/>
      <c r="T210" s="47"/>
      <c r="U210" s="46"/>
      <c r="V210" s="46"/>
    </row>
    <row r="211" spans="6:22" s="169" customFormat="1" ht="22.5" outlineLevel="4">
      <c r="F211" s="170"/>
      <c r="G211" s="171"/>
      <c r="H211" s="172" t="s">
        <v>113</v>
      </c>
      <c r="I211" s="173" t="s">
        <v>346</v>
      </c>
      <c r="J211" s="174"/>
      <c r="K211" s="203"/>
      <c r="L211" s="188"/>
      <c r="M211" s="188"/>
      <c r="N211" s="175"/>
      <c r="O211" s="218"/>
      <c r="P211" s="175"/>
      <c r="Q211" s="218"/>
      <c r="R211" s="176"/>
      <c r="S211" s="225"/>
      <c r="T211" s="225"/>
      <c r="U211" s="177"/>
      <c r="V211" s="177"/>
    </row>
    <row r="212" spans="6:22" s="43" customFormat="1" ht="6" customHeight="1" outlineLevel="4">
      <c r="F212" s="44"/>
      <c r="G212" s="45"/>
      <c r="H212" s="22"/>
      <c r="I212" s="46"/>
      <c r="J212" s="45"/>
      <c r="K212" s="204"/>
      <c r="L212" s="189"/>
      <c r="M212" s="190"/>
      <c r="N212" s="49"/>
      <c r="O212" s="217"/>
      <c r="P212" s="49"/>
      <c r="Q212" s="217"/>
      <c r="R212" s="48"/>
      <c r="S212" s="47"/>
      <c r="T212" s="47"/>
      <c r="U212" s="46"/>
      <c r="V212" s="46"/>
    </row>
    <row r="213" spans="6:20" s="3" customFormat="1" ht="12.75" customHeight="1" outlineLevel="4">
      <c r="F213" s="4"/>
      <c r="G213" s="5"/>
      <c r="H213" s="5"/>
      <c r="I213" s="24"/>
      <c r="J213" s="25"/>
      <c r="K213" s="206"/>
      <c r="L213" s="192"/>
      <c r="M213" s="192"/>
      <c r="N213" s="8"/>
      <c r="O213" s="220"/>
      <c r="P213" s="7"/>
      <c r="Q213" s="220"/>
      <c r="R213" s="9" t="s">
        <v>0</v>
      </c>
      <c r="S213" s="7"/>
      <c r="T213" s="7"/>
    </row>
    <row r="214" spans="6:22" s="64" customFormat="1" ht="16.5" customHeight="1" outlineLevel="3">
      <c r="F214" s="65"/>
      <c r="G214" s="66"/>
      <c r="H214" s="67"/>
      <c r="I214" s="67" t="s">
        <v>139</v>
      </c>
      <c r="J214" s="66"/>
      <c r="K214" s="200"/>
      <c r="L214" s="184"/>
      <c r="M214" s="185">
        <f>SUBTOTAL(9,M215:M260)</f>
        <v>0</v>
      </c>
      <c r="N214" s="70"/>
      <c r="O214" s="215">
        <f>SUBTOTAL(9,O215:O260)</f>
        <v>0.0060079999999999995</v>
      </c>
      <c r="P214" s="68"/>
      <c r="Q214" s="215">
        <f>SUBTOTAL(9,Q215:Q260)</f>
        <v>0</v>
      </c>
      <c r="R214" s="71" t="s">
        <v>0</v>
      </c>
      <c r="S214" s="68">
        <f>SUBTOTAL(9,S215:S260)</f>
        <v>0</v>
      </c>
      <c r="T214" s="68">
        <f>SUBTOTAL(9,T215:T260)</f>
        <v>0</v>
      </c>
      <c r="V214" s="69">
        <f>SUBTOTAL(9,V215:V260)</f>
        <v>6</v>
      </c>
    </row>
    <row r="215" spans="6:22" s="35" customFormat="1" ht="12" outlineLevel="4">
      <c r="F215" s="36">
        <v>38</v>
      </c>
      <c r="G215" s="37" t="s">
        <v>5</v>
      </c>
      <c r="H215" s="38" t="s">
        <v>42</v>
      </c>
      <c r="I215" s="39" t="s">
        <v>220</v>
      </c>
      <c r="J215" s="37" t="s">
        <v>6</v>
      </c>
      <c r="K215" s="201">
        <v>12.100000000000001</v>
      </c>
      <c r="L215" s="340"/>
      <c r="M215" s="186">
        <f>K215*L215</f>
        <v>0</v>
      </c>
      <c r="N215" s="42">
        <v>7E-05</v>
      </c>
      <c r="O215" s="216">
        <f>K215*N215</f>
        <v>0.000847</v>
      </c>
      <c r="P215" s="42"/>
      <c r="Q215" s="216">
        <f>K215*P215</f>
        <v>0</v>
      </c>
      <c r="R215" s="41">
        <v>21</v>
      </c>
      <c r="S215" s="40">
        <f>M215*(R215/100)</f>
        <v>0</v>
      </c>
      <c r="T215" s="40">
        <f>M215+S215</f>
        <v>0</v>
      </c>
      <c r="U215" s="222" t="s">
        <v>341</v>
      </c>
      <c r="V215" s="99">
        <v>1</v>
      </c>
    </row>
    <row r="216" spans="6:22" s="43" customFormat="1" ht="37.15" customHeight="1" outlineLevel="4">
      <c r="F216" s="44"/>
      <c r="G216" s="45"/>
      <c r="H216" s="21" t="s">
        <v>98</v>
      </c>
      <c r="I216" s="168" t="s">
        <v>298</v>
      </c>
      <c r="J216" s="167"/>
      <c r="K216" s="202"/>
      <c r="L216" s="187"/>
      <c r="M216" s="187"/>
      <c r="N216" s="49"/>
      <c r="O216" s="217"/>
      <c r="P216" s="49"/>
      <c r="Q216" s="217"/>
      <c r="R216" s="48"/>
      <c r="S216" s="47"/>
      <c r="T216" s="47"/>
      <c r="U216" s="46"/>
      <c r="V216" s="46"/>
    </row>
    <row r="217" spans="6:22" s="169" customFormat="1" ht="12" outlineLevel="4">
      <c r="F217" s="170"/>
      <c r="G217" s="171"/>
      <c r="H217" s="172" t="s">
        <v>113</v>
      </c>
      <c r="I217" s="173" t="s">
        <v>222</v>
      </c>
      <c r="J217" s="174"/>
      <c r="K217" s="203"/>
      <c r="L217" s="188"/>
      <c r="M217" s="188"/>
      <c r="N217" s="175"/>
      <c r="O217" s="218"/>
      <c r="P217" s="175"/>
      <c r="Q217" s="218"/>
      <c r="R217" s="176"/>
      <c r="S217" s="225"/>
      <c r="T217" s="225"/>
      <c r="U217" s="177"/>
      <c r="V217" s="177"/>
    </row>
    <row r="218" spans="6:22" s="43" customFormat="1" ht="6" customHeight="1" outlineLevel="4">
      <c r="F218" s="44"/>
      <c r="G218" s="45"/>
      <c r="H218" s="22"/>
      <c r="I218" s="46"/>
      <c r="J218" s="45"/>
      <c r="K218" s="204"/>
      <c r="L218" s="189"/>
      <c r="M218" s="190"/>
      <c r="N218" s="49"/>
      <c r="O218" s="217"/>
      <c r="P218" s="49"/>
      <c r="Q218" s="217"/>
      <c r="R218" s="48"/>
      <c r="S218" s="47"/>
      <c r="T218" s="47"/>
      <c r="U218" s="46"/>
      <c r="V218" s="46"/>
    </row>
    <row r="219" spans="6:20" s="50" customFormat="1" ht="11.25" outlineLevel="5">
      <c r="F219" s="51"/>
      <c r="G219" s="52"/>
      <c r="H219" s="23" t="str">
        <f aca="true" t="shared" si="1" ref="H219:H224">IF(AND(H218&lt;&gt;"Výkaz výměr:",I218=""),"Výkaz výměr:","")</f>
        <v>Výkaz výměr:</v>
      </c>
      <c r="I219" s="62" t="s">
        <v>196</v>
      </c>
      <c r="J219" s="63"/>
      <c r="K219" s="205">
        <v>2.4</v>
      </c>
      <c r="L219" s="191"/>
      <c r="M219" s="191"/>
      <c r="N219" s="54"/>
      <c r="O219" s="219"/>
      <c r="P219" s="53"/>
      <c r="Q219" s="219"/>
      <c r="R219" s="55" t="s">
        <v>0</v>
      </c>
      <c r="S219" s="53"/>
      <c r="T219" s="53"/>
    </row>
    <row r="220" spans="6:20" s="50" customFormat="1" ht="11.25" outlineLevel="5">
      <c r="F220" s="51"/>
      <c r="G220" s="52"/>
      <c r="H220" s="23" t="str">
        <f t="shared" si="1"/>
        <v/>
      </c>
      <c r="I220" s="62" t="s">
        <v>215</v>
      </c>
      <c r="J220" s="63"/>
      <c r="K220" s="205">
        <v>0.7000000000000002</v>
      </c>
      <c r="L220" s="191"/>
      <c r="M220" s="191"/>
      <c r="N220" s="54"/>
      <c r="O220" s="219"/>
      <c r="P220" s="53"/>
      <c r="Q220" s="219"/>
      <c r="R220" s="55" t="s">
        <v>0</v>
      </c>
      <c r="S220" s="53"/>
      <c r="T220" s="53"/>
    </row>
    <row r="221" spans="6:20" s="50" customFormat="1" ht="11.25" outlineLevel="5">
      <c r="F221" s="51"/>
      <c r="G221" s="52"/>
      <c r="H221" s="23" t="str">
        <f t="shared" si="1"/>
        <v/>
      </c>
      <c r="I221" s="62" t="s">
        <v>195</v>
      </c>
      <c r="J221" s="63"/>
      <c r="K221" s="205">
        <v>2.4</v>
      </c>
      <c r="L221" s="191"/>
      <c r="M221" s="191"/>
      <c r="N221" s="54"/>
      <c r="O221" s="219"/>
      <c r="P221" s="53"/>
      <c r="Q221" s="219"/>
      <c r="R221" s="55" t="s">
        <v>0</v>
      </c>
      <c r="S221" s="53"/>
      <c r="T221" s="53"/>
    </row>
    <row r="222" spans="6:20" s="50" customFormat="1" ht="11.25" outlineLevel="5">
      <c r="F222" s="51"/>
      <c r="G222" s="52"/>
      <c r="H222" s="23" t="str">
        <f t="shared" si="1"/>
        <v/>
      </c>
      <c r="I222" s="62" t="s">
        <v>240</v>
      </c>
      <c r="J222" s="63"/>
      <c r="K222" s="205">
        <v>3.8</v>
      </c>
      <c r="L222" s="191"/>
      <c r="M222" s="191"/>
      <c r="N222" s="54"/>
      <c r="O222" s="219"/>
      <c r="P222" s="53"/>
      <c r="Q222" s="219"/>
      <c r="R222" s="55" t="s">
        <v>0</v>
      </c>
      <c r="S222" s="53"/>
      <c r="T222" s="53"/>
    </row>
    <row r="223" spans="6:20" s="50" customFormat="1" ht="11.25" outlineLevel="5">
      <c r="F223" s="51"/>
      <c r="G223" s="52"/>
      <c r="H223" s="23" t="str">
        <f t="shared" si="1"/>
        <v/>
      </c>
      <c r="I223" s="62" t="s">
        <v>158</v>
      </c>
      <c r="J223" s="63"/>
      <c r="K223" s="205">
        <v>1.4</v>
      </c>
      <c r="L223" s="191"/>
      <c r="M223" s="191"/>
      <c r="N223" s="54"/>
      <c r="O223" s="219"/>
      <c r="P223" s="53"/>
      <c r="Q223" s="219"/>
      <c r="R223" s="55" t="s">
        <v>0</v>
      </c>
      <c r="S223" s="53"/>
      <c r="T223" s="53"/>
    </row>
    <row r="224" spans="6:20" s="50" customFormat="1" ht="11.25" outlineLevel="5">
      <c r="F224" s="51"/>
      <c r="G224" s="52"/>
      <c r="H224" s="23" t="str">
        <f t="shared" si="1"/>
        <v/>
      </c>
      <c r="I224" s="62" t="s">
        <v>159</v>
      </c>
      <c r="J224" s="63"/>
      <c r="K224" s="205">
        <v>1.4</v>
      </c>
      <c r="L224" s="191"/>
      <c r="M224" s="191"/>
      <c r="N224" s="54"/>
      <c r="O224" s="219"/>
      <c r="P224" s="53"/>
      <c r="Q224" s="219"/>
      <c r="R224" s="55" t="s">
        <v>0</v>
      </c>
      <c r="S224" s="53"/>
      <c r="T224" s="53"/>
    </row>
    <row r="225" spans="6:22" s="35" customFormat="1" ht="24" outlineLevel="4">
      <c r="F225" s="36">
        <v>39</v>
      </c>
      <c r="G225" s="37" t="s">
        <v>5</v>
      </c>
      <c r="H225" s="38" t="s">
        <v>87</v>
      </c>
      <c r="I225" s="39" t="s">
        <v>255</v>
      </c>
      <c r="J225" s="37" t="s">
        <v>6</v>
      </c>
      <c r="K225" s="201">
        <v>4.5</v>
      </c>
      <c r="L225" s="340"/>
      <c r="M225" s="186">
        <f>K225*L225</f>
        <v>0</v>
      </c>
      <c r="N225" s="42">
        <v>0.00014</v>
      </c>
      <c r="O225" s="216">
        <f>K225*N225</f>
        <v>0.0006299999999999999</v>
      </c>
      <c r="P225" s="42"/>
      <c r="Q225" s="216">
        <f>K225*P225</f>
        <v>0</v>
      </c>
      <c r="R225" s="41">
        <v>21</v>
      </c>
      <c r="S225" s="40">
        <f>M225*(R225/100)</f>
        <v>0</v>
      </c>
      <c r="T225" s="40">
        <f>M225+S225</f>
        <v>0</v>
      </c>
      <c r="U225" s="222" t="s">
        <v>342</v>
      </c>
      <c r="V225" s="99">
        <v>1</v>
      </c>
    </row>
    <row r="226" spans="6:22" s="43" customFormat="1" ht="48.6" customHeight="1" outlineLevel="4">
      <c r="F226" s="44"/>
      <c r="G226" s="45"/>
      <c r="H226" s="21" t="s">
        <v>98</v>
      </c>
      <c r="I226" s="168" t="s">
        <v>285</v>
      </c>
      <c r="J226" s="167"/>
      <c r="K226" s="202"/>
      <c r="L226" s="187"/>
      <c r="M226" s="187"/>
      <c r="N226" s="49"/>
      <c r="O226" s="217"/>
      <c r="P226" s="49"/>
      <c r="Q226" s="217"/>
      <c r="R226" s="48"/>
      <c r="S226" s="47"/>
      <c r="T226" s="47"/>
      <c r="U226" s="46"/>
      <c r="V226" s="46"/>
    </row>
    <row r="227" spans="6:22" s="169" customFormat="1" ht="22.5" outlineLevel="4">
      <c r="F227" s="170"/>
      <c r="G227" s="171"/>
      <c r="H227" s="172" t="s">
        <v>113</v>
      </c>
      <c r="I227" s="173" t="s">
        <v>333</v>
      </c>
      <c r="J227" s="174"/>
      <c r="K227" s="203"/>
      <c r="L227" s="188"/>
      <c r="M227" s="188"/>
      <c r="N227" s="175"/>
      <c r="O227" s="218"/>
      <c r="P227" s="175"/>
      <c r="Q227" s="218"/>
      <c r="R227" s="176"/>
      <c r="S227" s="225"/>
      <c r="T227" s="225"/>
      <c r="U227" s="177"/>
      <c r="V227" s="177"/>
    </row>
    <row r="228" spans="6:22" s="43" customFormat="1" ht="6" customHeight="1" outlineLevel="4">
      <c r="F228" s="44"/>
      <c r="G228" s="45"/>
      <c r="H228" s="22"/>
      <c r="I228" s="46"/>
      <c r="J228" s="45"/>
      <c r="K228" s="204"/>
      <c r="L228" s="189"/>
      <c r="M228" s="190"/>
      <c r="N228" s="49"/>
      <c r="O228" s="217"/>
      <c r="P228" s="49"/>
      <c r="Q228" s="217"/>
      <c r="R228" s="48"/>
      <c r="S228" s="47"/>
      <c r="T228" s="47"/>
      <c r="U228" s="46"/>
      <c r="V228" s="46"/>
    </row>
    <row r="229" spans="6:20" s="50" customFormat="1" ht="11.25" outlineLevel="5">
      <c r="F229" s="51"/>
      <c r="G229" s="52"/>
      <c r="H229" s="23" t="str">
        <f>IF(AND(H228&lt;&gt;"Výkaz výměr:",I228=""),"Výkaz výměr:","")</f>
        <v>Výkaz výměr:</v>
      </c>
      <c r="I229" s="62" t="s">
        <v>196</v>
      </c>
      <c r="J229" s="63"/>
      <c r="K229" s="205">
        <v>2.4</v>
      </c>
      <c r="L229" s="191"/>
      <c r="M229" s="191"/>
      <c r="N229" s="54"/>
      <c r="O229" s="219"/>
      <c r="P229" s="53"/>
      <c r="Q229" s="219"/>
      <c r="R229" s="55" t="s">
        <v>0</v>
      </c>
      <c r="S229" s="53"/>
      <c r="T229" s="53"/>
    </row>
    <row r="230" spans="6:20" s="50" customFormat="1" ht="11.25" outlineLevel="5">
      <c r="F230" s="51"/>
      <c r="G230" s="52"/>
      <c r="H230" s="23" t="str">
        <f>IF(AND(H229&lt;&gt;"Výkaz výměr:",I229=""),"Výkaz výměr:","")</f>
        <v/>
      </c>
      <c r="I230" s="62" t="s">
        <v>215</v>
      </c>
      <c r="J230" s="63"/>
      <c r="K230" s="205">
        <v>0.7000000000000002</v>
      </c>
      <c r="L230" s="191"/>
      <c r="M230" s="191"/>
      <c r="N230" s="54"/>
      <c r="O230" s="219"/>
      <c r="P230" s="53"/>
      <c r="Q230" s="219"/>
      <c r="R230" s="55" t="s">
        <v>0</v>
      </c>
      <c r="S230" s="53"/>
      <c r="T230" s="53"/>
    </row>
    <row r="231" spans="6:20" s="50" customFormat="1" ht="11.25" outlineLevel="5">
      <c r="F231" s="51"/>
      <c r="G231" s="52"/>
      <c r="H231" s="23" t="str">
        <f>IF(AND(H230&lt;&gt;"Výkaz výměr:",I230=""),"Výkaz výměr:","")</f>
        <v/>
      </c>
      <c r="I231" s="62" t="s">
        <v>158</v>
      </c>
      <c r="J231" s="63"/>
      <c r="K231" s="205">
        <v>1.4</v>
      </c>
      <c r="L231" s="191"/>
      <c r="M231" s="191"/>
      <c r="N231" s="54"/>
      <c r="O231" s="219"/>
      <c r="P231" s="53"/>
      <c r="Q231" s="219"/>
      <c r="R231" s="55" t="s">
        <v>0</v>
      </c>
      <c r="S231" s="53"/>
      <c r="T231" s="53"/>
    </row>
    <row r="232" spans="6:22" s="35" customFormat="1" ht="24" outlineLevel="4">
      <c r="F232" s="36">
        <v>40</v>
      </c>
      <c r="G232" s="37" t="s">
        <v>5</v>
      </c>
      <c r="H232" s="38" t="s">
        <v>88</v>
      </c>
      <c r="I232" s="39" t="s">
        <v>254</v>
      </c>
      <c r="J232" s="37" t="s">
        <v>6</v>
      </c>
      <c r="K232" s="201">
        <v>7.6</v>
      </c>
      <c r="L232" s="340"/>
      <c r="M232" s="186">
        <f>K232*L232</f>
        <v>0</v>
      </c>
      <c r="N232" s="42">
        <v>0.00014</v>
      </c>
      <c r="O232" s="216">
        <f>K232*N232</f>
        <v>0.0010639999999999998</v>
      </c>
      <c r="P232" s="42"/>
      <c r="Q232" s="216">
        <f>K232*P232</f>
        <v>0</v>
      </c>
      <c r="R232" s="41">
        <v>21</v>
      </c>
      <c r="S232" s="40">
        <f>M232*(R232/100)</f>
        <v>0</v>
      </c>
      <c r="T232" s="40">
        <f>M232+S232</f>
        <v>0</v>
      </c>
      <c r="U232" s="222" t="s">
        <v>342</v>
      </c>
      <c r="V232" s="99">
        <v>1</v>
      </c>
    </row>
    <row r="233" spans="6:22" s="43" customFormat="1" ht="46.15" customHeight="1" outlineLevel="4">
      <c r="F233" s="44"/>
      <c r="G233" s="45"/>
      <c r="H233" s="21" t="s">
        <v>98</v>
      </c>
      <c r="I233" s="168" t="s">
        <v>285</v>
      </c>
      <c r="J233" s="167"/>
      <c r="K233" s="202"/>
      <c r="L233" s="187"/>
      <c r="M233" s="187"/>
      <c r="N233" s="49"/>
      <c r="O233" s="217"/>
      <c r="P233" s="49"/>
      <c r="Q233" s="217"/>
      <c r="R233" s="48"/>
      <c r="S233" s="47"/>
      <c r="T233" s="47"/>
      <c r="U233" s="46"/>
      <c r="V233" s="46"/>
    </row>
    <row r="234" spans="6:22" s="169" customFormat="1" ht="22.5" outlineLevel="4">
      <c r="F234" s="170"/>
      <c r="G234" s="171"/>
      <c r="H234" s="172" t="s">
        <v>113</v>
      </c>
      <c r="I234" s="173" t="s">
        <v>339</v>
      </c>
      <c r="J234" s="174"/>
      <c r="K234" s="203"/>
      <c r="L234" s="188"/>
      <c r="M234" s="188"/>
      <c r="N234" s="175"/>
      <c r="O234" s="218"/>
      <c r="P234" s="175"/>
      <c r="Q234" s="218"/>
      <c r="R234" s="176"/>
      <c r="S234" s="225"/>
      <c r="T234" s="225"/>
      <c r="U234" s="177"/>
      <c r="V234" s="177"/>
    </row>
    <row r="235" spans="6:22" s="43" customFormat="1" ht="6" customHeight="1" outlineLevel="4">
      <c r="F235" s="44"/>
      <c r="G235" s="45"/>
      <c r="H235" s="22"/>
      <c r="I235" s="46"/>
      <c r="J235" s="45"/>
      <c r="K235" s="204"/>
      <c r="L235" s="189"/>
      <c r="M235" s="190"/>
      <c r="N235" s="49"/>
      <c r="O235" s="217"/>
      <c r="P235" s="49"/>
      <c r="Q235" s="217"/>
      <c r="R235" s="48"/>
      <c r="S235" s="47"/>
      <c r="T235" s="47"/>
      <c r="U235" s="46"/>
      <c r="V235" s="46"/>
    </row>
    <row r="236" spans="6:20" s="50" customFormat="1" ht="11.25" outlineLevel="5">
      <c r="F236" s="51"/>
      <c r="G236" s="52"/>
      <c r="H236" s="23" t="str">
        <f>IF(AND(H235&lt;&gt;"Výkaz výměr:",I235=""),"Výkaz výměr:","")</f>
        <v>Výkaz výměr:</v>
      </c>
      <c r="I236" s="62" t="s">
        <v>195</v>
      </c>
      <c r="J236" s="63"/>
      <c r="K236" s="205">
        <v>2.4</v>
      </c>
      <c r="L236" s="191"/>
      <c r="M236" s="191"/>
      <c r="N236" s="54"/>
      <c r="O236" s="219"/>
      <c r="P236" s="53"/>
      <c r="Q236" s="219"/>
      <c r="R236" s="55" t="s">
        <v>0</v>
      </c>
      <c r="S236" s="53"/>
      <c r="T236" s="53"/>
    </row>
    <row r="237" spans="6:20" s="50" customFormat="1" ht="11.25" outlineLevel="5">
      <c r="F237" s="51"/>
      <c r="G237" s="52"/>
      <c r="H237" s="23" t="str">
        <f>IF(AND(H236&lt;&gt;"Výkaz výměr:",I236=""),"Výkaz výměr:","")</f>
        <v/>
      </c>
      <c r="I237" s="62" t="s">
        <v>240</v>
      </c>
      <c r="J237" s="63"/>
      <c r="K237" s="205">
        <v>3.8</v>
      </c>
      <c r="L237" s="191"/>
      <c r="M237" s="191"/>
      <c r="N237" s="54"/>
      <c r="O237" s="219"/>
      <c r="P237" s="53"/>
      <c r="Q237" s="219"/>
      <c r="R237" s="55" t="s">
        <v>0</v>
      </c>
      <c r="S237" s="53"/>
      <c r="T237" s="53"/>
    </row>
    <row r="238" spans="6:20" s="50" customFormat="1" ht="11.25" outlineLevel="5">
      <c r="F238" s="51"/>
      <c r="G238" s="52"/>
      <c r="H238" s="23" t="str">
        <f>IF(AND(H237&lt;&gt;"Výkaz výměr:",I237=""),"Výkaz výměr:","")</f>
        <v/>
      </c>
      <c r="I238" s="62" t="s">
        <v>159</v>
      </c>
      <c r="J238" s="63"/>
      <c r="K238" s="205">
        <v>1.4</v>
      </c>
      <c r="L238" s="191"/>
      <c r="M238" s="191"/>
      <c r="N238" s="54"/>
      <c r="O238" s="219"/>
      <c r="P238" s="53"/>
      <c r="Q238" s="219"/>
      <c r="R238" s="55" t="s">
        <v>0</v>
      </c>
      <c r="S238" s="53"/>
      <c r="T238" s="53"/>
    </row>
    <row r="239" spans="6:22" s="35" customFormat="1" ht="24" outlineLevel="4">
      <c r="F239" s="36">
        <v>41</v>
      </c>
      <c r="G239" s="37" t="s">
        <v>5</v>
      </c>
      <c r="H239" s="38" t="s">
        <v>89</v>
      </c>
      <c r="I239" s="39" t="s">
        <v>243</v>
      </c>
      <c r="J239" s="37" t="s">
        <v>6</v>
      </c>
      <c r="K239" s="201">
        <v>7.6</v>
      </c>
      <c r="L239" s="340"/>
      <c r="M239" s="186">
        <f>K239*L239</f>
        <v>0</v>
      </c>
      <c r="N239" s="42">
        <v>0.00023</v>
      </c>
      <c r="O239" s="216">
        <f>K239*N239</f>
        <v>0.001748</v>
      </c>
      <c r="P239" s="42"/>
      <c r="Q239" s="216">
        <f>K239*P239</f>
        <v>0</v>
      </c>
      <c r="R239" s="41">
        <v>21</v>
      </c>
      <c r="S239" s="40">
        <f>M239*(R239/100)</f>
        <v>0</v>
      </c>
      <c r="T239" s="40">
        <f>M239+S239</f>
        <v>0</v>
      </c>
      <c r="U239" s="222" t="s">
        <v>342</v>
      </c>
      <c r="V239" s="99">
        <v>1</v>
      </c>
    </row>
    <row r="240" spans="6:22" s="43" customFormat="1" ht="46.15" customHeight="1" outlineLevel="4">
      <c r="F240" s="44"/>
      <c r="G240" s="45"/>
      <c r="H240" s="21" t="s">
        <v>98</v>
      </c>
      <c r="I240" s="168" t="s">
        <v>257</v>
      </c>
      <c r="J240" s="167"/>
      <c r="K240" s="202"/>
      <c r="L240" s="187"/>
      <c r="M240" s="187"/>
      <c r="N240" s="49"/>
      <c r="O240" s="217"/>
      <c r="P240" s="49"/>
      <c r="Q240" s="217"/>
      <c r="R240" s="48"/>
      <c r="S240" s="47"/>
      <c r="T240" s="47"/>
      <c r="U240" s="46"/>
      <c r="V240" s="46"/>
    </row>
    <row r="241" spans="6:22" s="169" customFormat="1" ht="22.5" outlineLevel="4">
      <c r="F241" s="170"/>
      <c r="G241" s="171"/>
      <c r="H241" s="172" t="s">
        <v>113</v>
      </c>
      <c r="I241" s="173" t="s">
        <v>339</v>
      </c>
      <c r="J241" s="174"/>
      <c r="K241" s="203"/>
      <c r="L241" s="188"/>
      <c r="M241" s="188"/>
      <c r="N241" s="175"/>
      <c r="O241" s="218"/>
      <c r="P241" s="175"/>
      <c r="Q241" s="218"/>
      <c r="R241" s="176"/>
      <c r="S241" s="225"/>
      <c r="T241" s="225"/>
      <c r="U241" s="177"/>
      <c r="V241" s="177"/>
    </row>
    <row r="242" spans="6:22" s="43" customFormat="1" ht="6" customHeight="1" outlineLevel="4">
      <c r="F242" s="44"/>
      <c r="G242" s="45"/>
      <c r="H242" s="22"/>
      <c r="I242" s="46"/>
      <c r="J242" s="45"/>
      <c r="K242" s="204"/>
      <c r="L242" s="189"/>
      <c r="M242" s="190"/>
      <c r="N242" s="49"/>
      <c r="O242" s="217"/>
      <c r="P242" s="49"/>
      <c r="Q242" s="217"/>
      <c r="R242" s="48"/>
      <c r="S242" s="47"/>
      <c r="T242" s="47"/>
      <c r="U242" s="46"/>
      <c r="V242" s="46"/>
    </row>
    <row r="243" spans="6:20" s="50" customFormat="1" ht="11.25" outlineLevel="5">
      <c r="F243" s="51"/>
      <c r="G243" s="52"/>
      <c r="H243" s="23" t="str">
        <f>IF(AND(H242&lt;&gt;"Výkaz výměr:",I242=""),"Výkaz výměr:","")</f>
        <v>Výkaz výměr:</v>
      </c>
      <c r="I243" s="62" t="s">
        <v>195</v>
      </c>
      <c r="J243" s="63"/>
      <c r="K243" s="205">
        <v>2.4</v>
      </c>
      <c r="L243" s="191"/>
      <c r="M243" s="191"/>
      <c r="N243" s="54"/>
      <c r="O243" s="219"/>
      <c r="P243" s="53"/>
      <c r="Q243" s="219"/>
      <c r="R243" s="55" t="s">
        <v>0</v>
      </c>
      <c r="S243" s="53"/>
      <c r="T243" s="53"/>
    </row>
    <row r="244" spans="6:20" s="50" customFormat="1" ht="11.25" outlineLevel="5">
      <c r="F244" s="51"/>
      <c r="G244" s="52"/>
      <c r="H244" s="23" t="str">
        <f>IF(AND(H243&lt;&gt;"Výkaz výměr:",I243=""),"Výkaz výměr:","")</f>
        <v/>
      </c>
      <c r="I244" s="62" t="s">
        <v>240</v>
      </c>
      <c r="J244" s="63"/>
      <c r="K244" s="205">
        <v>3.8</v>
      </c>
      <c r="L244" s="191"/>
      <c r="M244" s="191"/>
      <c r="N244" s="54"/>
      <c r="O244" s="219"/>
      <c r="P244" s="53"/>
      <c r="Q244" s="219"/>
      <c r="R244" s="55" t="s">
        <v>0</v>
      </c>
      <c r="S244" s="53"/>
      <c r="T244" s="53"/>
    </row>
    <row r="245" spans="6:20" s="50" customFormat="1" ht="11.25" outlineLevel="5">
      <c r="F245" s="51"/>
      <c r="G245" s="52"/>
      <c r="H245" s="23" t="str">
        <f>IF(AND(H244&lt;&gt;"Výkaz výměr:",I244=""),"Výkaz výměr:","")</f>
        <v/>
      </c>
      <c r="I245" s="62" t="s">
        <v>159</v>
      </c>
      <c r="J245" s="63"/>
      <c r="K245" s="205">
        <v>1.4</v>
      </c>
      <c r="L245" s="191"/>
      <c r="M245" s="191"/>
      <c r="N245" s="54"/>
      <c r="O245" s="219"/>
      <c r="P245" s="53"/>
      <c r="Q245" s="219"/>
      <c r="R245" s="55" t="s">
        <v>0</v>
      </c>
      <c r="S245" s="53"/>
      <c r="T245" s="53"/>
    </row>
    <row r="246" spans="6:22" s="35" customFormat="1" ht="12" outlineLevel="4">
      <c r="F246" s="36">
        <v>42</v>
      </c>
      <c r="G246" s="37" t="s">
        <v>5</v>
      </c>
      <c r="H246" s="38" t="s">
        <v>90</v>
      </c>
      <c r="I246" s="39" t="s">
        <v>228</v>
      </c>
      <c r="J246" s="37" t="s">
        <v>6</v>
      </c>
      <c r="K246" s="201">
        <v>4.5</v>
      </c>
      <c r="L246" s="340"/>
      <c r="M246" s="186">
        <f>K246*L246</f>
        <v>0</v>
      </c>
      <c r="N246" s="42">
        <v>0.00023</v>
      </c>
      <c r="O246" s="216">
        <f>K246*N246</f>
        <v>0.0010350000000000001</v>
      </c>
      <c r="P246" s="42"/>
      <c r="Q246" s="216">
        <f>K246*P246</f>
        <v>0</v>
      </c>
      <c r="R246" s="41">
        <v>21</v>
      </c>
      <c r="S246" s="40">
        <f>M246*(R246/100)</f>
        <v>0</v>
      </c>
      <c r="T246" s="40">
        <f>M246+S246</f>
        <v>0</v>
      </c>
      <c r="U246" s="222" t="s">
        <v>342</v>
      </c>
      <c r="V246" s="99">
        <v>1</v>
      </c>
    </row>
    <row r="247" spans="6:22" s="43" customFormat="1" ht="46.9" customHeight="1" outlineLevel="4">
      <c r="F247" s="44"/>
      <c r="G247" s="45"/>
      <c r="H247" s="21" t="s">
        <v>98</v>
      </c>
      <c r="I247" s="168" t="s">
        <v>275</v>
      </c>
      <c r="J247" s="167"/>
      <c r="K247" s="202"/>
      <c r="L247" s="187"/>
      <c r="M247" s="187"/>
      <c r="N247" s="49"/>
      <c r="O247" s="217"/>
      <c r="P247" s="49"/>
      <c r="Q247" s="217"/>
      <c r="R247" s="48"/>
      <c r="S247" s="47"/>
      <c r="T247" s="47"/>
      <c r="U247" s="46"/>
      <c r="V247" s="46"/>
    </row>
    <row r="248" spans="6:22" s="169" customFormat="1" ht="22.5" outlineLevel="4">
      <c r="F248" s="170"/>
      <c r="G248" s="171"/>
      <c r="H248" s="172" t="s">
        <v>113</v>
      </c>
      <c r="I248" s="173" t="s">
        <v>333</v>
      </c>
      <c r="J248" s="174"/>
      <c r="K248" s="203"/>
      <c r="L248" s="188"/>
      <c r="M248" s="188"/>
      <c r="N248" s="175"/>
      <c r="O248" s="218"/>
      <c r="P248" s="175"/>
      <c r="Q248" s="218"/>
      <c r="R248" s="176"/>
      <c r="S248" s="225"/>
      <c r="T248" s="225"/>
      <c r="U248" s="177"/>
      <c r="V248" s="177"/>
    </row>
    <row r="249" spans="6:22" s="43" customFormat="1" ht="6" customHeight="1" outlineLevel="4">
      <c r="F249" s="44"/>
      <c r="G249" s="45"/>
      <c r="H249" s="22"/>
      <c r="I249" s="46"/>
      <c r="J249" s="45"/>
      <c r="K249" s="204"/>
      <c r="L249" s="189"/>
      <c r="M249" s="190"/>
      <c r="N249" s="49"/>
      <c r="O249" s="217"/>
      <c r="P249" s="49"/>
      <c r="Q249" s="217"/>
      <c r="R249" s="48"/>
      <c r="S249" s="47"/>
      <c r="T249" s="47"/>
      <c r="U249" s="46"/>
      <c r="V249" s="46"/>
    </row>
    <row r="250" spans="6:20" s="50" customFormat="1" ht="11.25" outlineLevel="5">
      <c r="F250" s="51"/>
      <c r="G250" s="52"/>
      <c r="H250" s="23" t="str">
        <f>IF(AND(H249&lt;&gt;"Výkaz výměr:",I249=""),"Výkaz výměr:","")</f>
        <v>Výkaz výměr:</v>
      </c>
      <c r="I250" s="62" t="s">
        <v>196</v>
      </c>
      <c r="J250" s="63"/>
      <c r="K250" s="205">
        <v>2.4</v>
      </c>
      <c r="L250" s="191"/>
      <c r="M250" s="191"/>
      <c r="N250" s="54"/>
      <c r="O250" s="219"/>
      <c r="P250" s="53"/>
      <c r="Q250" s="219"/>
      <c r="R250" s="55" t="s">
        <v>0</v>
      </c>
      <c r="S250" s="53"/>
      <c r="T250" s="53"/>
    </row>
    <row r="251" spans="6:20" s="50" customFormat="1" ht="11.25" outlineLevel="5">
      <c r="F251" s="51"/>
      <c r="G251" s="52"/>
      <c r="H251" s="23" t="str">
        <f>IF(AND(H250&lt;&gt;"Výkaz výměr:",I250=""),"Výkaz výměr:","")</f>
        <v/>
      </c>
      <c r="I251" s="62" t="s">
        <v>215</v>
      </c>
      <c r="J251" s="63"/>
      <c r="K251" s="205">
        <v>0.7000000000000002</v>
      </c>
      <c r="L251" s="191"/>
      <c r="M251" s="191"/>
      <c r="N251" s="54"/>
      <c r="O251" s="219"/>
      <c r="P251" s="53"/>
      <c r="Q251" s="219"/>
      <c r="R251" s="55" t="s">
        <v>0</v>
      </c>
      <c r="S251" s="53"/>
      <c r="T251" s="53"/>
    </row>
    <row r="252" spans="6:20" s="50" customFormat="1" ht="11.25" outlineLevel="5">
      <c r="F252" s="51"/>
      <c r="G252" s="52"/>
      <c r="H252" s="23" t="str">
        <f>IF(AND(H251&lt;&gt;"Výkaz výměr:",I251=""),"Výkaz výměr:","")</f>
        <v/>
      </c>
      <c r="I252" s="62" t="s">
        <v>158</v>
      </c>
      <c r="J252" s="63"/>
      <c r="K252" s="205">
        <v>1.4</v>
      </c>
      <c r="L252" s="191"/>
      <c r="M252" s="191"/>
      <c r="N252" s="54"/>
      <c r="O252" s="219"/>
      <c r="P252" s="53"/>
      <c r="Q252" s="219"/>
      <c r="R252" s="55" t="s">
        <v>0</v>
      </c>
      <c r="S252" s="53"/>
      <c r="T252" s="53"/>
    </row>
    <row r="253" spans="6:22" s="35" customFormat="1" ht="12" outlineLevel="4">
      <c r="F253" s="36">
        <v>43</v>
      </c>
      <c r="G253" s="37" t="s">
        <v>5</v>
      </c>
      <c r="H253" s="38" t="s">
        <v>91</v>
      </c>
      <c r="I253" s="39" t="s">
        <v>233</v>
      </c>
      <c r="J253" s="37" t="s">
        <v>6</v>
      </c>
      <c r="K253" s="201">
        <v>7.6</v>
      </c>
      <c r="L253" s="340"/>
      <c r="M253" s="186">
        <f>K253*L253</f>
        <v>0</v>
      </c>
      <c r="N253" s="42">
        <v>9E-05</v>
      </c>
      <c r="O253" s="216">
        <f>K253*N253</f>
        <v>0.000684</v>
      </c>
      <c r="P253" s="42"/>
      <c r="Q253" s="216">
        <f>K253*P253</f>
        <v>0</v>
      </c>
      <c r="R253" s="41">
        <v>21</v>
      </c>
      <c r="S253" s="40">
        <f>M253*(R253/100)</f>
        <v>0</v>
      </c>
      <c r="T253" s="40">
        <f>M253+S253</f>
        <v>0</v>
      </c>
      <c r="U253" s="222" t="s">
        <v>342</v>
      </c>
      <c r="V253" s="99">
        <v>1</v>
      </c>
    </row>
    <row r="254" spans="6:22" s="43" customFormat="1" ht="46.15" customHeight="1" outlineLevel="4">
      <c r="F254" s="44"/>
      <c r="G254" s="45"/>
      <c r="H254" s="21" t="s">
        <v>98</v>
      </c>
      <c r="I254" s="168" t="s">
        <v>279</v>
      </c>
      <c r="J254" s="167"/>
      <c r="K254" s="202"/>
      <c r="L254" s="187"/>
      <c r="M254" s="187"/>
      <c r="N254" s="49"/>
      <c r="O254" s="217"/>
      <c r="P254" s="49"/>
      <c r="Q254" s="217"/>
      <c r="R254" s="48"/>
      <c r="S254" s="47"/>
      <c r="T254" s="47"/>
      <c r="U254" s="46"/>
      <c r="V254" s="46"/>
    </row>
    <row r="255" spans="6:22" s="169" customFormat="1" ht="22.5" outlineLevel="4">
      <c r="F255" s="170"/>
      <c r="G255" s="171"/>
      <c r="H255" s="172" t="s">
        <v>113</v>
      </c>
      <c r="I255" s="173" t="s">
        <v>339</v>
      </c>
      <c r="J255" s="174"/>
      <c r="K255" s="203"/>
      <c r="L255" s="188"/>
      <c r="M255" s="188"/>
      <c r="N255" s="175"/>
      <c r="O255" s="218"/>
      <c r="P255" s="175"/>
      <c r="Q255" s="218"/>
      <c r="R255" s="176"/>
      <c r="S255" s="225"/>
      <c r="T255" s="225"/>
      <c r="U255" s="177"/>
      <c r="V255" s="177"/>
    </row>
    <row r="256" spans="6:22" s="43" customFormat="1" ht="6" customHeight="1" outlineLevel="4">
      <c r="F256" s="44"/>
      <c r="G256" s="45"/>
      <c r="H256" s="22"/>
      <c r="I256" s="46"/>
      <c r="J256" s="45"/>
      <c r="K256" s="204"/>
      <c r="L256" s="189"/>
      <c r="M256" s="190"/>
      <c r="N256" s="49"/>
      <c r="O256" s="217"/>
      <c r="P256" s="49"/>
      <c r="Q256" s="217"/>
      <c r="R256" s="48"/>
      <c r="S256" s="47"/>
      <c r="T256" s="47"/>
      <c r="U256" s="46"/>
      <c r="V256" s="46"/>
    </row>
    <row r="257" spans="6:20" s="50" customFormat="1" ht="11.25" outlineLevel="5">
      <c r="F257" s="51"/>
      <c r="G257" s="52"/>
      <c r="H257" s="23" t="str">
        <f>IF(AND(H256&lt;&gt;"Výkaz výměr:",I256=""),"Výkaz výměr:","")</f>
        <v>Výkaz výměr:</v>
      </c>
      <c r="I257" s="62" t="s">
        <v>195</v>
      </c>
      <c r="J257" s="63"/>
      <c r="K257" s="205">
        <v>2.4</v>
      </c>
      <c r="L257" s="191"/>
      <c r="M257" s="191"/>
      <c r="N257" s="54"/>
      <c r="O257" s="219"/>
      <c r="P257" s="53"/>
      <c r="Q257" s="219"/>
      <c r="R257" s="55" t="s">
        <v>0</v>
      </c>
      <c r="S257" s="53"/>
      <c r="T257" s="53"/>
    </row>
    <row r="258" spans="6:20" s="50" customFormat="1" ht="11.25" outlineLevel="5">
      <c r="F258" s="51"/>
      <c r="G258" s="52"/>
      <c r="H258" s="23" t="str">
        <f>IF(AND(H257&lt;&gt;"Výkaz výměr:",I257=""),"Výkaz výměr:","")</f>
        <v/>
      </c>
      <c r="I258" s="62" t="s">
        <v>240</v>
      </c>
      <c r="J258" s="63"/>
      <c r="K258" s="205">
        <v>3.8</v>
      </c>
      <c r="L258" s="191"/>
      <c r="M258" s="191"/>
      <c r="N258" s="54"/>
      <c r="O258" s="219"/>
      <c r="P258" s="53"/>
      <c r="Q258" s="219"/>
      <c r="R258" s="55" t="s">
        <v>0</v>
      </c>
      <c r="S258" s="53"/>
      <c r="T258" s="53"/>
    </row>
    <row r="259" spans="6:20" s="50" customFormat="1" ht="11.25" outlineLevel="5">
      <c r="F259" s="51"/>
      <c r="G259" s="52"/>
      <c r="H259" s="23" t="str">
        <f>IF(AND(H258&lt;&gt;"Výkaz výměr:",I258=""),"Výkaz výměr:","")</f>
        <v/>
      </c>
      <c r="I259" s="62" t="s">
        <v>159</v>
      </c>
      <c r="J259" s="63"/>
      <c r="K259" s="205">
        <v>1.4</v>
      </c>
      <c r="L259" s="191"/>
      <c r="M259" s="191"/>
      <c r="N259" s="54"/>
      <c r="O259" s="219"/>
      <c r="P259" s="53"/>
      <c r="Q259" s="219"/>
      <c r="R259" s="55" t="s">
        <v>0</v>
      </c>
      <c r="S259" s="53"/>
      <c r="T259" s="53"/>
    </row>
    <row r="260" spans="6:20" s="3" customFormat="1" ht="12.75" customHeight="1" outlineLevel="4">
      <c r="F260" s="4"/>
      <c r="G260" s="5"/>
      <c r="H260" s="5"/>
      <c r="I260" s="24"/>
      <c r="J260" s="25"/>
      <c r="K260" s="206"/>
      <c r="L260" s="192"/>
      <c r="M260" s="192"/>
      <c r="N260" s="8"/>
      <c r="O260" s="220"/>
      <c r="P260" s="7"/>
      <c r="Q260" s="220"/>
      <c r="R260" s="9" t="s">
        <v>0</v>
      </c>
      <c r="S260" s="7"/>
      <c r="T260" s="7"/>
    </row>
    <row r="261" spans="6:22" s="64" customFormat="1" ht="16.5" customHeight="1" outlineLevel="3">
      <c r="F261" s="65"/>
      <c r="G261" s="66"/>
      <c r="H261" s="67"/>
      <c r="I261" s="67" t="s">
        <v>208</v>
      </c>
      <c r="J261" s="66"/>
      <c r="K261" s="200"/>
      <c r="L261" s="184"/>
      <c r="M261" s="185">
        <f>SUBTOTAL(9,M262:M286)</f>
        <v>0</v>
      </c>
      <c r="N261" s="70"/>
      <c r="O261" s="215">
        <f>SUBTOTAL(9,O262:O286)</f>
        <v>0.1452</v>
      </c>
      <c r="P261" s="68"/>
      <c r="Q261" s="215">
        <f>SUBTOTAL(9,Q262:Q286)</f>
        <v>0.1452</v>
      </c>
      <c r="R261" s="71" t="s">
        <v>0</v>
      </c>
      <c r="S261" s="68">
        <f>SUBTOTAL(9,S262:S286)</f>
        <v>0</v>
      </c>
      <c r="T261" s="68">
        <f>SUBTOTAL(9,T262:T286)</f>
        <v>0</v>
      </c>
      <c r="V261" s="69">
        <f>SUBTOTAL(9,V262:V286)</f>
        <v>6</v>
      </c>
    </row>
    <row r="262" spans="6:22" s="35" customFormat="1" ht="24" outlineLevel="4">
      <c r="F262" s="36">
        <v>44</v>
      </c>
      <c r="G262" s="37" t="s">
        <v>4</v>
      </c>
      <c r="H262" s="38" t="s">
        <v>92</v>
      </c>
      <c r="I262" s="39" t="s">
        <v>291</v>
      </c>
      <c r="J262" s="37" t="s">
        <v>6</v>
      </c>
      <c r="K262" s="201">
        <v>7.6</v>
      </c>
      <c r="L262" s="340"/>
      <c r="M262" s="186">
        <f>K262*L262</f>
        <v>0</v>
      </c>
      <c r="N262" s="42">
        <v>0.012</v>
      </c>
      <c r="O262" s="216">
        <f>K262*N262</f>
        <v>0.0912</v>
      </c>
      <c r="P262" s="42">
        <v>0.012</v>
      </c>
      <c r="Q262" s="216">
        <f>K262*P262</f>
        <v>0.0912</v>
      </c>
      <c r="R262" s="41">
        <v>21</v>
      </c>
      <c r="S262" s="40">
        <f>M262*(R262/100)</f>
        <v>0</v>
      </c>
      <c r="T262" s="40">
        <f>M262+S262</f>
        <v>0</v>
      </c>
      <c r="U262" s="222" t="s">
        <v>342</v>
      </c>
      <c r="V262" s="99">
        <v>1</v>
      </c>
    </row>
    <row r="263" spans="6:22" s="43" customFormat="1" ht="55.9" customHeight="1" outlineLevel="4">
      <c r="F263" s="44"/>
      <c r="G263" s="45"/>
      <c r="H263" s="21" t="s">
        <v>98</v>
      </c>
      <c r="I263" s="168" t="s">
        <v>311</v>
      </c>
      <c r="J263" s="167"/>
      <c r="K263" s="202"/>
      <c r="L263" s="187"/>
      <c r="M263" s="187"/>
      <c r="N263" s="49"/>
      <c r="O263" s="217"/>
      <c r="P263" s="49"/>
      <c r="Q263" s="217"/>
      <c r="R263" s="48"/>
      <c r="S263" s="47"/>
      <c r="T263" s="47"/>
      <c r="U263" s="46"/>
      <c r="V263" s="46"/>
    </row>
    <row r="264" spans="6:22" s="169" customFormat="1" ht="12" outlineLevel="4">
      <c r="F264" s="170"/>
      <c r="G264" s="171"/>
      <c r="H264" s="172" t="s">
        <v>113</v>
      </c>
      <c r="I264" s="173" t="s">
        <v>227</v>
      </c>
      <c r="J264" s="174"/>
      <c r="K264" s="203"/>
      <c r="L264" s="188"/>
      <c r="M264" s="188"/>
      <c r="N264" s="175"/>
      <c r="O264" s="218"/>
      <c r="P264" s="175"/>
      <c r="Q264" s="218"/>
      <c r="R264" s="176"/>
      <c r="S264" s="225"/>
      <c r="T264" s="225"/>
      <c r="U264" s="177"/>
      <c r="V264" s="177"/>
    </row>
    <row r="265" spans="6:22" s="43" customFormat="1" ht="6" customHeight="1" outlineLevel="4">
      <c r="F265" s="44"/>
      <c r="G265" s="45"/>
      <c r="H265" s="22"/>
      <c r="I265" s="46"/>
      <c r="J265" s="45"/>
      <c r="K265" s="204"/>
      <c r="L265" s="189"/>
      <c r="M265" s="190"/>
      <c r="N265" s="49"/>
      <c r="O265" s="217"/>
      <c r="P265" s="49"/>
      <c r="Q265" s="217"/>
      <c r="R265" s="48"/>
      <c r="S265" s="47"/>
      <c r="T265" s="47"/>
      <c r="U265" s="46"/>
      <c r="V265" s="46"/>
    </row>
    <row r="266" spans="6:22" s="35" customFormat="1" ht="24" outlineLevel="4">
      <c r="F266" s="36">
        <v>45</v>
      </c>
      <c r="G266" s="37" t="s">
        <v>4</v>
      </c>
      <c r="H266" s="38" t="s">
        <v>93</v>
      </c>
      <c r="I266" s="39" t="s">
        <v>288</v>
      </c>
      <c r="J266" s="37" t="s">
        <v>6</v>
      </c>
      <c r="K266" s="201">
        <v>4.5</v>
      </c>
      <c r="L266" s="340"/>
      <c r="M266" s="186">
        <f>K266*L266</f>
        <v>0</v>
      </c>
      <c r="N266" s="42">
        <v>0.012</v>
      </c>
      <c r="O266" s="216">
        <f>K266*N266</f>
        <v>0.054</v>
      </c>
      <c r="P266" s="42">
        <v>0.012</v>
      </c>
      <c r="Q266" s="216">
        <f>K266*P266</f>
        <v>0.054</v>
      </c>
      <c r="R266" s="41">
        <v>21</v>
      </c>
      <c r="S266" s="40">
        <f>M266*(R266/100)</f>
        <v>0</v>
      </c>
      <c r="T266" s="40">
        <f>M266+S266</f>
        <v>0</v>
      </c>
      <c r="U266" s="222" t="s">
        <v>342</v>
      </c>
      <c r="V266" s="99">
        <v>1</v>
      </c>
    </row>
    <row r="267" spans="6:22" s="43" customFormat="1" ht="55.9" customHeight="1" outlineLevel="4">
      <c r="F267" s="44"/>
      <c r="G267" s="45"/>
      <c r="H267" s="21" t="s">
        <v>98</v>
      </c>
      <c r="I267" s="168" t="s">
        <v>312</v>
      </c>
      <c r="J267" s="167"/>
      <c r="K267" s="202"/>
      <c r="L267" s="187"/>
      <c r="M267" s="187"/>
      <c r="N267" s="49"/>
      <c r="O267" s="217"/>
      <c r="P267" s="49"/>
      <c r="Q267" s="217"/>
      <c r="R267" s="48"/>
      <c r="S267" s="47"/>
      <c r="T267" s="47"/>
      <c r="U267" s="46"/>
      <c r="V267" s="46"/>
    </row>
    <row r="268" spans="6:22" s="169" customFormat="1" ht="12" outlineLevel="4">
      <c r="F268" s="170"/>
      <c r="G268" s="171"/>
      <c r="H268" s="172" t="s">
        <v>113</v>
      </c>
      <c r="I268" s="173" t="s">
        <v>232</v>
      </c>
      <c r="J268" s="174"/>
      <c r="K268" s="203"/>
      <c r="L268" s="188"/>
      <c r="M268" s="188"/>
      <c r="N268" s="175"/>
      <c r="O268" s="218"/>
      <c r="P268" s="175"/>
      <c r="Q268" s="218"/>
      <c r="R268" s="176"/>
      <c r="S268" s="225"/>
      <c r="T268" s="225"/>
      <c r="U268" s="177"/>
      <c r="V268" s="177"/>
    </row>
    <row r="269" spans="6:22" s="43" customFormat="1" ht="6" customHeight="1" outlineLevel="4">
      <c r="F269" s="44"/>
      <c r="G269" s="45"/>
      <c r="H269" s="22"/>
      <c r="I269" s="46"/>
      <c r="J269" s="45"/>
      <c r="K269" s="204"/>
      <c r="L269" s="189"/>
      <c r="M269" s="190"/>
      <c r="N269" s="49"/>
      <c r="O269" s="217"/>
      <c r="P269" s="49"/>
      <c r="Q269" s="217"/>
      <c r="R269" s="48"/>
      <c r="S269" s="47"/>
      <c r="T269" s="47"/>
      <c r="U269" s="46"/>
      <c r="V269" s="46"/>
    </row>
    <row r="270" spans="6:22" s="35" customFormat="1" ht="12" outlineLevel="4">
      <c r="F270" s="36">
        <v>46</v>
      </c>
      <c r="G270" s="37" t="s">
        <v>4</v>
      </c>
      <c r="H270" s="38" t="s">
        <v>43</v>
      </c>
      <c r="I270" s="39" t="s">
        <v>168</v>
      </c>
      <c r="J270" s="37" t="s">
        <v>6</v>
      </c>
      <c r="K270" s="201">
        <v>12.1</v>
      </c>
      <c r="L270" s="340"/>
      <c r="M270" s="186">
        <f>K270*L270</f>
        <v>0</v>
      </c>
      <c r="N270" s="42"/>
      <c r="O270" s="216">
        <f>K270*N270</f>
        <v>0</v>
      </c>
      <c r="P270" s="42"/>
      <c r="Q270" s="216">
        <f>K270*P270</f>
        <v>0</v>
      </c>
      <c r="R270" s="41">
        <v>21</v>
      </c>
      <c r="S270" s="40">
        <f>M270*(R270/100)</f>
        <v>0</v>
      </c>
      <c r="T270" s="40">
        <f>M270+S270</f>
        <v>0</v>
      </c>
      <c r="U270" s="222" t="s">
        <v>341</v>
      </c>
      <c r="V270" s="99">
        <v>1</v>
      </c>
    </row>
    <row r="271" spans="6:22" s="43" customFormat="1" ht="48.6" customHeight="1" outlineLevel="4">
      <c r="F271" s="44"/>
      <c r="G271" s="45"/>
      <c r="H271" s="21" t="s">
        <v>98</v>
      </c>
      <c r="I271" s="168" t="s">
        <v>266</v>
      </c>
      <c r="J271" s="167"/>
      <c r="K271" s="202"/>
      <c r="L271" s="187"/>
      <c r="M271" s="187"/>
      <c r="N271" s="49"/>
      <c r="O271" s="217"/>
      <c r="P271" s="49"/>
      <c r="Q271" s="217"/>
      <c r="R271" s="48"/>
      <c r="S271" s="47"/>
      <c r="T271" s="47"/>
      <c r="U271" s="46"/>
      <c r="V271" s="46"/>
    </row>
    <row r="272" spans="6:22" s="169" customFormat="1" ht="12" outlineLevel="4">
      <c r="F272" s="170"/>
      <c r="G272" s="171"/>
      <c r="H272" s="172" t="s">
        <v>113</v>
      </c>
      <c r="I272" s="173" t="s">
        <v>222</v>
      </c>
      <c r="J272" s="174"/>
      <c r="K272" s="203"/>
      <c r="L272" s="188"/>
      <c r="M272" s="188"/>
      <c r="N272" s="175"/>
      <c r="O272" s="218"/>
      <c r="P272" s="175"/>
      <c r="Q272" s="218"/>
      <c r="R272" s="176"/>
      <c r="S272" s="225"/>
      <c r="T272" s="225"/>
      <c r="U272" s="177"/>
      <c r="V272" s="177"/>
    </row>
    <row r="273" spans="6:22" s="43" customFormat="1" ht="6" customHeight="1" outlineLevel="4">
      <c r="F273" s="44"/>
      <c r="G273" s="45"/>
      <c r="H273" s="22"/>
      <c r="I273" s="46"/>
      <c r="J273" s="45"/>
      <c r="K273" s="204"/>
      <c r="L273" s="189"/>
      <c r="M273" s="190"/>
      <c r="N273" s="49"/>
      <c r="O273" s="217"/>
      <c r="P273" s="49"/>
      <c r="Q273" s="217"/>
      <c r="R273" s="48"/>
      <c r="S273" s="47"/>
      <c r="T273" s="47"/>
      <c r="U273" s="46"/>
      <c r="V273" s="46"/>
    </row>
    <row r="274" spans="6:22" s="35" customFormat="1" ht="12" outlineLevel="4">
      <c r="F274" s="36">
        <v>47</v>
      </c>
      <c r="G274" s="37" t="s">
        <v>4</v>
      </c>
      <c r="H274" s="38" t="s">
        <v>44</v>
      </c>
      <c r="I274" s="39" t="s">
        <v>176</v>
      </c>
      <c r="J274" s="37" t="s">
        <v>6</v>
      </c>
      <c r="K274" s="201">
        <v>12.1</v>
      </c>
      <c r="L274" s="340"/>
      <c r="M274" s="186">
        <f>K274*L274</f>
        <v>0</v>
      </c>
      <c r="N274" s="42"/>
      <c r="O274" s="216">
        <f>K274*N274</f>
        <v>0</v>
      </c>
      <c r="P274" s="42"/>
      <c r="Q274" s="216">
        <f>K274*P274</f>
        <v>0</v>
      </c>
      <c r="R274" s="41">
        <v>21</v>
      </c>
      <c r="S274" s="40">
        <f>M274*(R274/100)</f>
        <v>0</v>
      </c>
      <c r="T274" s="40">
        <f>M274+S274</f>
        <v>0</v>
      </c>
      <c r="U274" s="222" t="s">
        <v>341</v>
      </c>
      <c r="V274" s="99">
        <v>1</v>
      </c>
    </row>
    <row r="275" spans="6:22" s="43" customFormat="1" ht="45.6" customHeight="1" outlineLevel="4">
      <c r="F275" s="44"/>
      <c r="G275" s="45"/>
      <c r="H275" s="21" t="s">
        <v>98</v>
      </c>
      <c r="I275" s="168" t="s">
        <v>274</v>
      </c>
      <c r="J275" s="167"/>
      <c r="K275" s="202"/>
      <c r="L275" s="187"/>
      <c r="M275" s="187"/>
      <c r="N275" s="49"/>
      <c r="O275" s="217"/>
      <c r="P275" s="49"/>
      <c r="Q275" s="217"/>
      <c r="R275" s="48"/>
      <c r="S275" s="47"/>
      <c r="T275" s="47"/>
      <c r="U275" s="46"/>
      <c r="V275" s="46"/>
    </row>
    <row r="276" spans="6:22" s="169" customFormat="1" ht="12" outlineLevel="4">
      <c r="F276" s="170"/>
      <c r="G276" s="171"/>
      <c r="H276" s="172" t="s">
        <v>113</v>
      </c>
      <c r="I276" s="173" t="s">
        <v>222</v>
      </c>
      <c r="J276" s="174"/>
      <c r="K276" s="203"/>
      <c r="L276" s="188"/>
      <c r="M276" s="188"/>
      <c r="N276" s="175"/>
      <c r="O276" s="218"/>
      <c r="P276" s="175"/>
      <c r="Q276" s="218"/>
      <c r="R276" s="176"/>
      <c r="S276" s="225"/>
      <c r="T276" s="225"/>
      <c r="U276" s="177"/>
      <c r="V276" s="177"/>
    </row>
    <row r="277" spans="6:22" s="43" customFormat="1" ht="6" customHeight="1" outlineLevel="4">
      <c r="F277" s="44"/>
      <c r="G277" s="45"/>
      <c r="H277" s="22"/>
      <c r="I277" s="46"/>
      <c r="J277" s="45"/>
      <c r="K277" s="204"/>
      <c r="L277" s="189"/>
      <c r="M277" s="190"/>
      <c r="N277" s="49"/>
      <c r="O277" s="217"/>
      <c r="P277" s="49"/>
      <c r="Q277" s="217"/>
      <c r="R277" s="48"/>
      <c r="S277" s="47"/>
      <c r="T277" s="47"/>
      <c r="U277" s="46"/>
      <c r="V277" s="46"/>
    </row>
    <row r="278" spans="6:22" s="35" customFormat="1" ht="12" outlineLevel="4">
      <c r="F278" s="36">
        <v>48</v>
      </c>
      <c r="G278" s="37" t="s">
        <v>4</v>
      </c>
      <c r="H278" s="38" t="s">
        <v>45</v>
      </c>
      <c r="I278" s="39" t="s">
        <v>173</v>
      </c>
      <c r="J278" s="37" t="s">
        <v>6</v>
      </c>
      <c r="K278" s="201">
        <v>12.1</v>
      </c>
      <c r="L278" s="340"/>
      <c r="M278" s="186">
        <f>K278*L278</f>
        <v>0</v>
      </c>
      <c r="N278" s="42"/>
      <c r="O278" s="216">
        <f>K278*N278</f>
        <v>0</v>
      </c>
      <c r="P278" s="42"/>
      <c r="Q278" s="216">
        <f>K278*P278</f>
        <v>0</v>
      </c>
      <c r="R278" s="41">
        <v>21</v>
      </c>
      <c r="S278" s="40">
        <f>M278*(R278/100)</f>
        <v>0</v>
      </c>
      <c r="T278" s="40">
        <f>M278+S278</f>
        <v>0</v>
      </c>
      <c r="U278" s="222" t="s">
        <v>341</v>
      </c>
      <c r="V278" s="99">
        <v>1</v>
      </c>
    </row>
    <row r="279" spans="6:22" s="43" customFormat="1" ht="47.45" customHeight="1" outlineLevel="4">
      <c r="F279" s="44"/>
      <c r="G279" s="45"/>
      <c r="H279" s="21" t="s">
        <v>98</v>
      </c>
      <c r="I279" s="168" t="s">
        <v>272</v>
      </c>
      <c r="J279" s="167"/>
      <c r="K279" s="202"/>
      <c r="L279" s="187"/>
      <c r="M279" s="187"/>
      <c r="N279" s="49"/>
      <c r="O279" s="217"/>
      <c r="P279" s="49"/>
      <c r="Q279" s="217"/>
      <c r="R279" s="48"/>
      <c r="S279" s="47"/>
      <c r="T279" s="47"/>
      <c r="U279" s="46"/>
      <c r="V279" s="46"/>
    </row>
    <row r="280" spans="6:22" s="169" customFormat="1" ht="12" outlineLevel="4">
      <c r="F280" s="170"/>
      <c r="G280" s="171"/>
      <c r="H280" s="172" t="s">
        <v>113</v>
      </c>
      <c r="I280" s="173" t="s">
        <v>222</v>
      </c>
      <c r="J280" s="174"/>
      <c r="K280" s="203"/>
      <c r="L280" s="188"/>
      <c r="M280" s="188"/>
      <c r="N280" s="175"/>
      <c r="O280" s="218"/>
      <c r="P280" s="175"/>
      <c r="Q280" s="218"/>
      <c r="R280" s="176"/>
      <c r="S280" s="225"/>
      <c r="T280" s="225"/>
      <c r="U280" s="177"/>
      <c r="V280" s="177"/>
    </row>
    <row r="281" spans="6:22" s="43" customFormat="1" ht="6" customHeight="1" outlineLevel="4">
      <c r="F281" s="44"/>
      <c r="G281" s="45"/>
      <c r="H281" s="22"/>
      <c r="I281" s="46"/>
      <c r="J281" s="45"/>
      <c r="K281" s="204"/>
      <c r="L281" s="189"/>
      <c r="M281" s="190"/>
      <c r="N281" s="49"/>
      <c r="O281" s="217"/>
      <c r="P281" s="49"/>
      <c r="Q281" s="217"/>
      <c r="R281" s="48"/>
      <c r="S281" s="47"/>
      <c r="T281" s="47"/>
      <c r="U281" s="46"/>
      <c r="V281" s="46"/>
    </row>
    <row r="282" spans="6:22" s="35" customFormat="1" ht="12" outlineLevel="4">
      <c r="F282" s="36">
        <v>49</v>
      </c>
      <c r="G282" s="37" t="s">
        <v>4</v>
      </c>
      <c r="H282" s="38" t="s">
        <v>46</v>
      </c>
      <c r="I282" s="39" t="s">
        <v>172</v>
      </c>
      <c r="J282" s="37" t="s">
        <v>6</v>
      </c>
      <c r="K282" s="201">
        <v>12.1</v>
      </c>
      <c r="L282" s="340"/>
      <c r="M282" s="186">
        <f>K282*L282</f>
        <v>0</v>
      </c>
      <c r="N282" s="42"/>
      <c r="O282" s="216">
        <f>K282*N282</f>
        <v>0</v>
      </c>
      <c r="P282" s="42"/>
      <c r="Q282" s="216">
        <f>K282*P282</f>
        <v>0</v>
      </c>
      <c r="R282" s="41">
        <v>21</v>
      </c>
      <c r="S282" s="40">
        <f>M282*(R282/100)</f>
        <v>0</v>
      </c>
      <c r="T282" s="40">
        <f>M282+S282</f>
        <v>0</v>
      </c>
      <c r="U282" s="222" t="s">
        <v>341</v>
      </c>
      <c r="V282" s="99">
        <v>1</v>
      </c>
    </row>
    <row r="283" spans="6:22" s="43" customFormat="1" ht="44.45" customHeight="1" outlineLevel="4">
      <c r="F283" s="44"/>
      <c r="G283" s="45"/>
      <c r="H283" s="21" t="s">
        <v>98</v>
      </c>
      <c r="I283" s="168" t="s">
        <v>271</v>
      </c>
      <c r="J283" s="167"/>
      <c r="K283" s="202"/>
      <c r="L283" s="187"/>
      <c r="M283" s="187"/>
      <c r="N283" s="49"/>
      <c r="O283" s="217"/>
      <c r="P283" s="49"/>
      <c r="Q283" s="217"/>
      <c r="R283" s="48"/>
      <c r="S283" s="47"/>
      <c r="T283" s="47"/>
      <c r="U283" s="46"/>
      <c r="V283" s="46"/>
    </row>
    <row r="284" spans="6:22" s="169" customFormat="1" ht="12" outlineLevel="4">
      <c r="F284" s="170"/>
      <c r="G284" s="171"/>
      <c r="H284" s="172" t="s">
        <v>113</v>
      </c>
      <c r="I284" s="173" t="s">
        <v>222</v>
      </c>
      <c r="J284" s="174"/>
      <c r="K284" s="203"/>
      <c r="L284" s="188"/>
      <c r="M284" s="188"/>
      <c r="N284" s="175"/>
      <c r="O284" s="218"/>
      <c r="P284" s="175"/>
      <c r="Q284" s="218"/>
      <c r="R284" s="176"/>
      <c r="S284" s="225"/>
      <c r="T284" s="225"/>
      <c r="U284" s="177"/>
      <c r="V284" s="177"/>
    </row>
    <row r="285" spans="6:22" s="43" customFormat="1" ht="6" customHeight="1" outlineLevel="4">
      <c r="F285" s="44"/>
      <c r="G285" s="45"/>
      <c r="H285" s="22"/>
      <c r="I285" s="46"/>
      <c r="J285" s="45"/>
      <c r="K285" s="204"/>
      <c r="L285" s="189"/>
      <c r="M285" s="190"/>
      <c r="N285" s="49"/>
      <c r="O285" s="217"/>
      <c r="P285" s="49"/>
      <c r="Q285" s="217"/>
      <c r="R285" s="48"/>
      <c r="S285" s="47"/>
      <c r="T285" s="47"/>
      <c r="U285" s="46"/>
      <c r="V285" s="46"/>
    </row>
    <row r="286" spans="6:20" s="3" customFormat="1" ht="12.75" customHeight="1" outlineLevel="4">
      <c r="F286" s="4"/>
      <c r="G286" s="5"/>
      <c r="H286" s="5"/>
      <c r="I286" s="24"/>
      <c r="J286" s="25"/>
      <c r="K286" s="206"/>
      <c r="L286" s="192"/>
      <c r="M286" s="192"/>
      <c r="N286" s="8"/>
      <c r="O286" s="220"/>
      <c r="P286" s="7"/>
      <c r="Q286" s="220"/>
      <c r="R286" s="9" t="s">
        <v>0</v>
      </c>
      <c r="S286" s="7"/>
      <c r="T286" s="7"/>
    </row>
    <row r="287" spans="6:20" s="3" customFormat="1" ht="12.75" customHeight="1" outlineLevel="3">
      <c r="F287" s="4"/>
      <c r="G287" s="5"/>
      <c r="H287" s="5"/>
      <c r="I287" s="6"/>
      <c r="J287" s="5"/>
      <c r="K287" s="207"/>
      <c r="L287" s="192"/>
      <c r="M287" s="192"/>
      <c r="N287" s="8"/>
      <c r="O287" s="220"/>
      <c r="P287" s="7"/>
      <c r="Q287" s="220"/>
      <c r="R287" s="9" t="s">
        <v>0</v>
      </c>
      <c r="S287" s="7"/>
      <c r="T287" s="7"/>
    </row>
    <row r="288" spans="6:22" s="75" customFormat="1" ht="18.75" customHeight="1" outlineLevel="2">
      <c r="F288" s="76"/>
      <c r="G288" s="77"/>
      <c r="H288" s="78"/>
      <c r="I288" s="78" t="s">
        <v>348</v>
      </c>
      <c r="J288" s="77"/>
      <c r="K288" s="199"/>
      <c r="L288" s="183"/>
      <c r="M288" s="183">
        <f>SUBTOTAL(9,M289:M304)</f>
        <v>0</v>
      </c>
      <c r="N288" s="81"/>
      <c r="O288" s="214">
        <f>SUBTOTAL(9,O289:O304)</f>
        <v>0</v>
      </c>
      <c r="P288" s="79"/>
      <c r="Q288" s="214">
        <f>SUBTOTAL(9,Q289:Q304)</f>
        <v>0</v>
      </c>
      <c r="R288" s="82" t="s">
        <v>0</v>
      </c>
      <c r="S288" s="79">
        <f>SUBTOTAL(9,S289:S304)</f>
        <v>0</v>
      </c>
      <c r="T288" s="79">
        <f>SUBTOTAL(9,T289:T304)</f>
        <v>0</v>
      </c>
      <c r="V288" s="80">
        <f>SUBTOTAL(9,V289:V304)</f>
        <v>3</v>
      </c>
    </row>
    <row r="289" spans="6:22" s="64" customFormat="1" ht="16.5" customHeight="1" outlineLevel="3">
      <c r="F289" s="65"/>
      <c r="G289" s="66"/>
      <c r="H289" s="67"/>
      <c r="I289" s="67" t="s">
        <v>354</v>
      </c>
      <c r="J289" s="66"/>
      <c r="K289" s="200"/>
      <c r="L289" s="184"/>
      <c r="M289" s="185">
        <f>SUBTOTAL(9,M290:M297)</f>
        <v>0</v>
      </c>
      <c r="N289" s="70"/>
      <c r="O289" s="215">
        <f>SUBTOTAL(9,O290:O297)</f>
        <v>0</v>
      </c>
      <c r="P289" s="68"/>
      <c r="Q289" s="215">
        <f>SUBTOTAL(9,Q290:Q297)</f>
        <v>0</v>
      </c>
      <c r="R289" s="71" t="s">
        <v>0</v>
      </c>
      <c r="S289" s="68">
        <f>SUBTOTAL(9,S290:S297)</f>
        <v>0</v>
      </c>
      <c r="T289" s="68">
        <f>SUBTOTAL(9,T290:T297)</f>
        <v>0</v>
      </c>
      <c r="V289" s="69">
        <f>SUBTOTAL(9,V290:V297)</f>
        <v>2</v>
      </c>
    </row>
    <row r="290" spans="6:22" s="35" customFormat="1" ht="12" outlineLevel="4">
      <c r="F290" s="36">
        <v>50</v>
      </c>
      <c r="G290" s="37" t="s">
        <v>5</v>
      </c>
      <c r="H290" s="38" t="s">
        <v>355</v>
      </c>
      <c r="I290" s="39" t="s">
        <v>349</v>
      </c>
      <c r="J290" s="37" t="s">
        <v>356</v>
      </c>
      <c r="K290" s="201">
        <v>1</v>
      </c>
      <c r="L290" s="340"/>
      <c r="M290" s="186">
        <f>K290*L290</f>
        <v>0</v>
      </c>
      <c r="N290" s="42"/>
      <c r="O290" s="216">
        <f>K290*N290</f>
        <v>0</v>
      </c>
      <c r="P290" s="42"/>
      <c r="Q290" s="216">
        <f>K290*P290</f>
        <v>0</v>
      </c>
      <c r="R290" s="41">
        <v>21</v>
      </c>
      <c r="S290" s="40">
        <f>M290*(R290/100)</f>
        <v>0</v>
      </c>
      <c r="T290" s="40">
        <f>M290+S290</f>
        <v>0</v>
      </c>
      <c r="U290" s="222" t="s">
        <v>342</v>
      </c>
      <c r="V290" s="99">
        <v>1</v>
      </c>
    </row>
    <row r="291" spans="6:22" s="43" customFormat="1" ht="15" customHeight="1" outlineLevel="4">
      <c r="F291" s="44"/>
      <c r="G291" s="45"/>
      <c r="H291" s="21" t="s">
        <v>98</v>
      </c>
      <c r="I291" s="168" t="s">
        <v>349</v>
      </c>
      <c r="J291" s="167"/>
      <c r="K291" s="202"/>
      <c r="L291" s="187"/>
      <c r="M291" s="187"/>
      <c r="N291" s="49"/>
      <c r="O291" s="217"/>
      <c r="P291" s="49"/>
      <c r="Q291" s="217"/>
      <c r="R291" s="48"/>
      <c r="S291" s="47"/>
      <c r="T291" s="47"/>
      <c r="U291" s="46"/>
      <c r="V291" s="46"/>
    </row>
    <row r="292" spans="6:22" s="169" customFormat="1" ht="12" outlineLevel="4">
      <c r="F292" s="170"/>
      <c r="G292" s="171"/>
      <c r="H292" s="172" t="s">
        <v>113</v>
      </c>
      <c r="I292" s="173" t="s">
        <v>350</v>
      </c>
      <c r="J292" s="174"/>
      <c r="K292" s="203"/>
      <c r="L292" s="188"/>
      <c r="M292" s="188"/>
      <c r="N292" s="175"/>
      <c r="O292" s="218"/>
      <c r="P292" s="175"/>
      <c r="Q292" s="218"/>
      <c r="R292" s="176"/>
      <c r="S292" s="225"/>
      <c r="T292" s="225"/>
      <c r="U292" s="177"/>
      <c r="V292" s="177"/>
    </row>
    <row r="293" spans="6:22" s="43" customFormat="1" ht="6" customHeight="1" outlineLevel="4">
      <c r="F293" s="44"/>
      <c r="G293" s="45"/>
      <c r="H293" s="22"/>
      <c r="I293" s="46"/>
      <c r="J293" s="45"/>
      <c r="K293" s="204"/>
      <c r="L293" s="189"/>
      <c r="M293" s="190"/>
      <c r="N293" s="49"/>
      <c r="O293" s="217"/>
      <c r="P293" s="49"/>
      <c r="Q293" s="217"/>
      <c r="R293" s="48"/>
      <c r="S293" s="47"/>
      <c r="T293" s="47"/>
      <c r="U293" s="46"/>
      <c r="V293" s="46"/>
    </row>
    <row r="294" spans="6:22" s="35" customFormat="1" ht="12" outlineLevel="4">
      <c r="F294" s="36">
        <v>51</v>
      </c>
      <c r="G294" s="37" t="s">
        <v>5</v>
      </c>
      <c r="H294" s="38" t="s">
        <v>360</v>
      </c>
      <c r="I294" s="39" t="s">
        <v>357</v>
      </c>
      <c r="J294" s="37" t="s">
        <v>356</v>
      </c>
      <c r="K294" s="201">
        <v>1</v>
      </c>
      <c r="L294" s="340"/>
      <c r="M294" s="186">
        <f>K294*L294</f>
        <v>0</v>
      </c>
      <c r="N294" s="42"/>
      <c r="O294" s="216">
        <f>K294*N294</f>
        <v>0</v>
      </c>
      <c r="P294" s="42"/>
      <c r="Q294" s="216">
        <f>K294*P294</f>
        <v>0</v>
      </c>
      <c r="R294" s="41">
        <v>21</v>
      </c>
      <c r="S294" s="40">
        <f>M294*(R294/100)</f>
        <v>0</v>
      </c>
      <c r="T294" s="40">
        <f>M294+S294</f>
        <v>0</v>
      </c>
      <c r="U294" s="222" t="s">
        <v>342</v>
      </c>
      <c r="V294" s="99">
        <v>1</v>
      </c>
    </row>
    <row r="295" spans="6:22" s="43" customFormat="1" ht="35.45" customHeight="1" outlineLevel="4">
      <c r="F295" s="44"/>
      <c r="G295" s="45"/>
      <c r="H295" s="21" t="s">
        <v>98</v>
      </c>
      <c r="I295" s="168" t="s">
        <v>358</v>
      </c>
      <c r="J295" s="167"/>
      <c r="K295" s="202"/>
      <c r="L295" s="187"/>
      <c r="M295" s="187"/>
      <c r="N295" s="49"/>
      <c r="O295" s="217"/>
      <c r="P295" s="49"/>
      <c r="Q295" s="217"/>
      <c r="R295" s="48"/>
      <c r="S295" s="47"/>
      <c r="T295" s="47"/>
      <c r="U295" s="46"/>
      <c r="V295" s="46"/>
    </row>
    <row r="296" spans="6:22" s="43" customFormat="1" ht="6" customHeight="1" outlineLevel="4">
      <c r="F296" s="44"/>
      <c r="G296" s="45"/>
      <c r="H296" s="22"/>
      <c r="I296" s="46"/>
      <c r="J296" s="45"/>
      <c r="K296" s="204"/>
      <c r="L296" s="189"/>
      <c r="M296" s="190"/>
      <c r="N296" s="49"/>
      <c r="O296" s="217"/>
      <c r="P296" s="49"/>
      <c r="Q296" s="217"/>
      <c r="R296" s="48"/>
      <c r="S296" s="47"/>
      <c r="T296" s="47"/>
      <c r="U296" s="46"/>
      <c r="V296" s="46"/>
    </row>
    <row r="297" spans="6:20" s="3" customFormat="1" ht="12.75" customHeight="1" outlineLevel="4">
      <c r="F297" s="4"/>
      <c r="G297" s="5"/>
      <c r="H297" s="5"/>
      <c r="I297" s="24"/>
      <c r="J297" s="25"/>
      <c r="K297" s="206"/>
      <c r="L297" s="192"/>
      <c r="M297" s="192"/>
      <c r="N297" s="8"/>
      <c r="O297" s="220"/>
      <c r="P297" s="7"/>
      <c r="Q297" s="220"/>
      <c r="R297" s="9" t="s">
        <v>0</v>
      </c>
      <c r="S297" s="7"/>
      <c r="T297" s="7"/>
    </row>
    <row r="298" spans="6:22" s="64" customFormat="1" ht="16.5" customHeight="1" outlineLevel="3">
      <c r="F298" s="65"/>
      <c r="G298" s="66"/>
      <c r="H298" s="67"/>
      <c r="I298" s="67" t="s">
        <v>353</v>
      </c>
      <c r="J298" s="66"/>
      <c r="K298" s="200"/>
      <c r="L298" s="184"/>
      <c r="M298" s="185">
        <f>SUBTOTAL(9,M299:M302)</f>
        <v>0</v>
      </c>
      <c r="N298" s="70"/>
      <c r="O298" s="215">
        <f>SUBTOTAL(9,O299:O302)</f>
        <v>0</v>
      </c>
      <c r="P298" s="68"/>
      <c r="Q298" s="215">
        <f>SUBTOTAL(9,Q299:Q302)</f>
        <v>0</v>
      </c>
      <c r="R298" s="71" t="s">
        <v>0</v>
      </c>
      <c r="S298" s="68">
        <f>SUBTOTAL(9,S299:S302)</f>
        <v>0</v>
      </c>
      <c r="T298" s="68">
        <f>SUBTOTAL(9,T299:T302)</f>
        <v>0</v>
      </c>
      <c r="V298" s="69">
        <f>SUBTOTAL(9,V299:V302)</f>
        <v>1</v>
      </c>
    </row>
    <row r="299" spans="6:22" s="35" customFormat="1" ht="12" outlineLevel="4">
      <c r="F299" s="36">
        <v>52</v>
      </c>
      <c r="G299" s="37" t="s">
        <v>5</v>
      </c>
      <c r="H299" s="38" t="s">
        <v>351</v>
      </c>
      <c r="I299" s="39" t="s">
        <v>352</v>
      </c>
      <c r="J299" s="37" t="s">
        <v>356</v>
      </c>
      <c r="K299" s="201">
        <v>1</v>
      </c>
      <c r="L299" s="340"/>
      <c r="M299" s="186">
        <f>K299*L299</f>
        <v>0</v>
      </c>
      <c r="N299" s="42"/>
      <c r="O299" s="216">
        <f>K299*N299</f>
        <v>0</v>
      </c>
      <c r="P299" s="42"/>
      <c r="Q299" s="216">
        <f>K299*P299</f>
        <v>0</v>
      </c>
      <c r="R299" s="41">
        <v>21</v>
      </c>
      <c r="S299" s="40">
        <f>M299*(R299/100)</f>
        <v>0</v>
      </c>
      <c r="T299" s="40">
        <f>M299+S299</f>
        <v>0</v>
      </c>
      <c r="U299" s="222" t="s">
        <v>341</v>
      </c>
      <c r="V299" s="99">
        <v>1</v>
      </c>
    </row>
    <row r="300" spans="6:22" s="43" customFormat="1" ht="19.15" customHeight="1" outlineLevel="4">
      <c r="F300" s="44"/>
      <c r="G300" s="45"/>
      <c r="H300" s="21" t="s">
        <v>98</v>
      </c>
      <c r="I300" s="168" t="s">
        <v>352</v>
      </c>
      <c r="J300" s="167"/>
      <c r="K300" s="202"/>
      <c r="L300" s="187"/>
      <c r="M300" s="187"/>
      <c r="N300" s="49"/>
      <c r="O300" s="217"/>
      <c r="P300" s="49"/>
      <c r="Q300" s="217"/>
      <c r="R300" s="48"/>
      <c r="S300" s="47"/>
      <c r="T300" s="47"/>
      <c r="U300" s="46"/>
      <c r="V300" s="46"/>
    </row>
    <row r="301" spans="6:22" s="169" customFormat="1" ht="30" customHeight="1" outlineLevel="4">
      <c r="F301" s="170"/>
      <c r="G301" s="171"/>
      <c r="H301" s="172" t="s">
        <v>113</v>
      </c>
      <c r="I301" s="173" t="s">
        <v>359</v>
      </c>
      <c r="J301" s="174"/>
      <c r="K301" s="203"/>
      <c r="L301" s="188"/>
      <c r="M301" s="188"/>
      <c r="N301" s="175"/>
      <c r="O301" s="218"/>
      <c r="P301" s="175"/>
      <c r="Q301" s="218"/>
      <c r="R301" s="176"/>
      <c r="S301" s="225"/>
      <c r="T301" s="225"/>
      <c r="U301" s="177"/>
      <c r="V301" s="177"/>
    </row>
    <row r="302" spans="6:22" s="43" customFormat="1" ht="6" customHeight="1" outlineLevel="4">
      <c r="F302" s="44"/>
      <c r="G302" s="45"/>
      <c r="H302" s="22"/>
      <c r="I302" s="46"/>
      <c r="J302" s="45"/>
      <c r="K302" s="204"/>
      <c r="L302" s="189"/>
      <c r="M302" s="190"/>
      <c r="N302" s="49"/>
      <c r="O302" s="217"/>
      <c r="P302" s="49"/>
      <c r="Q302" s="217"/>
      <c r="R302" s="48"/>
      <c r="S302" s="47"/>
      <c r="T302" s="47"/>
      <c r="U302" s="46"/>
      <c r="V302" s="46"/>
    </row>
    <row r="303" spans="6:20" s="3" customFormat="1" ht="12.75" customHeight="1" outlineLevel="4">
      <c r="F303" s="4"/>
      <c r="G303" s="5"/>
      <c r="H303" s="5"/>
      <c r="I303" s="24"/>
      <c r="J303" s="25"/>
      <c r="K303" s="206"/>
      <c r="L303" s="192"/>
      <c r="M303" s="192"/>
      <c r="N303" s="8"/>
      <c r="O303" s="220"/>
      <c r="P303" s="7"/>
      <c r="Q303" s="220"/>
      <c r="R303" s="9" t="s">
        <v>0</v>
      </c>
      <c r="S303" s="7"/>
      <c r="T303" s="7"/>
    </row>
    <row r="304" spans="6:20" s="3" customFormat="1" ht="12.75" customHeight="1" outlineLevel="3">
      <c r="F304" s="4"/>
      <c r="G304" s="5"/>
      <c r="H304" s="5"/>
      <c r="I304" s="6"/>
      <c r="J304" s="5"/>
      <c r="K304" s="207"/>
      <c r="L304" s="192"/>
      <c r="M304" s="192"/>
      <c r="N304" s="8"/>
      <c r="O304" s="220"/>
      <c r="P304" s="7"/>
      <c r="Q304" s="220"/>
      <c r="R304" s="9" t="s">
        <v>0</v>
      </c>
      <c r="S304" s="7"/>
      <c r="T304" s="7"/>
    </row>
    <row r="305" spans="6:20" s="3" customFormat="1" ht="12.75" customHeight="1" outlineLevel="2">
      <c r="F305" s="4"/>
      <c r="G305" s="5"/>
      <c r="H305" s="5"/>
      <c r="I305" s="6"/>
      <c r="J305" s="5"/>
      <c r="K305" s="207"/>
      <c r="L305" s="192"/>
      <c r="M305" s="192"/>
      <c r="N305" s="8"/>
      <c r="O305" s="220"/>
      <c r="P305" s="7"/>
      <c r="Q305" s="220"/>
      <c r="R305" s="9" t="s">
        <v>0</v>
      </c>
      <c r="S305" s="7"/>
      <c r="T305" s="7"/>
    </row>
  </sheetData>
  <sheetProtection algorithmName="SHA-512" hashValue="fjyUhfif/KMJ9+XaAxbkf/q5iyvbgQLpHswPX9Ujwuuqz/tmYe0CHS7Hp5Zvxddq7jzGgSvl7ZcPR8Nadktavw==" saltValue="5mu59uXy2baElrlS7Rk6zQ==" spinCount="100000" sheet="1" formatColumns="0" formatRows="0" autoFilter="0"/>
  <printOptions/>
  <pageMargins left="0.3937007874015748" right="0.3937007874015748" top="0.8" bottom="0.56" header="0.3937007874015748" footer="0.33"/>
  <pageSetup fitToHeight="0" fitToWidth="1" horizontalDpi="600" verticalDpi="600" orientation="landscape" paperSize="9" scale="71" r:id="rId1"/>
  <headerFooter alignWithMargins="0">
    <oddFooter>&amp;L&amp;8www.euroCALC.cz&amp;C&amp;8&amp;P z &amp;N&amp;R&amp;8&amp;D</oddFooter>
  </headerFooter>
  <rowBreaks count="1" manualBreakCount="1">
    <brk id="36" min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Michal Vlček</cp:lastModifiedBy>
  <cp:lastPrinted>2021-06-01T08:36:10Z</cp:lastPrinted>
  <dcterms:created xsi:type="dcterms:W3CDTF">2007-10-16T11:08:58Z</dcterms:created>
  <dcterms:modified xsi:type="dcterms:W3CDTF">2021-06-08T04:43:33Z</dcterms:modified>
  <cp:category/>
  <cp:version/>
  <cp:contentType/>
  <cp:contentStatus/>
</cp:coreProperties>
</file>