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630" yWindow="510" windowWidth="17895" windowHeight="7365" firstSheet="1" activeTab="2"/>
  </bookViews>
  <sheets>
    <sheet name="Rekapitulace stavby" sheetId="1" r:id="rId1"/>
    <sheet name="SO01 - KLATOVY, ULICE ZA ..." sheetId="2" r:id="rId2"/>
    <sheet name="000 - VRN" sheetId="3" r:id="rId3"/>
    <sheet name="SO 301 - VODOVOD" sheetId="4" r:id="rId4"/>
    <sheet name="SO 101 - Celoplošná oprav..." sheetId="5" r:id="rId5"/>
  </sheets>
  <definedNames>
    <definedName name="_xlnm._FilterDatabase" localSheetId="2" hidden="1">'000 - VRN'!$C$124:$K$169</definedName>
    <definedName name="_xlnm._FilterDatabase" localSheetId="4" hidden="1">'SO 101 - Celoplošná oprav...'!$C$126:$K$177</definedName>
    <definedName name="_xlnm._FilterDatabase" localSheetId="3" hidden="1">'SO 301 - VODOVOD'!$C$128:$K$335</definedName>
    <definedName name="_xlnm._FilterDatabase" localSheetId="1" hidden="1">'SO01 - KLATOVY, ULICE ZA ...'!$C$124:$K$359</definedName>
    <definedName name="_xlnm.Print_Area" localSheetId="2">'000 - VRN'!$C$4:$J$76,'000 - VRN'!$C$82:$J$104,'000 - VRN'!$C$110:$K$169</definedName>
    <definedName name="_xlnm.Print_Area" localSheetId="0">'Rekapitulace stavby'!$D$4:$AO$76,'Rekapitulace stavby'!$C$82:$AQ$100</definedName>
    <definedName name="_xlnm.Print_Area" localSheetId="4">'SO 101 - Celoplošná oprav...'!$C$4:$J$76,'SO 101 - Celoplošná oprav...'!$C$82:$J$106,'SO 101 - Celoplošná oprav...'!$C$112:$K$177</definedName>
    <definedName name="_xlnm.Print_Area" localSheetId="3">'SO 301 - VODOVOD'!$C$4:$J$76,'SO 301 - VODOVOD'!$C$82:$J$108,'SO 301 - VODOVOD'!$C$114:$K$335</definedName>
    <definedName name="_xlnm.Print_Area" localSheetId="1">'SO01 - KLATOVY, ULICE ZA ...'!$C$4:$J$76,'SO01 - KLATOVY, ULICE ZA ...'!$C$82:$J$106,'SO01 - KLATOVY, ULICE ZA ...'!$C$112:$K$359</definedName>
    <definedName name="_xlnm.Print_Titles" localSheetId="0">'Rekapitulace stavby'!$92:$92</definedName>
    <definedName name="_xlnm.Print_Titles" localSheetId="2">'000 - VRN'!$124:$124</definedName>
    <definedName name="_xlnm.Print_Titles" localSheetId="3">'SO 301 - VODOVOD'!$128:$128</definedName>
    <definedName name="_xlnm.Print_Titles" localSheetId="4">'SO 101 - Celoplošná oprav...'!$126:$126</definedName>
  </definedNames>
  <calcPr calcId="125725"/>
</workbook>
</file>

<file path=xl/sharedStrings.xml><?xml version="1.0" encoding="utf-8"?>
<sst xmlns="http://schemas.openxmlformats.org/spreadsheetml/2006/main" count="5833" uniqueCount="972">
  <si>
    <t>Export Komplet</t>
  </si>
  <si>
    <t/>
  </si>
  <si>
    <t>2.0</t>
  </si>
  <si>
    <t>ZAMOK</t>
  </si>
  <si>
    <t>False</t>
  </si>
  <si>
    <t>{7d12b3ed-c7fb-4bad-93ae-3cad0c0f81e5}</t>
  </si>
  <si>
    <t>0,01</t>
  </si>
  <si>
    <t>21</t>
  </si>
  <si>
    <t>15</t>
  </si>
  <si>
    <t>REKAPITULACE STAVBY</t>
  </si>
  <si>
    <t>v ---  níže se nacházejí doplnkové a pomocné údaje k sestavám  --- v</t>
  </si>
  <si>
    <t>Návod na vyplnění</t>
  </si>
  <si>
    <t>0,001</t>
  </si>
  <si>
    <t>Kód:</t>
  </si>
  <si>
    <t>1414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</si>
  <si>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</si>
  <si>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</si>
  <si>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KLATOVY, ŠTĚPÁNOVICE - VODOVOD 2021</t>
  </si>
  <si>
    <t>KSO:</t>
  </si>
  <si>
    <t>CC-CZ:</t>
  </si>
  <si>
    <t>Místo:</t>
  </si>
  <si>
    <t>Klatovy, Štěpánovice</t>
  </si>
  <si>
    <t>Datum:</t>
  </si>
  <si>
    <t>4. 5. 2021</t>
  </si>
  <si>
    <t>Zadavatel:</t>
  </si>
  <si>
    <t>IČ:</t>
  </si>
  <si>
    <t>00255661</t>
  </si>
  <si>
    <t>Město Klatovy</t>
  </si>
  <si>
    <t>DIČ:</t>
  </si>
  <si>
    <t>CZ00255661</t>
  </si>
  <si>
    <t>Uchazeč:</t>
  </si>
  <si>
    <t>Vyplň údaj</t>
  </si>
  <si>
    <t>Projektant:</t>
  </si>
  <si>
    <t xml:space="preserve"> </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</si>
  <si>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</si>
  <si>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</si>
  <si>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</si>
  <si>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</si>
  <si>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</si>
  <si>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</si>
  <si>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</si>
  <si>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</si>
  <si>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</si>
  <si>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</si>
  <si>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</si>
  <si>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</si>
  <si>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</si>
  <si>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</si>
  <si>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</si>
  <si>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</si>
  <si>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</si>
  <si>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</si>
  <si>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</si>
  <si>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</si>
  <si>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</si>
  <si>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</si>
  <si>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</si>
  <si>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</si>
  <si>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</si>
  <si>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</si>
  <si>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</si>
  <si>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</si>
  <si>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</si>
  <si>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</si>
  <si>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</si>
  <si>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</si>
  <si>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</si>
  <si>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</si>
  <si>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</si>
  <si>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</si>
  <si>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</si>
  <si>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</si>
  <si>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</si>
  <si>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</si>
  <si>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</si>
  <si>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</si>
  <si>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</si>
  <si>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</si>
  <si>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</si>
  <si>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</si>
  <si>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</si>
  <si>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</si>
  <si>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</si>
  <si>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KLATOVY, ULICE ZA TRATÍ - PŘELOŽKA VODOVODU LT 200</t>
  </si>
  <si>
    <t>STA</t>
  </si>
  <si>
    <t>1</t>
  </si>
  <si>
    <t>{2458ee2b-4964-4800-81c9-a8705f11a041}</t>
  </si>
  <si>
    <t>2</t>
  </si>
  <si>
    <t>SO02</t>
  </si>
  <si>
    <t>ŠTĚPÁNOVICE, KAT.Č.262/15 - PRODLOUŽENÍ VODOVODU A OPRAVA MK</t>
  </si>
  <si>
    <t>{c18b0642-f5cd-4533-ae60-c33141d9cc48}</t>
  </si>
  <si>
    <t>000</t>
  </si>
  <si>
    <t>VRN</t>
  </si>
  <si>
    <t>Soupis</t>
  </si>
  <si>
    <t>{45f7b128-4c5e-4b31-bb4e-6944c602b724}</t>
  </si>
  <si>
    <t>SO 301</t>
  </si>
  <si>
    <t>VODOVOD</t>
  </si>
  <si>
    <t>{55c5bea4-1df1-4875-967d-e04c5ed41d0a}</t>
  </si>
  <si>
    <t>SO 101</t>
  </si>
  <si>
    <t>Celoplošná oprava MK</t>
  </si>
  <si>
    <t>{0fe35499-d5b0-4423-9ff9-0e095db947cc}</t>
  </si>
  <si>
    <t>KRYCÍ LIST SOUPISU PRACÍ</t>
  </si>
  <si>
    <t>Objekt:</t>
  </si>
  <si>
    <t>SO01 - KLATOVY, ULICE ZA TRATÍ - PŘELOŽKA VODOVODU LT 200</t>
  </si>
  <si>
    <t>26375869</t>
  </si>
  <si>
    <t>VAK SERVIS s.r.o.</t>
  </si>
  <si>
    <t>Vladimír Baštář</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</si>
  <si>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</si>
  <si>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</si>
  <si>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</si>
  <si>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</si>
  <si>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</si>
  <si>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</si>
  <si>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</si>
  <si>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</si>
  <si>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</si>
  <si>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</si>
  <si>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</si>
  <si>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</si>
  <si>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</si>
  <si>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</si>
  <si>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</si>
  <si>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</si>
  <si>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</si>
  <si>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</si>
  <si>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</si>
  <si>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</si>
  <si>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</si>
  <si>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</si>
  <si>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</si>
  <si>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</si>
  <si>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</si>
  <si>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</si>
  <si>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</si>
  <si>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</si>
  <si>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</si>
  <si>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</si>
  <si>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</si>
  <si>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</si>
  <si>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</si>
  <si>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112101104</t>
  </si>
  <si>
    <t>Odstranění stromů s odřezáním kmene a s odvětvením listnatých, průměru kmene přes 700 do 900 mm</t>
  </si>
  <si>
    <t>kus</t>
  </si>
  <si>
    <t>CS ÚRS 2021 01</t>
  </si>
  <si>
    <t>4</t>
  </si>
  <si>
    <t>-524539191</t>
  </si>
  <si>
    <t>PSC</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</si>
  <si>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</si>
  <si>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112251104</t>
  </si>
  <si>
    <t>Odstranění pařezů strojně s jejich vykopáním, vytrháním nebo odstřelením průměru přes 700 do 900 mm</t>
  </si>
  <si>
    <t>1186735962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</si>
  <si>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</si>
  <si>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3</t>
  </si>
  <si>
    <t>113107522</t>
  </si>
  <si>
    <t>Odstranění podkladů nebo krytů při překopech inženýrských sítí s přemístěním hmot na skládku ve vzdálenosti do 3 m nebo s naložením na dopravní prostředek strojně plochy jednotlivě přes 15 m2 z kameniva hrubého drceného, o tl. vrstvy přes 100 do 200 mm</t>
  </si>
  <si>
    <t>m2</t>
  </si>
  <si>
    <t>1898082217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</si>
  <si>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</si>
  <si>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113107542</t>
  </si>
  <si>
    <t>Odstranění podkladů nebo krytů při překopech inženýrských sítí s přemístěním hmot na skládku ve vzdálenosti do 3 m nebo s naložením na dopravní prostředek strojně plochy jednotlivě přes 15 m2 živičných, o tl. vrstvy přes 50 do 100 mm</t>
  </si>
  <si>
    <t>-551446114</t>
  </si>
  <si>
    <t>5</t>
  </si>
  <si>
    <t>113154123</t>
  </si>
  <si>
    <t>Frézování živičného podkladu nebo krytu  s naložením na dopravní prostředek plochy do 500 m2 bez překážek v trase pruhu šířky přes 0,5 m do 1 m, tloušťky vrstvy 50 mm</t>
  </si>
  <si>
    <t>383912693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</si>
  <si>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</si>
  <si>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</si>
  <si>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"kompletní odstranění povrchu komunikace v trase vodovodu" 332/2</t>
  </si>
  <si>
    <t>6</t>
  </si>
  <si>
    <t>113201112</t>
  </si>
  <si>
    <t>Vytrhání obrub  s vybouráním lože, s přemístěním hmot na skládku na vzdálenost do 3 m nebo s naložením na dopravní prostředek silničních ležatých</t>
  </si>
  <si>
    <t>m</t>
  </si>
  <si>
    <t>594247055</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</si>
  <si>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</si>
  <si>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7</t>
  </si>
  <si>
    <t>115101201</t>
  </si>
  <si>
    <t>Čerpání vody na dopravní výšku do 10 m s uvažovaným průměrným přítokem do 500 l/min</t>
  </si>
  <si>
    <t>hod</t>
  </si>
  <si>
    <t>-405450090</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</si>
  <si>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</si>
  <si>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8*4</t>
  </si>
  <si>
    <t>8</t>
  </si>
  <si>
    <t>115101301</t>
  </si>
  <si>
    <t>Pohotovost záložní čerpací soupravy pro dopravní výšku do 10 m s uvažovaným průměrným přítokem do 500 l/min</t>
  </si>
  <si>
    <t>den</t>
  </si>
  <si>
    <t>1355104833</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</si>
  <si>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</si>
  <si>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"odhad" 8</t>
  </si>
  <si>
    <t>9</t>
  </si>
  <si>
    <t>119001401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</si>
  <si>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</si>
  <si>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-2146618901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</si>
  <si>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</si>
  <si>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1*1,1</t>
  </si>
  <si>
    <t>10</t>
  </si>
  <si>
    <t>119001405</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</si>
  <si>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</si>
  <si>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1306864484</t>
  </si>
  <si>
    <t>11</t>
  </si>
  <si>
    <t>119001406</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</si>
  <si>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přes 200 do 500 mm</t>
  </si>
  <si>
    <t>-463108354</t>
  </si>
  <si>
    <t>12</t>
  </si>
  <si>
    <t>119001412</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</si>
  <si>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betonového, kameninového nebo železobetonového, světlosti DN přes 200 do 500 mm</t>
  </si>
  <si>
    <t>614718750</t>
  </si>
  <si>
    <t>13</t>
  </si>
  <si>
    <t>119001421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</si>
  <si>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</si>
  <si>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639998219</t>
  </si>
  <si>
    <t>(1*1,1)*8</t>
  </si>
  <si>
    <t>14</t>
  </si>
  <si>
    <t>121151103</t>
  </si>
  <si>
    <t>Sejmutí ornice strojně při souvislé ploše do 100 m2, tl. vrstvy do 200 mm</t>
  </si>
  <si>
    <t>1946577089</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</si>
  <si>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</si>
  <si>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10,6*1,1</t>
  </si>
  <si>
    <t>132212211</t>
  </si>
  <si>
    <t>Hloubení rýh šířky přes 800 do 2 000 mm ručně zapažených i nezapažených, s urovnáním dna do předepsaného profilu a spádu v hornině třídy těžitelnosti I skupiny 3 soudržných</t>
  </si>
  <si>
    <t>m3</t>
  </si>
  <si>
    <t>1441603908</t>
  </si>
  <si>
    <t xml:space="preserve">Poznámka k souboru cen:
1. V cenách jsou započteny i náklady na: a) přehození výkopku na přilehlém terénu na vzdálenost do 3 m od podélné osy rýhy nebo naložení výkopku na dopravní prostředek, </t>
  </si>
  <si>
    <t>(18,2*1,1*0,5)*0,5</t>
  </si>
  <si>
    <t>50% objemu hloubení</t>
  </si>
  <si>
    <t>16</t>
  </si>
  <si>
    <t>132254204</t>
  </si>
  <si>
    <t>Hloubení zapažených rýh šířky přes 800 do 2 000 mm strojně s urovnáním dna do předepsaného profilu a spádu v hornině třídy těžitelnosti I skupiny 3 přes 100 do 500 m3</t>
  </si>
  <si>
    <t>1799964960</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</si>
  <si>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</si>
  <si>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(65,2*1,1*2,07)*0,5</t>
  </si>
  <si>
    <t>(18,2*1,1*1,57)*0,5</t>
  </si>
  <si>
    <t>Součet</t>
  </si>
  <si>
    <t>17</t>
  </si>
  <si>
    <t>132312211</t>
  </si>
  <si>
    <t>Hloubení rýh šířky přes 800 do 2 000 mm ručně zapažených i nezapažených, s urovnáním dna do předepsaného profilu a spádu v hornině třídy těžitelnosti II skupiny 4 soudržných</t>
  </si>
  <si>
    <t>-934902221</t>
  </si>
  <si>
    <t>18</t>
  </si>
  <si>
    <t>132354204</t>
  </si>
  <si>
    <t>Hloubení zapažených rýh šířky přes 800 do 2 000 mm strojně s urovnáním dna do předepsaného profilu a spádu v hornině třídy těžitelnosti II skupiny 4 přes 100 do 500 m3</t>
  </si>
  <si>
    <t>15809634</t>
  </si>
  <si>
    <t>19</t>
  </si>
  <si>
    <t>139001101</t>
  </si>
  <si>
    <t>Příplatek k cenám hloubených vykopávek za ztížení vykopávky v blízkosti podzemního vedení nebo výbušnin pro jakoukoliv třídu horniny</t>
  </si>
  <si>
    <t>1752279199</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</si>
  <si>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</si>
  <si>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83,4*1,1*1</t>
  </si>
  <si>
    <t>20</t>
  </si>
  <si>
    <t>151101102</t>
  </si>
  <si>
    <t>Zřízení pažení a rozepření stěn rýh pro podzemní vedení příložné pro jakoukoliv mezerovitost, hloubky do 4 m</t>
  </si>
  <si>
    <t>1304468243</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</si>
  <si>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</si>
  <si>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(83,4*2,07)*2</t>
  </si>
  <si>
    <t>151101112</t>
  </si>
  <si>
    <t>Odstranění pažení a rozepření stěn rýh pro podzemní vedení s uložením materiálu na vzdálenost do 3 m od kraje výkopu příložné, hloubky přes 2 do 4 m</t>
  </si>
  <si>
    <t>-1558919027</t>
  </si>
  <si>
    <t>345,276</t>
  </si>
  <si>
    <t>viz.zřízení pažení</t>
  </si>
  <si>
    <t>22</t>
  </si>
  <si>
    <t>162451106</t>
  </si>
  <si>
    <t>Vodorovné přemístění výkopku nebo sypaniny po suchu na obvyklém dopravním prostředku, bez naložení výkopku, avšak se složením bez rozhrnutí z horniny třídy těžitelnosti I skupiny 1 až 3 na vzdálenost přes 1 500 do 2 000 m</t>
  </si>
  <si>
    <t>678556934</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</si>
  <si>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</si>
  <si>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"převoz výkopku na mezideponii" 74,23+5,005</t>
  </si>
  <si>
    <t>"ornice na mezideponii" 11,66*0,15</t>
  </si>
  <si>
    <t>"převoz zpět pro zásyp" 130,271/2</t>
  </si>
  <si>
    <t>"převoz ornice zpět pro rozprostření" 1,749</t>
  </si>
  <si>
    <t>23</t>
  </si>
  <si>
    <t>162451126</t>
  </si>
  <si>
    <t>Vodorovné přemístění výkopku nebo sypaniny po suchu na obvyklém dopravním prostředku, bez naložení výkopku, avšak se složením bez rozhrnutí z horniny třídy těžitelnosti II skupiny 4 a 5 na vzdálenost přes 1 500 do 2 000 m</t>
  </si>
  <si>
    <t>573185219</t>
  </si>
  <si>
    <t>24</t>
  </si>
  <si>
    <t>162751113</t>
  </si>
  <si>
    <t>Vodorovné přemístění výkopku nebo sypaniny po suchu na obvyklém dopravním prostředku, bez naložení výkopku, avšak se složením bez rozhrnutí z horniny třídy těžitelnosti I skupiny 1 až 3 na vzdálenost přes 5 000 do 6 000 m</t>
  </si>
  <si>
    <t>1334955164</t>
  </si>
  <si>
    <t>94,951-65,136</t>
  </si>
  <si>
    <t>odvoz lože+obsyp+50% výměna zásypu na skládku Štěpánovice</t>
  </si>
  <si>
    <t>25</t>
  </si>
  <si>
    <t>162751133</t>
  </si>
  <si>
    <t>Vodorovné přemístění výkopku nebo sypaniny po suchu na obvyklém dopravním prostředku, bez naložení výkopku, avšak se složením bez rozhrnutí z horniny třídy těžitelnosti II skupiny 4 a 5 na vzdálenost přes 5 000 do 6 000 m</t>
  </si>
  <si>
    <t>-275981740</t>
  </si>
  <si>
    <t>(13,761+45,87+65,136)-29,815</t>
  </si>
  <si>
    <t>26</t>
  </si>
  <si>
    <t>167151101</t>
  </si>
  <si>
    <t>Nakládání, skládání a překládání neulehlého výkopku nebo sypaniny strojně nakládání, množství do 100 m3, z horniny třídy těžitelnosti I, skupiny 1 až 3</t>
  </si>
  <si>
    <t>1311648149</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</si>
  <si>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</si>
  <si>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65,136+29,815+1,749</t>
  </si>
  <si>
    <t>viz vodor. př. 6 km+ převoz pro zpětný zásyp+ornice pro zpětné rozprostření</t>
  </si>
  <si>
    <t>27</t>
  </si>
  <si>
    <t>167151102</t>
  </si>
  <si>
    <t>Nakládání, skládání a překládání neulehlého výkopku nebo sypaniny strojně nakládání, množství do 100 m3, z horniny třídy těžitelnosti II, skupiny 4 a 5</t>
  </si>
  <si>
    <t>-273040914</t>
  </si>
  <si>
    <t>95,952</t>
  </si>
  <si>
    <t>viz vodor.př. 6 km</t>
  </si>
  <si>
    <t>28</t>
  </si>
  <si>
    <t>171201221</t>
  </si>
  <si>
    <t>Poplatek za uložení stavebního odpadu na skládce (skládkovné) zeminy a kamení zatříděného do Katalogu odpadů pod kódem 17 05 04</t>
  </si>
  <si>
    <t>t</t>
  </si>
  <si>
    <t>1631866653</t>
  </si>
  <si>
    <t xml:space="preserve">Poznámka k souboru cen:
1. Ceny uvedené v souboru cen je doporučeno upravit podle aktuálních cen místně příslušné skládky. 2. V cenách je započítán poplatek za ukládání odpadu dle zákona 185/2001 Sb. </t>
  </si>
  <si>
    <t>(29,815+95,952)*1,8</t>
  </si>
  <si>
    <t>skládka Štěpánovice</t>
  </si>
  <si>
    <t>29</t>
  </si>
  <si>
    <t>174151101</t>
  </si>
  <si>
    <t>Zásyp sypaninou z jakékoliv horniny strojně s uložením výkopku ve vrstvách se zhutněním jam, šachet, rýh nebo kolem objektů v těchto vykopávkách</t>
  </si>
  <si>
    <t>1624894950</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</si>
  <si>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</si>
  <si>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83,4*1,1*1,42</t>
  </si>
  <si>
    <t>30</t>
  </si>
  <si>
    <t>M</t>
  </si>
  <si>
    <t>58344197</t>
  </si>
  <si>
    <t>štěrkodrť frakce 0/63</t>
  </si>
  <si>
    <t>-875736696</t>
  </si>
  <si>
    <t>130,271/2*1,8</t>
  </si>
  <si>
    <t>50% výměna zásypu</t>
  </si>
  <si>
    <t>31</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</si>
  <si>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</si>
  <si>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</si>
  <si>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2071645097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</si>
  <si>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</si>
  <si>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83,4*1,1*0,5</t>
  </si>
  <si>
    <t>32</t>
  </si>
  <si>
    <t>58337303</t>
  </si>
  <si>
    <t>štěrkopísek frakce 0/8</t>
  </si>
  <si>
    <t>-392556906</t>
  </si>
  <si>
    <t>45,87*1,8</t>
  </si>
  <si>
    <t>33</t>
  </si>
  <si>
    <t>181351003</t>
  </si>
  <si>
    <t>Rozprostření a urovnání ornice v rovině nebo ve svahu sklonu do 1:5 strojně při souvislé ploše do 100 m2, tl. vrstvy do 200 mm</t>
  </si>
  <si>
    <t>-1196743460</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</si>
  <si>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</si>
  <si>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34</t>
  </si>
  <si>
    <t>181411121</t>
  </si>
  <si>
    <t>Založení trávníku na půdě předem připravené plochy do 1000 m2 výsevem včetně utažení lučního v rovině nebo na svahu do 1:5</t>
  </si>
  <si>
    <t>240058994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</si>
  <si>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</si>
  <si>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35</t>
  </si>
  <si>
    <t>00572410</t>
  </si>
  <si>
    <t>osivo směs travní parková</t>
  </si>
  <si>
    <t>kg</t>
  </si>
  <si>
    <t>1434585844</t>
  </si>
  <si>
    <t>11,66/40</t>
  </si>
  <si>
    <t>Vodorovné konstrukce</t>
  </si>
  <si>
    <t>36</t>
  </si>
  <si>
    <t>451573111</t>
  </si>
  <si>
    <t>Lože pod potrubí, stoky a drobné objekty v otevřeném výkopu z písku a štěrkopísku do 63 mm</t>
  </si>
  <si>
    <t>-1000381409</t>
  </si>
  <si>
    <t xml:space="preserve">Poznámka k souboru cen:
1. Ceny -1111 a -1192 lze použít i pro zřízení sběrných vrstev nad drenážními trubkami. 2. V cenách -5111 a -1192 jsou započteny i náklady na prohození výkopku získaného při zemních pracích. </t>
  </si>
  <si>
    <t>83,4*1,1*0,15</t>
  </si>
  <si>
    <t>Komunikace pozemní</t>
  </si>
  <si>
    <t>37</t>
  </si>
  <si>
    <t>564851111</t>
  </si>
  <si>
    <t>Podklad ze štěrkodrti ŠD  s rozprostřením a zhutněním, po zhutnění tl. 150 mm</t>
  </si>
  <si>
    <t>1146042205</t>
  </si>
  <si>
    <t>38</t>
  </si>
  <si>
    <t>564861111</t>
  </si>
  <si>
    <t>Podklad ze štěrkodrti ŠD  s rozprostřením a zhutněním, po zhutnění tl. 200 mm</t>
  </si>
  <si>
    <t>1318072335</t>
  </si>
  <si>
    <t>39</t>
  </si>
  <si>
    <t>565145101</t>
  </si>
  <si>
    <t>Asfaltový beton vrstva podkladní ACP 16 (obalované kamenivo střednězrnné - OKS)  s rozprostřením a zhutněním v pruhu šířky do 1,5 m, po zhutnění tl. 60 mm</t>
  </si>
  <si>
    <t>-2009590888</t>
  </si>
  <si>
    <t xml:space="preserve">Poznámka k souboru cen:
1. Cenami 565 1.-510 lze oceňovat např. chodníky, úzké cesty a vjezdy v pruhu šířky do 1,5 m jakékoliv délky a jednotlivé plochy velikosti do 10 m2. 2. ČSN EN 13108-1 připouští pro ACP 16 pouze tl. 50 až 80 mm. </t>
  </si>
  <si>
    <t>40</t>
  </si>
  <si>
    <t>577134141</t>
  </si>
  <si>
    <t>Asfaltový beton vrstva obrusná ACO 11 (ABS)  s rozprostřením a se zhutněním z modifikovaného asfaltu v pruhu šířky přes 3 m, po zhutnění tl. 40 mm</t>
  </si>
  <si>
    <t>-208433028</t>
  </si>
  <si>
    <t xml:space="preserve">Poznámka k souboru cen:
1. Cenami 577 1.-40 lze oceňovat např. chodníky, úzké cesty a vjezdy v pruhu šířky do 1,5 m jakékoliv délky a jednotlivé plochy velikosti do 10 m2. 2. ČSN EN 13108-1 připouští pro ACO 11 pouze tl. 35 až 50 mm. </t>
  </si>
  <si>
    <t>Trubní vedení</t>
  </si>
  <si>
    <t>41</t>
  </si>
  <si>
    <t>851351131</t>
  </si>
  <si>
    <t>Montáž potrubí z trub litinových tlakových hrdlových v otevřeném výkopu s integrovaným těsněním DN 200</t>
  </si>
  <si>
    <t>-103193538</t>
  </si>
  <si>
    <t xml:space="preserve">Poznámka k souboru cen:
1. V cenách souboru cen nejsou započteny náklady na: a) dodání potrubí; toto se oceňuje ve specifikaci, b) montáž tvarovek, c) podkladní konstrukci ze štěrkopísku - podkladní vrstva ze štěrkopísku se oceňuje cenou 451 5.-.111 Lože pod potrubí, stoky a drobné objekty, části A01, d) zásyp potrubí, který se oceňuje cenami souboru 174 ..-.... Zásyp sypaninou z jakékoliv horniny, katalogu 800-1 Zemní práce části A 07. 2. Ceny montáže potrubí -1131 jsou určeny pro systémy těsněné elastickými kroužky a -1211 těsnícími kroužky a zámkovým spojem. Tyto se také oceňují ve specifikaci, nejsou-li zahrnuty již v ceně dodávky trub. </t>
  </si>
  <si>
    <t>42</t>
  </si>
  <si>
    <t>DKT.ZST200C64</t>
  </si>
  <si>
    <t>Duktus VTH dl. 6m, DN 200 ZINEK PLUS 400g/m2(85% ZN + 15% AL) C 64, pro spoj TYTON nebo BRS (Sit Plus)</t>
  </si>
  <si>
    <t>-1468423944</t>
  </si>
  <si>
    <t>83,4*1,03</t>
  </si>
  <si>
    <t>43</t>
  </si>
  <si>
    <t>DKT.110460</t>
  </si>
  <si>
    <t>Duktus těsnící gumový kroužek DN 200 EPDM Sit Plus pro spoj BRS</t>
  </si>
  <si>
    <t>-1635835342</t>
  </si>
  <si>
    <t>44</t>
  </si>
  <si>
    <t>857351131</t>
  </si>
  <si>
    <t>Montáž litinových tvarovek na potrubí litinovém tlakovém jednoosých na potrubí z trub hrdlových v otevřeném výkopu, kanálu nebo v šachtě s integrovaným těsněním DN 200</t>
  </si>
  <si>
    <t>1410048709</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</si>
  <si>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</si>
  <si>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45</t>
  </si>
  <si>
    <t>HWL.797420000016</t>
  </si>
  <si>
    <t>SYNOFLEX - SPOJKA 200 (198-230)</t>
  </si>
  <si>
    <t>1222095244</t>
  </si>
  <si>
    <t>46</t>
  </si>
  <si>
    <t>857352122</t>
  </si>
  <si>
    <t>Montáž litinových tvarovek na potrubí litinovém tlakovém jednoosých na potrubí z trub přírubových v otevřeném výkopu, kanálu nebo v šachtě DN 200</t>
  </si>
  <si>
    <t>1267470759</t>
  </si>
  <si>
    <t>47</t>
  </si>
  <si>
    <t>HWL.799420000016</t>
  </si>
  <si>
    <t>SYNOFLEX - S PŘÍRUBOU PN16 200 (198-230) PN16</t>
  </si>
  <si>
    <t>750909934</t>
  </si>
  <si>
    <t>48</t>
  </si>
  <si>
    <t>857353131</t>
  </si>
  <si>
    <t>Montáž litinových tvarovek na potrubí litinovém tlakovém odbočných na potrubí z trub hrdlových v otevřeném výkopu, kanálu nebo v šachtě s integrovaným těsněním DN 200</t>
  </si>
  <si>
    <t>-1204851859</t>
  </si>
  <si>
    <t>49</t>
  </si>
  <si>
    <t>DKT.MMK200ET11P64</t>
  </si>
  <si>
    <t>Duktus MMK hrdlové koleno DN 200/11°, pro spoj TYTON nebo BRS (Sit Plus), PFA 64</t>
  </si>
  <si>
    <t>-1167090925</t>
  </si>
  <si>
    <t>50</t>
  </si>
  <si>
    <t>DKT.MMK200ET22P64</t>
  </si>
  <si>
    <t>Duktus MMK hrdlové koleno DN 200/22°, pro spoj TYTON nebo BRS (Sit Plus), PFA 64</t>
  </si>
  <si>
    <t>2054147139</t>
  </si>
  <si>
    <t>51</t>
  </si>
  <si>
    <t>DKT.MMK200ET30P64</t>
  </si>
  <si>
    <t>Duktus MMK hrdlové koleno DN 200/30°, pro spoj TYTON nebo BRS (Sit Plus), PFA 64</t>
  </si>
  <si>
    <t>680871833</t>
  </si>
  <si>
    <t>52</t>
  </si>
  <si>
    <t>891351112</t>
  </si>
  <si>
    <t>Montáž vodovodních armatur na potrubí šoupátek nebo klapek uzavíracích v otevřeném výkopu nebo v šachtách s osazením zemní soupravy (bez poklopů) DN 200</t>
  </si>
  <si>
    <t>-1964029097</t>
  </si>
  <si>
    <t xml:space="preserve">Poznámka k souboru cen:
1. V cenách jsou započteny i náklady: a) u šoupátek ceny -1112 na vytvoření otvorů ve stropech šachet pro prostup zemních souprav šoupátek, b)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t>
  </si>
  <si>
    <t>53</t>
  </si>
  <si>
    <t>HWL.950220000003</t>
  </si>
  <si>
    <t>SOUPRAVA ZEMNÍ TELESKOPICKÁ E2-1,35-1,8 200 (1,3-1,8m)</t>
  </si>
  <si>
    <t>-1394381627</t>
  </si>
  <si>
    <t>54</t>
  </si>
  <si>
    <t>HWL.400220000010</t>
  </si>
  <si>
    <t>ŠOUPĚ E2 PŘÍRUBOVÉ KRÁTKÉ 200</t>
  </si>
  <si>
    <t>-153849059</t>
  </si>
  <si>
    <t>55</t>
  </si>
  <si>
    <t>HWL.348100000000</t>
  </si>
  <si>
    <t>PODKLAD. DESKA  UNI UNI</t>
  </si>
  <si>
    <t>-34411026</t>
  </si>
  <si>
    <t>56</t>
  </si>
  <si>
    <t>892351111</t>
  </si>
  <si>
    <t>Tlakové zkoušky vodou na potrubí DN 150 nebo 200</t>
  </si>
  <si>
    <t>-472736766</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</si>
  <si>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</si>
  <si>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57</t>
  </si>
  <si>
    <t>892353122</t>
  </si>
  <si>
    <t>Proplach a dezinfekce vodovodního potrubí DN 150 nebo 200</t>
  </si>
  <si>
    <t>2015980421</t>
  </si>
  <si>
    <t xml:space="preserve">Poznámka k souboru cen:
1. V cenách jsou započteny náklady na napuštění a vypuštění vody, dodání vody a dezinfekčního prostředku. </t>
  </si>
  <si>
    <t>58</t>
  </si>
  <si>
    <t>892372111</t>
  </si>
  <si>
    <t>Tlakové zkoušky vodou zabezpečení konců potrubí při tlakových zkouškách DN do 300</t>
  </si>
  <si>
    <t>589330780</t>
  </si>
  <si>
    <t>59</t>
  </si>
  <si>
    <t>899401112</t>
  </si>
  <si>
    <t>Osazení poklopů litinových šoupátkových</t>
  </si>
  <si>
    <t>1681057862</t>
  </si>
  <si>
    <t xml:space="preserve">Poznámka k souboru cen:
1. V cenách osazení poklopů jsou započteny i náklady na jejich podezdění. 2. V cenách nejsou započteny náklady na dodání poklopů; tyto se oceňují ve specifikaci. Ztratné se nestanoví. </t>
  </si>
  <si>
    <t>60</t>
  </si>
  <si>
    <t>HWL.1750KASI0001</t>
  </si>
  <si>
    <t>POKLOP ULIČNÍ SAMONIVELAČNÍ ŠOUPÁTKOVÝ (Z.S. TELE) VODA</t>
  </si>
  <si>
    <t>-2003959925</t>
  </si>
  <si>
    <t>61</t>
  </si>
  <si>
    <t>899721111</t>
  </si>
  <si>
    <t>Signalizační vodič na potrubí DN do 150 mm</t>
  </si>
  <si>
    <t>1220725127</t>
  </si>
  <si>
    <t>62</t>
  </si>
  <si>
    <t>899722113</t>
  </si>
  <si>
    <t>Krytí potrubí z plastů výstražnou fólií z PVC šířky 34 cm</t>
  </si>
  <si>
    <t>579458838</t>
  </si>
  <si>
    <t>63</t>
  </si>
  <si>
    <t>X1</t>
  </si>
  <si>
    <t>Zalití rušeného vodovodu 79,9 m cementopopílkovou směsí, zaslepení konců, demontáž armatur a orientačních tabulek</t>
  </si>
  <si>
    <t>kpl</t>
  </si>
  <si>
    <t>966761551</t>
  </si>
  <si>
    <t>64</t>
  </si>
  <si>
    <t>X2</t>
  </si>
  <si>
    <t>Těsnící a spojovací materiál (těsnění, šrouby)</t>
  </si>
  <si>
    <t>-1101216744</t>
  </si>
  <si>
    <t>Ostatní konstrukce a práce, bourání</t>
  </si>
  <si>
    <t>65</t>
  </si>
  <si>
    <t>914111111</t>
  </si>
  <si>
    <t>Montáž svislé dopravní značky základní  velikosti do 1 m2 objímkami na sloupky nebo konzoly</t>
  </si>
  <si>
    <t>1286651478</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</si>
  <si>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</si>
  <si>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66</t>
  </si>
  <si>
    <t>914511111</t>
  </si>
  <si>
    <t>Montáž sloupku dopravních značek  délky do 3,5 m do betonového základu</t>
  </si>
  <si>
    <t>-737603085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</si>
  <si>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</si>
  <si>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67</t>
  </si>
  <si>
    <t>59217026</t>
  </si>
  <si>
    <t>obrubník betonový silniční 500x150x250mm</t>
  </si>
  <si>
    <t>-327590701</t>
  </si>
  <si>
    <t>68</t>
  </si>
  <si>
    <t>916131113</t>
  </si>
  <si>
    <t>Osazení silničního obrubníku betonového se zřízením lože, s vyplněním a zatřením spár cementovou maltou ležatého s boční opěrou z betonu prostého, do lože z betonu prostého</t>
  </si>
  <si>
    <t>-116251113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</si>
  <si>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</si>
  <si>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69</t>
  </si>
  <si>
    <t>919732211</t>
  </si>
  <si>
    <t>Styčná pracovní spára při napojení nového živičného povrchu na stávající se zalitím za tepla modifikovanou asfaltovou hmotou s posypem vápenným hydrátem šířky do 15 mm, hloubky do 25 mm včetně prořezání spáry</t>
  </si>
  <si>
    <t>-914267715</t>
  </si>
  <si>
    <t xml:space="preserve">Poznámka k souboru cen:
1. V cenách jsou započteny i náklady na vyčištění spár, na impregnaci a zalití spár včetně dodání hmot. </t>
  </si>
  <si>
    <t>72,8*2/2</t>
  </si>
  <si>
    <t>70</t>
  </si>
  <si>
    <t>919735112</t>
  </si>
  <si>
    <t>Řezání stávajícího živičného krytu nebo podkladu  hloubky přes 50 do 100 mm</t>
  </si>
  <si>
    <t>2008181751</t>
  </si>
  <si>
    <t xml:space="preserve">Poznámka k souboru cen:
1. V cenách jsou započteny i náklady na spotřebu vody. </t>
  </si>
  <si>
    <t>71</t>
  </si>
  <si>
    <t>966006132</t>
  </si>
  <si>
    <t>Odstranění dopravních nebo orientačních značek se sloupkem  s uložením hmot na vzdálenost do 20 m nebo s naložením na dopravní prostředek, se zásypem jam a jeho zhutněním s betonovou patkou</t>
  </si>
  <si>
    <t>302622389</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</si>
  <si>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</si>
  <si>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997</t>
  </si>
  <si>
    <t>Přesun sutě</t>
  </si>
  <si>
    <t>72</t>
  </si>
  <si>
    <t>997221571</t>
  </si>
  <si>
    <t>Vodorovná doprava vybouraných hmot  bez naložení, ale se složením a s hrubým urovnáním na vzdálenost do 1 km</t>
  </si>
  <si>
    <t>-50833888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</si>
  <si>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</si>
  <si>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"podkl.vrstvy komunikace" (58*0,2)*1,8</t>
  </si>
  <si>
    <t>"asfalt" ((332*0,04)*2,4)/2+(58*0,06)*2,4</t>
  </si>
  <si>
    <t>73</t>
  </si>
  <si>
    <t>997221579</t>
  </si>
  <si>
    <t>Vodorovná doprava vybouraných hmot  bez naložení, ale se složením a s hrubým urovnáním na vzdálenost Příplatek k ceně za každý další i započatý 1 km přes 1 km</t>
  </si>
  <si>
    <t>-1045273439</t>
  </si>
  <si>
    <t>"podkl.vrsty komunikace-skládka Štěpánovice 6 km" 20,88*5</t>
  </si>
  <si>
    <t>"asfalt-skládka AZS 98 Zavlekov 18 km" 24,288*17</t>
  </si>
  <si>
    <t>74</t>
  </si>
  <si>
    <t>997221611</t>
  </si>
  <si>
    <t>Nakládání na dopravní prostředky  pro vodorovnou dopravu suti</t>
  </si>
  <si>
    <t>149248506</t>
  </si>
  <si>
    <t xml:space="preserve">Poznámka k souboru cen:
1. Ceny lze použít i pro překládání při lomené dopravě. 2. Ceny nelze použít při dopravě po železnici, po vodě nebo neobvyklými dopravními prostředky. </t>
  </si>
  <si>
    <t>45,168</t>
  </si>
  <si>
    <t>viz vodor.přemístění</t>
  </si>
  <si>
    <t>75</t>
  </si>
  <si>
    <t>997221873</t>
  </si>
  <si>
    <t>Poplatek za uložení stavebního odpadu na recyklační skládce (skládkovné) zeminy a kamení zatříděného do Katalogu odpadů pod kódem 17 05 04</t>
  </si>
  <si>
    <t>-259162108</t>
  </si>
  <si>
    <t xml:space="preserve">Poznámka k souboru cen:
1. Ceny uvedené v souboru cen je doporučeno upravit podle aktuálních cen místně příslušné skládky odpadů. 2. Uložení odpadů neuvedených v souboru cen se oceňuje individuálně. </t>
  </si>
  <si>
    <t>20,88</t>
  </si>
  <si>
    <t>76</t>
  </si>
  <si>
    <t>997221875</t>
  </si>
  <si>
    <t>Poplatek za uložení stavebního odpadu na recyklační skládce (skládkovné) asfaltového bez obsahu dehtu zatříděného do Katalogu odpadů pod kódem 17 03 02</t>
  </si>
  <si>
    <t>683725333</t>
  </si>
  <si>
    <t>24,288</t>
  </si>
  <si>
    <t>998</t>
  </si>
  <si>
    <t>Přesun hmot</t>
  </si>
  <si>
    <t>77</t>
  </si>
  <si>
    <t>998273102</t>
  </si>
  <si>
    <t>Přesun hmot pro trubní vedení hloubené z trub litinových pro vodovody nebo kanalizace v otevřeném výkopu dopravní vzdálenost do 15 m</t>
  </si>
  <si>
    <t>-42751923</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</si>
  <si>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</si>
  <si>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Vedlejší rozpočtové náklady</t>
  </si>
  <si>
    <t>78</t>
  </si>
  <si>
    <t>012103000</t>
  </si>
  <si>
    <t>Geodetické práce před výstavbou</t>
  </si>
  <si>
    <t>1024</t>
  </si>
  <si>
    <t>903198942</t>
  </si>
  <si>
    <t xml:space="preserve">Poznámka k souboru cen:
1. Více informací o volbě, obsahu a způsobu ocenění jednotlivých titulů viz Příloha 01 Průzkumné, geodetické a projektové práce. </t>
  </si>
  <si>
    <t>79</t>
  </si>
  <si>
    <t>012303000</t>
  </si>
  <si>
    <t>Geodetické práce po výstavbě</t>
  </si>
  <si>
    <t>-431873984</t>
  </si>
  <si>
    <t>80</t>
  </si>
  <si>
    <t>013254000</t>
  </si>
  <si>
    <t>Dokumentace skutečného provedení stavby</t>
  </si>
  <si>
    <t>1977835473</t>
  </si>
  <si>
    <t>81</t>
  </si>
  <si>
    <t>013274000</t>
  </si>
  <si>
    <t>Pasportizace objektu před započetím prací</t>
  </si>
  <si>
    <t>518506361</t>
  </si>
  <si>
    <t>82</t>
  </si>
  <si>
    <t>030001000</t>
  </si>
  <si>
    <t>Zařízení staveniště</t>
  </si>
  <si>
    <t>1843409074</t>
  </si>
  <si>
    <t xml:space="preserve">Poznámka k souboru cen:
1. Více informací o volbě, obsahu a způsobu ocenění jednotlivých titulů viz příslušné Přílohy 01 až 09. </t>
  </si>
  <si>
    <t>83</t>
  </si>
  <si>
    <t>034103000</t>
  </si>
  <si>
    <t>Oplocení staveniště</t>
  </si>
  <si>
    <t>-738706046</t>
  </si>
  <si>
    <t xml:space="preserve">Poznámka k souboru cen:
1. Více informací o volbě, obsahu a způsobu ocenění jednotlivých titulů viz Příloha 03 Zařízení staveniště. </t>
  </si>
  <si>
    <t>84</t>
  </si>
  <si>
    <t>034303000</t>
  </si>
  <si>
    <t>Dopravní značení na staveništi</t>
  </si>
  <si>
    <t>-333079942</t>
  </si>
  <si>
    <t>85</t>
  </si>
  <si>
    <t>040001000</t>
  </si>
  <si>
    <t>Inženýrská činnost</t>
  </si>
  <si>
    <t>1814681816</t>
  </si>
  <si>
    <t>86</t>
  </si>
  <si>
    <t>043154000</t>
  </si>
  <si>
    <t>Zkoušky hutnicí</t>
  </si>
  <si>
    <t>1760086514</t>
  </si>
  <si>
    <t xml:space="preserve">Poznámka k souboru cen:
1. Více informací o volbě, obsahu a způsobu ocenění jednotlivých titulů viz Příloha 04 Inženýrská činnost. </t>
  </si>
  <si>
    <t>87</t>
  </si>
  <si>
    <t>045002000</t>
  </si>
  <si>
    <t>Kompletační a koordinační činnost</t>
  </si>
  <si>
    <t>-1991317342</t>
  </si>
  <si>
    <t>88</t>
  </si>
  <si>
    <t>X3</t>
  </si>
  <si>
    <t>Zpracování dodatku provozního řádu</t>
  </si>
  <si>
    <t>2030506482</t>
  </si>
  <si>
    <t>89</t>
  </si>
  <si>
    <t>X4</t>
  </si>
  <si>
    <t>Spolupráce s provozovatelem - odstávka vody</t>
  </si>
  <si>
    <t>144251232</t>
  </si>
  <si>
    <t>SO02 - ŠTĚPÁNOVICE, KAT.Č.262/15 - PRODLOUŽENÍ VODOVODU A OPRAVA MK</t>
  </si>
  <si>
    <t>Soupis:</t>
  </si>
  <si>
    <t>000 - VRN</t>
  </si>
  <si>
    <t>Štěpánovice u Klatov</t>
  </si>
  <si>
    <t>25232100</t>
  </si>
  <si>
    <t>Šumavské vodovody a kanalizace a.s.</t>
  </si>
  <si>
    <t>CZ25232100</t>
  </si>
  <si>
    <t xml:space="preserve">    VRN1 - Průzkumné, geodetické a projektové práce</t>
  </si>
  <si>
    <t xml:space="preserve">    VRN2 - Příprava staveniště</t>
  </si>
  <si>
    <t xml:space="preserve">    VRN3 - Zařízení staveniště</t>
  </si>
  <si>
    <t xml:space="preserve">    VRN4 - Inženýrská činnost</t>
  </si>
  <si>
    <t>VRN1</t>
  </si>
  <si>
    <t>Průzkumné, geodetické a projektové práce</t>
  </si>
  <si>
    <t>011314000</t>
  </si>
  <si>
    <t>Archeologický dohled</t>
  </si>
  <si>
    <t>…</t>
  </si>
  <si>
    <t>1301901814</t>
  </si>
  <si>
    <t>012002000</t>
  </si>
  <si>
    <t>Geodetické práce</t>
  </si>
  <si>
    <t>-613852286</t>
  </si>
  <si>
    <t>vytyčení prostorové polohy SO, hranic pozemků</t>
  </si>
  <si>
    <t>geodetické práce během výstavby</t>
  </si>
  <si>
    <t>1561115565</t>
  </si>
  <si>
    <t>geodetické práce skutečného provedení stavby</t>
  </si>
  <si>
    <t>dokumentace skutečného provedení stavby</t>
  </si>
  <si>
    <t>VRN2</t>
  </si>
  <si>
    <t>Příprava staveniště</t>
  </si>
  <si>
    <t>020001000</t>
  </si>
  <si>
    <t>-957834904</t>
  </si>
  <si>
    <t>vytyčení inž. sítí</t>
  </si>
  <si>
    <t>ruční kopání sond</t>
  </si>
  <si>
    <t>zpětné předání sítí jejich správcům</t>
  </si>
  <si>
    <t>VRN3</t>
  </si>
  <si>
    <t>1587776903</t>
  </si>
  <si>
    <t>zřízení, provoz a zrušení Zařízení staveniště</t>
  </si>
  <si>
    <t>431900845</t>
  </si>
  <si>
    <t>stanovení dopravního značení</t>
  </si>
  <si>
    <t>zajištění zvláštního užívání komunikace a veřejného prostranství</t>
  </si>
  <si>
    <t>dopravní značení během stavby, zábrany</t>
  </si>
  <si>
    <t>výstražné značení, dočasné lávky, osvětlené výkopů</t>
  </si>
  <si>
    <t>VRN4</t>
  </si>
  <si>
    <t>2137046963</t>
  </si>
  <si>
    <t>043002000</t>
  </si>
  <si>
    <t>Zkoušky a ostatní měření</t>
  </si>
  <si>
    <t>234683298</t>
  </si>
  <si>
    <t>zkoušky a měření - hutnící, kamerové, ověření funkčnosti identifikačního vodiče</t>
  </si>
  <si>
    <t>045203000</t>
  </si>
  <si>
    <t>Kompletační činnost</t>
  </si>
  <si>
    <t>-907887430</t>
  </si>
  <si>
    <t>kompletační a koordinační činnost</t>
  </si>
  <si>
    <t>SO 301 - VODOVOD</t>
  </si>
  <si>
    <t>ŠVaK a.s., Ing. Marie Smolařová</t>
  </si>
  <si>
    <t xml:space="preserve">    3 - Svislé a kompletní konstrukce</t>
  </si>
  <si>
    <t xml:space="preserve">    5 - Komunikace</t>
  </si>
  <si>
    <t xml:space="preserve">    9 - Ostatní konstrukce a práce-bourání</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</si>
  <si>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</si>
  <si>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</si>
  <si>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1715490590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</si>
  <si>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</si>
  <si>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MK asfalt:</t>
  </si>
  <si>
    <t>"řad"100*1,0</t>
  </si>
  <si>
    <t>"přípojky"(3,2+3,2+2,8+3,8+5,5)*0,8</t>
  </si>
  <si>
    <t>113107182</t>
  </si>
  <si>
    <t>Odstranění podkladů nebo krytů strojně plochy jednotlivě přes 50 m2 do 200 m2 s přemístěním hmot na skládku na vzdálenost do 20 m nebo s naložením na dopravní prostředek živičných, o tl. vrstvy přes 50 do 100 mm</t>
  </si>
  <si>
    <t>-1924305144</t>
  </si>
  <si>
    <t>729500789</t>
  </si>
  <si>
    <t>"řad"1*1,0</t>
  </si>
  <si>
    <t>"přípojky"3*0,8</t>
  </si>
  <si>
    <t>1068601057</t>
  </si>
  <si>
    <t>"řad"2*1,0</t>
  </si>
  <si>
    <t>"přípojky"12*0,8</t>
  </si>
  <si>
    <t>120001101</t>
  </si>
  <si>
    <t>Příplatek k cenám vykopávek za ztížení vykopávky v blízkosti podzemního vedení nebo výbušnin v horninách jakékoliv třídy</t>
  </si>
  <si>
    <t>-1549318377</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</si>
  <si>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</si>
  <si>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3,4*1,0*1,2</t>
  </si>
  <si>
    <t>11,6*1,0*1,0</t>
  </si>
  <si>
    <t>-1027082797</t>
  </si>
  <si>
    <t>"řad"114*1,8*1,0</t>
  </si>
  <si>
    <t>"přípojky "(7,7+7,4+4,4+4,6+9,2+7,6+3,9+9,3+5,1)*1,6*0,8</t>
  </si>
  <si>
    <t>Mezisoučet</t>
  </si>
  <si>
    <t>"-komunikace"-114,8*0,42</t>
  </si>
  <si>
    <t>"50% 3.tř." 0,5*232,76</t>
  </si>
  <si>
    <t>-1262026912</t>
  </si>
  <si>
    <t>151101101</t>
  </si>
  <si>
    <t>Zřízení pažení a rozepření stěn rýh pro podzemní vedení příložné pro jakoukoliv mezerovitost, hloubky do 2 m</t>
  </si>
  <si>
    <t>527351615</t>
  </si>
  <si>
    <t>"řad"114*1,8*2</t>
  </si>
  <si>
    <t>"přípojky "(7,7+7,4+4,4+4,6+9,2+7,6+3,9+9,3+5,1)*1,6*2</t>
  </si>
  <si>
    <t>151101111</t>
  </si>
  <si>
    <t>Odstranění pažení a rozepření stěn rýh pro podzemní vedení s uložením materiálu na vzdálenost do 3 m od kraje výkopu příložné, hloubky do 2 m</t>
  </si>
  <si>
    <t>-631505735</t>
  </si>
  <si>
    <t>171201211R</t>
  </si>
  <si>
    <t>Vodorovné přemístění výkopku nebo sypaniny po suchu na obvyklém dopravním prostředku a jeho likvidace v souladu se zákonem 185/2001 Sb., vč. poplatku za likvidaci</t>
  </si>
  <si>
    <t>1860464980</t>
  </si>
  <si>
    <t xml:space="preserve">Poznámka k souboru cen:
1. Ceny uvedené v souboru cen lze po dohodě upravit podle místních podmínek. </t>
  </si>
  <si>
    <t>přebytečný výkopek na skládku:</t>
  </si>
  <si>
    <t>"výkop" 2*116,38</t>
  </si>
  <si>
    <t>"-zásyp nazpět" -156,535*0,5</t>
  </si>
  <si>
    <t>"podklad komunikace"114,8*0,35</t>
  </si>
  <si>
    <t>194,672*1,8</t>
  </si>
  <si>
    <t>174101101</t>
  </si>
  <si>
    <t>-1173021501</t>
  </si>
  <si>
    <t>"-lože"-16,136</t>
  </si>
  <si>
    <t>"-obsyp"-60,089</t>
  </si>
  <si>
    <t>583312000</t>
  </si>
  <si>
    <t>štěrkopísek netříděný zásypový</t>
  </si>
  <si>
    <t>439478442</t>
  </si>
  <si>
    <t>"výměna zásypového materiálu - 50%"</t>
  </si>
  <si>
    <t>156,535*0,5*1,9</t>
  </si>
  <si>
    <t>673155258</t>
  </si>
  <si>
    <t>"řad"114*0,39*1,0</t>
  </si>
  <si>
    <t>"přípojky "59,2*0,33*0,8</t>
  </si>
  <si>
    <t>58341341</t>
  </si>
  <si>
    <t>kamenivo drcené drobné frakce 0/4</t>
  </si>
  <si>
    <t>-1733434501</t>
  </si>
  <si>
    <t>60,089*2,05</t>
  </si>
  <si>
    <t>Svislé a kompletní konstrukce</t>
  </si>
  <si>
    <t>890231811</t>
  </si>
  <si>
    <t>Bourání šachet a jímek ručně velikosti obestavěného prostoru přes 1,5 do 3 m3 z prostého betonu</t>
  </si>
  <si>
    <t>-2057405670</t>
  </si>
  <si>
    <t xml:space="preserve">Poznámka k souboru cen:
1. Ceny jsou určeny pro vodovodní a kanalizačné šachty. 2. Množství měrných jednotek se určuje v m3 obestavěného prostoru šachty nebo jímky. 3. Šachty velikosti nad 5 m3 obestavěného prostoru se oceňují cenami katalogu 801-3 Budov a haly - bourání konstrukcí. </t>
  </si>
  <si>
    <t>"VŠ"1,8*1,5*1,0</t>
  </si>
  <si>
    <t>451572111</t>
  </si>
  <si>
    <t>Lože pod potrubí, stoky a drobné objekty v otevřeném výkopu z kameniva drobného těženého 0 až 4 mm</t>
  </si>
  <si>
    <t>-868197232</t>
  </si>
  <si>
    <t>"řad"114*0,1*1,0</t>
  </si>
  <si>
    <t>"přípojky "(7,7+7,4+4,4+4,6+9,2+7,6+3,9+9,3+5,1)*0,1*0,8</t>
  </si>
  <si>
    <t>Komunikace</t>
  </si>
  <si>
    <t>564871111</t>
  </si>
  <si>
    <t>Podklad ze štěrkodrti ŠD  s rozprostřením a zhutněním, po zhutnění tl. 250 mm</t>
  </si>
  <si>
    <t>185044614</t>
  </si>
  <si>
    <t>"silnice asfalt"114,8</t>
  </si>
  <si>
    <t>564962111</t>
  </si>
  <si>
    <t>Podklad z mechanicky zpevněného kameniva MZK (minerální beton)  s rozprostřením a s hutněním, po zhutnění tl. 200 mm</t>
  </si>
  <si>
    <t>-406585126</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</si>
  <si>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</si>
  <si>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565156111</t>
  </si>
  <si>
    <t>Asfaltový beton vrstva podkladní ACP 22 (obalované kamenivo hrubozrnné - OKH)  s rozprostřením a zhutněním v pruhu šířky přes 1,5 do 3 m, po zhutnění tl. 70 mm</t>
  </si>
  <si>
    <t>-1418592607</t>
  </si>
  <si>
    <t xml:space="preserve">Poznámka k souboru cen:
1. Cenami 565 1.-610 lze oceňovat např. chodníky, úzké cesty a vjezdy v pruhu šířky do 1,5 m jakékoliv délky a jednotlivé plochy velikosti do 10 m2. 2. ČSN EN 13108-1 připouští pro ACP 22 pouze tl. 60 až 100 mm. </t>
  </si>
  <si>
    <t>577144131</t>
  </si>
  <si>
    <t>Asfaltový beton vrstva obrusná ACO 11 (ABS)  s rozprostřením a se zhutněním z modifikovaného asfaltu v pruhu šířky přes do 1,5 do 3 m, po zhutnění tl. 50 mm</t>
  </si>
  <si>
    <t>544641131</t>
  </si>
  <si>
    <t>850245121</t>
  </si>
  <si>
    <t>Výřez nebo výsek  na potrubí z trub litinových tlakových nebo plastických hmot DN 80</t>
  </si>
  <si>
    <t>1969563066</t>
  </si>
  <si>
    <t xml:space="preserve">Poznámka k souboru cen:
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</si>
  <si>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857242122</t>
  </si>
  <si>
    <t>Montáž litinových tvarovek na potrubí litinovém tlakovém jednoosých na potrubí z trub přírubových v otevřeném výkopu, kanálu nebo v šachtě DN 80</t>
  </si>
  <si>
    <t>-730684769</t>
  </si>
  <si>
    <t>55251820</t>
  </si>
  <si>
    <t>koleno přírubové prodloužené s patkou pro připojení k hydrantu 80/90mm</t>
  </si>
  <si>
    <t>-1146328675</t>
  </si>
  <si>
    <t>HWL.797408006516</t>
  </si>
  <si>
    <t>SYNOFLEX - SPOJKA REDUKOVANÁ 80/65 (85-105/71-88)</t>
  </si>
  <si>
    <t>1720842792</t>
  </si>
  <si>
    <t>55253237</t>
  </si>
  <si>
    <t>trouba přírubová litinová vodovodní  PN10/16 DN 80 dl 300mm</t>
  </si>
  <si>
    <t>1576906116</t>
  </si>
  <si>
    <t>55288300PS80</t>
  </si>
  <si>
    <t>Přírubový spoj DN80 - nerez 8xM16/70, šroub, matka, těsnění</t>
  </si>
  <si>
    <t>451683754</t>
  </si>
  <si>
    <t>871161211</t>
  </si>
  <si>
    <t>Montáž vodovodního potrubí z plastů v otevřeném výkopu z polyetylenu PE 100 svařovaných elektrotvarovkou SDR 11/PN16 D 32 x 3,0 mm</t>
  </si>
  <si>
    <t>1436886134</t>
  </si>
  <si>
    <t xml:space="preserve">Poznámka k souboru cen:
1. V cenách potrubí nejsou započteny náklady na: a) dodání potrubí; potrubí se oceňuje ve specifikaci; ztratné lze dohodnout u trub polyetylénových ve výši 1,5 %; u trub z tvrdého PVC ve výši 3 %, 2. Ceny -1211 jsou určeny i pro plošné kolektory primárních okruhů tepelných čerpadel. </t>
  </si>
  <si>
    <t>28613110</t>
  </si>
  <si>
    <t>trubka vodovodní PE100 PN 16 SDR11 32x3,0mm</t>
  </si>
  <si>
    <t>1206946617</t>
  </si>
  <si>
    <t>59,2*1,015</t>
  </si>
  <si>
    <t>871241211</t>
  </si>
  <si>
    <t>Montáž vodovodního potrubí z plastů v otevřeném výkopu z polyetylenu PE 100 svařovaných elektrotvarovkou SDR 11/PN16 D 90 x 8,2 mm</t>
  </si>
  <si>
    <t>290602392</t>
  </si>
  <si>
    <t>28613556</t>
  </si>
  <si>
    <t>potrubí dvouvrstvé PE100 RC SDR11 90x8,2 dl 12m</t>
  </si>
  <si>
    <t>371186432</t>
  </si>
  <si>
    <t>114*1,015</t>
  </si>
  <si>
    <t>28653135</t>
  </si>
  <si>
    <t>nákružek lemový PE 100 SDR11 90mm</t>
  </si>
  <si>
    <t>-2126810835</t>
  </si>
  <si>
    <t>28654368</t>
  </si>
  <si>
    <t>příruba volná k lemovému nákružku z polypropylénu 90</t>
  </si>
  <si>
    <t>1186476504</t>
  </si>
  <si>
    <t>877161118</t>
  </si>
  <si>
    <t>Montáž tvarovek na vodovodním plastovém potrubí z polyetylenu PE 100 elektrotvarovek SDR 11/PN16 záslepek d 32</t>
  </si>
  <si>
    <t>237648278</t>
  </si>
  <si>
    <t xml:space="preserve">Poznámka k souboru cen:
1. V cenách montáže tvarovek nejsou započteny náklady na dodání tvarovek. Tyto náklady se oceňují ve specifikaci. </t>
  </si>
  <si>
    <t>"přípojky č.2, 3, 7, 9"4</t>
  </si>
  <si>
    <t>28615020</t>
  </si>
  <si>
    <t>elektrozáslepka SDR11 PE 100 PN16 D 32mm</t>
  </si>
  <si>
    <t>-36192636</t>
  </si>
  <si>
    <t>877241101</t>
  </si>
  <si>
    <t>Montáž tvarovek na vodovodním plastovém potrubí z polyetylenu PE 100 elektrotvarovek SDR 11/PN16 spojek, oblouků nebo redukcí d 90</t>
  </si>
  <si>
    <t>203659990</t>
  </si>
  <si>
    <t>28615974</t>
  </si>
  <si>
    <t>elektrospojka SDR11 PE 100 PN16 D 90mm</t>
  </si>
  <si>
    <t>-2058810407</t>
  </si>
  <si>
    <t>879161111R</t>
  </si>
  <si>
    <t>Montáž napojení vodovodní přípojky v otevřeném výkopu ve sklonu přes 20 % DN 25, přepojení vč. spojek</t>
  </si>
  <si>
    <t>470269493</t>
  </si>
  <si>
    <t xml:space="preserve">Poznámka k souboru cen:
1. Ceny jsou určeny pro polyetylenové a PVC potrubí. 2. Ceny jsou určeny pro jedno napojení vnitřní instalace objektu na vodovodní přípojku. </t>
  </si>
  <si>
    <t>"přípojka stávající č. 1, 4,5,6"4</t>
  </si>
  <si>
    <t>"přípojka nová příprava č.8"1</t>
  </si>
  <si>
    <t>891142211R</t>
  </si>
  <si>
    <t>Montáž závitové vodoměrné sestavy vč. upevnění ke stávající konstrukci</t>
  </si>
  <si>
    <t>166041929</t>
  </si>
  <si>
    <t>"přípojka stávající č. 4, montáž sklep"1</t>
  </si>
  <si>
    <t>"přípojka stávající č. 1,6, montáž stávající VŠ"2</t>
  </si>
  <si>
    <t>"přípojka stávající č. 5, montáž nová VŠ"1</t>
  </si>
  <si>
    <t>HWL.101020103401</t>
  </si>
  <si>
    <t>SOUPRAVA VODOMĚRNÁ 1"-3/4", souprava se šroubením a kohouty</t>
  </si>
  <si>
    <t>386963277</t>
  </si>
  <si>
    <t>891163222R</t>
  </si>
  <si>
    <t>Montáž vodovodních armatur na potrubí ventilů domovních přípojek DN 25</t>
  </si>
  <si>
    <t>-1791340526</t>
  </si>
  <si>
    <t>HWL.280000103216</t>
  </si>
  <si>
    <t>ŠOUPÁTKO ISO DOMOVNÍ PŘÍPOJKY 32-5/4"</t>
  </si>
  <si>
    <t>-1191147153</t>
  </si>
  <si>
    <t>HWL.960113018004</t>
  </si>
  <si>
    <t>SOUPRAVA ZEMNÍ TELESKOPICKÁ DOM. ŠOUPÁTKA-1,3-1,8 3/4"-2" (1,3-1,8m)</t>
  </si>
  <si>
    <t>-731837163</t>
  </si>
  <si>
    <t>891241112</t>
  </si>
  <si>
    <t>Montáž vodovodních armatur na potrubí šoupátek nebo klapek uzavíracích v otevřeném výkopu nebo v šachtách s osazením zemní soupravy (bez poklopů) DN 80</t>
  </si>
  <si>
    <t>474027900</t>
  </si>
  <si>
    <t>HWL.400208000016</t>
  </si>
  <si>
    <t>ŠOUPĚ E2 PŘÍRUBOVÉ KRÁTKÉ 80</t>
  </si>
  <si>
    <t>1416643645</t>
  </si>
  <si>
    <t>"ŠH1"1</t>
  </si>
  <si>
    <t>HWL.950205010003</t>
  </si>
  <si>
    <t>SOUPRAVA ZEMNÍ TELESKOPICKÁ E2-1,3 -1,8 50-100 (1,3-1,8m)</t>
  </si>
  <si>
    <t>1629124456</t>
  </si>
  <si>
    <t>891181811</t>
  </si>
  <si>
    <t>Demontáž vodovodních armatur na potrubí šoupátek nebo klapek uzavíracích v otevřeném výkopu nebo v šachtách DN 40</t>
  </si>
  <si>
    <t>1987355377</t>
  </si>
  <si>
    <t>"VŠ VDM vč.tvarovek"3</t>
  </si>
  <si>
    <t>891247111</t>
  </si>
  <si>
    <t>Montáž vodovodních armatur na potrubí hydrantů podzemních (bez osazení poklopů) DN 80</t>
  </si>
  <si>
    <t>1354927009</t>
  </si>
  <si>
    <t>HWL.D49008012516</t>
  </si>
  <si>
    <t>HYDRANT PODZEMNÍ PLNOPRŮTOKOVÝ 80/1,25 m</t>
  </si>
  <si>
    <t>1414921448</t>
  </si>
  <si>
    <t>"PH1"1</t>
  </si>
  <si>
    <t>HWL.999900000000</t>
  </si>
  <si>
    <t>DRENÁŽNÍ OBAL K HYDRANTŮM</t>
  </si>
  <si>
    <t>-1969344763</t>
  </si>
  <si>
    <t>891249111</t>
  </si>
  <si>
    <t>Montáž vodovodních armatur na potrubí navrtávacích pasů s ventilem Jt 1 MPa, na potrubí z trub litinových, ocelových nebo plastických hmot DN 80</t>
  </si>
  <si>
    <t>-424662102</t>
  </si>
  <si>
    <t>HWL.525009005416</t>
  </si>
  <si>
    <t>PAS NAVRTÁVACÍ HAKU 90-5/4"</t>
  </si>
  <si>
    <t>1298936755</t>
  </si>
  <si>
    <t>892241111</t>
  </si>
  <si>
    <t>Tlakové zkoušky vodou na potrubí DN do 80</t>
  </si>
  <si>
    <t>-798699918</t>
  </si>
  <si>
    <t>114</t>
  </si>
  <si>
    <t>892273122</t>
  </si>
  <si>
    <t>Proplach a dezinfekce vodovodního potrubí DN od 80 do 125</t>
  </si>
  <si>
    <t>1633091680</t>
  </si>
  <si>
    <t>893811251</t>
  </si>
  <si>
    <t>Osazení vodoměrné šachty z polypropylenu PP  obetonované pro statické zatížení kruhové, průměru D do 1,0 m, světlé hloubky do 1,2 m</t>
  </si>
  <si>
    <t>-1886198752</t>
  </si>
  <si>
    <t xml:space="preserve">Poznámka k souboru cen:
1. V cenách jsou započteny i náklady na: a) podkladní desku z betonu prostého tl. 100 mm, b) v cenách -1111 až -1263 je započteno obetonování vodoměrné šachty, z betonu prostého tl. 100 mm 2. V cenách nejsou započteny náklady na: a) dodání vodoměrných šachet včetně vík, tyto náklady se oceňují ve specifikaci. b) napojení stávajícího vodovodního potrubí se oceňuje cenami souboru 871 . . - . 1 části A 02 tohoto katalogu. c) fixování šachty obsypem, který se oceňuje cenami souboru 174 ..-.... Zásyp sypaninou z jakékoliv horniny z jakékoliv horniny katalogu 800-1 Zemní práce, části A 07. </t>
  </si>
  <si>
    <t>56230560.1</t>
  </si>
  <si>
    <t>Vodoměrná šachta GEO 1200, kruhová VŠ samonosná bez vystrojení; pracovní prostor DN600/500 výška 1200 mm; vč. pojížděného poklopu DN600 o nosnosti 600 kg; víko i obal šachty zateplené; bez armatur a potrubí</t>
  </si>
  <si>
    <t>492135762</t>
  </si>
  <si>
    <t>"přípojka č.5"1</t>
  </si>
  <si>
    <t>899401111</t>
  </si>
  <si>
    <t>Osazení poklopů litinových ventilových</t>
  </si>
  <si>
    <t>-1161363087</t>
  </si>
  <si>
    <t>HWL.1650KASI0001</t>
  </si>
  <si>
    <t>POKLOP ULIČNÍ SAMONIVELAČNÍ PŘÍPOJKOVÝ BEZ LOGA VODA</t>
  </si>
  <si>
    <t>520976214</t>
  </si>
  <si>
    <t>-1691478042</t>
  </si>
  <si>
    <t>-513635835</t>
  </si>
  <si>
    <t>899401113</t>
  </si>
  <si>
    <t>Osazení poklopů litinových hydrantových</t>
  </si>
  <si>
    <t>-1840841746</t>
  </si>
  <si>
    <t>HWL.1950KASI0001</t>
  </si>
  <si>
    <t>POKLOP ULIČNÍ SAMONIVELAČNÍ HYDRANTOVÝ BEZ LOGA HYDRANT</t>
  </si>
  <si>
    <t>47437693</t>
  </si>
  <si>
    <t>899721111R</t>
  </si>
  <si>
    <t>Signalizační vodič na potrubí zelenožlutý CYY 10 mm2</t>
  </si>
  <si>
    <t>-437275555</t>
  </si>
  <si>
    <t>2*(9+1+1)</t>
  </si>
  <si>
    <t>-171545960</t>
  </si>
  <si>
    <t>Ostatní konstrukce a práce-bourání</t>
  </si>
  <si>
    <t>CS ÚRS 2020 01</t>
  </si>
  <si>
    <t>2070885634</t>
  </si>
  <si>
    <t>chodník asfalt:</t>
  </si>
  <si>
    <t>"řad"100*1</t>
  </si>
  <si>
    <t>"přípojky"(3,2+3,2+2,8+3,8+5,5)*2</t>
  </si>
  <si>
    <t>-1442235265</t>
  </si>
  <si>
    <t>997221561</t>
  </si>
  <si>
    <t>Vodorovná doprava suti  bez naložení, ale se složením a s hrubým urovnáním z kusových materiálů, na vzdálenost do 1 km</t>
  </si>
  <si>
    <t>976963726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</si>
  <si>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</si>
  <si>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"asfalty"25,256</t>
  </si>
  <si>
    <t>997221569</t>
  </si>
  <si>
    <t>Vodorovná doprava suti  bez naložení, ale se složením a s hrubým urovnáním Příplatek k ceně za každý další i započatý 1 km přes 1 km</t>
  </si>
  <si>
    <t>-811186982</t>
  </si>
  <si>
    <t>25,256*2</t>
  </si>
  <si>
    <t>908582027</t>
  </si>
  <si>
    <t>"beton"1,485</t>
  </si>
  <si>
    <t>1296921005</t>
  </si>
  <si>
    <t>1,485*2</t>
  </si>
  <si>
    <t>997221861</t>
  </si>
  <si>
    <t>Poplatek za uložení stavebního odpadu na recyklační skládce (skládkovné) z prostého betonu zatříděného do Katalogu odpadů pod kódem 17 01 01</t>
  </si>
  <si>
    <t>7953650</t>
  </si>
  <si>
    <t>-169824956</t>
  </si>
  <si>
    <t>998225111</t>
  </si>
  <si>
    <t>Přesun hmot pro komunikace s krytem z kameniva, monolitickým betonovým nebo živičným  dopravní vzdálenost do 200 m jakékoliv délky objektu</t>
  </si>
  <si>
    <t>-433863922</t>
  </si>
  <si>
    <t xml:space="preserve">Poznámka k souboru cen:
1. Ceny lze použít i pro plochy letišť s krytem monolitickým betonovým nebo živičným. </t>
  </si>
  <si>
    <t>998276101</t>
  </si>
  <si>
    <t>Přesun hmot pro trubní vedení hloubené z trub z plastických hmot nebo sklolaminátových pro vodovody nebo kanalizace v otevřeném výkopu dopravní vzdálenost do 15 m</t>
  </si>
  <si>
    <t>1242812716</t>
  </si>
  <si>
    <t xml:space="preserve">Poznámka k souboru cen:
1. Ceny přesunu hmot nelze užít pro zeminu, sypaniny, štěrkopísek, kamenivo ap. Případná manipulace s tímto materiálem se oceňuje soubory cen 162 ..-.... Vodorovné přemístění výkopku nebo sypaniny katalogu 800-1 Zemní práce. </t>
  </si>
  <si>
    <t>SO 101 - Celoplošná oprava MK</t>
  </si>
  <si>
    <t>HO MÚ Klatovy, L. Broukal</t>
  </si>
  <si>
    <t>113154254</t>
  </si>
  <si>
    <t>Frézování živičného podkladu nebo krytu  s naložením na dopravní prostředek plochy přes 500 do 1 000 m2 s překážkami v trase pruhu šířky do 1 m, tloušťky vrstvy 100 mm</t>
  </si>
  <si>
    <t>-709015581</t>
  </si>
  <si>
    <t>P</t>
  </si>
  <si>
    <t>Poznámka k položce:
vozovka</t>
  </si>
  <si>
    <t>313</t>
  </si>
  <si>
    <t>122251103</t>
  </si>
  <si>
    <t>Odkopávky a prokopávky nezapažené strojně v hornině třídy těžitelnosti I skupiny 3 přes 50 do 100 m3</t>
  </si>
  <si>
    <t>1173410253</t>
  </si>
  <si>
    <t xml:space="preserve">Poznámka k souboru cen:
1. V cenách jsou započteny i náklady na přehození výkopku na vzdálenost do 3 m nebo naložení na dopravní prostředek. </t>
  </si>
  <si>
    <t>143*0,3 "pro vjezdy"</t>
  </si>
  <si>
    <t>162701105vl</t>
  </si>
  <si>
    <t>Vodorovné přemístění výkopku nebo sypaniny po suchu  na obvyklém dopravním prostředku, bez naložení výkopku, avšak se složením bez rozhrnutí z horniny tř. 1 až 4 na vzdálenost přes 9 000 do 10 000 m včetně likvidace v souladu se zákonem o odpadech č. 185/</t>
  </si>
  <si>
    <t>840798173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</si>
  <si>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</si>
  <si>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42,9</t>
  </si>
  <si>
    <t>1735933951</t>
  </si>
  <si>
    <t>143 "vjezdy"</t>
  </si>
  <si>
    <t>573211107</t>
  </si>
  <si>
    <t>Postřik spojovací PS bez posypu kamenivem z asfaltu silničního, v množství 0,30 kg/m2</t>
  </si>
  <si>
    <t>576343724</t>
  </si>
  <si>
    <t>313+143</t>
  </si>
  <si>
    <t>577144111</t>
  </si>
  <si>
    <t>Asfaltový beton vrstva obrusná ACO 11 (ABS)  s rozprostřením a se zhutněním z nemodifikovaného asfaltu v pruhu šířky do 3 m tř. I, po zhutnění tl. 50 mm</t>
  </si>
  <si>
    <t>1918435958</t>
  </si>
  <si>
    <t>577145112</t>
  </si>
  <si>
    <t>Asfaltový beton vrstva ložní ACL 16 (ABH)  s rozprostřením a zhutněním z nemodifikovaného asfaltu v pruhu šířky do 3 m, po zhutnění tl. 50 mm</t>
  </si>
  <si>
    <t>747033815</t>
  </si>
  <si>
    <t xml:space="preserve">Poznámka k souboru cen:
1. Cenami 577 1.-50 lze oceňovat např. chodníky, úzké cesty a vjezdy v pruhu šířky do 1,5 m jakékoliv délky a jednotlivé plochy velikosti do 10 m2. 2. ČSN EN 13108-1 připouští pro ACL 16 pouze tl. 50 až 70 mm. </t>
  </si>
  <si>
    <t>599142111</t>
  </si>
  <si>
    <t>Úprava zálivky dilatačních nebo pracovních spár  v cementobetonovém krytu, hloubky do 40 mm, šířky přes 20 do 40 mm</t>
  </si>
  <si>
    <t>557770886</t>
  </si>
  <si>
    <t xml:space="preserve">Poznámka k souboru cen:
1. Ceny lze použít i pro spáry v cementobetonovém krytu pro pěší. 2. V cenách jsou započteny i náklady na odstranění zvětralé asfaltové zálivky, na vyčištění spár, zalití spár asfaltovou zálivkou, nátěr asfaltovým lakem a posyp drtí. </t>
  </si>
  <si>
    <t>(6*5)+10 "spáry ve vjezdec a podél silnice I/27"</t>
  </si>
  <si>
    <t>899331111</t>
  </si>
  <si>
    <t>Výšková úprava uličního vstupu nebo vpusti do 200 mm  zvýšením poklopu</t>
  </si>
  <si>
    <t>-112830391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</si>
  <si>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</si>
  <si>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2010281082</t>
  </si>
  <si>
    <t>997211511vl</t>
  </si>
  <si>
    <t>Vodorovná doprava suti nebo vybouraných hmot  suti se složením a hrubým urovnáním, na vzdálenost do 1 km včetně likvidace v souladu se zákonem o odpadech č.185/2001 Sb.</t>
  </si>
  <si>
    <t>-1928374129</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</si>
  <si>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</si>
  <si>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 xml:space="preserve">Poznámka k položce:
Dle zpracovaného rozboru dle vyhl č.130/2019 Sb. je  vyfrézovaná asfaltová směs v třídě ZAS-T1 </t>
  </si>
  <si>
    <t>80,128</t>
  </si>
  <si>
    <t>997221559</t>
  </si>
  <si>
    <t>-759709902</t>
  </si>
  <si>
    <t>480,128*15</t>
  </si>
  <si>
    <t>1740337871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</si>
</sst>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2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8" xfId="0" applyNumberFormat="1" applyFont="1" applyBorder="1" applyAlignment="1" applyProtection="1">
      <alignment vertical="center"/>
      <protection/>
    </xf>
    <xf numFmtId="4" fontId="2" fillId="0" borderId="19" xfId="0" applyNumberFormat="1" applyFont="1" applyBorder="1" applyAlignment="1" applyProtection="1">
      <alignment vertical="center"/>
      <protection/>
    </xf>
    <xf numFmtId="166"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30" fillId="0" borderId="0" xfId="0" applyNumberFormat="1" applyFont="1" applyAlignment="1" applyProtection="1">
      <alignment horizontal="righ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101"/>
  <sheetViews>
    <sheetView showGridLines="0" workbookViewId="0" topLeftCell="A28"/>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8"/>
      <c r="AS2" s="318"/>
      <c r="AT2" s="318"/>
      <c r="AU2" s="318"/>
      <c r="AV2" s="318"/>
      <c r="AW2" s="318"/>
      <c r="AX2" s="318"/>
      <c r="AY2" s="318"/>
      <c r="AZ2" s="318"/>
      <c r="BA2" s="318"/>
      <c r="BB2" s="318"/>
      <c r="BC2" s="318"/>
      <c r="BD2" s="318"/>
      <c r="BE2" s="318"/>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02" t="s">
        <v>14</v>
      </c>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23"/>
      <c r="AQ5" s="23"/>
      <c r="AR5" s="21"/>
      <c r="BE5" s="299" t="s">
        <v>15</v>
      </c>
      <c r="BS5" s="18" t="s">
        <v>6</v>
      </c>
    </row>
    <row r="6" spans="2:71" s="1" customFormat="1" ht="36.95" customHeight="1">
      <c r="B6" s="22"/>
      <c r="C6" s="23"/>
      <c r="D6" s="29" t="s">
        <v>16</v>
      </c>
      <c r="E6" s="23"/>
      <c r="F6" s="23"/>
      <c r="G6" s="23"/>
      <c r="H6" s="23"/>
      <c r="I6" s="23"/>
      <c r="J6" s="23"/>
      <c r="K6" s="304" t="s">
        <v>17</v>
      </c>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23"/>
      <c r="AQ6" s="23"/>
      <c r="AR6" s="21"/>
      <c r="BE6" s="300"/>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300"/>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300"/>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00"/>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26</v>
      </c>
      <c r="AO10" s="23"/>
      <c r="AP10" s="23"/>
      <c r="AQ10" s="23"/>
      <c r="AR10" s="21"/>
      <c r="BE10" s="300"/>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29</v>
      </c>
      <c r="AO11" s="23"/>
      <c r="AP11" s="23"/>
      <c r="AQ11" s="23"/>
      <c r="AR11" s="21"/>
      <c r="BE11" s="300"/>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00"/>
      <c r="BS12" s="18" t="s">
        <v>6</v>
      </c>
    </row>
    <row r="13" spans="2:71" s="1" customFormat="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31</v>
      </c>
      <c r="AO13" s="23"/>
      <c r="AP13" s="23"/>
      <c r="AQ13" s="23"/>
      <c r="AR13" s="21"/>
      <c r="BE13" s="300"/>
      <c r="BS13" s="18" t="s">
        <v>6</v>
      </c>
    </row>
    <row r="14" spans="2:71" ht="12.75">
      <c r="B14" s="22"/>
      <c r="C14" s="23"/>
      <c r="D14" s="23"/>
      <c r="E14" s="305" t="s">
        <v>31</v>
      </c>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 t="s">
        <v>28</v>
      </c>
      <c r="AL14" s="23"/>
      <c r="AM14" s="23"/>
      <c r="AN14" s="32" t="s">
        <v>31</v>
      </c>
      <c r="AO14" s="23"/>
      <c r="AP14" s="23"/>
      <c r="AQ14" s="23"/>
      <c r="AR14" s="21"/>
      <c r="BE14" s="300"/>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00"/>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300"/>
      <c r="BS16" s="18" t="s">
        <v>4</v>
      </c>
    </row>
    <row r="17" spans="2:71" s="1" customFormat="1" ht="18.4"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v>
      </c>
      <c r="AO17" s="23"/>
      <c r="AP17" s="23"/>
      <c r="AQ17" s="23"/>
      <c r="AR17" s="21"/>
      <c r="BE17" s="300"/>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00"/>
      <c r="BS18" s="18" t="s">
        <v>6</v>
      </c>
    </row>
    <row r="19" spans="2:71" s="1" customFormat="1" ht="12" customHeight="1">
      <c r="B19" s="22"/>
      <c r="C19" s="23"/>
      <c r="D19" s="30"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300"/>
      <c r="BS19" s="18" t="s">
        <v>6</v>
      </c>
    </row>
    <row r="20" spans="2:71" s="1" customFormat="1" ht="18.4" customHeight="1">
      <c r="B20" s="22"/>
      <c r="C20" s="23"/>
      <c r="D20" s="23"/>
      <c r="E20" s="28" t="s">
        <v>33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v>
      </c>
      <c r="AO20" s="23"/>
      <c r="AP20" s="23"/>
      <c r="AQ20" s="23"/>
      <c r="AR20" s="21"/>
      <c r="BE20" s="300"/>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00"/>
    </row>
    <row r="22" spans="2:57" s="1" customFormat="1" ht="12" customHeight="1">
      <c r="B22" s="22"/>
      <c r="C22" s="23"/>
      <c r="D22" s="30"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00"/>
    </row>
    <row r="23" spans="2:57" s="1" customFormat="1" ht="16.5" customHeight="1">
      <c r="B23" s="22"/>
      <c r="C23" s="23"/>
      <c r="D23" s="23"/>
      <c r="E23" s="307" t="s">
        <v>1</v>
      </c>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23"/>
      <c r="AP23" s="23"/>
      <c r="AQ23" s="23"/>
      <c r="AR23" s="21"/>
      <c r="BE23" s="300"/>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00"/>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00"/>
    </row>
    <row r="26" spans="1:57" s="2" customFormat="1" ht="25.9" customHeight="1">
      <c r="A26" s="35"/>
      <c r="B26" s="36"/>
      <c r="C26" s="37"/>
      <c r="D26" s="38" t="s">
        <v>37</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08">
        <f>ROUND(AG94,2)</f>
        <v>0</v>
      </c>
      <c r="AL26" s="309"/>
      <c r="AM26" s="309"/>
      <c r="AN26" s="309"/>
      <c r="AO26" s="309"/>
      <c r="AP26" s="37"/>
      <c r="AQ26" s="37"/>
      <c r="AR26" s="40"/>
      <c r="BE26" s="300"/>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00"/>
    </row>
    <row r="28" spans="1:57" s="2" customFormat="1" ht="12.75">
      <c r="A28" s="35"/>
      <c r="B28" s="36"/>
      <c r="C28" s="37"/>
      <c r="D28" s="37"/>
      <c r="E28" s="37"/>
      <c r="F28" s="37"/>
      <c r="G28" s="37"/>
      <c r="H28" s="37"/>
      <c r="I28" s="37"/>
      <c r="J28" s="37"/>
      <c r="K28" s="37"/>
      <c r="L28" s="310" t="s">
        <v>38</v>
      </c>
      <c r="M28" s="310"/>
      <c r="N28" s="310"/>
      <c r="O28" s="310"/>
      <c r="P28" s="310"/>
      <c r="Q28" s="37"/>
      <c r="R28" s="37"/>
      <c r="S28" s="37"/>
      <c r="T28" s="37"/>
      <c r="U28" s="37"/>
      <c r="V28" s="37"/>
      <c r="W28" s="310" t="s">
        <v>39</v>
      </c>
      <c r="X28" s="310"/>
      <c r="Y28" s="310"/>
      <c r="Z28" s="310"/>
      <c r="AA28" s="310"/>
      <c r="AB28" s="310"/>
      <c r="AC28" s="310"/>
      <c r="AD28" s="310"/>
      <c r="AE28" s="310"/>
      <c r="AF28" s="37"/>
      <c r="AG28" s="37"/>
      <c r="AH28" s="37"/>
      <c r="AI28" s="37"/>
      <c r="AJ28" s="37"/>
      <c r="AK28" s="310" t="s">
        <v>40</v>
      </c>
      <c r="AL28" s="310"/>
      <c r="AM28" s="310"/>
      <c r="AN28" s="310"/>
      <c r="AO28" s="310"/>
      <c r="AP28" s="37"/>
      <c r="AQ28" s="37"/>
      <c r="AR28" s="40"/>
      <c r="BE28" s="300"/>
    </row>
    <row r="29" spans="2:57" s="3" customFormat="1" ht="14.45" customHeight="1">
      <c r="B29" s="41"/>
      <c r="C29" s="42"/>
      <c r="D29" s="30" t="s">
        <v>41</v>
      </c>
      <c r="E29" s="42"/>
      <c r="F29" s="30" t="s">
        <v>42</v>
      </c>
      <c r="G29" s="42"/>
      <c r="H29" s="42"/>
      <c r="I29" s="42"/>
      <c r="J29" s="42"/>
      <c r="K29" s="42"/>
      <c r="L29" s="313">
        <v>0.21</v>
      </c>
      <c r="M29" s="312"/>
      <c r="N29" s="312"/>
      <c r="O29" s="312"/>
      <c r="P29" s="312"/>
      <c r="Q29" s="42"/>
      <c r="R29" s="42"/>
      <c r="S29" s="42"/>
      <c r="T29" s="42"/>
      <c r="U29" s="42"/>
      <c r="V29" s="42"/>
      <c r="W29" s="311">
        <f>ROUND(AZ94,2)</f>
        <v>0</v>
      </c>
      <c r="X29" s="312"/>
      <c r="Y29" s="312"/>
      <c r="Z29" s="312"/>
      <c r="AA29" s="312"/>
      <c r="AB29" s="312"/>
      <c r="AC29" s="312"/>
      <c r="AD29" s="312"/>
      <c r="AE29" s="312"/>
      <c r="AF29" s="42"/>
      <c r="AG29" s="42"/>
      <c r="AH29" s="42"/>
      <c r="AI29" s="42"/>
      <c r="AJ29" s="42"/>
      <c r="AK29" s="311">
        <f>ROUND(AV94,2)</f>
        <v>0</v>
      </c>
      <c r="AL29" s="312"/>
      <c r="AM29" s="312"/>
      <c r="AN29" s="312"/>
      <c r="AO29" s="312"/>
      <c r="AP29" s="42"/>
      <c r="AQ29" s="42"/>
      <c r="AR29" s="43"/>
      <c r="BE29" s="301"/>
    </row>
    <row r="30" spans="2:57" s="3" customFormat="1" ht="14.45" customHeight="1">
      <c r="B30" s="41"/>
      <c r="C30" s="42"/>
      <c r="D30" s="42"/>
      <c r="E30" s="42"/>
      <c r="F30" s="30" t="s">
        <v>43</v>
      </c>
      <c r="G30" s="42"/>
      <c r="H30" s="42"/>
      <c r="I30" s="42"/>
      <c r="J30" s="42"/>
      <c r="K30" s="42"/>
      <c r="L30" s="313">
        <v>0.15</v>
      </c>
      <c r="M30" s="312"/>
      <c r="N30" s="312"/>
      <c r="O30" s="312"/>
      <c r="P30" s="312"/>
      <c r="Q30" s="42"/>
      <c r="R30" s="42"/>
      <c r="S30" s="42"/>
      <c r="T30" s="42"/>
      <c r="U30" s="42"/>
      <c r="V30" s="42"/>
      <c r="W30" s="311">
        <f>ROUND(BA94,2)</f>
        <v>0</v>
      </c>
      <c r="X30" s="312"/>
      <c r="Y30" s="312"/>
      <c r="Z30" s="312"/>
      <c r="AA30" s="312"/>
      <c r="AB30" s="312"/>
      <c r="AC30" s="312"/>
      <c r="AD30" s="312"/>
      <c r="AE30" s="312"/>
      <c r="AF30" s="42"/>
      <c r="AG30" s="42"/>
      <c r="AH30" s="42"/>
      <c r="AI30" s="42"/>
      <c r="AJ30" s="42"/>
      <c r="AK30" s="311">
        <f>ROUND(AW94,2)</f>
        <v>0</v>
      </c>
      <c r="AL30" s="312"/>
      <c r="AM30" s="312"/>
      <c r="AN30" s="312"/>
      <c r="AO30" s="312"/>
      <c r="AP30" s="42"/>
      <c r="AQ30" s="42"/>
      <c r="AR30" s="43"/>
      <c r="BE30" s="301"/>
    </row>
    <row r="31" spans="2:57" s="3" customFormat="1" ht="14.45" customHeight="1" hidden="1">
      <c r="B31" s="41"/>
      <c r="C31" s="42"/>
      <c r="D31" s="42"/>
      <c r="E31" s="42"/>
      <c r="F31" s="30" t="s">
        <v>44</v>
      </c>
      <c r="G31" s="42"/>
      <c r="H31" s="42"/>
      <c r="I31" s="42"/>
      <c r="J31" s="42"/>
      <c r="K31" s="42"/>
      <c r="L31" s="313">
        <v>0.21</v>
      </c>
      <c r="M31" s="312"/>
      <c r="N31" s="312"/>
      <c r="O31" s="312"/>
      <c r="P31" s="312"/>
      <c r="Q31" s="42"/>
      <c r="R31" s="42"/>
      <c r="S31" s="42"/>
      <c r="T31" s="42"/>
      <c r="U31" s="42"/>
      <c r="V31" s="42"/>
      <c r="W31" s="311">
        <f>ROUND(BB94,2)</f>
        <v>0</v>
      </c>
      <c r="X31" s="312"/>
      <c r="Y31" s="312"/>
      <c r="Z31" s="312"/>
      <c r="AA31" s="312"/>
      <c r="AB31" s="312"/>
      <c r="AC31" s="312"/>
      <c r="AD31" s="312"/>
      <c r="AE31" s="312"/>
      <c r="AF31" s="42"/>
      <c r="AG31" s="42"/>
      <c r="AH31" s="42"/>
      <c r="AI31" s="42"/>
      <c r="AJ31" s="42"/>
      <c r="AK31" s="311">
        <v>0</v>
      </c>
      <c r="AL31" s="312"/>
      <c r="AM31" s="312"/>
      <c r="AN31" s="312"/>
      <c r="AO31" s="312"/>
      <c r="AP31" s="42"/>
      <c r="AQ31" s="42"/>
      <c r="AR31" s="43"/>
      <c r="BE31" s="301"/>
    </row>
    <row r="32" spans="2:57" s="3" customFormat="1" ht="14.45" customHeight="1" hidden="1">
      <c r="B32" s="41"/>
      <c r="C32" s="42"/>
      <c r="D32" s="42"/>
      <c r="E32" s="42"/>
      <c r="F32" s="30" t="s">
        <v>45</v>
      </c>
      <c r="G32" s="42"/>
      <c r="H32" s="42"/>
      <c r="I32" s="42"/>
      <c r="J32" s="42"/>
      <c r="K32" s="42"/>
      <c r="L32" s="313">
        <v>0.15</v>
      </c>
      <c r="M32" s="312"/>
      <c r="N32" s="312"/>
      <c r="O32" s="312"/>
      <c r="P32" s="312"/>
      <c r="Q32" s="42"/>
      <c r="R32" s="42"/>
      <c r="S32" s="42"/>
      <c r="T32" s="42"/>
      <c r="U32" s="42"/>
      <c r="V32" s="42"/>
      <c r="W32" s="311">
        <f>ROUND(BC94,2)</f>
        <v>0</v>
      </c>
      <c r="X32" s="312"/>
      <c r="Y32" s="312"/>
      <c r="Z32" s="312"/>
      <c r="AA32" s="312"/>
      <c r="AB32" s="312"/>
      <c r="AC32" s="312"/>
      <c r="AD32" s="312"/>
      <c r="AE32" s="312"/>
      <c r="AF32" s="42"/>
      <c r="AG32" s="42"/>
      <c r="AH32" s="42"/>
      <c r="AI32" s="42"/>
      <c r="AJ32" s="42"/>
      <c r="AK32" s="311">
        <v>0</v>
      </c>
      <c r="AL32" s="312"/>
      <c r="AM32" s="312"/>
      <c r="AN32" s="312"/>
      <c r="AO32" s="312"/>
      <c r="AP32" s="42"/>
      <c r="AQ32" s="42"/>
      <c r="AR32" s="43"/>
      <c r="BE32" s="301"/>
    </row>
    <row r="33" spans="2:57" s="3" customFormat="1" ht="14.45" customHeight="1" hidden="1">
      <c r="B33" s="41"/>
      <c r="C33" s="42"/>
      <c r="D33" s="42"/>
      <c r="E33" s="42"/>
      <c r="F33" s="30" t="s">
        <v>46</v>
      </c>
      <c r="G33" s="42"/>
      <c r="H33" s="42"/>
      <c r="I33" s="42"/>
      <c r="J33" s="42"/>
      <c r="K33" s="42"/>
      <c r="L33" s="313">
        <v>0</v>
      </c>
      <c r="M33" s="312"/>
      <c r="N33" s="312"/>
      <c r="O33" s="312"/>
      <c r="P33" s="312"/>
      <c r="Q33" s="42"/>
      <c r="R33" s="42"/>
      <c r="S33" s="42"/>
      <c r="T33" s="42"/>
      <c r="U33" s="42"/>
      <c r="V33" s="42"/>
      <c r="W33" s="311">
        <f>ROUND(BD94,2)</f>
        <v>0</v>
      </c>
      <c r="X33" s="312"/>
      <c r="Y33" s="312"/>
      <c r="Z33" s="312"/>
      <c r="AA33" s="312"/>
      <c r="AB33" s="312"/>
      <c r="AC33" s="312"/>
      <c r="AD33" s="312"/>
      <c r="AE33" s="312"/>
      <c r="AF33" s="42"/>
      <c r="AG33" s="42"/>
      <c r="AH33" s="42"/>
      <c r="AI33" s="42"/>
      <c r="AJ33" s="42"/>
      <c r="AK33" s="311">
        <v>0</v>
      </c>
      <c r="AL33" s="312"/>
      <c r="AM33" s="312"/>
      <c r="AN33" s="312"/>
      <c r="AO33" s="312"/>
      <c r="AP33" s="42"/>
      <c r="AQ33" s="42"/>
      <c r="AR33" s="43"/>
      <c r="BE33" s="301"/>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00"/>
    </row>
    <row r="35" spans="1:57" s="2" customFormat="1" ht="25.9" customHeight="1">
      <c r="A35" s="35"/>
      <c r="B35" s="36"/>
      <c r="C35" s="44"/>
      <c r="D35" s="45" t="s">
        <v>47</v>
      </c>
      <c r="E35" s="46"/>
      <c r="F35" s="46"/>
      <c r="G35" s="46"/>
      <c r="H35" s="46"/>
      <c r="I35" s="46"/>
      <c r="J35" s="46"/>
      <c r="K35" s="46"/>
      <c r="L35" s="46"/>
      <c r="M35" s="46"/>
      <c r="N35" s="46"/>
      <c r="O35" s="46"/>
      <c r="P35" s="46"/>
      <c r="Q35" s="46"/>
      <c r="R35" s="46"/>
      <c r="S35" s="46"/>
      <c r="T35" s="47" t="s">
        <v>48</v>
      </c>
      <c r="U35" s="46"/>
      <c r="V35" s="46"/>
      <c r="W35" s="46"/>
      <c r="X35" s="317" t="s">
        <v>49</v>
      </c>
      <c r="Y35" s="315"/>
      <c r="Z35" s="315"/>
      <c r="AA35" s="315"/>
      <c r="AB35" s="315"/>
      <c r="AC35" s="46"/>
      <c r="AD35" s="46"/>
      <c r="AE35" s="46"/>
      <c r="AF35" s="46"/>
      <c r="AG35" s="46"/>
      <c r="AH35" s="46"/>
      <c r="AI35" s="46"/>
      <c r="AJ35" s="46"/>
      <c r="AK35" s="314">
        <f>SUM(AK26:AK33)</f>
        <v>0</v>
      </c>
      <c r="AL35" s="315"/>
      <c r="AM35" s="315"/>
      <c r="AN35" s="315"/>
      <c r="AO35" s="316"/>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50</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51</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52</v>
      </c>
      <c r="E60" s="39"/>
      <c r="F60" s="39"/>
      <c r="G60" s="39"/>
      <c r="H60" s="39"/>
      <c r="I60" s="39"/>
      <c r="J60" s="39"/>
      <c r="K60" s="39"/>
      <c r="L60" s="39"/>
      <c r="M60" s="39"/>
      <c r="N60" s="39"/>
      <c r="O60" s="39"/>
      <c r="P60" s="39"/>
      <c r="Q60" s="39"/>
      <c r="R60" s="39"/>
      <c r="S60" s="39"/>
      <c r="T60" s="39"/>
      <c r="U60" s="39"/>
      <c r="V60" s="53" t="s">
        <v>53</v>
      </c>
      <c r="W60" s="39"/>
      <c r="X60" s="39"/>
      <c r="Y60" s="39"/>
      <c r="Z60" s="39"/>
      <c r="AA60" s="39"/>
      <c r="AB60" s="39"/>
      <c r="AC60" s="39"/>
      <c r="AD60" s="39"/>
      <c r="AE60" s="39"/>
      <c r="AF60" s="39"/>
      <c r="AG60" s="39"/>
      <c r="AH60" s="53" t="s">
        <v>52</v>
      </c>
      <c r="AI60" s="39"/>
      <c r="AJ60" s="39"/>
      <c r="AK60" s="39"/>
      <c r="AL60" s="39"/>
      <c r="AM60" s="53" t="s">
        <v>53</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54</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55</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52</v>
      </c>
      <c r="E75" s="39"/>
      <c r="F75" s="39"/>
      <c r="G75" s="39"/>
      <c r="H75" s="39"/>
      <c r="I75" s="39"/>
      <c r="J75" s="39"/>
      <c r="K75" s="39"/>
      <c r="L75" s="39"/>
      <c r="M75" s="39"/>
      <c r="N75" s="39"/>
      <c r="O75" s="39"/>
      <c r="P75" s="39"/>
      <c r="Q75" s="39"/>
      <c r="R75" s="39"/>
      <c r="S75" s="39"/>
      <c r="T75" s="39"/>
      <c r="U75" s="39"/>
      <c r="V75" s="53" t="s">
        <v>53</v>
      </c>
      <c r="W75" s="39"/>
      <c r="X75" s="39"/>
      <c r="Y75" s="39"/>
      <c r="Z75" s="39"/>
      <c r="AA75" s="39"/>
      <c r="AB75" s="39"/>
      <c r="AC75" s="39"/>
      <c r="AD75" s="39"/>
      <c r="AE75" s="39"/>
      <c r="AF75" s="39"/>
      <c r="AG75" s="39"/>
      <c r="AH75" s="53" t="s">
        <v>52</v>
      </c>
      <c r="AI75" s="39"/>
      <c r="AJ75" s="39"/>
      <c r="AK75" s="39"/>
      <c r="AL75" s="39"/>
      <c r="AM75" s="53" t="s">
        <v>53</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56</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1414</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74" t="str">
        <f>K6</f>
        <v>KLATOVY, ŠTĚPÁNOVICE - VODOVOD 2021</v>
      </c>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Klatovy, Štěpánovice</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76" t="str">
        <f>IF(AN8="","",AN8)</f>
        <v>4. 5. 2021</v>
      </c>
      <c r="AN87" s="276"/>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Město Klatovy</v>
      </c>
      <c r="M89" s="37"/>
      <c r="N89" s="37"/>
      <c r="O89" s="37"/>
      <c r="P89" s="37"/>
      <c r="Q89" s="37"/>
      <c r="R89" s="37"/>
      <c r="S89" s="37"/>
      <c r="T89" s="37"/>
      <c r="U89" s="37"/>
      <c r="V89" s="37"/>
      <c r="W89" s="37"/>
      <c r="X89" s="37"/>
      <c r="Y89" s="37"/>
      <c r="Z89" s="37"/>
      <c r="AA89" s="37"/>
      <c r="AB89" s="37"/>
      <c r="AC89" s="37"/>
      <c r="AD89" s="37"/>
      <c r="AE89" s="37"/>
      <c r="AF89" s="37"/>
      <c r="AG89" s="37"/>
      <c r="AH89" s="37"/>
      <c r="AI89" s="30" t="s">
        <v>32</v>
      </c>
      <c r="AJ89" s="37"/>
      <c r="AK89" s="37"/>
      <c r="AL89" s="37"/>
      <c r="AM89" s="277" t="str">
        <f>IF(E17="","",E17)</f>
        <v xml:space="preserve"> </v>
      </c>
      <c r="AN89" s="278"/>
      <c r="AO89" s="278"/>
      <c r="AP89" s="278"/>
      <c r="AQ89" s="37"/>
      <c r="AR89" s="40"/>
      <c r="AS89" s="279" t="s">
        <v>57</v>
      </c>
      <c r="AT89" s="280"/>
      <c r="AU89" s="68"/>
      <c r="AV89" s="68"/>
      <c r="AW89" s="68"/>
      <c r="AX89" s="68"/>
      <c r="AY89" s="68"/>
      <c r="AZ89" s="68"/>
      <c r="BA89" s="68"/>
      <c r="BB89" s="68"/>
      <c r="BC89" s="68"/>
      <c r="BD89" s="69"/>
      <c r="BE89" s="35"/>
    </row>
    <row r="90" spans="1:57" s="2" customFormat="1" ht="15.2" customHeight="1">
      <c r="A90" s="35"/>
      <c r="B90" s="36"/>
      <c r="C90" s="30" t="s">
        <v>30</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35</v>
      </c>
      <c r="AJ90" s="37"/>
      <c r="AK90" s="37"/>
      <c r="AL90" s="37"/>
      <c r="AM90" s="277" t="str">
        <f>IF(E20="","",E20)</f>
        <v xml:space="preserve"> </v>
      </c>
      <c r="AN90" s="278"/>
      <c r="AO90" s="278"/>
      <c r="AP90" s="278"/>
      <c r="AQ90" s="37"/>
      <c r="AR90" s="40"/>
      <c r="AS90" s="281"/>
      <c r="AT90" s="282"/>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83"/>
      <c r="AT91" s="284"/>
      <c r="AU91" s="72"/>
      <c r="AV91" s="72"/>
      <c r="AW91" s="72"/>
      <c r="AX91" s="72"/>
      <c r="AY91" s="72"/>
      <c r="AZ91" s="72"/>
      <c r="BA91" s="72"/>
      <c r="BB91" s="72"/>
      <c r="BC91" s="72"/>
      <c r="BD91" s="73"/>
      <c r="BE91" s="35"/>
    </row>
    <row r="92" spans="1:57" s="2" customFormat="1" ht="29.25" customHeight="1">
      <c r="A92" s="35"/>
      <c r="B92" s="36"/>
      <c r="C92" s="285" t="s">
        <v>58</v>
      </c>
      <c r="D92" s="286"/>
      <c r="E92" s="286"/>
      <c r="F92" s="286"/>
      <c r="G92" s="286"/>
      <c r="H92" s="74"/>
      <c r="I92" s="288" t="s">
        <v>59</v>
      </c>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7" t="s">
        <v>60</v>
      </c>
      <c r="AH92" s="286"/>
      <c r="AI92" s="286"/>
      <c r="AJ92" s="286"/>
      <c r="AK92" s="286"/>
      <c r="AL92" s="286"/>
      <c r="AM92" s="286"/>
      <c r="AN92" s="288" t="s">
        <v>61</v>
      </c>
      <c r="AO92" s="286"/>
      <c r="AP92" s="289"/>
      <c r="AQ92" s="75" t="s">
        <v>62</v>
      </c>
      <c r="AR92" s="40"/>
      <c r="AS92" s="76" t="s">
        <v>63</v>
      </c>
      <c r="AT92" s="77" t="s">
        <v>64</v>
      </c>
      <c r="AU92" s="77" t="s">
        <v>65</v>
      </c>
      <c r="AV92" s="77" t="s">
        <v>66</v>
      </c>
      <c r="AW92" s="77" t="s">
        <v>67</v>
      </c>
      <c r="AX92" s="77" t="s">
        <v>68</v>
      </c>
      <c r="AY92" s="77" t="s">
        <v>69</v>
      </c>
      <c r="AZ92" s="77" t="s">
        <v>70</v>
      </c>
      <c r="BA92" s="77" t="s">
        <v>71</v>
      </c>
      <c r="BB92" s="77" t="s">
        <v>72</v>
      </c>
      <c r="BC92" s="77" t="s">
        <v>73</v>
      </c>
      <c r="BD92" s="78" t="s">
        <v>74</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75</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97">
        <f>ROUND(AG95+AG96,2)</f>
        <v>0</v>
      </c>
      <c r="AH94" s="297"/>
      <c r="AI94" s="297"/>
      <c r="AJ94" s="297"/>
      <c r="AK94" s="297"/>
      <c r="AL94" s="297"/>
      <c r="AM94" s="297"/>
      <c r="AN94" s="298">
        <f aca="true" t="shared" si="0" ref="AN94:AN99">SUM(AG94,AT94)</f>
        <v>0</v>
      </c>
      <c r="AO94" s="298"/>
      <c r="AP94" s="298"/>
      <c r="AQ94" s="86" t="s">
        <v>1</v>
      </c>
      <c r="AR94" s="87"/>
      <c r="AS94" s="88">
        <f>ROUND(AS95+AS96,2)</f>
        <v>0</v>
      </c>
      <c r="AT94" s="89">
        <f aca="true" t="shared" si="1" ref="AT94:AT99">ROUND(SUM(AV94:AW94),2)</f>
        <v>0</v>
      </c>
      <c r="AU94" s="90">
        <f>ROUND(AU95+AU96,5)</f>
        <v>0</v>
      </c>
      <c r="AV94" s="89">
        <f>ROUND(AZ94*L29,2)</f>
        <v>0</v>
      </c>
      <c r="AW94" s="89">
        <f>ROUND(BA94*L30,2)</f>
        <v>0</v>
      </c>
      <c r="AX94" s="89">
        <f>ROUND(BB94*L29,2)</f>
        <v>0</v>
      </c>
      <c r="AY94" s="89">
        <f>ROUND(BC94*L30,2)</f>
        <v>0</v>
      </c>
      <c r="AZ94" s="89">
        <f>ROUND(AZ95+AZ96,2)</f>
        <v>0</v>
      </c>
      <c r="BA94" s="89">
        <f>ROUND(BA95+BA96,2)</f>
        <v>0</v>
      </c>
      <c r="BB94" s="89">
        <f>ROUND(BB95+BB96,2)</f>
        <v>0</v>
      </c>
      <c r="BC94" s="89">
        <f>ROUND(BC95+BC96,2)</f>
        <v>0</v>
      </c>
      <c r="BD94" s="91">
        <f>ROUND(BD95+BD96,2)</f>
        <v>0</v>
      </c>
      <c r="BS94" s="92" t="s">
        <v>76</v>
      </c>
      <c r="BT94" s="92" t="s">
        <v>77</v>
      </c>
      <c r="BU94" s="93" t="s">
        <v>78</v>
      </c>
      <c r="BV94" s="92" t="s">
        <v>79</v>
      </c>
      <c r="BW94" s="92" t="s">
        <v>5</v>
      </c>
      <c r="BX94" s="92" t="s">
        <v>80</v>
      </c>
      <c r="CL94" s="92" t="s">
        <v>1</v>
      </c>
    </row>
    <row r="95" spans="1:91" s="7" customFormat="1" ht="24.75" customHeight="1">
      <c r="A95" s="94" t="s">
        <v>81</v>
      </c>
      <c r="B95" s="95"/>
      <c r="C95" s="96"/>
      <c r="D95" s="292" t="s">
        <v>82</v>
      </c>
      <c r="E95" s="292"/>
      <c r="F95" s="292"/>
      <c r="G95" s="292"/>
      <c r="H95" s="292"/>
      <c r="I95" s="97"/>
      <c r="J95" s="292" t="s">
        <v>83</v>
      </c>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0">
        <f>'SO01 - KLATOVY, ULICE ZA ...'!J30</f>
        <v>0</v>
      </c>
      <c r="AH95" s="291"/>
      <c r="AI95" s="291"/>
      <c r="AJ95" s="291"/>
      <c r="AK95" s="291"/>
      <c r="AL95" s="291"/>
      <c r="AM95" s="291"/>
      <c r="AN95" s="290">
        <f t="shared" si="0"/>
        <v>0</v>
      </c>
      <c r="AO95" s="291"/>
      <c r="AP95" s="291"/>
      <c r="AQ95" s="98" t="s">
        <v>84</v>
      </c>
      <c r="AR95" s="99"/>
      <c r="AS95" s="100">
        <v>0</v>
      </c>
      <c r="AT95" s="101">
        <f t="shared" si="1"/>
        <v>0</v>
      </c>
      <c r="AU95" s="102">
        <f>'SO01 - KLATOVY, ULICE ZA ...'!P125</f>
        <v>0</v>
      </c>
      <c r="AV95" s="101">
        <f>'SO01 - KLATOVY, ULICE ZA ...'!J33</f>
        <v>0</v>
      </c>
      <c r="AW95" s="101">
        <f>'SO01 - KLATOVY, ULICE ZA ...'!J34</f>
        <v>0</v>
      </c>
      <c r="AX95" s="101">
        <f>'SO01 - KLATOVY, ULICE ZA ...'!J35</f>
        <v>0</v>
      </c>
      <c r="AY95" s="101">
        <f>'SO01 - KLATOVY, ULICE ZA ...'!J36</f>
        <v>0</v>
      </c>
      <c r="AZ95" s="101">
        <f>'SO01 - KLATOVY, ULICE ZA ...'!F33</f>
        <v>0</v>
      </c>
      <c r="BA95" s="101">
        <f>'SO01 - KLATOVY, ULICE ZA ...'!F34</f>
        <v>0</v>
      </c>
      <c r="BB95" s="101">
        <f>'SO01 - KLATOVY, ULICE ZA ...'!F35</f>
        <v>0</v>
      </c>
      <c r="BC95" s="101">
        <f>'SO01 - KLATOVY, ULICE ZA ...'!F36</f>
        <v>0</v>
      </c>
      <c r="BD95" s="103">
        <f>'SO01 - KLATOVY, ULICE ZA ...'!F37</f>
        <v>0</v>
      </c>
      <c r="BT95" s="104" t="s">
        <v>85</v>
      </c>
      <c r="BV95" s="104" t="s">
        <v>79</v>
      </c>
      <c r="BW95" s="104" t="s">
        <v>86</v>
      </c>
      <c r="BX95" s="104" t="s">
        <v>5</v>
      </c>
      <c r="CL95" s="104" t="s">
        <v>1</v>
      </c>
      <c r="CM95" s="104" t="s">
        <v>87</v>
      </c>
    </row>
    <row r="96" spans="2:91" s="7" customFormat="1" ht="37.5" customHeight="1">
      <c r="B96" s="95"/>
      <c r="C96" s="96"/>
      <c r="D96" s="292" t="s">
        <v>88</v>
      </c>
      <c r="E96" s="292"/>
      <c r="F96" s="292"/>
      <c r="G96" s="292"/>
      <c r="H96" s="292"/>
      <c r="I96" s="97"/>
      <c r="J96" s="292" t="s">
        <v>89</v>
      </c>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3">
        <f>ROUND(SUM(AG97:AG99),2)</f>
        <v>0</v>
      </c>
      <c r="AH96" s="291"/>
      <c r="AI96" s="291"/>
      <c r="AJ96" s="291"/>
      <c r="AK96" s="291"/>
      <c r="AL96" s="291"/>
      <c r="AM96" s="291"/>
      <c r="AN96" s="290">
        <f t="shared" si="0"/>
        <v>0</v>
      </c>
      <c r="AO96" s="291"/>
      <c r="AP96" s="291"/>
      <c r="AQ96" s="98" t="s">
        <v>84</v>
      </c>
      <c r="AR96" s="99"/>
      <c r="AS96" s="100">
        <f>ROUND(SUM(AS97:AS99),2)</f>
        <v>0</v>
      </c>
      <c r="AT96" s="101">
        <f t="shared" si="1"/>
        <v>0</v>
      </c>
      <c r="AU96" s="102">
        <f>ROUND(SUM(AU97:AU99),5)</f>
        <v>0</v>
      </c>
      <c r="AV96" s="101">
        <f>ROUND(AZ96*L29,2)</f>
        <v>0</v>
      </c>
      <c r="AW96" s="101">
        <f>ROUND(BA96*L30,2)</f>
        <v>0</v>
      </c>
      <c r="AX96" s="101">
        <f>ROUND(BB96*L29,2)</f>
        <v>0</v>
      </c>
      <c r="AY96" s="101">
        <f>ROUND(BC96*L30,2)</f>
        <v>0</v>
      </c>
      <c r="AZ96" s="101">
        <f>ROUND(SUM(AZ97:AZ99),2)</f>
        <v>0</v>
      </c>
      <c r="BA96" s="101">
        <f>ROUND(SUM(BA97:BA99),2)</f>
        <v>0</v>
      </c>
      <c r="BB96" s="101">
        <f>ROUND(SUM(BB97:BB99),2)</f>
        <v>0</v>
      </c>
      <c r="BC96" s="101">
        <f>ROUND(SUM(BC97:BC99),2)</f>
        <v>0</v>
      </c>
      <c r="BD96" s="103">
        <f>ROUND(SUM(BD97:BD99),2)</f>
        <v>0</v>
      </c>
      <c r="BS96" s="104" t="s">
        <v>76</v>
      </c>
      <c r="BT96" s="104" t="s">
        <v>85</v>
      </c>
      <c r="BU96" s="104" t="s">
        <v>78</v>
      </c>
      <c r="BV96" s="104" t="s">
        <v>79</v>
      </c>
      <c r="BW96" s="104" t="s">
        <v>90</v>
      </c>
      <c r="BX96" s="104" t="s">
        <v>5</v>
      </c>
      <c r="CL96" s="104" t="s">
        <v>1</v>
      </c>
      <c r="CM96" s="104" t="s">
        <v>87</v>
      </c>
    </row>
    <row r="97" spans="1:90" s="4" customFormat="1" ht="16.5" customHeight="1">
      <c r="A97" s="94" t="s">
        <v>81</v>
      </c>
      <c r="B97" s="59"/>
      <c r="C97" s="105"/>
      <c r="D97" s="105"/>
      <c r="E97" s="294" t="s">
        <v>91</v>
      </c>
      <c r="F97" s="294"/>
      <c r="G97" s="294"/>
      <c r="H97" s="294"/>
      <c r="I97" s="294"/>
      <c r="J97" s="105"/>
      <c r="K97" s="294" t="s">
        <v>92</v>
      </c>
      <c r="L97" s="294"/>
      <c r="M97" s="294"/>
      <c r="N97" s="294"/>
      <c r="O97" s="294"/>
      <c r="P97" s="294"/>
      <c r="Q97" s="294"/>
      <c r="R97" s="294"/>
      <c r="S97" s="294"/>
      <c r="T97" s="294"/>
      <c r="U97" s="294"/>
      <c r="V97" s="294"/>
      <c r="W97" s="294"/>
      <c r="X97" s="294"/>
      <c r="Y97" s="294"/>
      <c r="Z97" s="294"/>
      <c r="AA97" s="294"/>
      <c r="AB97" s="294"/>
      <c r="AC97" s="294"/>
      <c r="AD97" s="294"/>
      <c r="AE97" s="294"/>
      <c r="AF97" s="294"/>
      <c r="AG97" s="295">
        <f>'000 - VRN'!J32</f>
        <v>0</v>
      </c>
      <c r="AH97" s="296"/>
      <c r="AI97" s="296"/>
      <c r="AJ97" s="296"/>
      <c r="AK97" s="296"/>
      <c r="AL97" s="296"/>
      <c r="AM97" s="296"/>
      <c r="AN97" s="295">
        <f t="shared" si="0"/>
        <v>0</v>
      </c>
      <c r="AO97" s="296"/>
      <c r="AP97" s="296"/>
      <c r="AQ97" s="106" t="s">
        <v>93</v>
      </c>
      <c r="AR97" s="61"/>
      <c r="AS97" s="107">
        <v>0</v>
      </c>
      <c r="AT97" s="108">
        <f t="shared" si="1"/>
        <v>0</v>
      </c>
      <c r="AU97" s="109">
        <f>'000 - VRN'!P125</f>
        <v>0</v>
      </c>
      <c r="AV97" s="108">
        <f>'000 - VRN'!J35</f>
        <v>0</v>
      </c>
      <c r="AW97" s="108">
        <f>'000 - VRN'!J36</f>
        <v>0</v>
      </c>
      <c r="AX97" s="108">
        <f>'000 - VRN'!J37</f>
        <v>0</v>
      </c>
      <c r="AY97" s="108">
        <f>'000 - VRN'!J38</f>
        <v>0</v>
      </c>
      <c r="AZ97" s="108">
        <f>'000 - VRN'!F35</f>
        <v>0</v>
      </c>
      <c r="BA97" s="108">
        <f>'000 - VRN'!F36</f>
        <v>0</v>
      </c>
      <c r="BB97" s="108">
        <f>'000 - VRN'!F37</f>
        <v>0</v>
      </c>
      <c r="BC97" s="108">
        <f>'000 - VRN'!F38</f>
        <v>0</v>
      </c>
      <c r="BD97" s="110">
        <f>'000 - VRN'!F39</f>
        <v>0</v>
      </c>
      <c r="BT97" s="111" t="s">
        <v>87</v>
      </c>
      <c r="BV97" s="111" t="s">
        <v>79</v>
      </c>
      <c r="BW97" s="111" t="s">
        <v>94</v>
      </c>
      <c r="BX97" s="111" t="s">
        <v>90</v>
      </c>
      <c r="CL97" s="111" t="s">
        <v>1</v>
      </c>
    </row>
    <row r="98" spans="1:90" s="4" customFormat="1" ht="16.5" customHeight="1">
      <c r="A98" s="94" t="s">
        <v>81</v>
      </c>
      <c r="B98" s="59"/>
      <c r="C98" s="105"/>
      <c r="D98" s="105"/>
      <c r="E98" s="294" t="s">
        <v>95</v>
      </c>
      <c r="F98" s="294"/>
      <c r="G98" s="294"/>
      <c r="H98" s="294"/>
      <c r="I98" s="294"/>
      <c r="J98" s="105"/>
      <c r="K98" s="294" t="s">
        <v>96</v>
      </c>
      <c r="L98" s="294"/>
      <c r="M98" s="294"/>
      <c r="N98" s="294"/>
      <c r="O98" s="294"/>
      <c r="P98" s="294"/>
      <c r="Q98" s="294"/>
      <c r="R98" s="294"/>
      <c r="S98" s="294"/>
      <c r="T98" s="294"/>
      <c r="U98" s="294"/>
      <c r="V98" s="294"/>
      <c r="W98" s="294"/>
      <c r="X98" s="294"/>
      <c r="Y98" s="294"/>
      <c r="Z98" s="294"/>
      <c r="AA98" s="294"/>
      <c r="AB98" s="294"/>
      <c r="AC98" s="294"/>
      <c r="AD98" s="294"/>
      <c r="AE98" s="294"/>
      <c r="AF98" s="294"/>
      <c r="AG98" s="295">
        <f>'SO 301 - VODOVOD'!J32</f>
        <v>0</v>
      </c>
      <c r="AH98" s="296"/>
      <c r="AI98" s="296"/>
      <c r="AJ98" s="296"/>
      <c r="AK98" s="296"/>
      <c r="AL98" s="296"/>
      <c r="AM98" s="296"/>
      <c r="AN98" s="295">
        <f t="shared" si="0"/>
        <v>0</v>
      </c>
      <c r="AO98" s="296"/>
      <c r="AP98" s="296"/>
      <c r="AQ98" s="106" t="s">
        <v>93</v>
      </c>
      <c r="AR98" s="61"/>
      <c r="AS98" s="107">
        <v>0</v>
      </c>
      <c r="AT98" s="108">
        <f t="shared" si="1"/>
        <v>0</v>
      </c>
      <c r="AU98" s="109">
        <f>'SO 301 - VODOVOD'!P129</f>
        <v>0</v>
      </c>
      <c r="AV98" s="108">
        <f>'SO 301 - VODOVOD'!J35</f>
        <v>0</v>
      </c>
      <c r="AW98" s="108">
        <f>'SO 301 - VODOVOD'!J36</f>
        <v>0</v>
      </c>
      <c r="AX98" s="108">
        <f>'SO 301 - VODOVOD'!J37</f>
        <v>0</v>
      </c>
      <c r="AY98" s="108">
        <f>'SO 301 - VODOVOD'!J38</f>
        <v>0</v>
      </c>
      <c r="AZ98" s="108">
        <f>'SO 301 - VODOVOD'!F35</f>
        <v>0</v>
      </c>
      <c r="BA98" s="108">
        <f>'SO 301 - VODOVOD'!F36</f>
        <v>0</v>
      </c>
      <c r="BB98" s="108">
        <f>'SO 301 - VODOVOD'!F37</f>
        <v>0</v>
      </c>
      <c r="BC98" s="108">
        <f>'SO 301 - VODOVOD'!F38</f>
        <v>0</v>
      </c>
      <c r="BD98" s="110">
        <f>'SO 301 - VODOVOD'!F39</f>
        <v>0</v>
      </c>
      <c r="BT98" s="111" t="s">
        <v>87</v>
      </c>
      <c r="BV98" s="111" t="s">
        <v>79</v>
      </c>
      <c r="BW98" s="111" t="s">
        <v>97</v>
      </c>
      <c r="BX98" s="111" t="s">
        <v>90</v>
      </c>
      <c r="CL98" s="111" t="s">
        <v>1</v>
      </c>
    </row>
    <row r="99" spans="1:90" s="4" customFormat="1" ht="16.5" customHeight="1">
      <c r="A99" s="94" t="s">
        <v>81</v>
      </c>
      <c r="B99" s="59"/>
      <c r="C99" s="105"/>
      <c r="D99" s="105"/>
      <c r="E99" s="294" t="s">
        <v>98</v>
      </c>
      <c r="F99" s="294"/>
      <c r="G99" s="294"/>
      <c r="H99" s="294"/>
      <c r="I99" s="294"/>
      <c r="J99" s="105"/>
      <c r="K99" s="294" t="s">
        <v>99</v>
      </c>
      <c r="L99" s="294"/>
      <c r="M99" s="294"/>
      <c r="N99" s="294"/>
      <c r="O99" s="294"/>
      <c r="P99" s="294"/>
      <c r="Q99" s="294"/>
      <c r="R99" s="294"/>
      <c r="S99" s="294"/>
      <c r="T99" s="294"/>
      <c r="U99" s="294"/>
      <c r="V99" s="294"/>
      <c r="W99" s="294"/>
      <c r="X99" s="294"/>
      <c r="Y99" s="294"/>
      <c r="Z99" s="294"/>
      <c r="AA99" s="294"/>
      <c r="AB99" s="294"/>
      <c r="AC99" s="294"/>
      <c r="AD99" s="294"/>
      <c r="AE99" s="294"/>
      <c r="AF99" s="294"/>
      <c r="AG99" s="295">
        <f>'SO 101 - Celoplošná oprav...'!J32</f>
        <v>0</v>
      </c>
      <c r="AH99" s="296"/>
      <c r="AI99" s="296"/>
      <c r="AJ99" s="296"/>
      <c r="AK99" s="296"/>
      <c r="AL99" s="296"/>
      <c r="AM99" s="296"/>
      <c r="AN99" s="295">
        <f t="shared" si="0"/>
        <v>0</v>
      </c>
      <c r="AO99" s="296"/>
      <c r="AP99" s="296"/>
      <c r="AQ99" s="106" t="s">
        <v>93</v>
      </c>
      <c r="AR99" s="61"/>
      <c r="AS99" s="112">
        <v>0</v>
      </c>
      <c r="AT99" s="113">
        <f t="shared" si="1"/>
        <v>0</v>
      </c>
      <c r="AU99" s="114">
        <f>'SO 101 - Celoplošná oprav...'!P127</f>
        <v>0</v>
      </c>
      <c r="AV99" s="113">
        <f>'SO 101 - Celoplošná oprav...'!J35</f>
        <v>0</v>
      </c>
      <c r="AW99" s="113">
        <f>'SO 101 - Celoplošná oprav...'!J36</f>
        <v>0</v>
      </c>
      <c r="AX99" s="113">
        <f>'SO 101 - Celoplošná oprav...'!J37</f>
        <v>0</v>
      </c>
      <c r="AY99" s="113">
        <f>'SO 101 - Celoplošná oprav...'!J38</f>
        <v>0</v>
      </c>
      <c r="AZ99" s="113">
        <f>'SO 101 - Celoplošná oprav...'!F35</f>
        <v>0</v>
      </c>
      <c r="BA99" s="113">
        <f>'SO 101 - Celoplošná oprav...'!F36</f>
        <v>0</v>
      </c>
      <c r="BB99" s="113">
        <f>'SO 101 - Celoplošná oprav...'!F37</f>
        <v>0</v>
      </c>
      <c r="BC99" s="113">
        <f>'SO 101 - Celoplošná oprav...'!F38</f>
        <v>0</v>
      </c>
      <c r="BD99" s="115">
        <f>'SO 101 - Celoplošná oprav...'!F39</f>
        <v>0</v>
      </c>
      <c r="BT99" s="111" t="s">
        <v>87</v>
      </c>
      <c r="BV99" s="111" t="s">
        <v>79</v>
      </c>
      <c r="BW99" s="111" t="s">
        <v>100</v>
      </c>
      <c r="BX99" s="111" t="s">
        <v>90</v>
      </c>
      <c r="CL99" s="111" t="s">
        <v>1</v>
      </c>
    </row>
    <row r="100" spans="1:57" s="2" customFormat="1" ht="30" customHeight="1">
      <c r="A100" s="35"/>
      <c r="B100" s="36"/>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40"/>
      <c r="AS100" s="35"/>
      <c r="AT100" s="35"/>
      <c r="AU100" s="35"/>
      <c r="AV100" s="35"/>
      <c r="AW100" s="35"/>
      <c r="AX100" s="35"/>
      <c r="AY100" s="35"/>
      <c r="AZ100" s="35"/>
      <c r="BA100" s="35"/>
      <c r="BB100" s="35"/>
      <c r="BC100" s="35"/>
      <c r="BD100" s="35"/>
      <c r="BE100" s="35"/>
    </row>
    <row r="101" spans="1:57" s="2" customFormat="1" ht="6.95" customHeight="1">
      <c r="A101" s="35"/>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40"/>
      <c r="AS101" s="35"/>
      <c r="AT101" s="35"/>
      <c r="AU101" s="35"/>
      <c r="AV101" s="35"/>
      <c r="AW101" s="35"/>
      <c r="AX101" s="35"/>
      <c r="AY101" s="35"/>
      <c r="AZ101" s="35"/>
      <c r="BA101" s="35"/>
      <c r="BB101" s="35"/>
      <c r="BC101" s="35"/>
      <c r="BD101" s="35"/>
      <c r="BE101" s="35"/>
    </row>
  </sheetData>
  <sheetProtection algorithmName="SHA-512" hashValue="V/obo45OakDXPs9ZDLsoppw0n1MD+PGOHRovlG00Yp09LSQC+C4GYsg2yuMef+JzLdmhUCQCB41SThfEtLOkjQ==" saltValue="+mmsDrpDmBFpZAPbSU9rH51QKHMeLfQThFqsMroK5MoCq3iJlLekBI8jQOFJlb9ynXhSYQQDk79SGfwT8WQ0XQ==" spinCount="100000" sheet="1" objects="1" scenarios="1" formatColumns="0" formatRows="0"/>
  <mergeCells count="58">
    <mergeCell ref="AR2:BE2"/>
    <mergeCell ref="L33:P33"/>
    <mergeCell ref="W33:AE33"/>
    <mergeCell ref="AK33:AO33"/>
    <mergeCell ref="AK35:AO35"/>
    <mergeCell ref="X35:AB35"/>
    <mergeCell ref="L31:P31"/>
    <mergeCell ref="AK31:AO31"/>
    <mergeCell ref="L32:P32"/>
    <mergeCell ref="W32:AE32"/>
    <mergeCell ref="AK32:AO32"/>
    <mergeCell ref="BE5:BE34"/>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AG98:AM98"/>
    <mergeCell ref="AN98:AP98"/>
    <mergeCell ref="E98:I98"/>
    <mergeCell ref="K98:AF98"/>
    <mergeCell ref="AN99:AP99"/>
    <mergeCell ref="AG99:AM99"/>
    <mergeCell ref="E99:I99"/>
    <mergeCell ref="K99:AF99"/>
    <mergeCell ref="D96:H96"/>
    <mergeCell ref="J96:AF96"/>
    <mergeCell ref="AN96:AP96"/>
    <mergeCell ref="AG96:AM96"/>
    <mergeCell ref="K97:AF97"/>
    <mergeCell ref="AN97:AP97"/>
    <mergeCell ref="E97:I97"/>
    <mergeCell ref="AG97:AM97"/>
    <mergeCell ref="C92:G92"/>
    <mergeCell ref="AG92:AM92"/>
    <mergeCell ref="AN92:AP92"/>
    <mergeCell ref="I92:AF92"/>
    <mergeCell ref="AN95:AP95"/>
    <mergeCell ref="D95:H95"/>
    <mergeCell ref="J95:AF95"/>
    <mergeCell ref="AG95:AM95"/>
    <mergeCell ref="AG94:AM94"/>
    <mergeCell ref="AN94:AP94"/>
    <mergeCell ref="L85:AO85"/>
    <mergeCell ref="AM87:AN87"/>
    <mergeCell ref="AM89:AP89"/>
    <mergeCell ref="AS89:AT91"/>
    <mergeCell ref="AM90:AP90"/>
  </mergeCells>
  <hyperlinks>
    <hyperlink ref="A95" location="'SO01 - KLATOVY, ULICE ZA ...'!C2" display="/"/>
    <hyperlink ref="A97" location="'000 - VRN'!C2" display="/"/>
    <hyperlink ref="A98" location="'SO 301 - VODOVOD'!C2" display="/"/>
    <hyperlink ref="A99" location="'SO 101 - Celoplošná opra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c r="M2" s="318"/>
      <c r="N2" s="318"/>
      <c r="O2" s="318"/>
      <c r="P2" s="318"/>
      <c r="Q2" s="318"/>
      <c r="R2" s="318"/>
      <c r="S2" s="318"/>
      <c r="T2" s="318"/>
      <c r="U2" s="318"/>
      <c r="V2" s="318"/>
      <c r="AT2" s="18" t="s">
        <v>86</v>
      </c>
    </row>
    <row r="3" spans="2:46" s="1" customFormat="1" ht="6.95" customHeight="1">
      <c r="B3" s="116"/>
      <c r="C3" s="117"/>
      <c r="D3" s="117"/>
      <c r="E3" s="117"/>
      <c r="F3" s="117"/>
      <c r="G3" s="117"/>
      <c r="H3" s="117"/>
      <c r="I3" s="117"/>
      <c r="J3" s="117"/>
      <c r="K3" s="117"/>
      <c r="L3" s="21"/>
      <c r="AT3" s="18" t="s">
        <v>87</v>
      </c>
    </row>
    <row r="4" spans="2:46" s="1" customFormat="1" ht="24.95" customHeight="1">
      <c r="B4" s="21"/>
      <c r="D4" s="118" t="s">
        <v>101</v>
      </c>
      <c r="L4" s="21"/>
      <c r="M4" s="119" t="s">
        <v>10</v>
      </c>
      <c r="AT4" s="18" t="s">
        <v>4</v>
      </c>
    </row>
    <row r="5" spans="2:12" s="1" customFormat="1" ht="6.95" customHeight="1">
      <c r="B5" s="21"/>
      <c r="L5" s="21"/>
    </row>
    <row r="6" spans="2:12" s="1" customFormat="1" ht="12" customHeight="1">
      <c r="B6" s="21"/>
      <c r="D6" s="120" t="s">
        <v>16</v>
      </c>
      <c r="L6" s="21"/>
    </row>
    <row r="7" spans="2:12" s="1" customFormat="1" ht="16.5" customHeight="1">
      <c r="B7" s="21"/>
      <c r="E7" s="319" t="str">
        <f>'Rekapitulace stavby'!K6</f>
        <v>KLATOVY, ŠTĚPÁNOVICE - VODOVOD 2021</v>
      </c>
      <c r="F7" s="320"/>
      <c r="G7" s="320"/>
      <c r="H7" s="320"/>
      <c r="L7" s="21"/>
    </row>
    <row r="8" spans="1:31" s="2" customFormat="1" ht="12" customHeight="1">
      <c r="A8" s="35"/>
      <c r="B8" s="40"/>
      <c r="C8" s="35"/>
      <c r="D8" s="120" t="s">
        <v>102</v>
      </c>
      <c r="E8" s="35"/>
      <c r="F8" s="35"/>
      <c r="G8" s="35"/>
      <c r="H8" s="35"/>
      <c r="I8" s="35"/>
      <c r="J8" s="35"/>
      <c r="K8" s="35"/>
      <c r="L8" s="52"/>
      <c r="S8" s="35"/>
      <c r="T8" s="35"/>
      <c r="U8" s="35"/>
      <c r="V8" s="35"/>
      <c r="W8" s="35"/>
      <c r="X8" s="35"/>
      <c r="Y8" s="35"/>
      <c r="Z8" s="35"/>
      <c r="AA8" s="35"/>
      <c r="AB8" s="35"/>
      <c r="AC8" s="35"/>
      <c r="AD8" s="35"/>
      <c r="AE8" s="35"/>
    </row>
    <row r="9" spans="1:31" s="2" customFormat="1" ht="30" customHeight="1">
      <c r="A9" s="35"/>
      <c r="B9" s="40"/>
      <c r="C9" s="35"/>
      <c r="D9" s="35"/>
      <c r="E9" s="321" t="s">
        <v>103</v>
      </c>
      <c r="F9" s="322"/>
      <c r="G9" s="322"/>
      <c r="H9" s="322"/>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0" t="s">
        <v>20</v>
      </c>
      <c r="E12" s="35"/>
      <c r="F12" s="111" t="s">
        <v>33</v>
      </c>
      <c r="G12" s="35"/>
      <c r="H12" s="35"/>
      <c r="I12" s="120" t="s">
        <v>22</v>
      </c>
      <c r="J12" s="121" t="str">
        <f>'Rekapitulace stavby'!AN8</f>
        <v>4. 5. 2021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0" t="s">
        <v>24</v>
      </c>
      <c r="E14" s="35"/>
      <c r="F14" s="35"/>
      <c r="G14" s="35"/>
      <c r="H14" s="35"/>
      <c r="I14" s="120" t="s">
        <v>25</v>
      </c>
      <c r="J14" s="111" t="str">
        <f>IF('Rekapitulace stavby'!AN10="","",'Rekapitulace stavby'!AN10)</f>
        <v>00255661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tr">
        <f>IF('Rekapitulace stavby'!E11="","",'Rekapitulace stavby'!E11)</f>
        <v>Město Klatovy</v>
      </c>
      <c r="F15" s="35"/>
      <c r="G15" s="35"/>
      <c r="H15" s="35"/>
      <c r="I15" s="120" t="s">
        <v>28</v>
      </c>
      <c r="J15" s="111" t="str">
        <f>IF('Rekapitulace stavby'!AN11="","",'Rekapitulace stavby'!AN11)</f>
        <v>CZ00255661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0" t="s">
        <v>30</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3" t="str">
        <f>'Rekapitulace stavby'!E14</f>
        <v>Vyplň údaj</v>
      </c>
      <c r="F18" s="324"/>
      <c r="G18" s="324"/>
      <c r="H18" s="324"/>
      <c r="I18" s="120"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0" t="s">
        <v>32</v>
      </c>
      <c r="E20" s="35"/>
      <c r="F20" s="35"/>
      <c r="G20" s="35"/>
      <c r="H20" s="35"/>
      <c r="I20" s="120" t="s">
        <v>25</v>
      </c>
      <c r="J20" s="111" t="s">
        <v>104</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105</v>
      </c>
      <c r="F21" s="35"/>
      <c r="G21" s="35"/>
      <c r="H21" s="35"/>
      <c r="I21" s="120" t="s">
        <v>28</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0" t="s">
        <v>35</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
        <v>106</v>
      </c>
      <c r="F24" s="35"/>
      <c r="G24" s="35"/>
      <c r="H24" s="35"/>
      <c r="I24" s="120" t="s">
        <v>28</v>
      </c>
      <c r="J24" s="111"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0" t="s">
        <v>36</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71.25" customHeight="1">
      <c r="A27" s="122"/>
      <c r="B27" s="123"/>
      <c r="C27" s="122"/>
      <c r="D27" s="122"/>
      <c r="E27" s="325" t="s">
        <v>107</v>
      </c>
      <c r="F27" s="325"/>
      <c r="G27" s="325"/>
      <c r="H27" s="325"/>
      <c r="I27" s="122"/>
      <c r="J27" s="122"/>
      <c r="K27" s="122"/>
      <c r="L27" s="124"/>
      <c r="S27" s="122"/>
      <c r="T27" s="122"/>
      <c r="U27" s="122"/>
      <c r="V27" s="122"/>
      <c r="W27" s="122"/>
      <c r="X27" s="122"/>
      <c r="Y27" s="122"/>
      <c r="Z27" s="122"/>
      <c r="AA27" s="122"/>
      <c r="AB27" s="122"/>
      <c r="AC27" s="122"/>
      <c r="AD27" s="122"/>
      <c r="AE27" s="122"/>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c r="A30" s="35"/>
      <c r="B30" s="40"/>
      <c r="C30" s="35"/>
      <c r="D30" s="126" t="s">
        <v>37</v>
      </c>
      <c r="E30" s="35"/>
      <c r="F30" s="35"/>
      <c r="G30" s="35"/>
      <c r="H30" s="35"/>
      <c r="I30" s="35"/>
      <c r="J30" s="127">
        <f>ROUND(J125,2)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39</v>
      </c>
      <c r="G32" s="35"/>
      <c r="H32" s="35"/>
      <c r="I32" s="128" t="s">
        <v>38</v>
      </c>
      <c r="J32" s="128"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9" t="s">
        <v>41</v>
      </c>
      <c r="E33" s="120" t="s">
        <v>42</v>
      </c>
      <c r="F33" s="130">
        <f>ROUND((SUM(BE125:BE359)),2)</f>
        <v>0</v>
      </c>
      <c r="G33" s="35"/>
      <c r="H33" s="35"/>
      <c r="I33" s="131">
        <v>0.21</v>
      </c>
      <c r="J33" s="130">
        <f>ROUND(((SUM(BE125:BE359))*I33),2)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0" t="s">
        <v>43</v>
      </c>
      <c r="F34" s="130">
        <f>ROUND((SUM(BF125:BF359)),2)</f>
        <v>0</v>
      </c>
      <c r="G34" s="35"/>
      <c r="H34" s="35"/>
      <c r="I34" s="131">
        <v>0.15</v>
      </c>
      <c r="J34" s="130">
        <f>ROUND(((SUM(BF125:BF359))*I34),2)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44</v>
      </c>
      <c r="F35" s="130">
        <f>ROUND((SUM(BG125:BG359)),2)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45</v>
      </c>
      <c r="F36" s="130">
        <f>ROUND((SUM(BH125:BH359)),2)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46</v>
      </c>
      <c r="F37" s="130">
        <f>ROUND((SUM(BI125:BI359)),2)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2"/>
      <c r="D39" s="133" t="s">
        <v>47</v>
      </c>
      <c r="E39" s="134"/>
      <c r="F39" s="134"/>
      <c r="G39" s="135" t="s">
        <v>48</v>
      </c>
      <c r="H39" s="136" t="s">
        <v>49</v>
      </c>
      <c r="I39" s="134"/>
      <c r="J39" s="137">
        <f>SUM(J30:J37)</f>
        <v>0</v>
      </c>
      <c r="K39" s="138"/>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9" t="s">
        <v>50</v>
      </c>
      <c r="E50" s="140"/>
      <c r="F50" s="140"/>
      <c r="G50" s="139" t="s">
        <v>51</v>
      </c>
      <c r="H50" s="140"/>
      <c r="I50" s="140"/>
      <c r="J50" s="140"/>
      <c r="K50" s="140"/>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1" t="s">
        <v>52</v>
      </c>
      <c r="E61" s="142"/>
      <c r="F61" s="143" t="s">
        <v>53</v>
      </c>
      <c r="G61" s="141" t="s">
        <v>52</v>
      </c>
      <c r="H61" s="142"/>
      <c r="I61" s="142"/>
      <c r="J61" s="144" t="s">
        <v>53</v>
      </c>
      <c r="K61" s="142"/>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9" t="s">
        <v>54</v>
      </c>
      <c r="E65" s="145"/>
      <c r="F65" s="145"/>
      <c r="G65" s="139" t="s">
        <v>55</v>
      </c>
      <c r="H65" s="145"/>
      <c r="I65" s="145"/>
      <c r="J65" s="145"/>
      <c r="K65" s="14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1" t="s">
        <v>52</v>
      </c>
      <c r="E76" s="142"/>
      <c r="F76" s="143" t="s">
        <v>53</v>
      </c>
      <c r="G76" s="141" t="s">
        <v>52</v>
      </c>
      <c r="H76" s="142"/>
      <c r="I76" s="142"/>
      <c r="J76" s="144" t="s">
        <v>53</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108</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6" t="str">
        <f>E7</f>
        <v>KLATOVY, ŠTĚPÁNOVICE - VODOVOD 2021</v>
      </c>
      <c r="F85" s="327"/>
      <c r="G85" s="327"/>
      <c r="H85" s="327"/>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102</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30" customHeight="1">
      <c r="A87" s="35"/>
      <c r="B87" s="36"/>
      <c r="C87" s="37"/>
      <c r="D87" s="37"/>
      <c r="E87" s="274" t="str">
        <f>E9</f>
        <v>SO01 - KLATOVY, ULICE ZA TRATÍ - PŘELOŽKA VODOVODU LT 200</v>
      </c>
      <c r="F87" s="328"/>
      <c r="G87" s="328"/>
      <c r="H87" s="328"/>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4. 5. 2021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Klatovy</v>
      </c>
      <c r="G91" s="37"/>
      <c r="H91" s="37"/>
      <c r="I91" s="30" t="s">
        <v>32</v>
      </c>
      <c r="J91" s="33" t="str">
        <f>E21</f>
        <v>VAK SERVIS s.r.o.</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30" t="s">
        <v>35</v>
      </c>
      <c r="J92" s="33" t="str">
        <f>E24</f>
        <v>Vladimír Baštář</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109</v>
      </c>
      <c r="D94" s="151"/>
      <c r="E94" s="151"/>
      <c r="F94" s="151"/>
      <c r="G94" s="151"/>
      <c r="H94" s="151"/>
      <c r="I94" s="151"/>
      <c r="J94" s="152" t="s">
        <v>110</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111</v>
      </c>
      <c r="D96" s="37"/>
      <c r="E96" s="37"/>
      <c r="F96" s="37"/>
      <c r="G96" s="37"/>
      <c r="H96" s="37"/>
      <c r="I96" s="37"/>
      <c r="J96" s="85">
        <f>J125</f>
        <v>0</v>
      </c>
      <c r="K96" s="37"/>
      <c r="L96" s="52"/>
      <c r="S96" s="35"/>
      <c r="T96" s="35"/>
      <c r="U96" s="35"/>
      <c r="V96" s="35"/>
      <c r="W96" s="35"/>
      <c r="X96" s="35"/>
      <c r="Y96" s="35"/>
      <c r="Z96" s="35"/>
      <c r="AA96" s="35"/>
      <c r="AB96" s="35"/>
      <c r="AC96" s="35"/>
      <c r="AD96" s="35"/>
      <c r="AE96" s="35"/>
      <c r="AU96" s="18" t="s">
        <v>112</v>
      </c>
    </row>
    <row r="97" spans="2:12" s="9" customFormat="1" ht="24.95" customHeight="1">
      <c r="B97" s="154"/>
      <c r="C97" s="155"/>
      <c r="D97" s="156" t="s">
        <v>113</v>
      </c>
      <c r="E97" s="157"/>
      <c r="F97" s="157"/>
      <c r="G97" s="157"/>
      <c r="H97" s="157"/>
      <c r="I97" s="157"/>
      <c r="J97" s="158">
        <f>J126</f>
        <v>0</v>
      </c>
      <c r="K97" s="155"/>
      <c r="L97" s="159"/>
    </row>
    <row r="98" spans="2:12" s="10" customFormat="1" ht="19.9" customHeight="1">
      <c r="B98" s="160"/>
      <c r="C98" s="105"/>
      <c r="D98" s="161" t="s">
        <v>114</v>
      </c>
      <c r="E98" s="162"/>
      <c r="F98" s="162"/>
      <c r="G98" s="162"/>
      <c r="H98" s="162"/>
      <c r="I98" s="162"/>
      <c r="J98" s="163">
        <f>J127</f>
        <v>0</v>
      </c>
      <c r="K98" s="105"/>
      <c r="L98" s="164"/>
    </row>
    <row r="99" spans="2:12" s="10" customFormat="1" ht="19.9" customHeight="1">
      <c r="B99" s="160"/>
      <c r="C99" s="105"/>
      <c r="D99" s="161" t="s">
        <v>115</v>
      </c>
      <c r="E99" s="162"/>
      <c r="F99" s="162"/>
      <c r="G99" s="162"/>
      <c r="H99" s="162"/>
      <c r="I99" s="162"/>
      <c r="J99" s="163">
        <f>J250</f>
        <v>0</v>
      </c>
      <c r="K99" s="105"/>
      <c r="L99" s="164"/>
    </row>
    <row r="100" spans="2:12" s="10" customFormat="1" ht="19.9" customHeight="1">
      <c r="B100" s="160"/>
      <c r="C100" s="105"/>
      <c r="D100" s="161" t="s">
        <v>116</v>
      </c>
      <c r="E100" s="162"/>
      <c r="F100" s="162"/>
      <c r="G100" s="162"/>
      <c r="H100" s="162"/>
      <c r="I100" s="162"/>
      <c r="J100" s="163">
        <f>J254</f>
        <v>0</v>
      </c>
      <c r="K100" s="105"/>
      <c r="L100" s="164"/>
    </row>
    <row r="101" spans="2:12" s="10" customFormat="1" ht="19.9" customHeight="1">
      <c r="B101" s="160"/>
      <c r="C101" s="105"/>
      <c r="D101" s="161" t="s">
        <v>117</v>
      </c>
      <c r="E101" s="162"/>
      <c r="F101" s="162"/>
      <c r="G101" s="162"/>
      <c r="H101" s="162"/>
      <c r="I101" s="162"/>
      <c r="J101" s="163">
        <f>J261</f>
        <v>0</v>
      </c>
      <c r="K101" s="105"/>
      <c r="L101" s="164"/>
    </row>
    <row r="102" spans="2:12" s="10" customFormat="1" ht="19.9" customHeight="1">
      <c r="B102" s="160"/>
      <c r="C102" s="105"/>
      <c r="D102" s="161" t="s">
        <v>118</v>
      </c>
      <c r="E102" s="162"/>
      <c r="F102" s="162"/>
      <c r="G102" s="162"/>
      <c r="H102" s="162"/>
      <c r="I102" s="162"/>
      <c r="J102" s="163">
        <f>J296</f>
        <v>0</v>
      </c>
      <c r="K102" s="105"/>
      <c r="L102" s="164"/>
    </row>
    <row r="103" spans="2:12" s="10" customFormat="1" ht="19.9" customHeight="1">
      <c r="B103" s="160"/>
      <c r="C103" s="105"/>
      <c r="D103" s="161" t="s">
        <v>119</v>
      </c>
      <c r="E103" s="162"/>
      <c r="F103" s="162"/>
      <c r="G103" s="162"/>
      <c r="H103" s="162"/>
      <c r="I103" s="162"/>
      <c r="J103" s="163">
        <f>J312</f>
        <v>0</v>
      </c>
      <c r="K103" s="105"/>
      <c r="L103" s="164"/>
    </row>
    <row r="104" spans="2:12" s="10" customFormat="1" ht="19.9" customHeight="1">
      <c r="B104" s="160"/>
      <c r="C104" s="105"/>
      <c r="D104" s="161" t="s">
        <v>120</v>
      </c>
      <c r="E104" s="162"/>
      <c r="F104" s="162"/>
      <c r="G104" s="162"/>
      <c r="H104" s="162"/>
      <c r="I104" s="162"/>
      <c r="J104" s="163">
        <f>J334</f>
        <v>0</v>
      </c>
      <c r="K104" s="105"/>
      <c r="L104" s="164"/>
    </row>
    <row r="105" spans="2:12" s="9" customFormat="1" ht="24.95" customHeight="1">
      <c r="B105" s="154"/>
      <c r="C105" s="155"/>
      <c r="D105" s="156" t="s">
        <v>121</v>
      </c>
      <c r="E105" s="157"/>
      <c r="F105" s="157"/>
      <c r="G105" s="157"/>
      <c r="H105" s="157"/>
      <c r="I105" s="157"/>
      <c r="J105" s="158">
        <f>J337</f>
        <v>0</v>
      </c>
      <c r="K105" s="155"/>
      <c r="L105" s="159"/>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122</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26" t="str">
        <f>E7</f>
        <v>KLATOVY, ŠTĚPÁNOVICE - VODOVOD 2021</v>
      </c>
      <c r="F115" s="327"/>
      <c r="G115" s="327"/>
      <c r="H115" s="32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102</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30" customHeight="1">
      <c r="A117" s="35"/>
      <c r="B117" s="36"/>
      <c r="C117" s="37"/>
      <c r="D117" s="37"/>
      <c r="E117" s="274" t="str">
        <f>E9</f>
        <v>SO01 - KLATOVY, ULICE ZA TRATÍ - PŘELOŽKA VODOVODU LT 200</v>
      </c>
      <c r="F117" s="328"/>
      <c r="G117" s="328"/>
      <c r="H117" s="328"/>
      <c r="I117" s="37"/>
      <c r="J117" s="37"/>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20</v>
      </c>
      <c r="D119" s="37"/>
      <c r="E119" s="37"/>
      <c r="F119" s="28" t="str">
        <f>F12</f>
        <v xml:space="preserve"> </v>
      </c>
      <c r="G119" s="37"/>
      <c r="H119" s="37"/>
      <c r="I119" s="30" t="s">
        <v>22</v>
      </c>
      <c r="J119" s="67" t="str">
        <f>IF(J12="","",J12)</f>
        <v>4. 5. 2021</v>
      </c>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24</v>
      </c>
      <c r="D121" s="37"/>
      <c r="E121" s="37"/>
      <c r="F121" s="28" t="str">
        <f>E15</f>
        <v>Město Klatovy</v>
      </c>
      <c r="G121" s="37"/>
      <c r="H121" s="37"/>
      <c r="I121" s="30" t="s">
        <v>32</v>
      </c>
      <c r="J121" s="33" t="str">
        <f>E21</f>
        <v>VAK SERVIS s.r.o.</v>
      </c>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30</v>
      </c>
      <c r="D122" s="37"/>
      <c r="E122" s="37"/>
      <c r="F122" s="28" t="str">
        <f>IF(E18="","",E18)</f>
        <v>Vyplň údaj</v>
      </c>
      <c r="G122" s="37"/>
      <c r="H122" s="37"/>
      <c r="I122" s="30" t="s">
        <v>35</v>
      </c>
      <c r="J122" s="33" t="str">
        <f>E24</f>
        <v>Vladimír Baštář</v>
      </c>
      <c r="K122" s="37"/>
      <c r="L122" s="52"/>
      <c r="S122" s="35"/>
      <c r="T122" s="35"/>
      <c r="U122" s="35"/>
      <c r="V122" s="35"/>
      <c r="W122" s="35"/>
      <c r="X122" s="35"/>
      <c r="Y122" s="35"/>
      <c r="Z122" s="35"/>
      <c r="AA122" s="35"/>
      <c r="AB122" s="35"/>
      <c r="AC122" s="35"/>
      <c r="AD122" s="35"/>
      <c r="AE122" s="35"/>
    </row>
    <row r="123" spans="1:31" s="2" customFormat="1" ht="10.3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11" customFormat="1" ht="29.25" customHeight="1">
      <c r="A124" s="165"/>
      <c r="B124" s="166"/>
      <c r="C124" s="167" t="s">
        <v>123</v>
      </c>
      <c r="D124" s="168" t="s">
        <v>62</v>
      </c>
      <c r="E124" s="168" t="s">
        <v>58</v>
      </c>
      <c r="F124" s="168" t="s">
        <v>59</v>
      </c>
      <c r="G124" s="168" t="s">
        <v>124</v>
      </c>
      <c r="H124" s="168" t="s">
        <v>125</v>
      </c>
      <c r="I124" s="168" t="s">
        <v>126</v>
      </c>
      <c r="J124" s="168" t="s">
        <v>110</v>
      </c>
      <c r="K124" s="169" t="s">
        <v>127</v>
      </c>
      <c r="L124" s="170"/>
      <c r="M124" s="76" t="s">
        <v>1</v>
      </c>
      <c r="N124" s="77" t="s">
        <v>41</v>
      </c>
      <c r="O124" s="77" t="s">
        <v>128</v>
      </c>
      <c r="P124" s="77" t="s">
        <v>129</v>
      </c>
      <c r="Q124" s="77" t="s">
        <v>130</v>
      </c>
      <c r="R124" s="77" t="s">
        <v>131</v>
      </c>
      <c r="S124" s="77" t="s">
        <v>132</v>
      </c>
      <c r="T124" s="78" t="s">
        <v>133</v>
      </c>
      <c r="U124" s="165"/>
      <c r="V124" s="165"/>
      <c r="W124" s="165"/>
      <c r="X124" s="165"/>
      <c r="Y124" s="165"/>
      <c r="Z124" s="165"/>
      <c r="AA124" s="165"/>
      <c r="AB124" s="165"/>
      <c r="AC124" s="165"/>
      <c r="AD124" s="165"/>
      <c r="AE124" s="165"/>
    </row>
    <row r="125" spans="1:63" s="2" customFormat="1" ht="22.9" customHeight="1">
      <c r="A125" s="35"/>
      <c r="B125" s="36"/>
      <c r="C125" s="83" t="s">
        <v>134</v>
      </c>
      <c r="D125" s="37"/>
      <c r="E125" s="37"/>
      <c r="F125" s="37"/>
      <c r="G125" s="37"/>
      <c r="H125" s="37"/>
      <c r="I125" s="37"/>
      <c r="J125" s="171">
        <f>BK125</f>
        <v>0</v>
      </c>
      <c r="K125" s="37"/>
      <c r="L125" s="40"/>
      <c r="M125" s="79"/>
      <c r="N125" s="172"/>
      <c r="O125" s="80"/>
      <c r="P125" s="173">
        <f>P126+P337</f>
        <v>0</v>
      </c>
      <c r="Q125" s="80"/>
      <c r="R125" s="173">
        <f>R126+R337</f>
        <v>206.06918439999998</v>
      </c>
      <c r="S125" s="80"/>
      <c r="T125" s="174">
        <f>T126+T337</f>
        <v>49.39</v>
      </c>
      <c r="U125" s="35"/>
      <c r="V125" s="35"/>
      <c r="W125" s="35"/>
      <c r="X125" s="35"/>
      <c r="Y125" s="35"/>
      <c r="Z125" s="35"/>
      <c r="AA125" s="35"/>
      <c r="AB125" s="35"/>
      <c r="AC125" s="35"/>
      <c r="AD125" s="35"/>
      <c r="AE125" s="35"/>
      <c r="AT125" s="18" t="s">
        <v>76</v>
      </c>
      <c r="AU125" s="18" t="s">
        <v>112</v>
      </c>
      <c r="BK125" s="175">
        <f>BK126+BK337</f>
        <v>0</v>
      </c>
    </row>
    <row r="126" spans="2:63" s="12" customFormat="1" ht="25.9" customHeight="1">
      <c r="B126" s="176"/>
      <c r="C126" s="177"/>
      <c r="D126" s="178" t="s">
        <v>76</v>
      </c>
      <c r="E126" s="179" t="s">
        <v>135</v>
      </c>
      <c r="F126" s="179" t="s">
        <v>136</v>
      </c>
      <c r="G126" s="177"/>
      <c r="H126" s="177"/>
      <c r="I126" s="180"/>
      <c r="J126" s="181">
        <f>BK126</f>
        <v>0</v>
      </c>
      <c r="K126" s="177"/>
      <c r="L126" s="182"/>
      <c r="M126" s="183"/>
      <c r="N126" s="184"/>
      <c r="O126" s="184"/>
      <c r="P126" s="185">
        <f>P127+P250+P254+P261+P296+P312+P334</f>
        <v>0</v>
      </c>
      <c r="Q126" s="184"/>
      <c r="R126" s="185">
        <f>R127+R250+R254+R261+R296+R312+R334</f>
        <v>206.06918439999998</v>
      </c>
      <c r="S126" s="184"/>
      <c r="T126" s="186">
        <f>T127+T250+T254+T261+T296+T312+T334</f>
        <v>49.39</v>
      </c>
      <c r="AR126" s="187" t="s">
        <v>85</v>
      </c>
      <c r="AT126" s="188" t="s">
        <v>76</v>
      </c>
      <c r="AU126" s="188" t="s">
        <v>77</v>
      </c>
      <c r="AY126" s="187" t="s">
        <v>137</v>
      </c>
      <c r="BK126" s="189">
        <f>BK127+BK250+BK254+BK261+BK296+BK312+BK334</f>
        <v>0</v>
      </c>
    </row>
    <row r="127" spans="2:63" s="12" customFormat="1" ht="22.9" customHeight="1">
      <c r="B127" s="176"/>
      <c r="C127" s="177"/>
      <c r="D127" s="178" t="s">
        <v>76</v>
      </c>
      <c r="E127" s="190" t="s">
        <v>85</v>
      </c>
      <c r="F127" s="190" t="s">
        <v>138</v>
      </c>
      <c r="G127" s="177"/>
      <c r="H127" s="177"/>
      <c r="I127" s="180"/>
      <c r="J127" s="191">
        <f>BK127</f>
        <v>0</v>
      </c>
      <c r="K127" s="177"/>
      <c r="L127" s="182"/>
      <c r="M127" s="183"/>
      <c r="N127" s="184"/>
      <c r="O127" s="184"/>
      <c r="P127" s="185">
        <f>SUM(P128:P249)</f>
        <v>0</v>
      </c>
      <c r="Q127" s="184"/>
      <c r="R127" s="185">
        <f>SUM(R128:R249)</f>
        <v>200.5114016</v>
      </c>
      <c r="S127" s="184"/>
      <c r="T127" s="186">
        <f>SUM(T128:T249)</f>
        <v>49.308</v>
      </c>
      <c r="AR127" s="187" t="s">
        <v>85</v>
      </c>
      <c r="AT127" s="188" t="s">
        <v>76</v>
      </c>
      <c r="AU127" s="188" t="s">
        <v>85</v>
      </c>
      <c r="AY127" s="187" t="s">
        <v>137</v>
      </c>
      <c r="BK127" s="189">
        <f>SUM(BK128:BK249)</f>
        <v>0</v>
      </c>
    </row>
    <row r="128" spans="1:65" s="2" customFormat="1" ht="24.2" customHeight="1">
      <c r="A128" s="35"/>
      <c r="B128" s="36"/>
      <c r="C128" s="192" t="s">
        <v>85</v>
      </c>
      <c r="D128" s="192" t="s">
        <v>139</v>
      </c>
      <c r="E128" s="193" t="s">
        <v>140</v>
      </c>
      <c r="F128" s="194" t="s">
        <v>141</v>
      </c>
      <c r="G128" s="195" t="s">
        <v>142</v>
      </c>
      <c r="H128" s="196">
        <v>2</v>
      </c>
      <c r="I128" s="197"/>
      <c r="J128" s="198">
        <f>ROUND(I128*H128,2)</f>
        <v>0</v>
      </c>
      <c r="K128" s="194" t="s">
        <v>143</v>
      </c>
      <c r="L128" s="40"/>
      <c r="M128" s="199" t="s">
        <v>1</v>
      </c>
      <c r="N128" s="200" t="s">
        <v>42</v>
      </c>
      <c r="O128" s="72"/>
      <c r="P128" s="201">
        <f>O128*H128</f>
        <v>0</v>
      </c>
      <c r="Q128" s="201">
        <v>0</v>
      </c>
      <c r="R128" s="201">
        <f>Q128*H128</f>
        <v>0</v>
      </c>
      <c r="S128" s="201">
        <v>0</v>
      </c>
      <c r="T128" s="202">
        <f>S128*H128</f>
        <v>0</v>
      </c>
      <c r="U128" s="35"/>
      <c r="V128" s="35"/>
      <c r="W128" s="35"/>
      <c r="X128" s="35"/>
      <c r="Y128" s="35"/>
      <c r="Z128" s="35"/>
      <c r="AA128" s="35"/>
      <c r="AB128" s="35"/>
      <c r="AC128" s="35"/>
      <c r="AD128" s="35"/>
      <c r="AE128" s="35"/>
      <c r="AR128" s="203" t="s">
        <v>144</v>
      </c>
      <c r="AT128" s="203" t="s">
        <v>139</v>
      </c>
      <c r="AU128" s="203" t="s">
        <v>87</v>
      </c>
      <c r="AY128" s="18" t="s">
        <v>137</v>
      </c>
      <c r="BE128" s="204">
        <f>IF(N128="základní",J128,0)</f>
        <v>0</v>
      </c>
      <c r="BF128" s="204">
        <f>IF(N128="snížená",J128,0)</f>
        <v>0</v>
      </c>
      <c r="BG128" s="204">
        <f>IF(N128="zákl. přenesená",J128,0)</f>
        <v>0</v>
      </c>
      <c r="BH128" s="204">
        <f>IF(N128="sníž. přenesená",J128,0)</f>
        <v>0</v>
      </c>
      <c r="BI128" s="204">
        <f>IF(N128="nulová",J128,0)</f>
        <v>0</v>
      </c>
      <c r="BJ128" s="18" t="s">
        <v>85</v>
      </c>
      <c r="BK128" s="204">
        <f>ROUND(I128*H128,2)</f>
        <v>0</v>
      </c>
      <c r="BL128" s="18" t="s">
        <v>144</v>
      </c>
      <c r="BM128" s="203" t="s">
        <v>145</v>
      </c>
    </row>
    <row r="129" spans="1:47" s="2" customFormat="1" ht="126.75">
      <c r="A129" s="35"/>
      <c r="B129" s="36"/>
      <c r="C129" s="37"/>
      <c r="D129" s="205" t="s">
        <v>146</v>
      </c>
      <c r="E129" s="37"/>
      <c r="F129" s="206" t="s">
        <v>147</v>
      </c>
      <c r="G129" s="37"/>
      <c r="H129" s="37"/>
      <c r="I129" s="207"/>
      <c r="J129" s="37"/>
      <c r="K129" s="37"/>
      <c r="L129" s="40"/>
      <c r="M129" s="208"/>
      <c r="N129" s="209"/>
      <c r="O129" s="72"/>
      <c r="P129" s="72"/>
      <c r="Q129" s="72"/>
      <c r="R129" s="72"/>
      <c r="S129" s="72"/>
      <c r="T129" s="73"/>
      <c r="U129" s="35"/>
      <c r="V129" s="35"/>
      <c r="W129" s="35"/>
      <c r="X129" s="35"/>
      <c r="Y129" s="35"/>
      <c r="Z129" s="35"/>
      <c r="AA129" s="35"/>
      <c r="AB129" s="35"/>
      <c r="AC129" s="35"/>
      <c r="AD129" s="35"/>
      <c r="AE129" s="35"/>
      <c r="AT129" s="18" t="s">
        <v>146</v>
      </c>
      <c r="AU129" s="18" t="s">
        <v>87</v>
      </c>
    </row>
    <row r="130" spans="1:65" s="2" customFormat="1" ht="37.9" customHeight="1">
      <c r="A130" s="35"/>
      <c r="B130" s="36"/>
      <c r="C130" s="192" t="s">
        <v>87</v>
      </c>
      <c r="D130" s="192" t="s">
        <v>139</v>
      </c>
      <c r="E130" s="193" t="s">
        <v>148</v>
      </c>
      <c r="F130" s="194" t="s">
        <v>149</v>
      </c>
      <c r="G130" s="195" t="s">
        <v>142</v>
      </c>
      <c r="H130" s="196">
        <v>2</v>
      </c>
      <c r="I130" s="197"/>
      <c r="J130" s="198">
        <f>ROUND(I130*H130,2)</f>
        <v>0</v>
      </c>
      <c r="K130" s="194" t="s">
        <v>143</v>
      </c>
      <c r="L130" s="40"/>
      <c r="M130" s="199" t="s">
        <v>1</v>
      </c>
      <c r="N130" s="200" t="s">
        <v>42</v>
      </c>
      <c r="O130" s="72"/>
      <c r="P130" s="201">
        <f>O130*H130</f>
        <v>0</v>
      </c>
      <c r="Q130" s="201">
        <v>0</v>
      </c>
      <c r="R130" s="201">
        <f>Q130*H130</f>
        <v>0</v>
      </c>
      <c r="S130" s="201">
        <v>0</v>
      </c>
      <c r="T130" s="202">
        <f>S130*H130</f>
        <v>0</v>
      </c>
      <c r="U130" s="35"/>
      <c r="V130" s="35"/>
      <c r="W130" s="35"/>
      <c r="X130" s="35"/>
      <c r="Y130" s="35"/>
      <c r="Z130" s="35"/>
      <c r="AA130" s="35"/>
      <c r="AB130" s="35"/>
      <c r="AC130" s="35"/>
      <c r="AD130" s="35"/>
      <c r="AE130" s="35"/>
      <c r="AR130" s="203" t="s">
        <v>144</v>
      </c>
      <c r="AT130" s="203" t="s">
        <v>139</v>
      </c>
      <c r="AU130" s="203" t="s">
        <v>87</v>
      </c>
      <c r="AY130" s="18" t="s">
        <v>137</v>
      </c>
      <c r="BE130" s="204">
        <f>IF(N130="základní",J130,0)</f>
        <v>0</v>
      </c>
      <c r="BF130" s="204">
        <f>IF(N130="snížená",J130,0)</f>
        <v>0</v>
      </c>
      <c r="BG130" s="204">
        <f>IF(N130="zákl. přenesená",J130,0)</f>
        <v>0</v>
      </c>
      <c r="BH130" s="204">
        <f>IF(N130="sníž. přenesená",J130,0)</f>
        <v>0</v>
      </c>
      <c r="BI130" s="204">
        <f>IF(N130="nulová",J130,0)</f>
        <v>0</v>
      </c>
      <c r="BJ130" s="18" t="s">
        <v>85</v>
      </c>
      <c r="BK130" s="204">
        <f>ROUND(I130*H130,2)</f>
        <v>0</v>
      </c>
      <c r="BL130" s="18" t="s">
        <v>144</v>
      </c>
      <c r="BM130" s="203" t="s">
        <v>150</v>
      </c>
    </row>
    <row r="131" spans="1:47" s="2" customFormat="1" ht="97.5">
      <c r="A131" s="35"/>
      <c r="B131" s="36"/>
      <c r="C131" s="37"/>
      <c r="D131" s="205" t="s">
        <v>146</v>
      </c>
      <c r="E131" s="37"/>
      <c r="F131" s="206" t="s">
        <v>151</v>
      </c>
      <c r="G131" s="37"/>
      <c r="H131" s="37"/>
      <c r="I131" s="207"/>
      <c r="J131" s="37"/>
      <c r="K131" s="37"/>
      <c r="L131" s="40"/>
      <c r="M131" s="208"/>
      <c r="N131" s="209"/>
      <c r="O131" s="72"/>
      <c r="P131" s="72"/>
      <c r="Q131" s="72"/>
      <c r="R131" s="72"/>
      <c r="S131" s="72"/>
      <c r="T131" s="73"/>
      <c r="U131" s="35"/>
      <c r="V131" s="35"/>
      <c r="W131" s="35"/>
      <c r="X131" s="35"/>
      <c r="Y131" s="35"/>
      <c r="Z131" s="35"/>
      <c r="AA131" s="35"/>
      <c r="AB131" s="35"/>
      <c r="AC131" s="35"/>
      <c r="AD131" s="35"/>
      <c r="AE131" s="35"/>
      <c r="AT131" s="18" t="s">
        <v>146</v>
      </c>
      <c r="AU131" s="18" t="s">
        <v>87</v>
      </c>
    </row>
    <row r="132" spans="1:65" s="2" customFormat="1" ht="76.35" customHeight="1">
      <c r="A132" s="35"/>
      <c r="B132" s="36"/>
      <c r="C132" s="192" t="s">
        <v>152</v>
      </c>
      <c r="D132" s="192" t="s">
        <v>139</v>
      </c>
      <c r="E132" s="193" t="s">
        <v>153</v>
      </c>
      <c r="F132" s="194" t="s">
        <v>154</v>
      </c>
      <c r="G132" s="195" t="s">
        <v>155</v>
      </c>
      <c r="H132" s="196">
        <v>58</v>
      </c>
      <c r="I132" s="197"/>
      <c r="J132" s="198">
        <f>ROUND(I132*H132,2)</f>
        <v>0</v>
      </c>
      <c r="K132" s="194" t="s">
        <v>143</v>
      </c>
      <c r="L132" s="40"/>
      <c r="M132" s="199" t="s">
        <v>1</v>
      </c>
      <c r="N132" s="200" t="s">
        <v>42</v>
      </c>
      <c r="O132" s="72"/>
      <c r="P132" s="201">
        <f>O132*H132</f>
        <v>0</v>
      </c>
      <c r="Q132" s="201">
        <v>0</v>
      </c>
      <c r="R132" s="201">
        <f>Q132*H132</f>
        <v>0</v>
      </c>
      <c r="S132" s="201">
        <v>0.29</v>
      </c>
      <c r="T132" s="202">
        <f>S132*H132</f>
        <v>16.82</v>
      </c>
      <c r="U132" s="35"/>
      <c r="V132" s="35"/>
      <c r="W132" s="35"/>
      <c r="X132" s="35"/>
      <c r="Y132" s="35"/>
      <c r="Z132" s="35"/>
      <c r="AA132" s="35"/>
      <c r="AB132" s="35"/>
      <c r="AC132" s="35"/>
      <c r="AD132" s="35"/>
      <c r="AE132" s="35"/>
      <c r="AR132" s="203" t="s">
        <v>144</v>
      </c>
      <c r="AT132" s="203" t="s">
        <v>139</v>
      </c>
      <c r="AU132" s="203" t="s">
        <v>87</v>
      </c>
      <c r="AY132" s="18" t="s">
        <v>137</v>
      </c>
      <c r="BE132" s="204">
        <f>IF(N132="základní",J132,0)</f>
        <v>0</v>
      </c>
      <c r="BF132" s="204">
        <f>IF(N132="snížená",J132,0)</f>
        <v>0</v>
      </c>
      <c r="BG132" s="204">
        <f>IF(N132="zákl. přenesená",J132,0)</f>
        <v>0</v>
      </c>
      <c r="BH132" s="204">
        <f>IF(N132="sníž. přenesená",J132,0)</f>
        <v>0</v>
      </c>
      <c r="BI132" s="204">
        <f>IF(N132="nulová",J132,0)</f>
        <v>0</v>
      </c>
      <c r="BJ132" s="18" t="s">
        <v>85</v>
      </c>
      <c r="BK132" s="204">
        <f>ROUND(I132*H132,2)</f>
        <v>0</v>
      </c>
      <c r="BL132" s="18" t="s">
        <v>144</v>
      </c>
      <c r="BM132" s="203" t="s">
        <v>156</v>
      </c>
    </row>
    <row r="133" spans="1:47" s="2" customFormat="1" ht="175.5">
      <c r="A133" s="35"/>
      <c r="B133" s="36"/>
      <c r="C133" s="37"/>
      <c r="D133" s="205" t="s">
        <v>146</v>
      </c>
      <c r="E133" s="37"/>
      <c r="F133" s="206" t="s">
        <v>157</v>
      </c>
      <c r="G133" s="37"/>
      <c r="H133" s="37"/>
      <c r="I133" s="207"/>
      <c r="J133" s="37"/>
      <c r="K133" s="37"/>
      <c r="L133" s="40"/>
      <c r="M133" s="208"/>
      <c r="N133" s="209"/>
      <c r="O133" s="72"/>
      <c r="P133" s="72"/>
      <c r="Q133" s="72"/>
      <c r="R133" s="72"/>
      <c r="S133" s="72"/>
      <c r="T133" s="73"/>
      <c r="U133" s="35"/>
      <c r="V133" s="35"/>
      <c r="W133" s="35"/>
      <c r="X133" s="35"/>
      <c r="Y133" s="35"/>
      <c r="Z133" s="35"/>
      <c r="AA133" s="35"/>
      <c r="AB133" s="35"/>
      <c r="AC133" s="35"/>
      <c r="AD133" s="35"/>
      <c r="AE133" s="35"/>
      <c r="AT133" s="18" t="s">
        <v>146</v>
      </c>
      <c r="AU133" s="18" t="s">
        <v>87</v>
      </c>
    </row>
    <row r="134" spans="1:65" s="2" customFormat="1" ht="62.65" customHeight="1">
      <c r="A134" s="35"/>
      <c r="B134" s="36"/>
      <c r="C134" s="192" t="s">
        <v>144</v>
      </c>
      <c r="D134" s="192" t="s">
        <v>139</v>
      </c>
      <c r="E134" s="193" t="s">
        <v>158</v>
      </c>
      <c r="F134" s="194" t="s">
        <v>159</v>
      </c>
      <c r="G134" s="195" t="s">
        <v>155</v>
      </c>
      <c r="H134" s="196">
        <v>58</v>
      </c>
      <c r="I134" s="197"/>
      <c r="J134" s="198">
        <f>ROUND(I134*H134,2)</f>
        <v>0</v>
      </c>
      <c r="K134" s="194" t="s">
        <v>143</v>
      </c>
      <c r="L134" s="40"/>
      <c r="M134" s="199" t="s">
        <v>1</v>
      </c>
      <c r="N134" s="200" t="s">
        <v>42</v>
      </c>
      <c r="O134" s="72"/>
      <c r="P134" s="201">
        <f>O134*H134</f>
        <v>0</v>
      </c>
      <c r="Q134" s="201">
        <v>0</v>
      </c>
      <c r="R134" s="201">
        <f>Q134*H134</f>
        <v>0</v>
      </c>
      <c r="S134" s="201">
        <v>0.22</v>
      </c>
      <c r="T134" s="202">
        <f>S134*H134</f>
        <v>12.76</v>
      </c>
      <c r="U134" s="35"/>
      <c r="V134" s="35"/>
      <c r="W134" s="35"/>
      <c r="X134" s="35"/>
      <c r="Y134" s="35"/>
      <c r="Z134" s="35"/>
      <c r="AA134" s="35"/>
      <c r="AB134" s="35"/>
      <c r="AC134" s="35"/>
      <c r="AD134" s="35"/>
      <c r="AE134" s="35"/>
      <c r="AR134" s="203" t="s">
        <v>144</v>
      </c>
      <c r="AT134" s="203" t="s">
        <v>139</v>
      </c>
      <c r="AU134" s="203" t="s">
        <v>87</v>
      </c>
      <c r="AY134" s="18" t="s">
        <v>137</v>
      </c>
      <c r="BE134" s="204">
        <f>IF(N134="základní",J134,0)</f>
        <v>0</v>
      </c>
      <c r="BF134" s="204">
        <f>IF(N134="snížená",J134,0)</f>
        <v>0</v>
      </c>
      <c r="BG134" s="204">
        <f>IF(N134="zákl. přenesená",J134,0)</f>
        <v>0</v>
      </c>
      <c r="BH134" s="204">
        <f>IF(N134="sníž. přenesená",J134,0)</f>
        <v>0</v>
      </c>
      <c r="BI134" s="204">
        <f>IF(N134="nulová",J134,0)</f>
        <v>0</v>
      </c>
      <c r="BJ134" s="18" t="s">
        <v>85</v>
      </c>
      <c r="BK134" s="204">
        <f>ROUND(I134*H134,2)</f>
        <v>0</v>
      </c>
      <c r="BL134" s="18" t="s">
        <v>144</v>
      </c>
      <c r="BM134" s="203" t="s">
        <v>160</v>
      </c>
    </row>
    <row r="135" spans="1:47" s="2" customFormat="1" ht="175.5">
      <c r="A135" s="35"/>
      <c r="B135" s="36"/>
      <c r="C135" s="37"/>
      <c r="D135" s="205" t="s">
        <v>146</v>
      </c>
      <c r="E135" s="37"/>
      <c r="F135" s="206" t="s">
        <v>157</v>
      </c>
      <c r="G135" s="37"/>
      <c r="H135" s="37"/>
      <c r="I135" s="207"/>
      <c r="J135" s="37"/>
      <c r="K135" s="37"/>
      <c r="L135" s="40"/>
      <c r="M135" s="208"/>
      <c r="N135" s="209"/>
      <c r="O135" s="72"/>
      <c r="P135" s="72"/>
      <c r="Q135" s="72"/>
      <c r="R135" s="72"/>
      <c r="S135" s="72"/>
      <c r="T135" s="73"/>
      <c r="U135" s="35"/>
      <c r="V135" s="35"/>
      <c r="W135" s="35"/>
      <c r="X135" s="35"/>
      <c r="Y135" s="35"/>
      <c r="Z135" s="35"/>
      <c r="AA135" s="35"/>
      <c r="AB135" s="35"/>
      <c r="AC135" s="35"/>
      <c r="AD135" s="35"/>
      <c r="AE135" s="35"/>
      <c r="AT135" s="18" t="s">
        <v>146</v>
      </c>
      <c r="AU135" s="18" t="s">
        <v>87</v>
      </c>
    </row>
    <row r="136" spans="1:65" s="2" customFormat="1" ht="49.15" customHeight="1">
      <c r="A136" s="35"/>
      <c r="B136" s="36"/>
      <c r="C136" s="192" t="s">
        <v>161</v>
      </c>
      <c r="D136" s="192" t="s">
        <v>139</v>
      </c>
      <c r="E136" s="193" t="s">
        <v>162</v>
      </c>
      <c r="F136" s="194" t="s">
        <v>163</v>
      </c>
      <c r="G136" s="195" t="s">
        <v>155</v>
      </c>
      <c r="H136" s="196">
        <v>166</v>
      </c>
      <c r="I136" s="197"/>
      <c r="J136" s="198">
        <f>ROUND(I136*H136,2)</f>
        <v>0</v>
      </c>
      <c r="K136" s="194" t="s">
        <v>143</v>
      </c>
      <c r="L136" s="40"/>
      <c r="M136" s="199" t="s">
        <v>1</v>
      </c>
      <c r="N136" s="200" t="s">
        <v>42</v>
      </c>
      <c r="O136" s="72"/>
      <c r="P136" s="201">
        <f>O136*H136</f>
        <v>0</v>
      </c>
      <c r="Q136" s="201">
        <v>5E-05</v>
      </c>
      <c r="R136" s="201">
        <f>Q136*H136</f>
        <v>0.0083</v>
      </c>
      <c r="S136" s="201">
        <v>0.115</v>
      </c>
      <c r="T136" s="202">
        <f>S136*H136</f>
        <v>19.09</v>
      </c>
      <c r="U136" s="35"/>
      <c r="V136" s="35"/>
      <c r="W136" s="35"/>
      <c r="X136" s="35"/>
      <c r="Y136" s="35"/>
      <c r="Z136" s="35"/>
      <c r="AA136" s="35"/>
      <c r="AB136" s="35"/>
      <c r="AC136" s="35"/>
      <c r="AD136" s="35"/>
      <c r="AE136" s="35"/>
      <c r="AR136" s="203" t="s">
        <v>144</v>
      </c>
      <c r="AT136" s="203" t="s">
        <v>139</v>
      </c>
      <c r="AU136" s="203" t="s">
        <v>87</v>
      </c>
      <c r="AY136" s="18" t="s">
        <v>137</v>
      </c>
      <c r="BE136" s="204">
        <f>IF(N136="základní",J136,0)</f>
        <v>0</v>
      </c>
      <c r="BF136" s="204">
        <f>IF(N136="snížená",J136,0)</f>
        <v>0</v>
      </c>
      <c r="BG136" s="204">
        <f>IF(N136="zákl. přenesená",J136,0)</f>
        <v>0</v>
      </c>
      <c r="BH136" s="204">
        <f>IF(N136="sníž. přenesená",J136,0)</f>
        <v>0</v>
      </c>
      <c r="BI136" s="204">
        <f>IF(N136="nulová",J136,0)</f>
        <v>0</v>
      </c>
      <c r="BJ136" s="18" t="s">
        <v>85</v>
      </c>
      <c r="BK136" s="204">
        <f>ROUND(I136*H136,2)</f>
        <v>0</v>
      </c>
      <c r="BL136" s="18" t="s">
        <v>144</v>
      </c>
      <c r="BM136" s="203" t="s">
        <v>164</v>
      </c>
    </row>
    <row r="137" spans="1:47" s="2" customFormat="1" ht="175.5">
      <c r="A137" s="35"/>
      <c r="B137" s="36"/>
      <c r="C137" s="37"/>
      <c r="D137" s="205" t="s">
        <v>146</v>
      </c>
      <c r="E137" s="37"/>
      <c r="F137" s="206" t="s">
        <v>165</v>
      </c>
      <c r="G137" s="37"/>
      <c r="H137" s="37"/>
      <c r="I137" s="207"/>
      <c r="J137" s="37"/>
      <c r="K137" s="37"/>
      <c r="L137" s="40"/>
      <c r="M137" s="208"/>
      <c r="N137" s="209"/>
      <c r="O137" s="72"/>
      <c r="P137" s="72"/>
      <c r="Q137" s="72"/>
      <c r="R137" s="72"/>
      <c r="S137" s="72"/>
      <c r="T137" s="73"/>
      <c r="U137" s="35"/>
      <c r="V137" s="35"/>
      <c r="W137" s="35"/>
      <c r="X137" s="35"/>
      <c r="Y137" s="35"/>
      <c r="Z137" s="35"/>
      <c r="AA137" s="35"/>
      <c r="AB137" s="35"/>
      <c r="AC137" s="35"/>
      <c r="AD137" s="35"/>
      <c r="AE137" s="35"/>
      <c r="AT137" s="18" t="s">
        <v>146</v>
      </c>
      <c r="AU137" s="18" t="s">
        <v>87</v>
      </c>
    </row>
    <row r="138" spans="2:51" s="13" customFormat="1" ht="22.5">
      <c r="B138" s="210"/>
      <c r="C138" s="211"/>
      <c r="D138" s="205" t="s">
        <v>166</v>
      </c>
      <c r="E138" s="212" t="s">
        <v>1</v>
      </c>
      <c r="F138" s="213" t="s">
        <v>167</v>
      </c>
      <c r="G138" s="211"/>
      <c r="H138" s="214">
        <v>166</v>
      </c>
      <c r="I138" s="215"/>
      <c r="J138" s="211"/>
      <c r="K138" s="211"/>
      <c r="L138" s="216"/>
      <c r="M138" s="217"/>
      <c r="N138" s="218"/>
      <c r="O138" s="218"/>
      <c r="P138" s="218"/>
      <c r="Q138" s="218"/>
      <c r="R138" s="218"/>
      <c r="S138" s="218"/>
      <c r="T138" s="219"/>
      <c r="AT138" s="220" t="s">
        <v>166</v>
      </c>
      <c r="AU138" s="220" t="s">
        <v>87</v>
      </c>
      <c r="AV138" s="13" t="s">
        <v>87</v>
      </c>
      <c r="AW138" s="13" t="s">
        <v>34</v>
      </c>
      <c r="AX138" s="13" t="s">
        <v>85</v>
      </c>
      <c r="AY138" s="220" t="s">
        <v>137</v>
      </c>
    </row>
    <row r="139" spans="1:65" s="2" customFormat="1" ht="37.9" customHeight="1">
      <c r="A139" s="35"/>
      <c r="B139" s="36"/>
      <c r="C139" s="192" t="s">
        <v>168</v>
      </c>
      <c r="D139" s="192" t="s">
        <v>139</v>
      </c>
      <c r="E139" s="193" t="s">
        <v>169</v>
      </c>
      <c r="F139" s="194" t="s">
        <v>170</v>
      </c>
      <c r="G139" s="195" t="s">
        <v>171</v>
      </c>
      <c r="H139" s="196">
        <v>2.2</v>
      </c>
      <c r="I139" s="197"/>
      <c r="J139" s="198">
        <f>ROUND(I139*H139,2)</f>
        <v>0</v>
      </c>
      <c r="K139" s="194" t="s">
        <v>143</v>
      </c>
      <c r="L139" s="40"/>
      <c r="M139" s="199" t="s">
        <v>1</v>
      </c>
      <c r="N139" s="200" t="s">
        <v>42</v>
      </c>
      <c r="O139" s="72"/>
      <c r="P139" s="201">
        <f>O139*H139</f>
        <v>0</v>
      </c>
      <c r="Q139" s="201">
        <v>0</v>
      </c>
      <c r="R139" s="201">
        <f>Q139*H139</f>
        <v>0</v>
      </c>
      <c r="S139" s="201">
        <v>0.29</v>
      </c>
      <c r="T139" s="202">
        <f>S139*H139</f>
        <v>0.638</v>
      </c>
      <c r="U139" s="35"/>
      <c r="V139" s="35"/>
      <c r="W139" s="35"/>
      <c r="X139" s="35"/>
      <c r="Y139" s="35"/>
      <c r="Z139" s="35"/>
      <c r="AA139" s="35"/>
      <c r="AB139" s="35"/>
      <c r="AC139" s="35"/>
      <c r="AD139" s="35"/>
      <c r="AE139" s="35"/>
      <c r="AR139" s="203" t="s">
        <v>144</v>
      </c>
      <c r="AT139" s="203" t="s">
        <v>139</v>
      </c>
      <c r="AU139" s="203" t="s">
        <v>87</v>
      </c>
      <c r="AY139" s="18" t="s">
        <v>137</v>
      </c>
      <c r="BE139" s="204">
        <f>IF(N139="základní",J139,0)</f>
        <v>0</v>
      </c>
      <c r="BF139" s="204">
        <f>IF(N139="snížená",J139,0)</f>
        <v>0</v>
      </c>
      <c r="BG139" s="204">
        <f>IF(N139="zákl. přenesená",J139,0)</f>
        <v>0</v>
      </c>
      <c r="BH139" s="204">
        <f>IF(N139="sníž. přenesená",J139,0)</f>
        <v>0</v>
      </c>
      <c r="BI139" s="204">
        <f>IF(N139="nulová",J139,0)</f>
        <v>0</v>
      </c>
      <c r="BJ139" s="18" t="s">
        <v>85</v>
      </c>
      <c r="BK139" s="204">
        <f>ROUND(I139*H139,2)</f>
        <v>0</v>
      </c>
      <c r="BL139" s="18" t="s">
        <v>144</v>
      </c>
      <c r="BM139" s="203" t="s">
        <v>172</v>
      </c>
    </row>
    <row r="140" spans="1:47" s="2" customFormat="1" ht="156">
      <c r="A140" s="35"/>
      <c r="B140" s="36"/>
      <c r="C140" s="37"/>
      <c r="D140" s="205" t="s">
        <v>146</v>
      </c>
      <c r="E140" s="37"/>
      <c r="F140" s="206" t="s">
        <v>173</v>
      </c>
      <c r="G140" s="37"/>
      <c r="H140" s="37"/>
      <c r="I140" s="207"/>
      <c r="J140" s="37"/>
      <c r="K140" s="37"/>
      <c r="L140" s="40"/>
      <c r="M140" s="208"/>
      <c r="N140" s="209"/>
      <c r="O140" s="72"/>
      <c r="P140" s="72"/>
      <c r="Q140" s="72"/>
      <c r="R140" s="72"/>
      <c r="S140" s="72"/>
      <c r="T140" s="73"/>
      <c r="U140" s="35"/>
      <c r="V140" s="35"/>
      <c r="W140" s="35"/>
      <c r="X140" s="35"/>
      <c r="Y140" s="35"/>
      <c r="Z140" s="35"/>
      <c r="AA140" s="35"/>
      <c r="AB140" s="35"/>
      <c r="AC140" s="35"/>
      <c r="AD140" s="35"/>
      <c r="AE140" s="35"/>
      <c r="AT140" s="18" t="s">
        <v>146</v>
      </c>
      <c r="AU140" s="18" t="s">
        <v>87</v>
      </c>
    </row>
    <row r="141" spans="1:65" s="2" customFormat="1" ht="24.2" customHeight="1">
      <c r="A141" s="35"/>
      <c r="B141" s="36"/>
      <c r="C141" s="192" t="s">
        <v>174</v>
      </c>
      <c r="D141" s="192" t="s">
        <v>139</v>
      </c>
      <c r="E141" s="193" t="s">
        <v>175</v>
      </c>
      <c r="F141" s="194" t="s">
        <v>176</v>
      </c>
      <c r="G141" s="195" t="s">
        <v>177</v>
      </c>
      <c r="H141" s="196">
        <v>32</v>
      </c>
      <c r="I141" s="197"/>
      <c r="J141" s="198">
        <f>ROUND(I141*H141,2)</f>
        <v>0</v>
      </c>
      <c r="K141" s="194" t="s">
        <v>143</v>
      </c>
      <c r="L141" s="40"/>
      <c r="M141" s="199" t="s">
        <v>1</v>
      </c>
      <c r="N141" s="200" t="s">
        <v>42</v>
      </c>
      <c r="O141" s="72"/>
      <c r="P141" s="201">
        <f>O141*H141</f>
        <v>0</v>
      </c>
      <c r="Q141" s="201">
        <v>3E-05</v>
      </c>
      <c r="R141" s="201">
        <f>Q141*H141</f>
        <v>0.00096</v>
      </c>
      <c r="S141" s="201">
        <v>0</v>
      </c>
      <c r="T141" s="202">
        <f>S141*H141</f>
        <v>0</v>
      </c>
      <c r="U141" s="35"/>
      <c r="V141" s="35"/>
      <c r="W141" s="35"/>
      <c r="X141" s="35"/>
      <c r="Y141" s="35"/>
      <c r="Z141" s="35"/>
      <c r="AA141" s="35"/>
      <c r="AB141" s="35"/>
      <c r="AC141" s="35"/>
      <c r="AD141" s="35"/>
      <c r="AE141" s="35"/>
      <c r="AR141" s="203" t="s">
        <v>144</v>
      </c>
      <c r="AT141" s="203" t="s">
        <v>139</v>
      </c>
      <c r="AU141" s="203" t="s">
        <v>87</v>
      </c>
      <c r="AY141" s="18" t="s">
        <v>137</v>
      </c>
      <c r="BE141" s="204">
        <f>IF(N141="základní",J141,0)</f>
        <v>0</v>
      </c>
      <c r="BF141" s="204">
        <f>IF(N141="snížená",J141,0)</f>
        <v>0</v>
      </c>
      <c r="BG141" s="204">
        <f>IF(N141="zákl. přenesená",J141,0)</f>
        <v>0</v>
      </c>
      <c r="BH141" s="204">
        <f>IF(N141="sníž. přenesená",J141,0)</f>
        <v>0</v>
      </c>
      <c r="BI141" s="204">
        <f>IF(N141="nulová",J141,0)</f>
        <v>0</v>
      </c>
      <c r="BJ141" s="18" t="s">
        <v>85</v>
      </c>
      <c r="BK141" s="204">
        <f>ROUND(I141*H141,2)</f>
        <v>0</v>
      </c>
      <c r="BL141" s="18" t="s">
        <v>144</v>
      </c>
      <c r="BM141" s="203" t="s">
        <v>178</v>
      </c>
    </row>
    <row r="142" spans="1:47" s="2" customFormat="1" ht="175.5">
      <c r="A142" s="35"/>
      <c r="B142" s="36"/>
      <c r="C142" s="37"/>
      <c r="D142" s="205" t="s">
        <v>146</v>
      </c>
      <c r="E142" s="37"/>
      <c r="F142" s="206" t="s">
        <v>179</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146</v>
      </c>
      <c r="AU142" s="18" t="s">
        <v>87</v>
      </c>
    </row>
    <row r="143" spans="2:51" s="13" customFormat="1" ht="11.25">
      <c r="B143" s="210"/>
      <c r="C143" s="211"/>
      <c r="D143" s="205" t="s">
        <v>166</v>
      </c>
      <c r="E143" s="212" t="s">
        <v>1</v>
      </c>
      <c r="F143" s="213" t="s">
        <v>180</v>
      </c>
      <c r="G143" s="211"/>
      <c r="H143" s="214">
        <v>32</v>
      </c>
      <c r="I143" s="215"/>
      <c r="J143" s="211"/>
      <c r="K143" s="211"/>
      <c r="L143" s="216"/>
      <c r="M143" s="217"/>
      <c r="N143" s="218"/>
      <c r="O143" s="218"/>
      <c r="P143" s="218"/>
      <c r="Q143" s="218"/>
      <c r="R143" s="218"/>
      <c r="S143" s="218"/>
      <c r="T143" s="219"/>
      <c r="AT143" s="220" t="s">
        <v>166</v>
      </c>
      <c r="AU143" s="220" t="s">
        <v>87</v>
      </c>
      <c r="AV143" s="13" t="s">
        <v>87</v>
      </c>
      <c r="AW143" s="13" t="s">
        <v>34</v>
      </c>
      <c r="AX143" s="13" t="s">
        <v>85</v>
      </c>
      <c r="AY143" s="220" t="s">
        <v>137</v>
      </c>
    </row>
    <row r="144" spans="1:65" s="2" customFormat="1" ht="37.9" customHeight="1">
      <c r="A144" s="35"/>
      <c r="B144" s="36"/>
      <c r="C144" s="192" t="s">
        <v>181</v>
      </c>
      <c r="D144" s="192" t="s">
        <v>139</v>
      </c>
      <c r="E144" s="193" t="s">
        <v>182</v>
      </c>
      <c r="F144" s="194" t="s">
        <v>183</v>
      </c>
      <c r="G144" s="195" t="s">
        <v>184</v>
      </c>
      <c r="H144" s="196">
        <v>8</v>
      </c>
      <c r="I144" s="197"/>
      <c r="J144" s="198">
        <f>ROUND(I144*H144,2)</f>
        <v>0</v>
      </c>
      <c r="K144" s="194" t="s">
        <v>143</v>
      </c>
      <c r="L144" s="40"/>
      <c r="M144" s="199" t="s">
        <v>1</v>
      </c>
      <c r="N144" s="200" t="s">
        <v>42</v>
      </c>
      <c r="O144" s="72"/>
      <c r="P144" s="201">
        <f>O144*H144</f>
        <v>0</v>
      </c>
      <c r="Q144" s="201">
        <v>0</v>
      </c>
      <c r="R144" s="201">
        <f>Q144*H144</f>
        <v>0</v>
      </c>
      <c r="S144" s="201">
        <v>0</v>
      </c>
      <c r="T144" s="202">
        <f>S144*H144</f>
        <v>0</v>
      </c>
      <c r="U144" s="35"/>
      <c r="V144" s="35"/>
      <c r="W144" s="35"/>
      <c r="X144" s="35"/>
      <c r="Y144" s="35"/>
      <c r="Z144" s="35"/>
      <c r="AA144" s="35"/>
      <c r="AB144" s="35"/>
      <c r="AC144" s="35"/>
      <c r="AD144" s="35"/>
      <c r="AE144" s="35"/>
      <c r="AR144" s="203" t="s">
        <v>144</v>
      </c>
      <c r="AT144" s="203" t="s">
        <v>139</v>
      </c>
      <c r="AU144" s="203" t="s">
        <v>87</v>
      </c>
      <c r="AY144" s="18" t="s">
        <v>137</v>
      </c>
      <c r="BE144" s="204">
        <f>IF(N144="základní",J144,0)</f>
        <v>0</v>
      </c>
      <c r="BF144" s="204">
        <f>IF(N144="snížená",J144,0)</f>
        <v>0</v>
      </c>
      <c r="BG144" s="204">
        <f>IF(N144="zákl. přenesená",J144,0)</f>
        <v>0</v>
      </c>
      <c r="BH144" s="204">
        <f>IF(N144="sníž. přenesená",J144,0)</f>
        <v>0</v>
      </c>
      <c r="BI144" s="204">
        <f>IF(N144="nulová",J144,0)</f>
        <v>0</v>
      </c>
      <c r="BJ144" s="18" t="s">
        <v>85</v>
      </c>
      <c r="BK144" s="204">
        <f>ROUND(I144*H144,2)</f>
        <v>0</v>
      </c>
      <c r="BL144" s="18" t="s">
        <v>144</v>
      </c>
      <c r="BM144" s="203" t="s">
        <v>185</v>
      </c>
    </row>
    <row r="145" spans="1:47" s="2" customFormat="1" ht="165.75">
      <c r="A145" s="35"/>
      <c r="B145" s="36"/>
      <c r="C145" s="37"/>
      <c r="D145" s="205" t="s">
        <v>146</v>
      </c>
      <c r="E145" s="37"/>
      <c r="F145" s="206" t="s">
        <v>186</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146</v>
      </c>
      <c r="AU145" s="18" t="s">
        <v>87</v>
      </c>
    </row>
    <row r="146" spans="2:51" s="13" customFormat="1" ht="11.25">
      <c r="B146" s="210"/>
      <c r="C146" s="211"/>
      <c r="D146" s="205" t="s">
        <v>166</v>
      </c>
      <c r="E146" s="212" t="s">
        <v>1</v>
      </c>
      <c r="F146" s="213" t="s">
        <v>187</v>
      </c>
      <c r="G146" s="211"/>
      <c r="H146" s="214">
        <v>8</v>
      </c>
      <c r="I146" s="215"/>
      <c r="J146" s="211"/>
      <c r="K146" s="211"/>
      <c r="L146" s="216"/>
      <c r="M146" s="217"/>
      <c r="N146" s="218"/>
      <c r="O146" s="218"/>
      <c r="P146" s="218"/>
      <c r="Q146" s="218"/>
      <c r="R146" s="218"/>
      <c r="S146" s="218"/>
      <c r="T146" s="219"/>
      <c r="AT146" s="220" t="s">
        <v>166</v>
      </c>
      <c r="AU146" s="220" t="s">
        <v>87</v>
      </c>
      <c r="AV146" s="13" t="s">
        <v>87</v>
      </c>
      <c r="AW146" s="13" t="s">
        <v>34</v>
      </c>
      <c r="AX146" s="13" t="s">
        <v>85</v>
      </c>
      <c r="AY146" s="220" t="s">
        <v>137</v>
      </c>
    </row>
    <row r="147" spans="1:65" s="2" customFormat="1" ht="90" customHeight="1">
      <c r="A147" s="35"/>
      <c r="B147" s="36"/>
      <c r="C147" s="192" t="s">
        <v>188</v>
      </c>
      <c r="D147" s="192" t="s">
        <v>139</v>
      </c>
      <c r="E147" s="193" t="s">
        <v>189</v>
      </c>
      <c r="F147" s="194" t="s">
        <v>190</v>
      </c>
      <c r="G147" s="195" t="s">
        <v>171</v>
      </c>
      <c r="H147" s="196">
        <v>1.1</v>
      </c>
      <c r="I147" s="197"/>
      <c r="J147" s="198">
        <f>ROUND(I147*H147,2)</f>
        <v>0</v>
      </c>
      <c r="K147" s="194" t="s">
        <v>143</v>
      </c>
      <c r="L147" s="40"/>
      <c r="M147" s="199" t="s">
        <v>1</v>
      </c>
      <c r="N147" s="200" t="s">
        <v>42</v>
      </c>
      <c r="O147" s="72"/>
      <c r="P147" s="201">
        <f>O147*H147</f>
        <v>0</v>
      </c>
      <c r="Q147" s="201">
        <v>0.00868</v>
      </c>
      <c r="R147" s="201">
        <f>Q147*H147</f>
        <v>0.009548000000000001</v>
      </c>
      <c r="S147" s="201">
        <v>0</v>
      </c>
      <c r="T147" s="202">
        <f>S147*H147</f>
        <v>0</v>
      </c>
      <c r="U147" s="35"/>
      <c r="V147" s="35"/>
      <c r="W147" s="35"/>
      <c r="X147" s="35"/>
      <c r="Y147" s="35"/>
      <c r="Z147" s="35"/>
      <c r="AA147" s="35"/>
      <c r="AB147" s="35"/>
      <c r="AC147" s="35"/>
      <c r="AD147" s="35"/>
      <c r="AE147" s="35"/>
      <c r="AR147" s="203" t="s">
        <v>144</v>
      </c>
      <c r="AT147" s="203" t="s">
        <v>139</v>
      </c>
      <c r="AU147" s="203" t="s">
        <v>87</v>
      </c>
      <c r="AY147" s="18" t="s">
        <v>137</v>
      </c>
      <c r="BE147" s="204">
        <f>IF(N147="základní",J147,0)</f>
        <v>0</v>
      </c>
      <c r="BF147" s="204">
        <f>IF(N147="snížená",J147,0)</f>
        <v>0</v>
      </c>
      <c r="BG147" s="204">
        <f>IF(N147="zákl. přenesená",J147,0)</f>
        <v>0</v>
      </c>
      <c r="BH147" s="204">
        <f>IF(N147="sníž. přenesená",J147,0)</f>
        <v>0</v>
      </c>
      <c r="BI147" s="204">
        <f>IF(N147="nulová",J147,0)</f>
        <v>0</v>
      </c>
      <c r="BJ147" s="18" t="s">
        <v>85</v>
      </c>
      <c r="BK147" s="204">
        <f>ROUND(I147*H147,2)</f>
        <v>0</v>
      </c>
      <c r="BL147" s="18" t="s">
        <v>144</v>
      </c>
      <c r="BM147" s="203" t="s">
        <v>191</v>
      </c>
    </row>
    <row r="148" spans="1:47" s="2" customFormat="1" ht="68.25">
      <c r="A148" s="35"/>
      <c r="B148" s="36"/>
      <c r="C148" s="37"/>
      <c r="D148" s="205" t="s">
        <v>146</v>
      </c>
      <c r="E148" s="37"/>
      <c r="F148" s="206" t="s">
        <v>192</v>
      </c>
      <c r="G148" s="37"/>
      <c r="H148" s="37"/>
      <c r="I148" s="207"/>
      <c r="J148" s="37"/>
      <c r="K148" s="37"/>
      <c r="L148" s="40"/>
      <c r="M148" s="208"/>
      <c r="N148" s="209"/>
      <c r="O148" s="72"/>
      <c r="P148" s="72"/>
      <c r="Q148" s="72"/>
      <c r="R148" s="72"/>
      <c r="S148" s="72"/>
      <c r="T148" s="73"/>
      <c r="U148" s="35"/>
      <c r="V148" s="35"/>
      <c r="W148" s="35"/>
      <c r="X148" s="35"/>
      <c r="Y148" s="35"/>
      <c r="Z148" s="35"/>
      <c r="AA148" s="35"/>
      <c r="AB148" s="35"/>
      <c r="AC148" s="35"/>
      <c r="AD148" s="35"/>
      <c r="AE148" s="35"/>
      <c r="AT148" s="18" t="s">
        <v>146</v>
      </c>
      <c r="AU148" s="18" t="s">
        <v>87</v>
      </c>
    </row>
    <row r="149" spans="2:51" s="13" customFormat="1" ht="11.25">
      <c r="B149" s="210"/>
      <c r="C149" s="211"/>
      <c r="D149" s="205" t="s">
        <v>166</v>
      </c>
      <c r="E149" s="212" t="s">
        <v>1</v>
      </c>
      <c r="F149" s="213" t="s">
        <v>193</v>
      </c>
      <c r="G149" s="211"/>
      <c r="H149" s="214">
        <v>1.1</v>
      </c>
      <c r="I149" s="215"/>
      <c r="J149" s="211"/>
      <c r="K149" s="211"/>
      <c r="L149" s="216"/>
      <c r="M149" s="217"/>
      <c r="N149" s="218"/>
      <c r="O149" s="218"/>
      <c r="P149" s="218"/>
      <c r="Q149" s="218"/>
      <c r="R149" s="218"/>
      <c r="S149" s="218"/>
      <c r="T149" s="219"/>
      <c r="AT149" s="220" t="s">
        <v>166</v>
      </c>
      <c r="AU149" s="220" t="s">
        <v>87</v>
      </c>
      <c r="AV149" s="13" t="s">
        <v>87</v>
      </c>
      <c r="AW149" s="13" t="s">
        <v>34</v>
      </c>
      <c r="AX149" s="13" t="s">
        <v>85</v>
      </c>
      <c r="AY149" s="220" t="s">
        <v>137</v>
      </c>
    </row>
    <row r="150" spans="1:65" s="2" customFormat="1" ht="90" customHeight="1">
      <c r="A150" s="35"/>
      <c r="B150" s="36"/>
      <c r="C150" s="192" t="s">
        <v>194</v>
      </c>
      <c r="D150" s="192" t="s">
        <v>139</v>
      </c>
      <c r="E150" s="193" t="s">
        <v>195</v>
      </c>
      <c r="F150" s="194" t="s">
        <v>196</v>
      </c>
      <c r="G150" s="195" t="s">
        <v>171</v>
      </c>
      <c r="H150" s="196">
        <v>1.1</v>
      </c>
      <c r="I150" s="197"/>
      <c r="J150" s="198">
        <f>ROUND(I150*H150,2)</f>
        <v>0</v>
      </c>
      <c r="K150" s="194" t="s">
        <v>143</v>
      </c>
      <c r="L150" s="40"/>
      <c r="M150" s="199" t="s">
        <v>1</v>
      </c>
      <c r="N150" s="200" t="s">
        <v>42</v>
      </c>
      <c r="O150" s="72"/>
      <c r="P150" s="201">
        <f>O150*H150</f>
        <v>0</v>
      </c>
      <c r="Q150" s="201">
        <v>0.0369</v>
      </c>
      <c r="R150" s="201">
        <f>Q150*H150</f>
        <v>0.04059000000000001</v>
      </c>
      <c r="S150" s="201">
        <v>0</v>
      </c>
      <c r="T150" s="202">
        <f>S150*H150</f>
        <v>0</v>
      </c>
      <c r="U150" s="35"/>
      <c r="V150" s="35"/>
      <c r="W150" s="35"/>
      <c r="X150" s="35"/>
      <c r="Y150" s="35"/>
      <c r="Z150" s="35"/>
      <c r="AA150" s="35"/>
      <c r="AB150" s="35"/>
      <c r="AC150" s="35"/>
      <c r="AD150" s="35"/>
      <c r="AE150" s="35"/>
      <c r="AR150" s="203" t="s">
        <v>144</v>
      </c>
      <c r="AT150" s="203" t="s">
        <v>139</v>
      </c>
      <c r="AU150" s="203" t="s">
        <v>87</v>
      </c>
      <c r="AY150" s="18" t="s">
        <v>137</v>
      </c>
      <c r="BE150" s="204">
        <f>IF(N150="základní",J150,0)</f>
        <v>0</v>
      </c>
      <c r="BF150" s="204">
        <f>IF(N150="snížená",J150,0)</f>
        <v>0</v>
      </c>
      <c r="BG150" s="204">
        <f>IF(N150="zákl. přenesená",J150,0)</f>
        <v>0</v>
      </c>
      <c r="BH150" s="204">
        <f>IF(N150="sníž. přenesená",J150,0)</f>
        <v>0</v>
      </c>
      <c r="BI150" s="204">
        <f>IF(N150="nulová",J150,0)</f>
        <v>0</v>
      </c>
      <c r="BJ150" s="18" t="s">
        <v>85</v>
      </c>
      <c r="BK150" s="204">
        <f>ROUND(I150*H150,2)</f>
        <v>0</v>
      </c>
      <c r="BL150" s="18" t="s">
        <v>144</v>
      </c>
      <c r="BM150" s="203" t="s">
        <v>197</v>
      </c>
    </row>
    <row r="151" spans="1:47" s="2" customFormat="1" ht="68.25">
      <c r="A151" s="35"/>
      <c r="B151" s="36"/>
      <c r="C151" s="37"/>
      <c r="D151" s="205" t="s">
        <v>146</v>
      </c>
      <c r="E151" s="37"/>
      <c r="F151" s="206" t="s">
        <v>192</v>
      </c>
      <c r="G151" s="37"/>
      <c r="H151" s="37"/>
      <c r="I151" s="207"/>
      <c r="J151" s="37"/>
      <c r="K151" s="37"/>
      <c r="L151" s="40"/>
      <c r="M151" s="208"/>
      <c r="N151" s="209"/>
      <c r="O151" s="72"/>
      <c r="P151" s="72"/>
      <c r="Q151" s="72"/>
      <c r="R151" s="72"/>
      <c r="S151" s="72"/>
      <c r="T151" s="73"/>
      <c r="U151" s="35"/>
      <c r="V151" s="35"/>
      <c r="W151" s="35"/>
      <c r="X151" s="35"/>
      <c r="Y151" s="35"/>
      <c r="Z151" s="35"/>
      <c r="AA151" s="35"/>
      <c r="AB151" s="35"/>
      <c r="AC151" s="35"/>
      <c r="AD151" s="35"/>
      <c r="AE151" s="35"/>
      <c r="AT151" s="18" t="s">
        <v>146</v>
      </c>
      <c r="AU151" s="18" t="s">
        <v>87</v>
      </c>
    </row>
    <row r="152" spans="2:51" s="13" customFormat="1" ht="11.25">
      <c r="B152" s="210"/>
      <c r="C152" s="211"/>
      <c r="D152" s="205" t="s">
        <v>166</v>
      </c>
      <c r="E152" s="212" t="s">
        <v>1</v>
      </c>
      <c r="F152" s="213" t="s">
        <v>193</v>
      </c>
      <c r="G152" s="211"/>
      <c r="H152" s="214">
        <v>1.1</v>
      </c>
      <c r="I152" s="215"/>
      <c r="J152" s="211"/>
      <c r="K152" s="211"/>
      <c r="L152" s="216"/>
      <c r="M152" s="217"/>
      <c r="N152" s="218"/>
      <c r="O152" s="218"/>
      <c r="P152" s="218"/>
      <c r="Q152" s="218"/>
      <c r="R152" s="218"/>
      <c r="S152" s="218"/>
      <c r="T152" s="219"/>
      <c r="AT152" s="220" t="s">
        <v>166</v>
      </c>
      <c r="AU152" s="220" t="s">
        <v>87</v>
      </c>
      <c r="AV152" s="13" t="s">
        <v>87</v>
      </c>
      <c r="AW152" s="13" t="s">
        <v>34</v>
      </c>
      <c r="AX152" s="13" t="s">
        <v>85</v>
      </c>
      <c r="AY152" s="220" t="s">
        <v>137</v>
      </c>
    </row>
    <row r="153" spans="1:65" s="2" customFormat="1" ht="90" customHeight="1">
      <c r="A153" s="35"/>
      <c r="B153" s="36"/>
      <c r="C153" s="192" t="s">
        <v>198</v>
      </c>
      <c r="D153" s="192" t="s">
        <v>139</v>
      </c>
      <c r="E153" s="193" t="s">
        <v>199</v>
      </c>
      <c r="F153" s="194" t="s">
        <v>200</v>
      </c>
      <c r="G153" s="195" t="s">
        <v>171</v>
      </c>
      <c r="H153" s="196">
        <v>1.1</v>
      </c>
      <c r="I153" s="197"/>
      <c r="J153" s="198">
        <f>ROUND(I153*H153,2)</f>
        <v>0</v>
      </c>
      <c r="K153" s="194" t="s">
        <v>143</v>
      </c>
      <c r="L153" s="40"/>
      <c r="M153" s="199" t="s">
        <v>1</v>
      </c>
      <c r="N153" s="200" t="s">
        <v>42</v>
      </c>
      <c r="O153" s="72"/>
      <c r="P153" s="201">
        <f>O153*H153</f>
        <v>0</v>
      </c>
      <c r="Q153" s="201">
        <v>0.00868</v>
      </c>
      <c r="R153" s="201">
        <f>Q153*H153</f>
        <v>0.009548000000000001</v>
      </c>
      <c r="S153" s="201">
        <v>0</v>
      </c>
      <c r="T153" s="202">
        <f>S153*H153</f>
        <v>0</v>
      </c>
      <c r="U153" s="35"/>
      <c r="V153" s="35"/>
      <c r="W153" s="35"/>
      <c r="X153" s="35"/>
      <c r="Y153" s="35"/>
      <c r="Z153" s="35"/>
      <c r="AA153" s="35"/>
      <c r="AB153" s="35"/>
      <c r="AC153" s="35"/>
      <c r="AD153" s="35"/>
      <c r="AE153" s="35"/>
      <c r="AR153" s="203" t="s">
        <v>144</v>
      </c>
      <c r="AT153" s="203" t="s">
        <v>139</v>
      </c>
      <c r="AU153" s="203" t="s">
        <v>87</v>
      </c>
      <c r="AY153" s="18" t="s">
        <v>137</v>
      </c>
      <c r="BE153" s="204">
        <f>IF(N153="základní",J153,0)</f>
        <v>0</v>
      </c>
      <c r="BF153" s="204">
        <f>IF(N153="snížená",J153,0)</f>
        <v>0</v>
      </c>
      <c r="BG153" s="204">
        <f>IF(N153="zákl. přenesená",J153,0)</f>
        <v>0</v>
      </c>
      <c r="BH153" s="204">
        <f>IF(N153="sníž. přenesená",J153,0)</f>
        <v>0</v>
      </c>
      <c r="BI153" s="204">
        <f>IF(N153="nulová",J153,0)</f>
        <v>0</v>
      </c>
      <c r="BJ153" s="18" t="s">
        <v>85</v>
      </c>
      <c r="BK153" s="204">
        <f>ROUND(I153*H153,2)</f>
        <v>0</v>
      </c>
      <c r="BL153" s="18" t="s">
        <v>144</v>
      </c>
      <c r="BM153" s="203" t="s">
        <v>201</v>
      </c>
    </row>
    <row r="154" spans="1:47" s="2" customFormat="1" ht="68.25">
      <c r="A154" s="35"/>
      <c r="B154" s="36"/>
      <c r="C154" s="37"/>
      <c r="D154" s="205" t="s">
        <v>146</v>
      </c>
      <c r="E154" s="37"/>
      <c r="F154" s="206" t="s">
        <v>192</v>
      </c>
      <c r="G154" s="37"/>
      <c r="H154" s="37"/>
      <c r="I154" s="207"/>
      <c r="J154" s="37"/>
      <c r="K154" s="37"/>
      <c r="L154" s="40"/>
      <c r="M154" s="208"/>
      <c r="N154" s="209"/>
      <c r="O154" s="72"/>
      <c r="P154" s="72"/>
      <c r="Q154" s="72"/>
      <c r="R154" s="72"/>
      <c r="S154" s="72"/>
      <c r="T154" s="73"/>
      <c r="U154" s="35"/>
      <c r="V154" s="35"/>
      <c r="W154" s="35"/>
      <c r="X154" s="35"/>
      <c r="Y154" s="35"/>
      <c r="Z154" s="35"/>
      <c r="AA154" s="35"/>
      <c r="AB154" s="35"/>
      <c r="AC154" s="35"/>
      <c r="AD154" s="35"/>
      <c r="AE154" s="35"/>
      <c r="AT154" s="18" t="s">
        <v>146</v>
      </c>
      <c r="AU154" s="18" t="s">
        <v>87</v>
      </c>
    </row>
    <row r="155" spans="2:51" s="13" customFormat="1" ht="11.25">
      <c r="B155" s="210"/>
      <c r="C155" s="211"/>
      <c r="D155" s="205" t="s">
        <v>166</v>
      </c>
      <c r="E155" s="212" t="s">
        <v>1</v>
      </c>
      <c r="F155" s="213" t="s">
        <v>193</v>
      </c>
      <c r="G155" s="211"/>
      <c r="H155" s="214">
        <v>1.1</v>
      </c>
      <c r="I155" s="215"/>
      <c r="J155" s="211"/>
      <c r="K155" s="211"/>
      <c r="L155" s="216"/>
      <c r="M155" s="217"/>
      <c r="N155" s="218"/>
      <c r="O155" s="218"/>
      <c r="P155" s="218"/>
      <c r="Q155" s="218"/>
      <c r="R155" s="218"/>
      <c r="S155" s="218"/>
      <c r="T155" s="219"/>
      <c r="AT155" s="220" t="s">
        <v>166</v>
      </c>
      <c r="AU155" s="220" t="s">
        <v>87</v>
      </c>
      <c r="AV155" s="13" t="s">
        <v>87</v>
      </c>
      <c r="AW155" s="13" t="s">
        <v>34</v>
      </c>
      <c r="AX155" s="13" t="s">
        <v>85</v>
      </c>
      <c r="AY155" s="220" t="s">
        <v>137</v>
      </c>
    </row>
    <row r="156" spans="1:65" s="2" customFormat="1" ht="90" customHeight="1">
      <c r="A156" s="35"/>
      <c r="B156" s="36"/>
      <c r="C156" s="192" t="s">
        <v>202</v>
      </c>
      <c r="D156" s="192" t="s">
        <v>139</v>
      </c>
      <c r="E156" s="193" t="s">
        <v>203</v>
      </c>
      <c r="F156" s="194" t="s">
        <v>204</v>
      </c>
      <c r="G156" s="195" t="s">
        <v>171</v>
      </c>
      <c r="H156" s="196">
        <v>1.1</v>
      </c>
      <c r="I156" s="197"/>
      <c r="J156" s="198">
        <f>ROUND(I156*H156,2)</f>
        <v>0</v>
      </c>
      <c r="K156" s="194" t="s">
        <v>143</v>
      </c>
      <c r="L156" s="40"/>
      <c r="M156" s="199" t="s">
        <v>1</v>
      </c>
      <c r="N156" s="200" t="s">
        <v>42</v>
      </c>
      <c r="O156" s="72"/>
      <c r="P156" s="201">
        <f>O156*H156</f>
        <v>0</v>
      </c>
      <c r="Q156" s="201">
        <v>0.01269</v>
      </c>
      <c r="R156" s="201">
        <f>Q156*H156</f>
        <v>0.013959000000000001</v>
      </c>
      <c r="S156" s="201">
        <v>0</v>
      </c>
      <c r="T156" s="202">
        <f>S156*H156</f>
        <v>0</v>
      </c>
      <c r="U156" s="35"/>
      <c r="V156" s="35"/>
      <c r="W156" s="35"/>
      <c r="X156" s="35"/>
      <c r="Y156" s="35"/>
      <c r="Z156" s="35"/>
      <c r="AA156" s="35"/>
      <c r="AB156" s="35"/>
      <c r="AC156" s="35"/>
      <c r="AD156" s="35"/>
      <c r="AE156" s="35"/>
      <c r="AR156" s="203" t="s">
        <v>144</v>
      </c>
      <c r="AT156" s="203" t="s">
        <v>139</v>
      </c>
      <c r="AU156" s="203" t="s">
        <v>87</v>
      </c>
      <c r="AY156" s="18" t="s">
        <v>137</v>
      </c>
      <c r="BE156" s="204">
        <f>IF(N156="základní",J156,0)</f>
        <v>0</v>
      </c>
      <c r="BF156" s="204">
        <f>IF(N156="snížená",J156,0)</f>
        <v>0</v>
      </c>
      <c r="BG156" s="204">
        <f>IF(N156="zákl. přenesená",J156,0)</f>
        <v>0</v>
      </c>
      <c r="BH156" s="204">
        <f>IF(N156="sníž. přenesená",J156,0)</f>
        <v>0</v>
      </c>
      <c r="BI156" s="204">
        <f>IF(N156="nulová",J156,0)</f>
        <v>0</v>
      </c>
      <c r="BJ156" s="18" t="s">
        <v>85</v>
      </c>
      <c r="BK156" s="204">
        <f>ROUND(I156*H156,2)</f>
        <v>0</v>
      </c>
      <c r="BL156" s="18" t="s">
        <v>144</v>
      </c>
      <c r="BM156" s="203" t="s">
        <v>205</v>
      </c>
    </row>
    <row r="157" spans="1:47" s="2" customFormat="1" ht="68.25">
      <c r="A157" s="35"/>
      <c r="B157" s="36"/>
      <c r="C157" s="37"/>
      <c r="D157" s="205" t="s">
        <v>146</v>
      </c>
      <c r="E157" s="37"/>
      <c r="F157" s="206" t="s">
        <v>192</v>
      </c>
      <c r="G157" s="37"/>
      <c r="H157" s="37"/>
      <c r="I157" s="207"/>
      <c r="J157" s="37"/>
      <c r="K157" s="37"/>
      <c r="L157" s="40"/>
      <c r="M157" s="208"/>
      <c r="N157" s="209"/>
      <c r="O157" s="72"/>
      <c r="P157" s="72"/>
      <c r="Q157" s="72"/>
      <c r="R157" s="72"/>
      <c r="S157" s="72"/>
      <c r="T157" s="73"/>
      <c r="U157" s="35"/>
      <c r="V157" s="35"/>
      <c r="W157" s="35"/>
      <c r="X157" s="35"/>
      <c r="Y157" s="35"/>
      <c r="Z157" s="35"/>
      <c r="AA157" s="35"/>
      <c r="AB157" s="35"/>
      <c r="AC157" s="35"/>
      <c r="AD157" s="35"/>
      <c r="AE157" s="35"/>
      <c r="AT157" s="18" t="s">
        <v>146</v>
      </c>
      <c r="AU157" s="18" t="s">
        <v>87</v>
      </c>
    </row>
    <row r="158" spans="2:51" s="13" customFormat="1" ht="11.25">
      <c r="B158" s="210"/>
      <c r="C158" s="211"/>
      <c r="D158" s="205" t="s">
        <v>166</v>
      </c>
      <c r="E158" s="212" t="s">
        <v>1</v>
      </c>
      <c r="F158" s="213" t="s">
        <v>193</v>
      </c>
      <c r="G158" s="211"/>
      <c r="H158" s="214">
        <v>1.1</v>
      </c>
      <c r="I158" s="215"/>
      <c r="J158" s="211"/>
      <c r="K158" s="211"/>
      <c r="L158" s="216"/>
      <c r="M158" s="217"/>
      <c r="N158" s="218"/>
      <c r="O158" s="218"/>
      <c r="P158" s="218"/>
      <c r="Q158" s="218"/>
      <c r="R158" s="218"/>
      <c r="S158" s="218"/>
      <c r="T158" s="219"/>
      <c r="AT158" s="220" t="s">
        <v>166</v>
      </c>
      <c r="AU158" s="220" t="s">
        <v>87</v>
      </c>
      <c r="AV158" s="13" t="s">
        <v>87</v>
      </c>
      <c r="AW158" s="13" t="s">
        <v>34</v>
      </c>
      <c r="AX158" s="13" t="s">
        <v>85</v>
      </c>
      <c r="AY158" s="220" t="s">
        <v>137</v>
      </c>
    </row>
    <row r="159" spans="1:65" s="2" customFormat="1" ht="90" customHeight="1">
      <c r="A159" s="35"/>
      <c r="B159" s="36"/>
      <c r="C159" s="192" t="s">
        <v>206</v>
      </c>
      <c r="D159" s="192" t="s">
        <v>139</v>
      </c>
      <c r="E159" s="193" t="s">
        <v>207</v>
      </c>
      <c r="F159" s="194" t="s">
        <v>208</v>
      </c>
      <c r="G159" s="195" t="s">
        <v>171</v>
      </c>
      <c r="H159" s="196">
        <v>8.8</v>
      </c>
      <c r="I159" s="197"/>
      <c r="J159" s="198">
        <f>ROUND(I159*H159,2)</f>
        <v>0</v>
      </c>
      <c r="K159" s="194" t="s">
        <v>143</v>
      </c>
      <c r="L159" s="40"/>
      <c r="M159" s="199" t="s">
        <v>1</v>
      </c>
      <c r="N159" s="200" t="s">
        <v>42</v>
      </c>
      <c r="O159" s="72"/>
      <c r="P159" s="201">
        <f>O159*H159</f>
        <v>0</v>
      </c>
      <c r="Q159" s="201">
        <v>0.0369</v>
      </c>
      <c r="R159" s="201">
        <f>Q159*H159</f>
        <v>0.32472000000000006</v>
      </c>
      <c r="S159" s="201">
        <v>0</v>
      </c>
      <c r="T159" s="202">
        <f>S159*H159</f>
        <v>0</v>
      </c>
      <c r="U159" s="35"/>
      <c r="V159" s="35"/>
      <c r="W159" s="35"/>
      <c r="X159" s="35"/>
      <c r="Y159" s="35"/>
      <c r="Z159" s="35"/>
      <c r="AA159" s="35"/>
      <c r="AB159" s="35"/>
      <c r="AC159" s="35"/>
      <c r="AD159" s="35"/>
      <c r="AE159" s="35"/>
      <c r="AR159" s="203" t="s">
        <v>144</v>
      </c>
      <c r="AT159" s="203" t="s">
        <v>139</v>
      </c>
      <c r="AU159" s="203" t="s">
        <v>87</v>
      </c>
      <c r="AY159" s="18" t="s">
        <v>137</v>
      </c>
      <c r="BE159" s="204">
        <f>IF(N159="základní",J159,0)</f>
        <v>0</v>
      </c>
      <c r="BF159" s="204">
        <f>IF(N159="snížená",J159,0)</f>
        <v>0</v>
      </c>
      <c r="BG159" s="204">
        <f>IF(N159="zákl. přenesená",J159,0)</f>
        <v>0</v>
      </c>
      <c r="BH159" s="204">
        <f>IF(N159="sníž. přenesená",J159,0)</f>
        <v>0</v>
      </c>
      <c r="BI159" s="204">
        <f>IF(N159="nulová",J159,0)</f>
        <v>0</v>
      </c>
      <c r="BJ159" s="18" t="s">
        <v>85</v>
      </c>
      <c r="BK159" s="204">
        <f>ROUND(I159*H159,2)</f>
        <v>0</v>
      </c>
      <c r="BL159" s="18" t="s">
        <v>144</v>
      </c>
      <c r="BM159" s="203" t="s">
        <v>209</v>
      </c>
    </row>
    <row r="160" spans="1:47" s="2" customFormat="1" ht="68.25">
      <c r="A160" s="35"/>
      <c r="B160" s="36"/>
      <c r="C160" s="37"/>
      <c r="D160" s="205" t="s">
        <v>146</v>
      </c>
      <c r="E160" s="37"/>
      <c r="F160" s="206" t="s">
        <v>192</v>
      </c>
      <c r="G160" s="37"/>
      <c r="H160" s="37"/>
      <c r="I160" s="207"/>
      <c r="J160" s="37"/>
      <c r="K160" s="37"/>
      <c r="L160" s="40"/>
      <c r="M160" s="208"/>
      <c r="N160" s="209"/>
      <c r="O160" s="72"/>
      <c r="P160" s="72"/>
      <c r="Q160" s="72"/>
      <c r="R160" s="72"/>
      <c r="S160" s="72"/>
      <c r="T160" s="73"/>
      <c r="U160" s="35"/>
      <c r="V160" s="35"/>
      <c r="W160" s="35"/>
      <c r="X160" s="35"/>
      <c r="Y160" s="35"/>
      <c r="Z160" s="35"/>
      <c r="AA160" s="35"/>
      <c r="AB160" s="35"/>
      <c r="AC160" s="35"/>
      <c r="AD160" s="35"/>
      <c r="AE160" s="35"/>
      <c r="AT160" s="18" t="s">
        <v>146</v>
      </c>
      <c r="AU160" s="18" t="s">
        <v>87</v>
      </c>
    </row>
    <row r="161" spans="2:51" s="13" customFormat="1" ht="11.25">
      <c r="B161" s="210"/>
      <c r="C161" s="211"/>
      <c r="D161" s="205" t="s">
        <v>166</v>
      </c>
      <c r="E161" s="212" t="s">
        <v>1</v>
      </c>
      <c r="F161" s="213" t="s">
        <v>210</v>
      </c>
      <c r="G161" s="211"/>
      <c r="H161" s="214">
        <v>8.8</v>
      </c>
      <c r="I161" s="215"/>
      <c r="J161" s="211"/>
      <c r="K161" s="211"/>
      <c r="L161" s="216"/>
      <c r="M161" s="217"/>
      <c r="N161" s="218"/>
      <c r="O161" s="218"/>
      <c r="P161" s="218"/>
      <c r="Q161" s="218"/>
      <c r="R161" s="218"/>
      <c r="S161" s="218"/>
      <c r="T161" s="219"/>
      <c r="AT161" s="220" t="s">
        <v>166</v>
      </c>
      <c r="AU161" s="220" t="s">
        <v>87</v>
      </c>
      <c r="AV161" s="13" t="s">
        <v>87</v>
      </c>
      <c r="AW161" s="13" t="s">
        <v>34</v>
      </c>
      <c r="AX161" s="13" t="s">
        <v>85</v>
      </c>
      <c r="AY161" s="220" t="s">
        <v>137</v>
      </c>
    </row>
    <row r="162" spans="1:65" s="2" customFormat="1" ht="24.2" customHeight="1">
      <c r="A162" s="35"/>
      <c r="B162" s="36"/>
      <c r="C162" s="192" t="s">
        <v>211</v>
      </c>
      <c r="D162" s="192" t="s">
        <v>139</v>
      </c>
      <c r="E162" s="193" t="s">
        <v>212</v>
      </c>
      <c r="F162" s="194" t="s">
        <v>213</v>
      </c>
      <c r="G162" s="195" t="s">
        <v>155</v>
      </c>
      <c r="H162" s="196">
        <v>11.66</v>
      </c>
      <c r="I162" s="197"/>
      <c r="J162" s="198">
        <f>ROUND(I162*H162,2)</f>
        <v>0</v>
      </c>
      <c r="K162" s="194" t="s">
        <v>143</v>
      </c>
      <c r="L162" s="40"/>
      <c r="M162" s="199" t="s">
        <v>1</v>
      </c>
      <c r="N162" s="200" t="s">
        <v>42</v>
      </c>
      <c r="O162" s="72"/>
      <c r="P162" s="201">
        <f>O162*H162</f>
        <v>0</v>
      </c>
      <c r="Q162" s="201">
        <v>0</v>
      </c>
      <c r="R162" s="201">
        <f>Q162*H162</f>
        <v>0</v>
      </c>
      <c r="S162" s="201">
        <v>0</v>
      </c>
      <c r="T162" s="202">
        <f>S162*H162</f>
        <v>0</v>
      </c>
      <c r="U162" s="35"/>
      <c r="V162" s="35"/>
      <c r="W162" s="35"/>
      <c r="X162" s="35"/>
      <c r="Y162" s="35"/>
      <c r="Z162" s="35"/>
      <c r="AA162" s="35"/>
      <c r="AB162" s="35"/>
      <c r="AC162" s="35"/>
      <c r="AD162" s="35"/>
      <c r="AE162" s="35"/>
      <c r="AR162" s="203" t="s">
        <v>144</v>
      </c>
      <c r="AT162" s="203" t="s">
        <v>139</v>
      </c>
      <c r="AU162" s="203" t="s">
        <v>87</v>
      </c>
      <c r="AY162" s="18" t="s">
        <v>137</v>
      </c>
      <c r="BE162" s="204">
        <f>IF(N162="základní",J162,0)</f>
        <v>0</v>
      </c>
      <c r="BF162" s="204">
        <f>IF(N162="snížená",J162,0)</f>
        <v>0</v>
      </c>
      <c r="BG162" s="204">
        <f>IF(N162="zákl. přenesená",J162,0)</f>
        <v>0</v>
      </c>
      <c r="BH162" s="204">
        <f>IF(N162="sníž. přenesená",J162,0)</f>
        <v>0</v>
      </c>
      <c r="BI162" s="204">
        <f>IF(N162="nulová",J162,0)</f>
        <v>0</v>
      </c>
      <c r="BJ162" s="18" t="s">
        <v>85</v>
      </c>
      <c r="BK162" s="204">
        <f>ROUND(I162*H162,2)</f>
        <v>0</v>
      </c>
      <c r="BL162" s="18" t="s">
        <v>144</v>
      </c>
      <c r="BM162" s="203" t="s">
        <v>214</v>
      </c>
    </row>
    <row r="163" spans="1:47" s="2" customFormat="1" ht="68.25">
      <c r="A163" s="35"/>
      <c r="B163" s="36"/>
      <c r="C163" s="37"/>
      <c r="D163" s="205" t="s">
        <v>146</v>
      </c>
      <c r="E163" s="37"/>
      <c r="F163" s="206" t="s">
        <v>215</v>
      </c>
      <c r="G163" s="37"/>
      <c r="H163" s="37"/>
      <c r="I163" s="207"/>
      <c r="J163" s="37"/>
      <c r="K163" s="37"/>
      <c r="L163" s="40"/>
      <c r="M163" s="208"/>
      <c r="N163" s="209"/>
      <c r="O163" s="72"/>
      <c r="P163" s="72"/>
      <c r="Q163" s="72"/>
      <c r="R163" s="72"/>
      <c r="S163" s="72"/>
      <c r="T163" s="73"/>
      <c r="U163" s="35"/>
      <c r="V163" s="35"/>
      <c r="W163" s="35"/>
      <c r="X163" s="35"/>
      <c r="Y163" s="35"/>
      <c r="Z163" s="35"/>
      <c r="AA163" s="35"/>
      <c r="AB163" s="35"/>
      <c r="AC163" s="35"/>
      <c r="AD163" s="35"/>
      <c r="AE163" s="35"/>
      <c r="AT163" s="18" t="s">
        <v>146</v>
      </c>
      <c r="AU163" s="18" t="s">
        <v>87</v>
      </c>
    </row>
    <row r="164" spans="2:51" s="13" customFormat="1" ht="11.25">
      <c r="B164" s="210"/>
      <c r="C164" s="211"/>
      <c r="D164" s="205" t="s">
        <v>166</v>
      </c>
      <c r="E164" s="212" t="s">
        <v>1</v>
      </c>
      <c r="F164" s="213" t="s">
        <v>216</v>
      </c>
      <c r="G164" s="211"/>
      <c r="H164" s="214">
        <v>11.66</v>
      </c>
      <c r="I164" s="215"/>
      <c r="J164" s="211"/>
      <c r="K164" s="211"/>
      <c r="L164" s="216"/>
      <c r="M164" s="217"/>
      <c r="N164" s="218"/>
      <c r="O164" s="218"/>
      <c r="P164" s="218"/>
      <c r="Q164" s="218"/>
      <c r="R164" s="218"/>
      <c r="S164" s="218"/>
      <c r="T164" s="219"/>
      <c r="AT164" s="220" t="s">
        <v>166</v>
      </c>
      <c r="AU164" s="220" t="s">
        <v>87</v>
      </c>
      <c r="AV164" s="13" t="s">
        <v>87</v>
      </c>
      <c r="AW164" s="13" t="s">
        <v>34</v>
      </c>
      <c r="AX164" s="13" t="s">
        <v>85</v>
      </c>
      <c r="AY164" s="220" t="s">
        <v>137</v>
      </c>
    </row>
    <row r="165" spans="1:65" s="2" customFormat="1" ht="49.15" customHeight="1">
      <c r="A165" s="35"/>
      <c r="B165" s="36"/>
      <c r="C165" s="192" t="s">
        <v>8</v>
      </c>
      <c r="D165" s="192" t="s">
        <v>139</v>
      </c>
      <c r="E165" s="193" t="s">
        <v>217</v>
      </c>
      <c r="F165" s="194" t="s">
        <v>218</v>
      </c>
      <c r="G165" s="195" t="s">
        <v>219</v>
      </c>
      <c r="H165" s="196">
        <v>5.005</v>
      </c>
      <c r="I165" s="197"/>
      <c r="J165" s="198">
        <f>ROUND(I165*H165,2)</f>
        <v>0</v>
      </c>
      <c r="K165" s="194" t="s">
        <v>143</v>
      </c>
      <c r="L165" s="40"/>
      <c r="M165" s="199" t="s">
        <v>1</v>
      </c>
      <c r="N165" s="200" t="s">
        <v>42</v>
      </c>
      <c r="O165" s="72"/>
      <c r="P165" s="201">
        <f>O165*H165</f>
        <v>0</v>
      </c>
      <c r="Q165" s="201">
        <v>0</v>
      </c>
      <c r="R165" s="201">
        <f>Q165*H165</f>
        <v>0</v>
      </c>
      <c r="S165" s="201">
        <v>0</v>
      </c>
      <c r="T165" s="202">
        <f>S165*H165</f>
        <v>0</v>
      </c>
      <c r="U165" s="35"/>
      <c r="V165" s="35"/>
      <c r="W165" s="35"/>
      <c r="X165" s="35"/>
      <c r="Y165" s="35"/>
      <c r="Z165" s="35"/>
      <c r="AA165" s="35"/>
      <c r="AB165" s="35"/>
      <c r="AC165" s="35"/>
      <c r="AD165" s="35"/>
      <c r="AE165" s="35"/>
      <c r="AR165" s="203" t="s">
        <v>144</v>
      </c>
      <c r="AT165" s="203" t="s">
        <v>139</v>
      </c>
      <c r="AU165" s="203" t="s">
        <v>87</v>
      </c>
      <c r="AY165" s="18" t="s">
        <v>137</v>
      </c>
      <c r="BE165" s="204">
        <f>IF(N165="základní",J165,0)</f>
        <v>0</v>
      </c>
      <c r="BF165" s="204">
        <f>IF(N165="snížená",J165,0)</f>
        <v>0</v>
      </c>
      <c r="BG165" s="204">
        <f>IF(N165="zákl. přenesená",J165,0)</f>
        <v>0</v>
      </c>
      <c r="BH165" s="204">
        <f>IF(N165="sníž. přenesená",J165,0)</f>
        <v>0</v>
      </c>
      <c r="BI165" s="204">
        <f>IF(N165="nulová",J165,0)</f>
        <v>0</v>
      </c>
      <c r="BJ165" s="18" t="s">
        <v>85</v>
      </c>
      <c r="BK165" s="204">
        <f>ROUND(I165*H165,2)</f>
        <v>0</v>
      </c>
      <c r="BL165" s="18" t="s">
        <v>144</v>
      </c>
      <c r="BM165" s="203" t="s">
        <v>220</v>
      </c>
    </row>
    <row r="166" spans="1:47" s="2" customFormat="1" ht="39">
      <c r="A166" s="35"/>
      <c r="B166" s="36"/>
      <c r="C166" s="37"/>
      <c r="D166" s="205" t="s">
        <v>146</v>
      </c>
      <c r="E166" s="37"/>
      <c r="F166" s="206" t="s">
        <v>221</v>
      </c>
      <c r="G166" s="37"/>
      <c r="H166" s="37"/>
      <c r="I166" s="207"/>
      <c r="J166" s="37"/>
      <c r="K166" s="37"/>
      <c r="L166" s="40"/>
      <c r="M166" s="208"/>
      <c r="N166" s="209"/>
      <c r="O166" s="72"/>
      <c r="P166" s="72"/>
      <c r="Q166" s="72"/>
      <c r="R166" s="72"/>
      <c r="S166" s="72"/>
      <c r="T166" s="73"/>
      <c r="U166" s="35"/>
      <c r="V166" s="35"/>
      <c r="W166" s="35"/>
      <c r="X166" s="35"/>
      <c r="Y166" s="35"/>
      <c r="Z166" s="35"/>
      <c r="AA166" s="35"/>
      <c r="AB166" s="35"/>
      <c r="AC166" s="35"/>
      <c r="AD166" s="35"/>
      <c r="AE166" s="35"/>
      <c r="AT166" s="18" t="s">
        <v>146</v>
      </c>
      <c r="AU166" s="18" t="s">
        <v>87</v>
      </c>
    </row>
    <row r="167" spans="2:51" s="13" customFormat="1" ht="11.25">
      <c r="B167" s="210"/>
      <c r="C167" s="211"/>
      <c r="D167" s="205" t="s">
        <v>166</v>
      </c>
      <c r="E167" s="212" t="s">
        <v>1</v>
      </c>
      <c r="F167" s="213" t="s">
        <v>222</v>
      </c>
      <c r="G167" s="211"/>
      <c r="H167" s="214">
        <v>5.005</v>
      </c>
      <c r="I167" s="215"/>
      <c r="J167" s="211"/>
      <c r="K167" s="211"/>
      <c r="L167" s="216"/>
      <c r="M167" s="217"/>
      <c r="N167" s="218"/>
      <c r="O167" s="218"/>
      <c r="P167" s="218"/>
      <c r="Q167" s="218"/>
      <c r="R167" s="218"/>
      <c r="S167" s="218"/>
      <c r="T167" s="219"/>
      <c r="AT167" s="220" t="s">
        <v>166</v>
      </c>
      <c r="AU167" s="220" t="s">
        <v>87</v>
      </c>
      <c r="AV167" s="13" t="s">
        <v>87</v>
      </c>
      <c r="AW167" s="13" t="s">
        <v>34</v>
      </c>
      <c r="AX167" s="13" t="s">
        <v>85</v>
      </c>
      <c r="AY167" s="220" t="s">
        <v>137</v>
      </c>
    </row>
    <row r="168" spans="2:51" s="14" customFormat="1" ht="11.25">
      <c r="B168" s="221"/>
      <c r="C168" s="222"/>
      <c r="D168" s="205" t="s">
        <v>166</v>
      </c>
      <c r="E168" s="223" t="s">
        <v>1</v>
      </c>
      <c r="F168" s="224" t="s">
        <v>223</v>
      </c>
      <c r="G168" s="222"/>
      <c r="H168" s="223" t="s">
        <v>1</v>
      </c>
      <c r="I168" s="225"/>
      <c r="J168" s="222"/>
      <c r="K168" s="222"/>
      <c r="L168" s="226"/>
      <c r="M168" s="227"/>
      <c r="N168" s="228"/>
      <c r="O168" s="228"/>
      <c r="P168" s="228"/>
      <c r="Q168" s="228"/>
      <c r="R168" s="228"/>
      <c r="S168" s="228"/>
      <c r="T168" s="229"/>
      <c r="AT168" s="230" t="s">
        <v>166</v>
      </c>
      <c r="AU168" s="230" t="s">
        <v>87</v>
      </c>
      <c r="AV168" s="14" t="s">
        <v>85</v>
      </c>
      <c r="AW168" s="14" t="s">
        <v>34</v>
      </c>
      <c r="AX168" s="14" t="s">
        <v>77</v>
      </c>
      <c r="AY168" s="230" t="s">
        <v>137</v>
      </c>
    </row>
    <row r="169" spans="1:65" s="2" customFormat="1" ht="49.15" customHeight="1">
      <c r="A169" s="35"/>
      <c r="B169" s="36"/>
      <c r="C169" s="192" t="s">
        <v>224</v>
      </c>
      <c r="D169" s="192" t="s">
        <v>139</v>
      </c>
      <c r="E169" s="193" t="s">
        <v>225</v>
      </c>
      <c r="F169" s="194" t="s">
        <v>226</v>
      </c>
      <c r="G169" s="195" t="s">
        <v>219</v>
      </c>
      <c r="H169" s="196">
        <v>89.946</v>
      </c>
      <c r="I169" s="197"/>
      <c r="J169" s="198">
        <f>ROUND(I169*H169,2)</f>
        <v>0</v>
      </c>
      <c r="K169" s="194" t="s">
        <v>143</v>
      </c>
      <c r="L169" s="40"/>
      <c r="M169" s="199" t="s">
        <v>1</v>
      </c>
      <c r="N169" s="200" t="s">
        <v>42</v>
      </c>
      <c r="O169" s="72"/>
      <c r="P169" s="201">
        <f>O169*H169</f>
        <v>0</v>
      </c>
      <c r="Q169" s="201">
        <v>0</v>
      </c>
      <c r="R169" s="201">
        <f>Q169*H169</f>
        <v>0</v>
      </c>
      <c r="S169" s="201">
        <v>0</v>
      </c>
      <c r="T169" s="202">
        <f>S169*H169</f>
        <v>0</v>
      </c>
      <c r="U169" s="35"/>
      <c r="V169" s="35"/>
      <c r="W169" s="35"/>
      <c r="X169" s="35"/>
      <c r="Y169" s="35"/>
      <c r="Z169" s="35"/>
      <c r="AA169" s="35"/>
      <c r="AB169" s="35"/>
      <c r="AC169" s="35"/>
      <c r="AD169" s="35"/>
      <c r="AE169" s="35"/>
      <c r="AR169" s="203" t="s">
        <v>144</v>
      </c>
      <c r="AT169" s="203" t="s">
        <v>139</v>
      </c>
      <c r="AU169" s="203" t="s">
        <v>87</v>
      </c>
      <c r="AY169" s="18" t="s">
        <v>137</v>
      </c>
      <c r="BE169" s="204">
        <f>IF(N169="základní",J169,0)</f>
        <v>0</v>
      </c>
      <c r="BF169" s="204">
        <f>IF(N169="snížená",J169,0)</f>
        <v>0</v>
      </c>
      <c r="BG169" s="204">
        <f>IF(N169="zákl. přenesená",J169,0)</f>
        <v>0</v>
      </c>
      <c r="BH169" s="204">
        <f>IF(N169="sníž. přenesená",J169,0)</f>
        <v>0</v>
      </c>
      <c r="BI169" s="204">
        <f>IF(N169="nulová",J169,0)</f>
        <v>0</v>
      </c>
      <c r="BJ169" s="18" t="s">
        <v>85</v>
      </c>
      <c r="BK169" s="204">
        <f>ROUND(I169*H169,2)</f>
        <v>0</v>
      </c>
      <c r="BL169" s="18" t="s">
        <v>144</v>
      </c>
      <c r="BM169" s="203" t="s">
        <v>227</v>
      </c>
    </row>
    <row r="170" spans="1:47" s="2" customFormat="1" ht="48.75">
      <c r="A170" s="35"/>
      <c r="B170" s="36"/>
      <c r="C170" s="37"/>
      <c r="D170" s="205" t="s">
        <v>146</v>
      </c>
      <c r="E170" s="37"/>
      <c r="F170" s="206" t="s">
        <v>228</v>
      </c>
      <c r="G170" s="37"/>
      <c r="H170" s="37"/>
      <c r="I170" s="207"/>
      <c r="J170" s="37"/>
      <c r="K170" s="37"/>
      <c r="L170" s="40"/>
      <c r="M170" s="208"/>
      <c r="N170" s="209"/>
      <c r="O170" s="72"/>
      <c r="P170" s="72"/>
      <c r="Q170" s="72"/>
      <c r="R170" s="72"/>
      <c r="S170" s="72"/>
      <c r="T170" s="73"/>
      <c r="U170" s="35"/>
      <c r="V170" s="35"/>
      <c r="W170" s="35"/>
      <c r="X170" s="35"/>
      <c r="Y170" s="35"/>
      <c r="Z170" s="35"/>
      <c r="AA170" s="35"/>
      <c r="AB170" s="35"/>
      <c r="AC170" s="35"/>
      <c r="AD170" s="35"/>
      <c r="AE170" s="35"/>
      <c r="AT170" s="18" t="s">
        <v>146</v>
      </c>
      <c r="AU170" s="18" t="s">
        <v>87</v>
      </c>
    </row>
    <row r="171" spans="2:51" s="13" customFormat="1" ht="11.25">
      <c r="B171" s="210"/>
      <c r="C171" s="211"/>
      <c r="D171" s="205" t="s">
        <v>166</v>
      </c>
      <c r="E171" s="212" t="s">
        <v>1</v>
      </c>
      <c r="F171" s="213" t="s">
        <v>229</v>
      </c>
      <c r="G171" s="211"/>
      <c r="H171" s="214">
        <v>74.23</v>
      </c>
      <c r="I171" s="215"/>
      <c r="J171" s="211"/>
      <c r="K171" s="211"/>
      <c r="L171" s="216"/>
      <c r="M171" s="217"/>
      <c r="N171" s="218"/>
      <c r="O171" s="218"/>
      <c r="P171" s="218"/>
      <c r="Q171" s="218"/>
      <c r="R171" s="218"/>
      <c r="S171" s="218"/>
      <c r="T171" s="219"/>
      <c r="AT171" s="220" t="s">
        <v>166</v>
      </c>
      <c r="AU171" s="220" t="s">
        <v>87</v>
      </c>
      <c r="AV171" s="13" t="s">
        <v>87</v>
      </c>
      <c r="AW171" s="13" t="s">
        <v>34</v>
      </c>
      <c r="AX171" s="13" t="s">
        <v>77</v>
      </c>
      <c r="AY171" s="220" t="s">
        <v>137</v>
      </c>
    </row>
    <row r="172" spans="2:51" s="13" customFormat="1" ht="11.25">
      <c r="B172" s="210"/>
      <c r="C172" s="211"/>
      <c r="D172" s="205" t="s">
        <v>166</v>
      </c>
      <c r="E172" s="212" t="s">
        <v>1</v>
      </c>
      <c r="F172" s="213" t="s">
        <v>230</v>
      </c>
      <c r="G172" s="211"/>
      <c r="H172" s="214">
        <v>15.716</v>
      </c>
      <c r="I172" s="215"/>
      <c r="J172" s="211"/>
      <c r="K172" s="211"/>
      <c r="L172" s="216"/>
      <c r="M172" s="217"/>
      <c r="N172" s="218"/>
      <c r="O172" s="218"/>
      <c r="P172" s="218"/>
      <c r="Q172" s="218"/>
      <c r="R172" s="218"/>
      <c r="S172" s="218"/>
      <c r="T172" s="219"/>
      <c r="AT172" s="220" t="s">
        <v>166</v>
      </c>
      <c r="AU172" s="220" t="s">
        <v>87</v>
      </c>
      <c r="AV172" s="13" t="s">
        <v>87</v>
      </c>
      <c r="AW172" s="13" t="s">
        <v>34</v>
      </c>
      <c r="AX172" s="13" t="s">
        <v>77</v>
      </c>
      <c r="AY172" s="220" t="s">
        <v>137</v>
      </c>
    </row>
    <row r="173" spans="2:51" s="14" customFormat="1" ht="11.25">
      <c r="B173" s="221"/>
      <c r="C173" s="222"/>
      <c r="D173" s="205" t="s">
        <v>166</v>
      </c>
      <c r="E173" s="223" t="s">
        <v>1</v>
      </c>
      <c r="F173" s="224" t="s">
        <v>223</v>
      </c>
      <c r="G173" s="222"/>
      <c r="H173" s="223" t="s">
        <v>1</v>
      </c>
      <c r="I173" s="225"/>
      <c r="J173" s="222"/>
      <c r="K173" s="222"/>
      <c r="L173" s="226"/>
      <c r="M173" s="227"/>
      <c r="N173" s="228"/>
      <c r="O173" s="228"/>
      <c r="P173" s="228"/>
      <c r="Q173" s="228"/>
      <c r="R173" s="228"/>
      <c r="S173" s="228"/>
      <c r="T173" s="229"/>
      <c r="AT173" s="230" t="s">
        <v>166</v>
      </c>
      <c r="AU173" s="230" t="s">
        <v>87</v>
      </c>
      <c r="AV173" s="14" t="s">
        <v>85</v>
      </c>
      <c r="AW173" s="14" t="s">
        <v>34</v>
      </c>
      <c r="AX173" s="14" t="s">
        <v>77</v>
      </c>
      <c r="AY173" s="230" t="s">
        <v>137</v>
      </c>
    </row>
    <row r="174" spans="2:51" s="15" customFormat="1" ht="11.25">
      <c r="B174" s="231"/>
      <c r="C174" s="232"/>
      <c r="D174" s="205" t="s">
        <v>166</v>
      </c>
      <c r="E174" s="233" t="s">
        <v>1</v>
      </c>
      <c r="F174" s="234" t="s">
        <v>231</v>
      </c>
      <c r="G174" s="232"/>
      <c r="H174" s="235">
        <v>89.946</v>
      </c>
      <c r="I174" s="236"/>
      <c r="J174" s="232"/>
      <c r="K174" s="232"/>
      <c r="L174" s="237"/>
      <c r="M174" s="238"/>
      <c r="N174" s="239"/>
      <c r="O174" s="239"/>
      <c r="P174" s="239"/>
      <c r="Q174" s="239"/>
      <c r="R174" s="239"/>
      <c r="S174" s="239"/>
      <c r="T174" s="240"/>
      <c r="AT174" s="241" t="s">
        <v>166</v>
      </c>
      <c r="AU174" s="241" t="s">
        <v>87</v>
      </c>
      <c r="AV174" s="15" t="s">
        <v>144</v>
      </c>
      <c r="AW174" s="15" t="s">
        <v>34</v>
      </c>
      <c r="AX174" s="15" t="s">
        <v>85</v>
      </c>
      <c r="AY174" s="241" t="s">
        <v>137</v>
      </c>
    </row>
    <row r="175" spans="1:65" s="2" customFormat="1" ht="49.15" customHeight="1">
      <c r="A175" s="35"/>
      <c r="B175" s="36"/>
      <c r="C175" s="192" t="s">
        <v>232</v>
      </c>
      <c r="D175" s="192" t="s">
        <v>139</v>
      </c>
      <c r="E175" s="193" t="s">
        <v>233</v>
      </c>
      <c r="F175" s="194" t="s">
        <v>234</v>
      </c>
      <c r="G175" s="195" t="s">
        <v>219</v>
      </c>
      <c r="H175" s="196">
        <v>5.005</v>
      </c>
      <c r="I175" s="197"/>
      <c r="J175" s="198">
        <f>ROUND(I175*H175,2)</f>
        <v>0</v>
      </c>
      <c r="K175" s="194" t="s">
        <v>143</v>
      </c>
      <c r="L175" s="40"/>
      <c r="M175" s="199" t="s">
        <v>1</v>
      </c>
      <c r="N175" s="200" t="s">
        <v>42</v>
      </c>
      <c r="O175" s="72"/>
      <c r="P175" s="201">
        <f>O175*H175</f>
        <v>0</v>
      </c>
      <c r="Q175" s="201">
        <v>0</v>
      </c>
      <c r="R175" s="201">
        <f>Q175*H175</f>
        <v>0</v>
      </c>
      <c r="S175" s="201">
        <v>0</v>
      </c>
      <c r="T175" s="202">
        <f>S175*H175</f>
        <v>0</v>
      </c>
      <c r="U175" s="35"/>
      <c r="V175" s="35"/>
      <c r="W175" s="35"/>
      <c r="X175" s="35"/>
      <c r="Y175" s="35"/>
      <c r="Z175" s="35"/>
      <c r="AA175" s="35"/>
      <c r="AB175" s="35"/>
      <c r="AC175" s="35"/>
      <c r="AD175" s="35"/>
      <c r="AE175" s="35"/>
      <c r="AR175" s="203" t="s">
        <v>144</v>
      </c>
      <c r="AT175" s="203" t="s">
        <v>139</v>
      </c>
      <c r="AU175" s="203" t="s">
        <v>87</v>
      </c>
      <c r="AY175" s="18" t="s">
        <v>137</v>
      </c>
      <c r="BE175" s="204">
        <f>IF(N175="základní",J175,0)</f>
        <v>0</v>
      </c>
      <c r="BF175" s="204">
        <f>IF(N175="snížená",J175,0)</f>
        <v>0</v>
      </c>
      <c r="BG175" s="204">
        <f>IF(N175="zákl. přenesená",J175,0)</f>
        <v>0</v>
      </c>
      <c r="BH175" s="204">
        <f>IF(N175="sníž. přenesená",J175,0)</f>
        <v>0</v>
      </c>
      <c r="BI175" s="204">
        <f>IF(N175="nulová",J175,0)</f>
        <v>0</v>
      </c>
      <c r="BJ175" s="18" t="s">
        <v>85</v>
      </c>
      <c r="BK175" s="204">
        <f>ROUND(I175*H175,2)</f>
        <v>0</v>
      </c>
      <c r="BL175" s="18" t="s">
        <v>144</v>
      </c>
      <c r="BM175" s="203" t="s">
        <v>235</v>
      </c>
    </row>
    <row r="176" spans="1:47" s="2" customFormat="1" ht="39">
      <c r="A176" s="35"/>
      <c r="B176" s="36"/>
      <c r="C176" s="37"/>
      <c r="D176" s="205" t="s">
        <v>146</v>
      </c>
      <c r="E176" s="37"/>
      <c r="F176" s="206" t="s">
        <v>221</v>
      </c>
      <c r="G176" s="37"/>
      <c r="H176" s="37"/>
      <c r="I176" s="207"/>
      <c r="J176" s="37"/>
      <c r="K176" s="37"/>
      <c r="L176" s="40"/>
      <c r="M176" s="208"/>
      <c r="N176" s="209"/>
      <c r="O176" s="72"/>
      <c r="P176" s="72"/>
      <c r="Q176" s="72"/>
      <c r="R176" s="72"/>
      <c r="S176" s="72"/>
      <c r="T176" s="73"/>
      <c r="U176" s="35"/>
      <c r="V176" s="35"/>
      <c r="W176" s="35"/>
      <c r="X176" s="35"/>
      <c r="Y176" s="35"/>
      <c r="Z176" s="35"/>
      <c r="AA176" s="35"/>
      <c r="AB176" s="35"/>
      <c r="AC176" s="35"/>
      <c r="AD176" s="35"/>
      <c r="AE176" s="35"/>
      <c r="AT176" s="18" t="s">
        <v>146</v>
      </c>
      <c r="AU176" s="18" t="s">
        <v>87</v>
      </c>
    </row>
    <row r="177" spans="2:51" s="13" customFormat="1" ht="11.25">
      <c r="B177" s="210"/>
      <c r="C177" s="211"/>
      <c r="D177" s="205" t="s">
        <v>166</v>
      </c>
      <c r="E177" s="212" t="s">
        <v>1</v>
      </c>
      <c r="F177" s="213" t="s">
        <v>222</v>
      </c>
      <c r="G177" s="211"/>
      <c r="H177" s="214">
        <v>5.005</v>
      </c>
      <c r="I177" s="215"/>
      <c r="J177" s="211"/>
      <c r="K177" s="211"/>
      <c r="L177" s="216"/>
      <c r="M177" s="217"/>
      <c r="N177" s="218"/>
      <c r="O177" s="218"/>
      <c r="P177" s="218"/>
      <c r="Q177" s="218"/>
      <c r="R177" s="218"/>
      <c r="S177" s="218"/>
      <c r="T177" s="219"/>
      <c r="AT177" s="220" t="s">
        <v>166</v>
      </c>
      <c r="AU177" s="220" t="s">
        <v>87</v>
      </c>
      <c r="AV177" s="13" t="s">
        <v>87</v>
      </c>
      <c r="AW177" s="13" t="s">
        <v>34</v>
      </c>
      <c r="AX177" s="13" t="s">
        <v>85</v>
      </c>
      <c r="AY177" s="220" t="s">
        <v>137</v>
      </c>
    </row>
    <row r="178" spans="2:51" s="14" customFormat="1" ht="11.25">
      <c r="B178" s="221"/>
      <c r="C178" s="222"/>
      <c r="D178" s="205" t="s">
        <v>166</v>
      </c>
      <c r="E178" s="223" t="s">
        <v>1</v>
      </c>
      <c r="F178" s="224" t="s">
        <v>223</v>
      </c>
      <c r="G178" s="222"/>
      <c r="H178" s="223" t="s">
        <v>1</v>
      </c>
      <c r="I178" s="225"/>
      <c r="J178" s="222"/>
      <c r="K178" s="222"/>
      <c r="L178" s="226"/>
      <c r="M178" s="227"/>
      <c r="N178" s="228"/>
      <c r="O178" s="228"/>
      <c r="P178" s="228"/>
      <c r="Q178" s="228"/>
      <c r="R178" s="228"/>
      <c r="S178" s="228"/>
      <c r="T178" s="229"/>
      <c r="AT178" s="230" t="s">
        <v>166</v>
      </c>
      <c r="AU178" s="230" t="s">
        <v>87</v>
      </c>
      <c r="AV178" s="14" t="s">
        <v>85</v>
      </c>
      <c r="AW178" s="14" t="s">
        <v>34</v>
      </c>
      <c r="AX178" s="14" t="s">
        <v>77</v>
      </c>
      <c r="AY178" s="230" t="s">
        <v>137</v>
      </c>
    </row>
    <row r="179" spans="1:65" s="2" customFormat="1" ht="49.15" customHeight="1">
      <c r="A179" s="35"/>
      <c r="B179" s="36"/>
      <c r="C179" s="192" t="s">
        <v>236</v>
      </c>
      <c r="D179" s="192" t="s">
        <v>139</v>
      </c>
      <c r="E179" s="193" t="s">
        <v>237</v>
      </c>
      <c r="F179" s="194" t="s">
        <v>238</v>
      </c>
      <c r="G179" s="195" t="s">
        <v>219</v>
      </c>
      <c r="H179" s="196">
        <v>89.946</v>
      </c>
      <c r="I179" s="197"/>
      <c r="J179" s="198">
        <f>ROUND(I179*H179,2)</f>
        <v>0</v>
      </c>
      <c r="K179" s="194" t="s">
        <v>143</v>
      </c>
      <c r="L179" s="40"/>
      <c r="M179" s="199" t="s">
        <v>1</v>
      </c>
      <c r="N179" s="200" t="s">
        <v>42</v>
      </c>
      <c r="O179" s="72"/>
      <c r="P179" s="201">
        <f>O179*H179</f>
        <v>0</v>
      </c>
      <c r="Q179" s="201">
        <v>0</v>
      </c>
      <c r="R179" s="201">
        <f>Q179*H179</f>
        <v>0</v>
      </c>
      <c r="S179" s="201">
        <v>0</v>
      </c>
      <c r="T179" s="202">
        <f>S179*H179</f>
        <v>0</v>
      </c>
      <c r="U179" s="35"/>
      <c r="V179" s="35"/>
      <c r="W179" s="35"/>
      <c r="X179" s="35"/>
      <c r="Y179" s="35"/>
      <c r="Z179" s="35"/>
      <c r="AA179" s="35"/>
      <c r="AB179" s="35"/>
      <c r="AC179" s="35"/>
      <c r="AD179" s="35"/>
      <c r="AE179" s="35"/>
      <c r="AR179" s="203" t="s">
        <v>144</v>
      </c>
      <c r="AT179" s="203" t="s">
        <v>139</v>
      </c>
      <c r="AU179" s="203" t="s">
        <v>87</v>
      </c>
      <c r="AY179" s="18" t="s">
        <v>137</v>
      </c>
      <c r="BE179" s="204">
        <f>IF(N179="základní",J179,0)</f>
        <v>0</v>
      </c>
      <c r="BF179" s="204">
        <f>IF(N179="snížená",J179,0)</f>
        <v>0</v>
      </c>
      <c r="BG179" s="204">
        <f>IF(N179="zákl. přenesená",J179,0)</f>
        <v>0</v>
      </c>
      <c r="BH179" s="204">
        <f>IF(N179="sníž. přenesená",J179,0)</f>
        <v>0</v>
      </c>
      <c r="BI179" s="204">
        <f>IF(N179="nulová",J179,0)</f>
        <v>0</v>
      </c>
      <c r="BJ179" s="18" t="s">
        <v>85</v>
      </c>
      <c r="BK179" s="204">
        <f>ROUND(I179*H179,2)</f>
        <v>0</v>
      </c>
      <c r="BL179" s="18" t="s">
        <v>144</v>
      </c>
      <c r="BM179" s="203" t="s">
        <v>239</v>
      </c>
    </row>
    <row r="180" spans="1:47" s="2" customFormat="1" ht="48.75">
      <c r="A180" s="35"/>
      <c r="B180" s="36"/>
      <c r="C180" s="37"/>
      <c r="D180" s="205" t="s">
        <v>146</v>
      </c>
      <c r="E180" s="37"/>
      <c r="F180" s="206" t="s">
        <v>228</v>
      </c>
      <c r="G180" s="37"/>
      <c r="H180" s="37"/>
      <c r="I180" s="207"/>
      <c r="J180" s="37"/>
      <c r="K180" s="37"/>
      <c r="L180" s="40"/>
      <c r="M180" s="208"/>
      <c r="N180" s="209"/>
      <c r="O180" s="72"/>
      <c r="P180" s="72"/>
      <c r="Q180" s="72"/>
      <c r="R180" s="72"/>
      <c r="S180" s="72"/>
      <c r="T180" s="73"/>
      <c r="U180" s="35"/>
      <c r="V180" s="35"/>
      <c r="W180" s="35"/>
      <c r="X180" s="35"/>
      <c r="Y180" s="35"/>
      <c r="Z180" s="35"/>
      <c r="AA180" s="35"/>
      <c r="AB180" s="35"/>
      <c r="AC180" s="35"/>
      <c r="AD180" s="35"/>
      <c r="AE180" s="35"/>
      <c r="AT180" s="18" t="s">
        <v>146</v>
      </c>
      <c r="AU180" s="18" t="s">
        <v>87</v>
      </c>
    </row>
    <row r="181" spans="2:51" s="13" customFormat="1" ht="11.25">
      <c r="B181" s="210"/>
      <c r="C181" s="211"/>
      <c r="D181" s="205" t="s">
        <v>166</v>
      </c>
      <c r="E181" s="212" t="s">
        <v>1</v>
      </c>
      <c r="F181" s="213" t="s">
        <v>229</v>
      </c>
      <c r="G181" s="211"/>
      <c r="H181" s="214">
        <v>74.23</v>
      </c>
      <c r="I181" s="215"/>
      <c r="J181" s="211"/>
      <c r="K181" s="211"/>
      <c r="L181" s="216"/>
      <c r="M181" s="217"/>
      <c r="N181" s="218"/>
      <c r="O181" s="218"/>
      <c r="P181" s="218"/>
      <c r="Q181" s="218"/>
      <c r="R181" s="218"/>
      <c r="S181" s="218"/>
      <c r="T181" s="219"/>
      <c r="AT181" s="220" t="s">
        <v>166</v>
      </c>
      <c r="AU181" s="220" t="s">
        <v>87</v>
      </c>
      <c r="AV181" s="13" t="s">
        <v>87</v>
      </c>
      <c r="AW181" s="13" t="s">
        <v>34</v>
      </c>
      <c r="AX181" s="13" t="s">
        <v>77</v>
      </c>
      <c r="AY181" s="220" t="s">
        <v>137</v>
      </c>
    </row>
    <row r="182" spans="2:51" s="13" customFormat="1" ht="11.25">
      <c r="B182" s="210"/>
      <c r="C182" s="211"/>
      <c r="D182" s="205" t="s">
        <v>166</v>
      </c>
      <c r="E182" s="212" t="s">
        <v>1</v>
      </c>
      <c r="F182" s="213" t="s">
        <v>230</v>
      </c>
      <c r="G182" s="211"/>
      <c r="H182" s="214">
        <v>15.716</v>
      </c>
      <c r="I182" s="215"/>
      <c r="J182" s="211"/>
      <c r="K182" s="211"/>
      <c r="L182" s="216"/>
      <c r="M182" s="217"/>
      <c r="N182" s="218"/>
      <c r="O182" s="218"/>
      <c r="P182" s="218"/>
      <c r="Q182" s="218"/>
      <c r="R182" s="218"/>
      <c r="S182" s="218"/>
      <c r="T182" s="219"/>
      <c r="AT182" s="220" t="s">
        <v>166</v>
      </c>
      <c r="AU182" s="220" t="s">
        <v>87</v>
      </c>
      <c r="AV182" s="13" t="s">
        <v>87</v>
      </c>
      <c r="AW182" s="13" t="s">
        <v>34</v>
      </c>
      <c r="AX182" s="13" t="s">
        <v>77</v>
      </c>
      <c r="AY182" s="220" t="s">
        <v>137</v>
      </c>
    </row>
    <row r="183" spans="2:51" s="14" customFormat="1" ht="11.25">
      <c r="B183" s="221"/>
      <c r="C183" s="222"/>
      <c r="D183" s="205" t="s">
        <v>166</v>
      </c>
      <c r="E183" s="223" t="s">
        <v>1</v>
      </c>
      <c r="F183" s="224" t="s">
        <v>223</v>
      </c>
      <c r="G183" s="222"/>
      <c r="H183" s="223" t="s">
        <v>1</v>
      </c>
      <c r="I183" s="225"/>
      <c r="J183" s="222"/>
      <c r="K183" s="222"/>
      <c r="L183" s="226"/>
      <c r="M183" s="227"/>
      <c r="N183" s="228"/>
      <c r="O183" s="228"/>
      <c r="P183" s="228"/>
      <c r="Q183" s="228"/>
      <c r="R183" s="228"/>
      <c r="S183" s="228"/>
      <c r="T183" s="229"/>
      <c r="AT183" s="230" t="s">
        <v>166</v>
      </c>
      <c r="AU183" s="230" t="s">
        <v>87</v>
      </c>
      <c r="AV183" s="14" t="s">
        <v>85</v>
      </c>
      <c r="AW183" s="14" t="s">
        <v>34</v>
      </c>
      <c r="AX183" s="14" t="s">
        <v>77</v>
      </c>
      <c r="AY183" s="230" t="s">
        <v>137</v>
      </c>
    </row>
    <row r="184" spans="2:51" s="15" customFormat="1" ht="11.25">
      <c r="B184" s="231"/>
      <c r="C184" s="232"/>
      <c r="D184" s="205" t="s">
        <v>166</v>
      </c>
      <c r="E184" s="233" t="s">
        <v>1</v>
      </c>
      <c r="F184" s="234" t="s">
        <v>231</v>
      </c>
      <c r="G184" s="232"/>
      <c r="H184" s="235">
        <v>89.946</v>
      </c>
      <c r="I184" s="236"/>
      <c r="J184" s="232"/>
      <c r="K184" s="232"/>
      <c r="L184" s="237"/>
      <c r="M184" s="238"/>
      <c r="N184" s="239"/>
      <c r="O184" s="239"/>
      <c r="P184" s="239"/>
      <c r="Q184" s="239"/>
      <c r="R184" s="239"/>
      <c r="S184" s="239"/>
      <c r="T184" s="240"/>
      <c r="AT184" s="241" t="s">
        <v>166</v>
      </c>
      <c r="AU184" s="241" t="s">
        <v>87</v>
      </c>
      <c r="AV184" s="15" t="s">
        <v>144</v>
      </c>
      <c r="AW184" s="15" t="s">
        <v>34</v>
      </c>
      <c r="AX184" s="15" t="s">
        <v>85</v>
      </c>
      <c r="AY184" s="241" t="s">
        <v>137</v>
      </c>
    </row>
    <row r="185" spans="1:65" s="2" customFormat="1" ht="37.9" customHeight="1">
      <c r="A185" s="35"/>
      <c r="B185" s="36"/>
      <c r="C185" s="192" t="s">
        <v>240</v>
      </c>
      <c r="D185" s="192" t="s">
        <v>139</v>
      </c>
      <c r="E185" s="193" t="s">
        <v>241</v>
      </c>
      <c r="F185" s="194" t="s">
        <v>242</v>
      </c>
      <c r="G185" s="195" t="s">
        <v>219</v>
      </c>
      <c r="H185" s="196">
        <v>91.74</v>
      </c>
      <c r="I185" s="197"/>
      <c r="J185" s="198">
        <f>ROUND(I185*H185,2)</f>
        <v>0</v>
      </c>
      <c r="K185" s="194" t="s">
        <v>143</v>
      </c>
      <c r="L185" s="40"/>
      <c r="M185" s="199" t="s">
        <v>1</v>
      </c>
      <c r="N185" s="200" t="s">
        <v>42</v>
      </c>
      <c r="O185" s="72"/>
      <c r="P185" s="201">
        <f>O185*H185</f>
        <v>0</v>
      </c>
      <c r="Q185" s="201">
        <v>0</v>
      </c>
      <c r="R185" s="201">
        <f>Q185*H185</f>
        <v>0</v>
      </c>
      <c r="S185" s="201">
        <v>0</v>
      </c>
      <c r="T185" s="202">
        <f>S185*H185</f>
        <v>0</v>
      </c>
      <c r="U185" s="35"/>
      <c r="V185" s="35"/>
      <c r="W185" s="35"/>
      <c r="X185" s="35"/>
      <c r="Y185" s="35"/>
      <c r="Z185" s="35"/>
      <c r="AA185" s="35"/>
      <c r="AB185" s="35"/>
      <c r="AC185" s="35"/>
      <c r="AD185" s="35"/>
      <c r="AE185" s="35"/>
      <c r="AR185" s="203" t="s">
        <v>144</v>
      </c>
      <c r="AT185" s="203" t="s">
        <v>139</v>
      </c>
      <c r="AU185" s="203" t="s">
        <v>87</v>
      </c>
      <c r="AY185" s="18" t="s">
        <v>137</v>
      </c>
      <c r="BE185" s="204">
        <f>IF(N185="základní",J185,0)</f>
        <v>0</v>
      </c>
      <c r="BF185" s="204">
        <f>IF(N185="snížená",J185,0)</f>
        <v>0</v>
      </c>
      <c r="BG185" s="204">
        <f>IF(N185="zákl. přenesená",J185,0)</f>
        <v>0</v>
      </c>
      <c r="BH185" s="204">
        <f>IF(N185="sníž. přenesená",J185,0)</f>
        <v>0</v>
      </c>
      <c r="BI185" s="204">
        <f>IF(N185="nulová",J185,0)</f>
        <v>0</v>
      </c>
      <c r="BJ185" s="18" t="s">
        <v>85</v>
      </c>
      <c r="BK185" s="204">
        <f>ROUND(I185*H185,2)</f>
        <v>0</v>
      </c>
      <c r="BL185" s="18" t="s">
        <v>144</v>
      </c>
      <c r="BM185" s="203" t="s">
        <v>243</v>
      </c>
    </row>
    <row r="186" spans="1:47" s="2" customFormat="1" ht="175.5">
      <c r="A186" s="35"/>
      <c r="B186" s="36"/>
      <c r="C186" s="37"/>
      <c r="D186" s="205" t="s">
        <v>146</v>
      </c>
      <c r="E186" s="37"/>
      <c r="F186" s="206" t="s">
        <v>244</v>
      </c>
      <c r="G186" s="37"/>
      <c r="H186" s="37"/>
      <c r="I186" s="207"/>
      <c r="J186" s="37"/>
      <c r="K186" s="37"/>
      <c r="L186" s="40"/>
      <c r="M186" s="208"/>
      <c r="N186" s="209"/>
      <c r="O186" s="72"/>
      <c r="P186" s="72"/>
      <c r="Q186" s="72"/>
      <c r="R186" s="72"/>
      <c r="S186" s="72"/>
      <c r="T186" s="73"/>
      <c r="U186" s="35"/>
      <c r="V186" s="35"/>
      <c r="W186" s="35"/>
      <c r="X186" s="35"/>
      <c r="Y186" s="35"/>
      <c r="Z186" s="35"/>
      <c r="AA186" s="35"/>
      <c r="AB186" s="35"/>
      <c r="AC186" s="35"/>
      <c r="AD186" s="35"/>
      <c r="AE186" s="35"/>
      <c r="AT186" s="18" t="s">
        <v>146</v>
      </c>
      <c r="AU186" s="18" t="s">
        <v>87</v>
      </c>
    </row>
    <row r="187" spans="2:51" s="13" customFormat="1" ht="11.25">
      <c r="B187" s="210"/>
      <c r="C187" s="211"/>
      <c r="D187" s="205" t="s">
        <v>166</v>
      </c>
      <c r="E187" s="212" t="s">
        <v>1</v>
      </c>
      <c r="F187" s="213" t="s">
        <v>245</v>
      </c>
      <c r="G187" s="211"/>
      <c r="H187" s="214">
        <v>91.74</v>
      </c>
      <c r="I187" s="215"/>
      <c r="J187" s="211"/>
      <c r="K187" s="211"/>
      <c r="L187" s="216"/>
      <c r="M187" s="217"/>
      <c r="N187" s="218"/>
      <c r="O187" s="218"/>
      <c r="P187" s="218"/>
      <c r="Q187" s="218"/>
      <c r="R187" s="218"/>
      <c r="S187" s="218"/>
      <c r="T187" s="219"/>
      <c r="AT187" s="220" t="s">
        <v>166</v>
      </c>
      <c r="AU187" s="220" t="s">
        <v>87</v>
      </c>
      <c r="AV187" s="13" t="s">
        <v>87</v>
      </c>
      <c r="AW187" s="13" t="s">
        <v>34</v>
      </c>
      <c r="AX187" s="13" t="s">
        <v>85</v>
      </c>
      <c r="AY187" s="220" t="s">
        <v>137</v>
      </c>
    </row>
    <row r="188" spans="1:65" s="2" customFormat="1" ht="37.9" customHeight="1">
      <c r="A188" s="35"/>
      <c r="B188" s="36"/>
      <c r="C188" s="192" t="s">
        <v>246</v>
      </c>
      <c r="D188" s="192" t="s">
        <v>139</v>
      </c>
      <c r="E188" s="193" t="s">
        <v>247</v>
      </c>
      <c r="F188" s="194" t="s">
        <v>248</v>
      </c>
      <c r="G188" s="195" t="s">
        <v>155</v>
      </c>
      <c r="H188" s="196">
        <v>345.276</v>
      </c>
      <c r="I188" s="197"/>
      <c r="J188" s="198">
        <f>ROUND(I188*H188,2)</f>
        <v>0</v>
      </c>
      <c r="K188" s="194" t="s">
        <v>143</v>
      </c>
      <c r="L188" s="40"/>
      <c r="M188" s="199" t="s">
        <v>1</v>
      </c>
      <c r="N188" s="200" t="s">
        <v>42</v>
      </c>
      <c r="O188" s="72"/>
      <c r="P188" s="201">
        <f>O188*H188</f>
        <v>0</v>
      </c>
      <c r="Q188" s="201">
        <v>0.00085</v>
      </c>
      <c r="R188" s="201">
        <f>Q188*H188</f>
        <v>0.2934846</v>
      </c>
      <c r="S188" s="201">
        <v>0</v>
      </c>
      <c r="T188" s="202">
        <f>S188*H188</f>
        <v>0</v>
      </c>
      <c r="U188" s="35"/>
      <c r="V188" s="35"/>
      <c r="W188" s="35"/>
      <c r="X188" s="35"/>
      <c r="Y188" s="35"/>
      <c r="Z188" s="35"/>
      <c r="AA188" s="35"/>
      <c r="AB188" s="35"/>
      <c r="AC188" s="35"/>
      <c r="AD188" s="35"/>
      <c r="AE188" s="35"/>
      <c r="AR188" s="203" t="s">
        <v>144</v>
      </c>
      <c r="AT188" s="203" t="s">
        <v>139</v>
      </c>
      <c r="AU188" s="203" t="s">
        <v>87</v>
      </c>
      <c r="AY188" s="18" t="s">
        <v>137</v>
      </c>
      <c r="BE188" s="204">
        <f>IF(N188="základní",J188,0)</f>
        <v>0</v>
      </c>
      <c r="BF188" s="204">
        <f>IF(N188="snížená",J188,0)</f>
        <v>0</v>
      </c>
      <c r="BG188" s="204">
        <f>IF(N188="zákl. přenesená",J188,0)</f>
        <v>0</v>
      </c>
      <c r="BH188" s="204">
        <f>IF(N188="sníž. přenesená",J188,0)</f>
        <v>0</v>
      </c>
      <c r="BI188" s="204">
        <f>IF(N188="nulová",J188,0)</f>
        <v>0</v>
      </c>
      <c r="BJ188" s="18" t="s">
        <v>85</v>
      </c>
      <c r="BK188" s="204">
        <f>ROUND(I188*H188,2)</f>
        <v>0</v>
      </c>
      <c r="BL188" s="18" t="s">
        <v>144</v>
      </c>
      <c r="BM188" s="203" t="s">
        <v>249</v>
      </c>
    </row>
    <row r="189" spans="1:47" s="2" customFormat="1" ht="136.5">
      <c r="A189" s="35"/>
      <c r="B189" s="36"/>
      <c r="C189" s="37"/>
      <c r="D189" s="205" t="s">
        <v>146</v>
      </c>
      <c r="E189" s="37"/>
      <c r="F189" s="206" t="s">
        <v>250</v>
      </c>
      <c r="G189" s="37"/>
      <c r="H189" s="37"/>
      <c r="I189" s="207"/>
      <c r="J189" s="37"/>
      <c r="K189" s="37"/>
      <c r="L189" s="40"/>
      <c r="M189" s="208"/>
      <c r="N189" s="209"/>
      <c r="O189" s="72"/>
      <c r="P189" s="72"/>
      <c r="Q189" s="72"/>
      <c r="R189" s="72"/>
      <c r="S189" s="72"/>
      <c r="T189" s="73"/>
      <c r="U189" s="35"/>
      <c r="V189" s="35"/>
      <c r="W189" s="35"/>
      <c r="X189" s="35"/>
      <c r="Y189" s="35"/>
      <c r="Z189" s="35"/>
      <c r="AA189" s="35"/>
      <c r="AB189" s="35"/>
      <c r="AC189" s="35"/>
      <c r="AD189" s="35"/>
      <c r="AE189" s="35"/>
      <c r="AT189" s="18" t="s">
        <v>146</v>
      </c>
      <c r="AU189" s="18" t="s">
        <v>87</v>
      </c>
    </row>
    <row r="190" spans="2:51" s="13" customFormat="1" ht="11.25">
      <c r="B190" s="210"/>
      <c r="C190" s="211"/>
      <c r="D190" s="205" t="s">
        <v>166</v>
      </c>
      <c r="E190" s="212" t="s">
        <v>1</v>
      </c>
      <c r="F190" s="213" t="s">
        <v>251</v>
      </c>
      <c r="G190" s="211"/>
      <c r="H190" s="214">
        <v>345.276</v>
      </c>
      <c r="I190" s="215"/>
      <c r="J190" s="211"/>
      <c r="K190" s="211"/>
      <c r="L190" s="216"/>
      <c r="M190" s="217"/>
      <c r="N190" s="218"/>
      <c r="O190" s="218"/>
      <c r="P190" s="218"/>
      <c r="Q190" s="218"/>
      <c r="R190" s="218"/>
      <c r="S190" s="218"/>
      <c r="T190" s="219"/>
      <c r="AT190" s="220" t="s">
        <v>166</v>
      </c>
      <c r="AU190" s="220" t="s">
        <v>87</v>
      </c>
      <c r="AV190" s="13" t="s">
        <v>87</v>
      </c>
      <c r="AW190" s="13" t="s">
        <v>34</v>
      </c>
      <c r="AX190" s="13" t="s">
        <v>85</v>
      </c>
      <c r="AY190" s="220" t="s">
        <v>137</v>
      </c>
    </row>
    <row r="191" spans="1:65" s="2" customFormat="1" ht="37.9" customHeight="1">
      <c r="A191" s="35"/>
      <c r="B191" s="36"/>
      <c r="C191" s="192" t="s">
        <v>7</v>
      </c>
      <c r="D191" s="192" t="s">
        <v>139</v>
      </c>
      <c r="E191" s="193" t="s">
        <v>252</v>
      </c>
      <c r="F191" s="194" t="s">
        <v>253</v>
      </c>
      <c r="G191" s="195" t="s">
        <v>155</v>
      </c>
      <c r="H191" s="196">
        <v>345.276</v>
      </c>
      <c r="I191" s="197"/>
      <c r="J191" s="198">
        <f>ROUND(I191*H191,2)</f>
        <v>0</v>
      </c>
      <c r="K191" s="194" t="s">
        <v>143</v>
      </c>
      <c r="L191" s="40"/>
      <c r="M191" s="199" t="s">
        <v>1</v>
      </c>
      <c r="N191" s="200" t="s">
        <v>42</v>
      </c>
      <c r="O191" s="72"/>
      <c r="P191" s="201">
        <f>O191*H191</f>
        <v>0</v>
      </c>
      <c r="Q191" s="201">
        <v>0</v>
      </c>
      <c r="R191" s="201">
        <f>Q191*H191</f>
        <v>0</v>
      </c>
      <c r="S191" s="201">
        <v>0</v>
      </c>
      <c r="T191" s="202">
        <f>S191*H191</f>
        <v>0</v>
      </c>
      <c r="U191" s="35"/>
      <c r="V191" s="35"/>
      <c r="W191" s="35"/>
      <c r="X191" s="35"/>
      <c r="Y191" s="35"/>
      <c r="Z191" s="35"/>
      <c r="AA191" s="35"/>
      <c r="AB191" s="35"/>
      <c r="AC191" s="35"/>
      <c r="AD191" s="35"/>
      <c r="AE191" s="35"/>
      <c r="AR191" s="203" t="s">
        <v>144</v>
      </c>
      <c r="AT191" s="203" t="s">
        <v>139</v>
      </c>
      <c r="AU191" s="203" t="s">
        <v>87</v>
      </c>
      <c r="AY191" s="18" t="s">
        <v>137</v>
      </c>
      <c r="BE191" s="204">
        <f>IF(N191="základní",J191,0)</f>
        <v>0</v>
      </c>
      <c r="BF191" s="204">
        <f>IF(N191="snížená",J191,0)</f>
        <v>0</v>
      </c>
      <c r="BG191" s="204">
        <f>IF(N191="zákl. přenesená",J191,0)</f>
        <v>0</v>
      </c>
      <c r="BH191" s="204">
        <f>IF(N191="sníž. přenesená",J191,0)</f>
        <v>0</v>
      </c>
      <c r="BI191" s="204">
        <f>IF(N191="nulová",J191,0)</f>
        <v>0</v>
      </c>
      <c r="BJ191" s="18" t="s">
        <v>85</v>
      </c>
      <c r="BK191" s="204">
        <f>ROUND(I191*H191,2)</f>
        <v>0</v>
      </c>
      <c r="BL191" s="18" t="s">
        <v>144</v>
      </c>
      <c r="BM191" s="203" t="s">
        <v>254</v>
      </c>
    </row>
    <row r="192" spans="2:51" s="13" customFormat="1" ht="11.25">
      <c r="B192" s="210"/>
      <c r="C192" s="211"/>
      <c r="D192" s="205" t="s">
        <v>166</v>
      </c>
      <c r="E192" s="212" t="s">
        <v>1</v>
      </c>
      <c r="F192" s="213" t="s">
        <v>255</v>
      </c>
      <c r="G192" s="211"/>
      <c r="H192" s="214">
        <v>345.276</v>
      </c>
      <c r="I192" s="215"/>
      <c r="J192" s="211"/>
      <c r="K192" s="211"/>
      <c r="L192" s="216"/>
      <c r="M192" s="217"/>
      <c r="N192" s="218"/>
      <c r="O192" s="218"/>
      <c r="P192" s="218"/>
      <c r="Q192" s="218"/>
      <c r="R192" s="218"/>
      <c r="S192" s="218"/>
      <c r="T192" s="219"/>
      <c r="AT192" s="220" t="s">
        <v>166</v>
      </c>
      <c r="AU192" s="220" t="s">
        <v>87</v>
      </c>
      <c r="AV192" s="13" t="s">
        <v>87</v>
      </c>
      <c r="AW192" s="13" t="s">
        <v>34</v>
      </c>
      <c r="AX192" s="13" t="s">
        <v>77</v>
      </c>
      <c r="AY192" s="220" t="s">
        <v>137</v>
      </c>
    </row>
    <row r="193" spans="2:51" s="14" customFormat="1" ht="11.25">
      <c r="B193" s="221"/>
      <c r="C193" s="222"/>
      <c r="D193" s="205" t="s">
        <v>166</v>
      </c>
      <c r="E193" s="223" t="s">
        <v>1</v>
      </c>
      <c r="F193" s="224" t="s">
        <v>256</v>
      </c>
      <c r="G193" s="222"/>
      <c r="H193" s="223" t="s">
        <v>1</v>
      </c>
      <c r="I193" s="225"/>
      <c r="J193" s="222"/>
      <c r="K193" s="222"/>
      <c r="L193" s="226"/>
      <c r="M193" s="227"/>
      <c r="N193" s="228"/>
      <c r="O193" s="228"/>
      <c r="P193" s="228"/>
      <c r="Q193" s="228"/>
      <c r="R193" s="228"/>
      <c r="S193" s="228"/>
      <c r="T193" s="229"/>
      <c r="AT193" s="230" t="s">
        <v>166</v>
      </c>
      <c r="AU193" s="230" t="s">
        <v>87</v>
      </c>
      <c r="AV193" s="14" t="s">
        <v>85</v>
      </c>
      <c r="AW193" s="14" t="s">
        <v>34</v>
      </c>
      <c r="AX193" s="14" t="s">
        <v>77</v>
      </c>
      <c r="AY193" s="230" t="s">
        <v>137</v>
      </c>
    </row>
    <row r="194" spans="2:51" s="15" customFormat="1" ht="11.25">
      <c r="B194" s="231"/>
      <c r="C194" s="232"/>
      <c r="D194" s="205" t="s">
        <v>166</v>
      </c>
      <c r="E194" s="233" t="s">
        <v>1</v>
      </c>
      <c r="F194" s="234" t="s">
        <v>231</v>
      </c>
      <c r="G194" s="232"/>
      <c r="H194" s="235">
        <v>345.276</v>
      </c>
      <c r="I194" s="236"/>
      <c r="J194" s="232"/>
      <c r="K194" s="232"/>
      <c r="L194" s="237"/>
      <c r="M194" s="238"/>
      <c r="N194" s="239"/>
      <c r="O194" s="239"/>
      <c r="P194" s="239"/>
      <c r="Q194" s="239"/>
      <c r="R194" s="239"/>
      <c r="S194" s="239"/>
      <c r="T194" s="240"/>
      <c r="AT194" s="241" t="s">
        <v>166</v>
      </c>
      <c r="AU194" s="241" t="s">
        <v>87</v>
      </c>
      <c r="AV194" s="15" t="s">
        <v>144</v>
      </c>
      <c r="AW194" s="15" t="s">
        <v>34</v>
      </c>
      <c r="AX194" s="15" t="s">
        <v>85</v>
      </c>
      <c r="AY194" s="241" t="s">
        <v>137</v>
      </c>
    </row>
    <row r="195" spans="1:65" s="2" customFormat="1" ht="62.65" customHeight="1">
      <c r="A195" s="35"/>
      <c r="B195" s="36"/>
      <c r="C195" s="192" t="s">
        <v>257</v>
      </c>
      <c r="D195" s="192" t="s">
        <v>139</v>
      </c>
      <c r="E195" s="193" t="s">
        <v>258</v>
      </c>
      <c r="F195" s="194" t="s">
        <v>259</v>
      </c>
      <c r="G195" s="195" t="s">
        <v>219</v>
      </c>
      <c r="H195" s="196">
        <v>147.869</v>
      </c>
      <c r="I195" s="197"/>
      <c r="J195" s="198">
        <f>ROUND(I195*H195,2)</f>
        <v>0</v>
      </c>
      <c r="K195" s="194" t="s">
        <v>143</v>
      </c>
      <c r="L195" s="40"/>
      <c r="M195" s="199" t="s">
        <v>1</v>
      </c>
      <c r="N195" s="200" t="s">
        <v>42</v>
      </c>
      <c r="O195" s="72"/>
      <c r="P195" s="201">
        <f>O195*H195</f>
        <v>0</v>
      </c>
      <c r="Q195" s="201">
        <v>0</v>
      </c>
      <c r="R195" s="201">
        <f>Q195*H195</f>
        <v>0</v>
      </c>
      <c r="S195" s="201">
        <v>0</v>
      </c>
      <c r="T195" s="202">
        <f>S195*H195</f>
        <v>0</v>
      </c>
      <c r="U195" s="35"/>
      <c r="V195" s="35"/>
      <c r="W195" s="35"/>
      <c r="X195" s="35"/>
      <c r="Y195" s="35"/>
      <c r="Z195" s="35"/>
      <c r="AA195" s="35"/>
      <c r="AB195" s="35"/>
      <c r="AC195" s="35"/>
      <c r="AD195" s="35"/>
      <c r="AE195" s="35"/>
      <c r="AR195" s="203" t="s">
        <v>144</v>
      </c>
      <c r="AT195" s="203" t="s">
        <v>139</v>
      </c>
      <c r="AU195" s="203" t="s">
        <v>87</v>
      </c>
      <c r="AY195" s="18" t="s">
        <v>137</v>
      </c>
      <c r="BE195" s="204">
        <f>IF(N195="základní",J195,0)</f>
        <v>0</v>
      </c>
      <c r="BF195" s="204">
        <f>IF(N195="snížená",J195,0)</f>
        <v>0</v>
      </c>
      <c r="BG195" s="204">
        <f>IF(N195="zákl. přenesená",J195,0)</f>
        <v>0</v>
      </c>
      <c r="BH195" s="204">
        <f>IF(N195="sníž. přenesená",J195,0)</f>
        <v>0</v>
      </c>
      <c r="BI195" s="204">
        <f>IF(N195="nulová",J195,0)</f>
        <v>0</v>
      </c>
      <c r="BJ195" s="18" t="s">
        <v>85</v>
      </c>
      <c r="BK195" s="204">
        <f>ROUND(I195*H195,2)</f>
        <v>0</v>
      </c>
      <c r="BL195" s="18" t="s">
        <v>144</v>
      </c>
      <c r="BM195" s="203" t="s">
        <v>260</v>
      </c>
    </row>
    <row r="196" spans="1:47" s="2" customFormat="1" ht="68.25">
      <c r="A196" s="35"/>
      <c r="B196" s="36"/>
      <c r="C196" s="37"/>
      <c r="D196" s="205" t="s">
        <v>146</v>
      </c>
      <c r="E196" s="37"/>
      <c r="F196" s="206" t="s">
        <v>261</v>
      </c>
      <c r="G196" s="37"/>
      <c r="H196" s="37"/>
      <c r="I196" s="207"/>
      <c r="J196" s="37"/>
      <c r="K196" s="37"/>
      <c r="L196" s="40"/>
      <c r="M196" s="208"/>
      <c r="N196" s="209"/>
      <c r="O196" s="72"/>
      <c r="P196" s="72"/>
      <c r="Q196" s="72"/>
      <c r="R196" s="72"/>
      <c r="S196" s="72"/>
      <c r="T196" s="73"/>
      <c r="U196" s="35"/>
      <c r="V196" s="35"/>
      <c r="W196" s="35"/>
      <c r="X196" s="35"/>
      <c r="Y196" s="35"/>
      <c r="Z196" s="35"/>
      <c r="AA196" s="35"/>
      <c r="AB196" s="35"/>
      <c r="AC196" s="35"/>
      <c r="AD196" s="35"/>
      <c r="AE196" s="35"/>
      <c r="AT196" s="18" t="s">
        <v>146</v>
      </c>
      <c r="AU196" s="18" t="s">
        <v>87</v>
      </c>
    </row>
    <row r="197" spans="2:51" s="13" customFormat="1" ht="11.25">
      <c r="B197" s="210"/>
      <c r="C197" s="211"/>
      <c r="D197" s="205" t="s">
        <v>166</v>
      </c>
      <c r="E197" s="212" t="s">
        <v>1</v>
      </c>
      <c r="F197" s="213" t="s">
        <v>262</v>
      </c>
      <c r="G197" s="211"/>
      <c r="H197" s="214">
        <v>79.235</v>
      </c>
      <c r="I197" s="215"/>
      <c r="J197" s="211"/>
      <c r="K197" s="211"/>
      <c r="L197" s="216"/>
      <c r="M197" s="217"/>
      <c r="N197" s="218"/>
      <c r="O197" s="218"/>
      <c r="P197" s="218"/>
      <c r="Q197" s="218"/>
      <c r="R197" s="218"/>
      <c r="S197" s="218"/>
      <c r="T197" s="219"/>
      <c r="AT197" s="220" t="s">
        <v>166</v>
      </c>
      <c r="AU197" s="220" t="s">
        <v>87</v>
      </c>
      <c r="AV197" s="13" t="s">
        <v>87</v>
      </c>
      <c r="AW197" s="13" t="s">
        <v>34</v>
      </c>
      <c r="AX197" s="13" t="s">
        <v>77</v>
      </c>
      <c r="AY197" s="220" t="s">
        <v>137</v>
      </c>
    </row>
    <row r="198" spans="2:51" s="13" customFormat="1" ht="11.25">
      <c r="B198" s="210"/>
      <c r="C198" s="211"/>
      <c r="D198" s="205" t="s">
        <v>166</v>
      </c>
      <c r="E198" s="212" t="s">
        <v>1</v>
      </c>
      <c r="F198" s="213" t="s">
        <v>263</v>
      </c>
      <c r="G198" s="211"/>
      <c r="H198" s="214">
        <v>1.749</v>
      </c>
      <c r="I198" s="215"/>
      <c r="J198" s="211"/>
      <c r="K198" s="211"/>
      <c r="L198" s="216"/>
      <c r="M198" s="217"/>
      <c r="N198" s="218"/>
      <c r="O198" s="218"/>
      <c r="P198" s="218"/>
      <c r="Q198" s="218"/>
      <c r="R198" s="218"/>
      <c r="S198" s="218"/>
      <c r="T198" s="219"/>
      <c r="AT198" s="220" t="s">
        <v>166</v>
      </c>
      <c r="AU198" s="220" t="s">
        <v>87</v>
      </c>
      <c r="AV198" s="13" t="s">
        <v>87</v>
      </c>
      <c r="AW198" s="13" t="s">
        <v>34</v>
      </c>
      <c r="AX198" s="13" t="s">
        <v>77</v>
      </c>
      <c r="AY198" s="220" t="s">
        <v>137</v>
      </c>
    </row>
    <row r="199" spans="2:51" s="13" customFormat="1" ht="11.25">
      <c r="B199" s="210"/>
      <c r="C199" s="211"/>
      <c r="D199" s="205" t="s">
        <v>166</v>
      </c>
      <c r="E199" s="212" t="s">
        <v>1</v>
      </c>
      <c r="F199" s="213" t="s">
        <v>264</v>
      </c>
      <c r="G199" s="211"/>
      <c r="H199" s="214">
        <v>65.136</v>
      </c>
      <c r="I199" s="215"/>
      <c r="J199" s="211"/>
      <c r="K199" s="211"/>
      <c r="L199" s="216"/>
      <c r="M199" s="217"/>
      <c r="N199" s="218"/>
      <c r="O199" s="218"/>
      <c r="P199" s="218"/>
      <c r="Q199" s="218"/>
      <c r="R199" s="218"/>
      <c r="S199" s="218"/>
      <c r="T199" s="219"/>
      <c r="AT199" s="220" t="s">
        <v>166</v>
      </c>
      <c r="AU199" s="220" t="s">
        <v>87</v>
      </c>
      <c r="AV199" s="13" t="s">
        <v>87</v>
      </c>
      <c r="AW199" s="13" t="s">
        <v>34</v>
      </c>
      <c r="AX199" s="13" t="s">
        <v>77</v>
      </c>
      <c r="AY199" s="220" t="s">
        <v>137</v>
      </c>
    </row>
    <row r="200" spans="2:51" s="13" customFormat="1" ht="11.25">
      <c r="B200" s="210"/>
      <c r="C200" s="211"/>
      <c r="D200" s="205" t="s">
        <v>166</v>
      </c>
      <c r="E200" s="212" t="s">
        <v>1</v>
      </c>
      <c r="F200" s="213" t="s">
        <v>265</v>
      </c>
      <c r="G200" s="211"/>
      <c r="H200" s="214">
        <v>1.749</v>
      </c>
      <c r="I200" s="215"/>
      <c r="J200" s="211"/>
      <c r="K200" s="211"/>
      <c r="L200" s="216"/>
      <c r="M200" s="217"/>
      <c r="N200" s="218"/>
      <c r="O200" s="218"/>
      <c r="P200" s="218"/>
      <c r="Q200" s="218"/>
      <c r="R200" s="218"/>
      <c r="S200" s="218"/>
      <c r="T200" s="219"/>
      <c r="AT200" s="220" t="s">
        <v>166</v>
      </c>
      <c r="AU200" s="220" t="s">
        <v>87</v>
      </c>
      <c r="AV200" s="13" t="s">
        <v>87</v>
      </c>
      <c r="AW200" s="13" t="s">
        <v>34</v>
      </c>
      <c r="AX200" s="13" t="s">
        <v>77</v>
      </c>
      <c r="AY200" s="220" t="s">
        <v>137</v>
      </c>
    </row>
    <row r="201" spans="2:51" s="15" customFormat="1" ht="11.25">
      <c r="B201" s="231"/>
      <c r="C201" s="232"/>
      <c r="D201" s="205" t="s">
        <v>166</v>
      </c>
      <c r="E201" s="233" t="s">
        <v>1</v>
      </c>
      <c r="F201" s="234" t="s">
        <v>231</v>
      </c>
      <c r="G201" s="232"/>
      <c r="H201" s="235">
        <v>147.869</v>
      </c>
      <c r="I201" s="236"/>
      <c r="J201" s="232"/>
      <c r="K201" s="232"/>
      <c r="L201" s="237"/>
      <c r="M201" s="238"/>
      <c r="N201" s="239"/>
      <c r="O201" s="239"/>
      <c r="P201" s="239"/>
      <c r="Q201" s="239"/>
      <c r="R201" s="239"/>
      <c r="S201" s="239"/>
      <c r="T201" s="240"/>
      <c r="AT201" s="241" t="s">
        <v>166</v>
      </c>
      <c r="AU201" s="241" t="s">
        <v>87</v>
      </c>
      <c r="AV201" s="15" t="s">
        <v>144</v>
      </c>
      <c r="AW201" s="15" t="s">
        <v>34</v>
      </c>
      <c r="AX201" s="15" t="s">
        <v>85</v>
      </c>
      <c r="AY201" s="241" t="s">
        <v>137</v>
      </c>
    </row>
    <row r="202" spans="1:65" s="2" customFormat="1" ht="62.65" customHeight="1">
      <c r="A202" s="35"/>
      <c r="B202" s="36"/>
      <c r="C202" s="192" t="s">
        <v>266</v>
      </c>
      <c r="D202" s="192" t="s">
        <v>139</v>
      </c>
      <c r="E202" s="193" t="s">
        <v>267</v>
      </c>
      <c r="F202" s="194" t="s">
        <v>268</v>
      </c>
      <c r="G202" s="195" t="s">
        <v>219</v>
      </c>
      <c r="H202" s="196">
        <v>79.235</v>
      </c>
      <c r="I202" s="197"/>
      <c r="J202" s="198">
        <f>ROUND(I202*H202,2)</f>
        <v>0</v>
      </c>
      <c r="K202" s="194" t="s">
        <v>143</v>
      </c>
      <c r="L202" s="40"/>
      <c r="M202" s="199" t="s">
        <v>1</v>
      </c>
      <c r="N202" s="200" t="s">
        <v>42</v>
      </c>
      <c r="O202" s="72"/>
      <c r="P202" s="201">
        <f>O202*H202</f>
        <v>0</v>
      </c>
      <c r="Q202" s="201">
        <v>0</v>
      </c>
      <c r="R202" s="201">
        <f>Q202*H202</f>
        <v>0</v>
      </c>
      <c r="S202" s="201">
        <v>0</v>
      </c>
      <c r="T202" s="202">
        <f>S202*H202</f>
        <v>0</v>
      </c>
      <c r="U202" s="35"/>
      <c r="V202" s="35"/>
      <c r="W202" s="35"/>
      <c r="X202" s="35"/>
      <c r="Y202" s="35"/>
      <c r="Z202" s="35"/>
      <c r="AA202" s="35"/>
      <c r="AB202" s="35"/>
      <c r="AC202" s="35"/>
      <c r="AD202" s="35"/>
      <c r="AE202" s="35"/>
      <c r="AR202" s="203" t="s">
        <v>144</v>
      </c>
      <c r="AT202" s="203" t="s">
        <v>139</v>
      </c>
      <c r="AU202" s="203" t="s">
        <v>87</v>
      </c>
      <c r="AY202" s="18" t="s">
        <v>137</v>
      </c>
      <c r="BE202" s="204">
        <f>IF(N202="základní",J202,0)</f>
        <v>0</v>
      </c>
      <c r="BF202" s="204">
        <f>IF(N202="snížená",J202,0)</f>
        <v>0</v>
      </c>
      <c r="BG202" s="204">
        <f>IF(N202="zákl. přenesená",J202,0)</f>
        <v>0</v>
      </c>
      <c r="BH202" s="204">
        <f>IF(N202="sníž. přenesená",J202,0)</f>
        <v>0</v>
      </c>
      <c r="BI202" s="204">
        <f>IF(N202="nulová",J202,0)</f>
        <v>0</v>
      </c>
      <c r="BJ202" s="18" t="s">
        <v>85</v>
      </c>
      <c r="BK202" s="204">
        <f>ROUND(I202*H202,2)</f>
        <v>0</v>
      </c>
      <c r="BL202" s="18" t="s">
        <v>144</v>
      </c>
      <c r="BM202" s="203" t="s">
        <v>269</v>
      </c>
    </row>
    <row r="203" spans="1:47" s="2" customFormat="1" ht="68.25">
      <c r="A203" s="35"/>
      <c r="B203" s="36"/>
      <c r="C203" s="37"/>
      <c r="D203" s="205" t="s">
        <v>146</v>
      </c>
      <c r="E203" s="37"/>
      <c r="F203" s="206" t="s">
        <v>261</v>
      </c>
      <c r="G203" s="37"/>
      <c r="H203" s="37"/>
      <c r="I203" s="207"/>
      <c r="J203" s="37"/>
      <c r="K203" s="37"/>
      <c r="L203" s="40"/>
      <c r="M203" s="208"/>
      <c r="N203" s="209"/>
      <c r="O203" s="72"/>
      <c r="P203" s="72"/>
      <c r="Q203" s="72"/>
      <c r="R203" s="72"/>
      <c r="S203" s="72"/>
      <c r="T203" s="73"/>
      <c r="U203" s="35"/>
      <c r="V203" s="35"/>
      <c r="W203" s="35"/>
      <c r="X203" s="35"/>
      <c r="Y203" s="35"/>
      <c r="Z203" s="35"/>
      <c r="AA203" s="35"/>
      <c r="AB203" s="35"/>
      <c r="AC203" s="35"/>
      <c r="AD203" s="35"/>
      <c r="AE203" s="35"/>
      <c r="AT203" s="18" t="s">
        <v>146</v>
      </c>
      <c r="AU203" s="18" t="s">
        <v>87</v>
      </c>
    </row>
    <row r="204" spans="2:51" s="13" customFormat="1" ht="11.25">
      <c r="B204" s="210"/>
      <c r="C204" s="211"/>
      <c r="D204" s="205" t="s">
        <v>166</v>
      </c>
      <c r="E204" s="212" t="s">
        <v>1</v>
      </c>
      <c r="F204" s="213" t="s">
        <v>262</v>
      </c>
      <c r="G204" s="211"/>
      <c r="H204" s="214">
        <v>79.235</v>
      </c>
      <c r="I204" s="215"/>
      <c r="J204" s="211"/>
      <c r="K204" s="211"/>
      <c r="L204" s="216"/>
      <c r="M204" s="217"/>
      <c r="N204" s="218"/>
      <c r="O204" s="218"/>
      <c r="P204" s="218"/>
      <c r="Q204" s="218"/>
      <c r="R204" s="218"/>
      <c r="S204" s="218"/>
      <c r="T204" s="219"/>
      <c r="AT204" s="220" t="s">
        <v>166</v>
      </c>
      <c r="AU204" s="220" t="s">
        <v>87</v>
      </c>
      <c r="AV204" s="13" t="s">
        <v>87</v>
      </c>
      <c r="AW204" s="13" t="s">
        <v>34</v>
      </c>
      <c r="AX204" s="13" t="s">
        <v>85</v>
      </c>
      <c r="AY204" s="220" t="s">
        <v>137</v>
      </c>
    </row>
    <row r="205" spans="1:65" s="2" customFormat="1" ht="62.65" customHeight="1">
      <c r="A205" s="35"/>
      <c r="B205" s="36"/>
      <c r="C205" s="192" t="s">
        <v>270</v>
      </c>
      <c r="D205" s="192" t="s">
        <v>139</v>
      </c>
      <c r="E205" s="193" t="s">
        <v>271</v>
      </c>
      <c r="F205" s="194" t="s">
        <v>272</v>
      </c>
      <c r="G205" s="195" t="s">
        <v>219</v>
      </c>
      <c r="H205" s="196">
        <v>29.815</v>
      </c>
      <c r="I205" s="197"/>
      <c r="J205" s="198">
        <f>ROUND(I205*H205,2)</f>
        <v>0</v>
      </c>
      <c r="K205" s="194" t="s">
        <v>143</v>
      </c>
      <c r="L205" s="40"/>
      <c r="M205" s="199" t="s">
        <v>1</v>
      </c>
      <c r="N205" s="200" t="s">
        <v>42</v>
      </c>
      <c r="O205" s="72"/>
      <c r="P205" s="201">
        <f>O205*H205</f>
        <v>0</v>
      </c>
      <c r="Q205" s="201">
        <v>0</v>
      </c>
      <c r="R205" s="201">
        <f>Q205*H205</f>
        <v>0</v>
      </c>
      <c r="S205" s="201">
        <v>0</v>
      </c>
      <c r="T205" s="202">
        <f>S205*H205</f>
        <v>0</v>
      </c>
      <c r="U205" s="35"/>
      <c r="V205" s="35"/>
      <c r="W205" s="35"/>
      <c r="X205" s="35"/>
      <c r="Y205" s="35"/>
      <c r="Z205" s="35"/>
      <c r="AA205" s="35"/>
      <c r="AB205" s="35"/>
      <c r="AC205" s="35"/>
      <c r="AD205" s="35"/>
      <c r="AE205" s="35"/>
      <c r="AR205" s="203" t="s">
        <v>144</v>
      </c>
      <c r="AT205" s="203" t="s">
        <v>139</v>
      </c>
      <c r="AU205" s="203" t="s">
        <v>87</v>
      </c>
      <c r="AY205" s="18" t="s">
        <v>137</v>
      </c>
      <c r="BE205" s="204">
        <f>IF(N205="základní",J205,0)</f>
        <v>0</v>
      </c>
      <c r="BF205" s="204">
        <f>IF(N205="snížená",J205,0)</f>
        <v>0</v>
      </c>
      <c r="BG205" s="204">
        <f>IF(N205="zákl. přenesená",J205,0)</f>
        <v>0</v>
      </c>
      <c r="BH205" s="204">
        <f>IF(N205="sníž. přenesená",J205,0)</f>
        <v>0</v>
      </c>
      <c r="BI205" s="204">
        <f>IF(N205="nulová",J205,0)</f>
        <v>0</v>
      </c>
      <c r="BJ205" s="18" t="s">
        <v>85</v>
      </c>
      <c r="BK205" s="204">
        <f>ROUND(I205*H205,2)</f>
        <v>0</v>
      </c>
      <c r="BL205" s="18" t="s">
        <v>144</v>
      </c>
      <c r="BM205" s="203" t="s">
        <v>273</v>
      </c>
    </row>
    <row r="206" spans="1:47" s="2" customFormat="1" ht="68.25">
      <c r="A206" s="35"/>
      <c r="B206" s="36"/>
      <c r="C206" s="37"/>
      <c r="D206" s="205" t="s">
        <v>146</v>
      </c>
      <c r="E206" s="37"/>
      <c r="F206" s="206" t="s">
        <v>261</v>
      </c>
      <c r="G206" s="37"/>
      <c r="H206" s="37"/>
      <c r="I206" s="207"/>
      <c r="J206" s="37"/>
      <c r="K206" s="37"/>
      <c r="L206" s="40"/>
      <c r="M206" s="208"/>
      <c r="N206" s="209"/>
      <c r="O206" s="72"/>
      <c r="P206" s="72"/>
      <c r="Q206" s="72"/>
      <c r="R206" s="72"/>
      <c r="S206" s="72"/>
      <c r="T206" s="73"/>
      <c r="U206" s="35"/>
      <c r="V206" s="35"/>
      <c r="W206" s="35"/>
      <c r="X206" s="35"/>
      <c r="Y206" s="35"/>
      <c r="Z206" s="35"/>
      <c r="AA206" s="35"/>
      <c r="AB206" s="35"/>
      <c r="AC206" s="35"/>
      <c r="AD206" s="35"/>
      <c r="AE206" s="35"/>
      <c r="AT206" s="18" t="s">
        <v>146</v>
      </c>
      <c r="AU206" s="18" t="s">
        <v>87</v>
      </c>
    </row>
    <row r="207" spans="2:51" s="13" customFormat="1" ht="11.25">
      <c r="B207" s="210"/>
      <c r="C207" s="211"/>
      <c r="D207" s="205" t="s">
        <v>166</v>
      </c>
      <c r="E207" s="212" t="s">
        <v>1</v>
      </c>
      <c r="F207" s="213" t="s">
        <v>274</v>
      </c>
      <c r="G207" s="211"/>
      <c r="H207" s="214">
        <v>29.815</v>
      </c>
      <c r="I207" s="215"/>
      <c r="J207" s="211"/>
      <c r="K207" s="211"/>
      <c r="L207" s="216"/>
      <c r="M207" s="217"/>
      <c r="N207" s="218"/>
      <c r="O207" s="218"/>
      <c r="P207" s="218"/>
      <c r="Q207" s="218"/>
      <c r="R207" s="218"/>
      <c r="S207" s="218"/>
      <c r="T207" s="219"/>
      <c r="AT207" s="220" t="s">
        <v>166</v>
      </c>
      <c r="AU207" s="220" t="s">
        <v>87</v>
      </c>
      <c r="AV207" s="13" t="s">
        <v>87</v>
      </c>
      <c r="AW207" s="13" t="s">
        <v>34</v>
      </c>
      <c r="AX207" s="13" t="s">
        <v>77</v>
      </c>
      <c r="AY207" s="220" t="s">
        <v>137</v>
      </c>
    </row>
    <row r="208" spans="2:51" s="14" customFormat="1" ht="22.5">
      <c r="B208" s="221"/>
      <c r="C208" s="222"/>
      <c r="D208" s="205" t="s">
        <v>166</v>
      </c>
      <c r="E208" s="223" t="s">
        <v>1</v>
      </c>
      <c r="F208" s="224" t="s">
        <v>275</v>
      </c>
      <c r="G208" s="222"/>
      <c r="H208" s="223" t="s">
        <v>1</v>
      </c>
      <c r="I208" s="225"/>
      <c r="J208" s="222"/>
      <c r="K208" s="222"/>
      <c r="L208" s="226"/>
      <c r="M208" s="227"/>
      <c r="N208" s="228"/>
      <c r="O208" s="228"/>
      <c r="P208" s="228"/>
      <c r="Q208" s="228"/>
      <c r="R208" s="228"/>
      <c r="S208" s="228"/>
      <c r="T208" s="229"/>
      <c r="AT208" s="230" t="s">
        <v>166</v>
      </c>
      <c r="AU208" s="230" t="s">
        <v>87</v>
      </c>
      <c r="AV208" s="14" t="s">
        <v>85</v>
      </c>
      <c r="AW208" s="14" t="s">
        <v>34</v>
      </c>
      <c r="AX208" s="14" t="s">
        <v>77</v>
      </c>
      <c r="AY208" s="230" t="s">
        <v>137</v>
      </c>
    </row>
    <row r="209" spans="2:51" s="15" customFormat="1" ht="11.25">
      <c r="B209" s="231"/>
      <c r="C209" s="232"/>
      <c r="D209" s="205" t="s">
        <v>166</v>
      </c>
      <c r="E209" s="233" t="s">
        <v>1</v>
      </c>
      <c r="F209" s="234" t="s">
        <v>231</v>
      </c>
      <c r="G209" s="232"/>
      <c r="H209" s="235">
        <v>29.815</v>
      </c>
      <c r="I209" s="236"/>
      <c r="J209" s="232"/>
      <c r="K209" s="232"/>
      <c r="L209" s="237"/>
      <c r="M209" s="238"/>
      <c r="N209" s="239"/>
      <c r="O209" s="239"/>
      <c r="P209" s="239"/>
      <c r="Q209" s="239"/>
      <c r="R209" s="239"/>
      <c r="S209" s="239"/>
      <c r="T209" s="240"/>
      <c r="AT209" s="241" t="s">
        <v>166</v>
      </c>
      <c r="AU209" s="241" t="s">
        <v>87</v>
      </c>
      <c r="AV209" s="15" t="s">
        <v>144</v>
      </c>
      <c r="AW209" s="15" t="s">
        <v>34</v>
      </c>
      <c r="AX209" s="15" t="s">
        <v>85</v>
      </c>
      <c r="AY209" s="241" t="s">
        <v>137</v>
      </c>
    </row>
    <row r="210" spans="1:65" s="2" customFormat="1" ht="62.65" customHeight="1">
      <c r="A210" s="35"/>
      <c r="B210" s="36"/>
      <c r="C210" s="192" t="s">
        <v>276</v>
      </c>
      <c r="D210" s="192" t="s">
        <v>139</v>
      </c>
      <c r="E210" s="193" t="s">
        <v>277</v>
      </c>
      <c r="F210" s="194" t="s">
        <v>278</v>
      </c>
      <c r="G210" s="195" t="s">
        <v>219</v>
      </c>
      <c r="H210" s="196">
        <v>94.952</v>
      </c>
      <c r="I210" s="197"/>
      <c r="J210" s="198">
        <f>ROUND(I210*H210,2)</f>
        <v>0</v>
      </c>
      <c r="K210" s="194" t="s">
        <v>143</v>
      </c>
      <c r="L210" s="40"/>
      <c r="M210" s="199" t="s">
        <v>1</v>
      </c>
      <c r="N210" s="200" t="s">
        <v>42</v>
      </c>
      <c r="O210" s="72"/>
      <c r="P210" s="201">
        <f>O210*H210</f>
        <v>0</v>
      </c>
      <c r="Q210" s="201">
        <v>0</v>
      </c>
      <c r="R210" s="201">
        <f>Q210*H210</f>
        <v>0</v>
      </c>
      <c r="S210" s="201">
        <v>0</v>
      </c>
      <c r="T210" s="202">
        <f>S210*H210</f>
        <v>0</v>
      </c>
      <c r="U210" s="35"/>
      <c r="V210" s="35"/>
      <c r="W210" s="35"/>
      <c r="X210" s="35"/>
      <c r="Y210" s="35"/>
      <c r="Z210" s="35"/>
      <c r="AA210" s="35"/>
      <c r="AB210" s="35"/>
      <c r="AC210" s="35"/>
      <c r="AD210" s="35"/>
      <c r="AE210" s="35"/>
      <c r="AR210" s="203" t="s">
        <v>144</v>
      </c>
      <c r="AT210" s="203" t="s">
        <v>139</v>
      </c>
      <c r="AU210" s="203" t="s">
        <v>87</v>
      </c>
      <c r="AY210" s="18" t="s">
        <v>137</v>
      </c>
      <c r="BE210" s="204">
        <f>IF(N210="základní",J210,0)</f>
        <v>0</v>
      </c>
      <c r="BF210" s="204">
        <f>IF(N210="snížená",J210,0)</f>
        <v>0</v>
      </c>
      <c r="BG210" s="204">
        <f>IF(N210="zákl. přenesená",J210,0)</f>
        <v>0</v>
      </c>
      <c r="BH210" s="204">
        <f>IF(N210="sníž. přenesená",J210,0)</f>
        <v>0</v>
      </c>
      <c r="BI210" s="204">
        <f>IF(N210="nulová",J210,0)</f>
        <v>0</v>
      </c>
      <c r="BJ210" s="18" t="s">
        <v>85</v>
      </c>
      <c r="BK210" s="204">
        <f>ROUND(I210*H210,2)</f>
        <v>0</v>
      </c>
      <c r="BL210" s="18" t="s">
        <v>144</v>
      </c>
      <c r="BM210" s="203" t="s">
        <v>279</v>
      </c>
    </row>
    <row r="211" spans="1:47" s="2" customFormat="1" ht="68.25">
      <c r="A211" s="35"/>
      <c r="B211" s="36"/>
      <c r="C211" s="37"/>
      <c r="D211" s="205" t="s">
        <v>146</v>
      </c>
      <c r="E211" s="37"/>
      <c r="F211" s="206" t="s">
        <v>261</v>
      </c>
      <c r="G211" s="37"/>
      <c r="H211" s="37"/>
      <c r="I211" s="207"/>
      <c r="J211" s="37"/>
      <c r="K211" s="37"/>
      <c r="L211" s="40"/>
      <c r="M211" s="208"/>
      <c r="N211" s="209"/>
      <c r="O211" s="72"/>
      <c r="P211" s="72"/>
      <c r="Q211" s="72"/>
      <c r="R211" s="72"/>
      <c r="S211" s="72"/>
      <c r="T211" s="73"/>
      <c r="U211" s="35"/>
      <c r="V211" s="35"/>
      <c r="W211" s="35"/>
      <c r="X211" s="35"/>
      <c r="Y211" s="35"/>
      <c r="Z211" s="35"/>
      <c r="AA211" s="35"/>
      <c r="AB211" s="35"/>
      <c r="AC211" s="35"/>
      <c r="AD211" s="35"/>
      <c r="AE211" s="35"/>
      <c r="AT211" s="18" t="s">
        <v>146</v>
      </c>
      <c r="AU211" s="18" t="s">
        <v>87</v>
      </c>
    </row>
    <row r="212" spans="2:51" s="13" customFormat="1" ht="11.25">
      <c r="B212" s="210"/>
      <c r="C212" s="211"/>
      <c r="D212" s="205" t="s">
        <v>166</v>
      </c>
      <c r="E212" s="212" t="s">
        <v>1</v>
      </c>
      <c r="F212" s="213" t="s">
        <v>280</v>
      </c>
      <c r="G212" s="211"/>
      <c r="H212" s="214">
        <v>94.952</v>
      </c>
      <c r="I212" s="215"/>
      <c r="J212" s="211"/>
      <c r="K212" s="211"/>
      <c r="L212" s="216"/>
      <c r="M212" s="217"/>
      <c r="N212" s="218"/>
      <c r="O212" s="218"/>
      <c r="P212" s="218"/>
      <c r="Q212" s="218"/>
      <c r="R212" s="218"/>
      <c r="S212" s="218"/>
      <c r="T212" s="219"/>
      <c r="AT212" s="220" t="s">
        <v>166</v>
      </c>
      <c r="AU212" s="220" t="s">
        <v>87</v>
      </c>
      <c r="AV212" s="13" t="s">
        <v>87</v>
      </c>
      <c r="AW212" s="13" t="s">
        <v>34</v>
      </c>
      <c r="AX212" s="13" t="s">
        <v>77</v>
      </c>
      <c r="AY212" s="220" t="s">
        <v>137</v>
      </c>
    </row>
    <row r="213" spans="2:51" s="14" customFormat="1" ht="22.5">
      <c r="B213" s="221"/>
      <c r="C213" s="222"/>
      <c r="D213" s="205" t="s">
        <v>166</v>
      </c>
      <c r="E213" s="223" t="s">
        <v>1</v>
      </c>
      <c r="F213" s="224" t="s">
        <v>275</v>
      </c>
      <c r="G213" s="222"/>
      <c r="H213" s="223" t="s">
        <v>1</v>
      </c>
      <c r="I213" s="225"/>
      <c r="J213" s="222"/>
      <c r="K213" s="222"/>
      <c r="L213" s="226"/>
      <c r="M213" s="227"/>
      <c r="N213" s="228"/>
      <c r="O213" s="228"/>
      <c r="P213" s="228"/>
      <c r="Q213" s="228"/>
      <c r="R213" s="228"/>
      <c r="S213" s="228"/>
      <c r="T213" s="229"/>
      <c r="AT213" s="230" t="s">
        <v>166</v>
      </c>
      <c r="AU213" s="230" t="s">
        <v>87</v>
      </c>
      <c r="AV213" s="14" t="s">
        <v>85</v>
      </c>
      <c r="AW213" s="14" t="s">
        <v>34</v>
      </c>
      <c r="AX213" s="14" t="s">
        <v>77</v>
      </c>
      <c r="AY213" s="230" t="s">
        <v>137</v>
      </c>
    </row>
    <row r="214" spans="2:51" s="15" customFormat="1" ht="11.25">
      <c r="B214" s="231"/>
      <c r="C214" s="232"/>
      <c r="D214" s="205" t="s">
        <v>166</v>
      </c>
      <c r="E214" s="233" t="s">
        <v>1</v>
      </c>
      <c r="F214" s="234" t="s">
        <v>231</v>
      </c>
      <c r="G214" s="232"/>
      <c r="H214" s="235">
        <v>94.952</v>
      </c>
      <c r="I214" s="236"/>
      <c r="J214" s="232"/>
      <c r="K214" s="232"/>
      <c r="L214" s="237"/>
      <c r="M214" s="238"/>
      <c r="N214" s="239"/>
      <c r="O214" s="239"/>
      <c r="P214" s="239"/>
      <c r="Q214" s="239"/>
      <c r="R214" s="239"/>
      <c r="S214" s="239"/>
      <c r="T214" s="240"/>
      <c r="AT214" s="241" t="s">
        <v>166</v>
      </c>
      <c r="AU214" s="241" t="s">
        <v>87</v>
      </c>
      <c r="AV214" s="15" t="s">
        <v>144</v>
      </c>
      <c r="AW214" s="15" t="s">
        <v>34</v>
      </c>
      <c r="AX214" s="15" t="s">
        <v>85</v>
      </c>
      <c r="AY214" s="241" t="s">
        <v>137</v>
      </c>
    </row>
    <row r="215" spans="1:65" s="2" customFormat="1" ht="37.9" customHeight="1">
      <c r="A215" s="35"/>
      <c r="B215" s="36"/>
      <c r="C215" s="192" t="s">
        <v>281</v>
      </c>
      <c r="D215" s="192" t="s">
        <v>139</v>
      </c>
      <c r="E215" s="193" t="s">
        <v>282</v>
      </c>
      <c r="F215" s="194" t="s">
        <v>283</v>
      </c>
      <c r="G215" s="195" t="s">
        <v>219</v>
      </c>
      <c r="H215" s="196">
        <v>96.7</v>
      </c>
      <c r="I215" s="197"/>
      <c r="J215" s="198">
        <f>ROUND(I215*H215,2)</f>
        <v>0</v>
      </c>
      <c r="K215" s="194" t="s">
        <v>143</v>
      </c>
      <c r="L215" s="40"/>
      <c r="M215" s="199" t="s">
        <v>1</v>
      </c>
      <c r="N215" s="200" t="s">
        <v>42</v>
      </c>
      <c r="O215" s="72"/>
      <c r="P215" s="201">
        <f>O215*H215</f>
        <v>0</v>
      </c>
      <c r="Q215" s="201">
        <v>0</v>
      </c>
      <c r="R215" s="201">
        <f>Q215*H215</f>
        <v>0</v>
      </c>
      <c r="S215" s="201">
        <v>0</v>
      </c>
      <c r="T215" s="202">
        <f>S215*H215</f>
        <v>0</v>
      </c>
      <c r="U215" s="35"/>
      <c r="V215" s="35"/>
      <c r="W215" s="35"/>
      <c r="X215" s="35"/>
      <c r="Y215" s="35"/>
      <c r="Z215" s="35"/>
      <c r="AA215" s="35"/>
      <c r="AB215" s="35"/>
      <c r="AC215" s="35"/>
      <c r="AD215" s="35"/>
      <c r="AE215" s="35"/>
      <c r="AR215" s="203" t="s">
        <v>144</v>
      </c>
      <c r="AT215" s="203" t="s">
        <v>139</v>
      </c>
      <c r="AU215" s="203" t="s">
        <v>87</v>
      </c>
      <c r="AY215" s="18" t="s">
        <v>137</v>
      </c>
      <c r="BE215" s="204">
        <f>IF(N215="základní",J215,0)</f>
        <v>0</v>
      </c>
      <c r="BF215" s="204">
        <f>IF(N215="snížená",J215,0)</f>
        <v>0</v>
      </c>
      <c r="BG215" s="204">
        <f>IF(N215="zákl. přenesená",J215,0)</f>
        <v>0</v>
      </c>
      <c r="BH215" s="204">
        <f>IF(N215="sníž. přenesená",J215,0)</f>
        <v>0</v>
      </c>
      <c r="BI215" s="204">
        <f>IF(N215="nulová",J215,0)</f>
        <v>0</v>
      </c>
      <c r="BJ215" s="18" t="s">
        <v>85</v>
      </c>
      <c r="BK215" s="204">
        <f>ROUND(I215*H215,2)</f>
        <v>0</v>
      </c>
      <c r="BL215" s="18" t="s">
        <v>144</v>
      </c>
      <c r="BM215" s="203" t="s">
        <v>284</v>
      </c>
    </row>
    <row r="216" spans="1:47" s="2" customFormat="1" ht="117">
      <c r="A216" s="35"/>
      <c r="B216" s="36"/>
      <c r="C216" s="37"/>
      <c r="D216" s="205" t="s">
        <v>146</v>
      </c>
      <c r="E216" s="37"/>
      <c r="F216" s="206" t="s">
        <v>285</v>
      </c>
      <c r="G216" s="37"/>
      <c r="H216" s="37"/>
      <c r="I216" s="207"/>
      <c r="J216" s="37"/>
      <c r="K216" s="37"/>
      <c r="L216" s="40"/>
      <c r="M216" s="208"/>
      <c r="N216" s="209"/>
      <c r="O216" s="72"/>
      <c r="P216" s="72"/>
      <c r="Q216" s="72"/>
      <c r="R216" s="72"/>
      <c r="S216" s="72"/>
      <c r="T216" s="73"/>
      <c r="U216" s="35"/>
      <c r="V216" s="35"/>
      <c r="W216" s="35"/>
      <c r="X216" s="35"/>
      <c r="Y216" s="35"/>
      <c r="Z216" s="35"/>
      <c r="AA216" s="35"/>
      <c r="AB216" s="35"/>
      <c r="AC216" s="35"/>
      <c r="AD216" s="35"/>
      <c r="AE216" s="35"/>
      <c r="AT216" s="18" t="s">
        <v>146</v>
      </c>
      <c r="AU216" s="18" t="s">
        <v>87</v>
      </c>
    </row>
    <row r="217" spans="2:51" s="13" customFormat="1" ht="11.25">
      <c r="B217" s="210"/>
      <c r="C217" s="211"/>
      <c r="D217" s="205" t="s">
        <v>166</v>
      </c>
      <c r="E217" s="212" t="s">
        <v>1</v>
      </c>
      <c r="F217" s="213" t="s">
        <v>286</v>
      </c>
      <c r="G217" s="211"/>
      <c r="H217" s="214">
        <v>96.7</v>
      </c>
      <c r="I217" s="215"/>
      <c r="J217" s="211"/>
      <c r="K217" s="211"/>
      <c r="L217" s="216"/>
      <c r="M217" s="217"/>
      <c r="N217" s="218"/>
      <c r="O217" s="218"/>
      <c r="P217" s="218"/>
      <c r="Q217" s="218"/>
      <c r="R217" s="218"/>
      <c r="S217" s="218"/>
      <c r="T217" s="219"/>
      <c r="AT217" s="220" t="s">
        <v>166</v>
      </c>
      <c r="AU217" s="220" t="s">
        <v>87</v>
      </c>
      <c r="AV217" s="13" t="s">
        <v>87</v>
      </c>
      <c r="AW217" s="13" t="s">
        <v>34</v>
      </c>
      <c r="AX217" s="13" t="s">
        <v>77</v>
      </c>
      <c r="AY217" s="220" t="s">
        <v>137</v>
      </c>
    </row>
    <row r="218" spans="2:51" s="14" customFormat="1" ht="22.5">
      <c r="B218" s="221"/>
      <c r="C218" s="222"/>
      <c r="D218" s="205" t="s">
        <v>166</v>
      </c>
      <c r="E218" s="223" t="s">
        <v>1</v>
      </c>
      <c r="F218" s="224" t="s">
        <v>287</v>
      </c>
      <c r="G218" s="222"/>
      <c r="H218" s="223" t="s">
        <v>1</v>
      </c>
      <c r="I218" s="225"/>
      <c r="J218" s="222"/>
      <c r="K218" s="222"/>
      <c r="L218" s="226"/>
      <c r="M218" s="227"/>
      <c r="N218" s="228"/>
      <c r="O218" s="228"/>
      <c r="P218" s="228"/>
      <c r="Q218" s="228"/>
      <c r="R218" s="228"/>
      <c r="S218" s="228"/>
      <c r="T218" s="229"/>
      <c r="AT218" s="230" t="s">
        <v>166</v>
      </c>
      <c r="AU218" s="230" t="s">
        <v>87</v>
      </c>
      <c r="AV218" s="14" t="s">
        <v>85</v>
      </c>
      <c r="AW218" s="14" t="s">
        <v>34</v>
      </c>
      <c r="AX218" s="14" t="s">
        <v>77</v>
      </c>
      <c r="AY218" s="230" t="s">
        <v>137</v>
      </c>
    </row>
    <row r="219" spans="2:51" s="15" customFormat="1" ht="11.25">
      <c r="B219" s="231"/>
      <c r="C219" s="232"/>
      <c r="D219" s="205" t="s">
        <v>166</v>
      </c>
      <c r="E219" s="233" t="s">
        <v>1</v>
      </c>
      <c r="F219" s="234" t="s">
        <v>231</v>
      </c>
      <c r="G219" s="232"/>
      <c r="H219" s="235">
        <v>96.7</v>
      </c>
      <c r="I219" s="236"/>
      <c r="J219" s="232"/>
      <c r="K219" s="232"/>
      <c r="L219" s="237"/>
      <c r="M219" s="238"/>
      <c r="N219" s="239"/>
      <c r="O219" s="239"/>
      <c r="P219" s="239"/>
      <c r="Q219" s="239"/>
      <c r="R219" s="239"/>
      <c r="S219" s="239"/>
      <c r="T219" s="240"/>
      <c r="AT219" s="241" t="s">
        <v>166</v>
      </c>
      <c r="AU219" s="241" t="s">
        <v>87</v>
      </c>
      <c r="AV219" s="15" t="s">
        <v>144</v>
      </c>
      <c r="AW219" s="15" t="s">
        <v>34</v>
      </c>
      <c r="AX219" s="15" t="s">
        <v>85</v>
      </c>
      <c r="AY219" s="241" t="s">
        <v>137</v>
      </c>
    </row>
    <row r="220" spans="1:65" s="2" customFormat="1" ht="37.9" customHeight="1">
      <c r="A220" s="35"/>
      <c r="B220" s="36"/>
      <c r="C220" s="192" t="s">
        <v>288</v>
      </c>
      <c r="D220" s="192" t="s">
        <v>139</v>
      </c>
      <c r="E220" s="193" t="s">
        <v>289</v>
      </c>
      <c r="F220" s="194" t="s">
        <v>290</v>
      </c>
      <c r="G220" s="195" t="s">
        <v>219</v>
      </c>
      <c r="H220" s="196">
        <v>95.952</v>
      </c>
      <c r="I220" s="197"/>
      <c r="J220" s="198">
        <f>ROUND(I220*H220,2)</f>
        <v>0</v>
      </c>
      <c r="K220" s="194" t="s">
        <v>143</v>
      </c>
      <c r="L220" s="40"/>
      <c r="M220" s="199" t="s">
        <v>1</v>
      </c>
      <c r="N220" s="200" t="s">
        <v>42</v>
      </c>
      <c r="O220" s="72"/>
      <c r="P220" s="201">
        <f>O220*H220</f>
        <v>0</v>
      </c>
      <c r="Q220" s="201">
        <v>0</v>
      </c>
      <c r="R220" s="201">
        <f>Q220*H220</f>
        <v>0</v>
      </c>
      <c r="S220" s="201">
        <v>0</v>
      </c>
      <c r="T220" s="202">
        <f>S220*H220</f>
        <v>0</v>
      </c>
      <c r="U220" s="35"/>
      <c r="V220" s="35"/>
      <c r="W220" s="35"/>
      <c r="X220" s="35"/>
      <c r="Y220" s="35"/>
      <c r="Z220" s="35"/>
      <c r="AA220" s="35"/>
      <c r="AB220" s="35"/>
      <c r="AC220" s="35"/>
      <c r="AD220" s="35"/>
      <c r="AE220" s="35"/>
      <c r="AR220" s="203" t="s">
        <v>144</v>
      </c>
      <c r="AT220" s="203" t="s">
        <v>139</v>
      </c>
      <c r="AU220" s="203" t="s">
        <v>87</v>
      </c>
      <c r="AY220" s="18" t="s">
        <v>137</v>
      </c>
      <c r="BE220" s="204">
        <f>IF(N220="základní",J220,0)</f>
        <v>0</v>
      </c>
      <c r="BF220" s="204">
        <f>IF(N220="snížená",J220,0)</f>
        <v>0</v>
      </c>
      <c r="BG220" s="204">
        <f>IF(N220="zákl. přenesená",J220,0)</f>
        <v>0</v>
      </c>
      <c r="BH220" s="204">
        <f>IF(N220="sníž. přenesená",J220,0)</f>
        <v>0</v>
      </c>
      <c r="BI220" s="204">
        <f>IF(N220="nulová",J220,0)</f>
        <v>0</v>
      </c>
      <c r="BJ220" s="18" t="s">
        <v>85</v>
      </c>
      <c r="BK220" s="204">
        <f>ROUND(I220*H220,2)</f>
        <v>0</v>
      </c>
      <c r="BL220" s="18" t="s">
        <v>144</v>
      </c>
      <c r="BM220" s="203" t="s">
        <v>291</v>
      </c>
    </row>
    <row r="221" spans="1:47" s="2" customFormat="1" ht="117">
      <c r="A221" s="35"/>
      <c r="B221" s="36"/>
      <c r="C221" s="37"/>
      <c r="D221" s="205" t="s">
        <v>146</v>
      </c>
      <c r="E221" s="37"/>
      <c r="F221" s="206" t="s">
        <v>285</v>
      </c>
      <c r="G221" s="37"/>
      <c r="H221" s="37"/>
      <c r="I221" s="207"/>
      <c r="J221" s="37"/>
      <c r="K221" s="37"/>
      <c r="L221" s="40"/>
      <c r="M221" s="208"/>
      <c r="N221" s="209"/>
      <c r="O221" s="72"/>
      <c r="P221" s="72"/>
      <c r="Q221" s="72"/>
      <c r="R221" s="72"/>
      <c r="S221" s="72"/>
      <c r="T221" s="73"/>
      <c r="U221" s="35"/>
      <c r="V221" s="35"/>
      <c r="W221" s="35"/>
      <c r="X221" s="35"/>
      <c r="Y221" s="35"/>
      <c r="Z221" s="35"/>
      <c r="AA221" s="35"/>
      <c r="AB221" s="35"/>
      <c r="AC221" s="35"/>
      <c r="AD221" s="35"/>
      <c r="AE221" s="35"/>
      <c r="AT221" s="18" t="s">
        <v>146</v>
      </c>
      <c r="AU221" s="18" t="s">
        <v>87</v>
      </c>
    </row>
    <row r="222" spans="2:51" s="13" customFormat="1" ht="11.25">
      <c r="B222" s="210"/>
      <c r="C222" s="211"/>
      <c r="D222" s="205" t="s">
        <v>166</v>
      </c>
      <c r="E222" s="212" t="s">
        <v>1</v>
      </c>
      <c r="F222" s="213" t="s">
        <v>292</v>
      </c>
      <c r="G222" s="211"/>
      <c r="H222" s="214">
        <v>95.952</v>
      </c>
      <c r="I222" s="215"/>
      <c r="J222" s="211"/>
      <c r="K222" s="211"/>
      <c r="L222" s="216"/>
      <c r="M222" s="217"/>
      <c r="N222" s="218"/>
      <c r="O222" s="218"/>
      <c r="P222" s="218"/>
      <c r="Q222" s="218"/>
      <c r="R222" s="218"/>
      <c r="S222" s="218"/>
      <c r="T222" s="219"/>
      <c r="AT222" s="220" t="s">
        <v>166</v>
      </c>
      <c r="AU222" s="220" t="s">
        <v>87</v>
      </c>
      <c r="AV222" s="13" t="s">
        <v>87</v>
      </c>
      <c r="AW222" s="13" t="s">
        <v>34</v>
      </c>
      <c r="AX222" s="13" t="s">
        <v>77</v>
      </c>
      <c r="AY222" s="220" t="s">
        <v>137</v>
      </c>
    </row>
    <row r="223" spans="2:51" s="14" customFormat="1" ht="11.25">
      <c r="B223" s="221"/>
      <c r="C223" s="222"/>
      <c r="D223" s="205" t="s">
        <v>166</v>
      </c>
      <c r="E223" s="223" t="s">
        <v>1</v>
      </c>
      <c r="F223" s="224" t="s">
        <v>293</v>
      </c>
      <c r="G223" s="222"/>
      <c r="H223" s="223" t="s">
        <v>1</v>
      </c>
      <c r="I223" s="225"/>
      <c r="J223" s="222"/>
      <c r="K223" s="222"/>
      <c r="L223" s="226"/>
      <c r="M223" s="227"/>
      <c r="N223" s="228"/>
      <c r="O223" s="228"/>
      <c r="P223" s="228"/>
      <c r="Q223" s="228"/>
      <c r="R223" s="228"/>
      <c r="S223" s="228"/>
      <c r="T223" s="229"/>
      <c r="AT223" s="230" t="s">
        <v>166</v>
      </c>
      <c r="AU223" s="230" t="s">
        <v>87</v>
      </c>
      <c r="AV223" s="14" t="s">
        <v>85</v>
      </c>
      <c r="AW223" s="14" t="s">
        <v>34</v>
      </c>
      <c r="AX223" s="14" t="s">
        <v>77</v>
      </c>
      <c r="AY223" s="230" t="s">
        <v>137</v>
      </c>
    </row>
    <row r="224" spans="2:51" s="15" customFormat="1" ht="11.25">
      <c r="B224" s="231"/>
      <c r="C224" s="232"/>
      <c r="D224" s="205" t="s">
        <v>166</v>
      </c>
      <c r="E224" s="233" t="s">
        <v>1</v>
      </c>
      <c r="F224" s="234" t="s">
        <v>231</v>
      </c>
      <c r="G224" s="232"/>
      <c r="H224" s="235">
        <v>95.952</v>
      </c>
      <c r="I224" s="236"/>
      <c r="J224" s="232"/>
      <c r="K224" s="232"/>
      <c r="L224" s="237"/>
      <c r="M224" s="238"/>
      <c r="N224" s="239"/>
      <c r="O224" s="239"/>
      <c r="P224" s="239"/>
      <c r="Q224" s="239"/>
      <c r="R224" s="239"/>
      <c r="S224" s="239"/>
      <c r="T224" s="240"/>
      <c r="AT224" s="241" t="s">
        <v>166</v>
      </c>
      <c r="AU224" s="241" t="s">
        <v>87</v>
      </c>
      <c r="AV224" s="15" t="s">
        <v>144</v>
      </c>
      <c r="AW224" s="15" t="s">
        <v>34</v>
      </c>
      <c r="AX224" s="15" t="s">
        <v>85</v>
      </c>
      <c r="AY224" s="241" t="s">
        <v>137</v>
      </c>
    </row>
    <row r="225" spans="1:65" s="2" customFormat="1" ht="37.9" customHeight="1">
      <c r="A225" s="35"/>
      <c r="B225" s="36"/>
      <c r="C225" s="192" t="s">
        <v>294</v>
      </c>
      <c r="D225" s="192" t="s">
        <v>139</v>
      </c>
      <c r="E225" s="193" t="s">
        <v>295</v>
      </c>
      <c r="F225" s="194" t="s">
        <v>296</v>
      </c>
      <c r="G225" s="195" t="s">
        <v>297</v>
      </c>
      <c r="H225" s="196">
        <v>226.381</v>
      </c>
      <c r="I225" s="197"/>
      <c r="J225" s="198">
        <f>ROUND(I225*H225,2)</f>
        <v>0</v>
      </c>
      <c r="K225" s="194" t="s">
        <v>143</v>
      </c>
      <c r="L225" s="40"/>
      <c r="M225" s="199" t="s">
        <v>1</v>
      </c>
      <c r="N225" s="200" t="s">
        <v>42</v>
      </c>
      <c r="O225" s="72"/>
      <c r="P225" s="201">
        <f>O225*H225</f>
        <v>0</v>
      </c>
      <c r="Q225" s="201">
        <v>0</v>
      </c>
      <c r="R225" s="201">
        <f>Q225*H225</f>
        <v>0</v>
      </c>
      <c r="S225" s="201">
        <v>0</v>
      </c>
      <c r="T225" s="202">
        <f>S225*H225</f>
        <v>0</v>
      </c>
      <c r="U225" s="35"/>
      <c r="V225" s="35"/>
      <c r="W225" s="35"/>
      <c r="X225" s="35"/>
      <c r="Y225" s="35"/>
      <c r="Z225" s="35"/>
      <c r="AA225" s="35"/>
      <c r="AB225" s="35"/>
      <c r="AC225" s="35"/>
      <c r="AD225" s="35"/>
      <c r="AE225" s="35"/>
      <c r="AR225" s="203" t="s">
        <v>144</v>
      </c>
      <c r="AT225" s="203" t="s">
        <v>139</v>
      </c>
      <c r="AU225" s="203" t="s">
        <v>87</v>
      </c>
      <c r="AY225" s="18" t="s">
        <v>137</v>
      </c>
      <c r="BE225" s="204">
        <f>IF(N225="základní",J225,0)</f>
        <v>0</v>
      </c>
      <c r="BF225" s="204">
        <f>IF(N225="snížená",J225,0)</f>
        <v>0</v>
      </c>
      <c r="BG225" s="204">
        <f>IF(N225="zákl. přenesená",J225,0)</f>
        <v>0</v>
      </c>
      <c r="BH225" s="204">
        <f>IF(N225="sníž. přenesená",J225,0)</f>
        <v>0</v>
      </c>
      <c r="BI225" s="204">
        <f>IF(N225="nulová",J225,0)</f>
        <v>0</v>
      </c>
      <c r="BJ225" s="18" t="s">
        <v>85</v>
      </c>
      <c r="BK225" s="204">
        <f>ROUND(I225*H225,2)</f>
        <v>0</v>
      </c>
      <c r="BL225" s="18" t="s">
        <v>144</v>
      </c>
      <c r="BM225" s="203" t="s">
        <v>298</v>
      </c>
    </row>
    <row r="226" spans="1:47" s="2" customFormat="1" ht="39">
      <c r="A226" s="35"/>
      <c r="B226" s="36"/>
      <c r="C226" s="37"/>
      <c r="D226" s="205" t="s">
        <v>146</v>
      </c>
      <c r="E226" s="37"/>
      <c r="F226" s="206" t="s">
        <v>299</v>
      </c>
      <c r="G226" s="37"/>
      <c r="H226" s="37"/>
      <c r="I226" s="207"/>
      <c r="J226" s="37"/>
      <c r="K226" s="37"/>
      <c r="L226" s="40"/>
      <c r="M226" s="208"/>
      <c r="N226" s="209"/>
      <c r="O226" s="72"/>
      <c r="P226" s="72"/>
      <c r="Q226" s="72"/>
      <c r="R226" s="72"/>
      <c r="S226" s="72"/>
      <c r="T226" s="73"/>
      <c r="U226" s="35"/>
      <c r="V226" s="35"/>
      <c r="W226" s="35"/>
      <c r="X226" s="35"/>
      <c r="Y226" s="35"/>
      <c r="Z226" s="35"/>
      <c r="AA226" s="35"/>
      <c r="AB226" s="35"/>
      <c r="AC226" s="35"/>
      <c r="AD226" s="35"/>
      <c r="AE226" s="35"/>
      <c r="AT226" s="18" t="s">
        <v>146</v>
      </c>
      <c r="AU226" s="18" t="s">
        <v>87</v>
      </c>
    </row>
    <row r="227" spans="2:51" s="13" customFormat="1" ht="11.25">
      <c r="B227" s="210"/>
      <c r="C227" s="211"/>
      <c r="D227" s="205" t="s">
        <v>166</v>
      </c>
      <c r="E227" s="212" t="s">
        <v>1</v>
      </c>
      <c r="F227" s="213" t="s">
        <v>300</v>
      </c>
      <c r="G227" s="211"/>
      <c r="H227" s="214">
        <v>226.381</v>
      </c>
      <c r="I227" s="215"/>
      <c r="J227" s="211"/>
      <c r="K227" s="211"/>
      <c r="L227" s="216"/>
      <c r="M227" s="217"/>
      <c r="N227" s="218"/>
      <c r="O227" s="218"/>
      <c r="P227" s="218"/>
      <c r="Q227" s="218"/>
      <c r="R227" s="218"/>
      <c r="S227" s="218"/>
      <c r="T227" s="219"/>
      <c r="AT227" s="220" t="s">
        <v>166</v>
      </c>
      <c r="AU227" s="220" t="s">
        <v>87</v>
      </c>
      <c r="AV227" s="13" t="s">
        <v>87</v>
      </c>
      <c r="AW227" s="13" t="s">
        <v>34</v>
      </c>
      <c r="AX227" s="13" t="s">
        <v>77</v>
      </c>
      <c r="AY227" s="220" t="s">
        <v>137</v>
      </c>
    </row>
    <row r="228" spans="2:51" s="14" customFormat="1" ht="11.25">
      <c r="B228" s="221"/>
      <c r="C228" s="222"/>
      <c r="D228" s="205" t="s">
        <v>166</v>
      </c>
      <c r="E228" s="223" t="s">
        <v>1</v>
      </c>
      <c r="F228" s="224" t="s">
        <v>301</v>
      </c>
      <c r="G228" s="222"/>
      <c r="H228" s="223" t="s">
        <v>1</v>
      </c>
      <c r="I228" s="225"/>
      <c r="J228" s="222"/>
      <c r="K228" s="222"/>
      <c r="L228" s="226"/>
      <c r="M228" s="227"/>
      <c r="N228" s="228"/>
      <c r="O228" s="228"/>
      <c r="P228" s="228"/>
      <c r="Q228" s="228"/>
      <c r="R228" s="228"/>
      <c r="S228" s="228"/>
      <c r="T228" s="229"/>
      <c r="AT228" s="230" t="s">
        <v>166</v>
      </c>
      <c r="AU228" s="230" t="s">
        <v>87</v>
      </c>
      <c r="AV228" s="14" t="s">
        <v>85</v>
      </c>
      <c r="AW228" s="14" t="s">
        <v>34</v>
      </c>
      <c r="AX228" s="14" t="s">
        <v>77</v>
      </c>
      <c r="AY228" s="230" t="s">
        <v>137</v>
      </c>
    </row>
    <row r="229" spans="2:51" s="15" customFormat="1" ht="11.25">
      <c r="B229" s="231"/>
      <c r="C229" s="232"/>
      <c r="D229" s="205" t="s">
        <v>166</v>
      </c>
      <c r="E229" s="233" t="s">
        <v>1</v>
      </c>
      <c r="F229" s="234" t="s">
        <v>231</v>
      </c>
      <c r="G229" s="232"/>
      <c r="H229" s="235">
        <v>226.381</v>
      </c>
      <c r="I229" s="236"/>
      <c r="J229" s="232"/>
      <c r="K229" s="232"/>
      <c r="L229" s="237"/>
      <c r="M229" s="238"/>
      <c r="N229" s="239"/>
      <c r="O229" s="239"/>
      <c r="P229" s="239"/>
      <c r="Q229" s="239"/>
      <c r="R229" s="239"/>
      <c r="S229" s="239"/>
      <c r="T229" s="240"/>
      <c r="AT229" s="241" t="s">
        <v>166</v>
      </c>
      <c r="AU229" s="241" t="s">
        <v>87</v>
      </c>
      <c r="AV229" s="15" t="s">
        <v>144</v>
      </c>
      <c r="AW229" s="15" t="s">
        <v>34</v>
      </c>
      <c r="AX229" s="15" t="s">
        <v>85</v>
      </c>
      <c r="AY229" s="241" t="s">
        <v>137</v>
      </c>
    </row>
    <row r="230" spans="1:65" s="2" customFormat="1" ht="37.9" customHeight="1">
      <c r="A230" s="35"/>
      <c r="B230" s="36"/>
      <c r="C230" s="192" t="s">
        <v>302</v>
      </c>
      <c r="D230" s="192" t="s">
        <v>139</v>
      </c>
      <c r="E230" s="193" t="s">
        <v>303</v>
      </c>
      <c r="F230" s="194" t="s">
        <v>304</v>
      </c>
      <c r="G230" s="195" t="s">
        <v>219</v>
      </c>
      <c r="H230" s="196">
        <v>130.271</v>
      </c>
      <c r="I230" s="197"/>
      <c r="J230" s="198">
        <f>ROUND(I230*H230,2)</f>
        <v>0</v>
      </c>
      <c r="K230" s="194" t="s">
        <v>143</v>
      </c>
      <c r="L230" s="40"/>
      <c r="M230" s="199" t="s">
        <v>1</v>
      </c>
      <c r="N230" s="200" t="s">
        <v>42</v>
      </c>
      <c r="O230" s="72"/>
      <c r="P230" s="201">
        <f>O230*H230</f>
        <v>0</v>
      </c>
      <c r="Q230" s="201">
        <v>0</v>
      </c>
      <c r="R230" s="201">
        <f>Q230*H230</f>
        <v>0</v>
      </c>
      <c r="S230" s="201">
        <v>0</v>
      </c>
      <c r="T230" s="202">
        <f>S230*H230</f>
        <v>0</v>
      </c>
      <c r="U230" s="35"/>
      <c r="V230" s="35"/>
      <c r="W230" s="35"/>
      <c r="X230" s="35"/>
      <c r="Y230" s="35"/>
      <c r="Z230" s="35"/>
      <c r="AA230" s="35"/>
      <c r="AB230" s="35"/>
      <c r="AC230" s="35"/>
      <c r="AD230" s="35"/>
      <c r="AE230" s="35"/>
      <c r="AR230" s="203" t="s">
        <v>144</v>
      </c>
      <c r="AT230" s="203" t="s">
        <v>139</v>
      </c>
      <c r="AU230" s="203" t="s">
        <v>87</v>
      </c>
      <c r="AY230" s="18" t="s">
        <v>137</v>
      </c>
      <c r="BE230" s="204">
        <f>IF(N230="základní",J230,0)</f>
        <v>0</v>
      </c>
      <c r="BF230" s="204">
        <f>IF(N230="snížená",J230,0)</f>
        <v>0</v>
      </c>
      <c r="BG230" s="204">
        <f>IF(N230="zákl. přenesená",J230,0)</f>
        <v>0</v>
      </c>
      <c r="BH230" s="204">
        <f>IF(N230="sníž. přenesená",J230,0)</f>
        <v>0</v>
      </c>
      <c r="BI230" s="204">
        <f>IF(N230="nulová",J230,0)</f>
        <v>0</v>
      </c>
      <c r="BJ230" s="18" t="s">
        <v>85</v>
      </c>
      <c r="BK230" s="204">
        <f>ROUND(I230*H230,2)</f>
        <v>0</v>
      </c>
      <c r="BL230" s="18" t="s">
        <v>144</v>
      </c>
      <c r="BM230" s="203" t="s">
        <v>305</v>
      </c>
    </row>
    <row r="231" spans="1:47" s="2" customFormat="1" ht="175.5">
      <c r="A231" s="35"/>
      <c r="B231" s="36"/>
      <c r="C231" s="37"/>
      <c r="D231" s="205" t="s">
        <v>146</v>
      </c>
      <c r="E231" s="37"/>
      <c r="F231" s="206" t="s">
        <v>306</v>
      </c>
      <c r="G231" s="37"/>
      <c r="H231" s="37"/>
      <c r="I231" s="207"/>
      <c r="J231" s="37"/>
      <c r="K231" s="37"/>
      <c r="L231" s="40"/>
      <c r="M231" s="208"/>
      <c r="N231" s="209"/>
      <c r="O231" s="72"/>
      <c r="P231" s="72"/>
      <c r="Q231" s="72"/>
      <c r="R231" s="72"/>
      <c r="S231" s="72"/>
      <c r="T231" s="73"/>
      <c r="U231" s="35"/>
      <c r="V231" s="35"/>
      <c r="W231" s="35"/>
      <c r="X231" s="35"/>
      <c r="Y231" s="35"/>
      <c r="Z231" s="35"/>
      <c r="AA231" s="35"/>
      <c r="AB231" s="35"/>
      <c r="AC231" s="35"/>
      <c r="AD231" s="35"/>
      <c r="AE231" s="35"/>
      <c r="AT231" s="18" t="s">
        <v>146</v>
      </c>
      <c r="AU231" s="18" t="s">
        <v>87</v>
      </c>
    </row>
    <row r="232" spans="2:51" s="13" customFormat="1" ht="11.25">
      <c r="B232" s="210"/>
      <c r="C232" s="211"/>
      <c r="D232" s="205" t="s">
        <v>166</v>
      </c>
      <c r="E232" s="212" t="s">
        <v>1</v>
      </c>
      <c r="F232" s="213" t="s">
        <v>307</v>
      </c>
      <c r="G232" s="211"/>
      <c r="H232" s="214">
        <v>130.271</v>
      </c>
      <c r="I232" s="215"/>
      <c r="J232" s="211"/>
      <c r="K232" s="211"/>
      <c r="L232" s="216"/>
      <c r="M232" s="217"/>
      <c r="N232" s="218"/>
      <c r="O232" s="218"/>
      <c r="P232" s="218"/>
      <c r="Q232" s="218"/>
      <c r="R232" s="218"/>
      <c r="S232" s="218"/>
      <c r="T232" s="219"/>
      <c r="AT232" s="220" t="s">
        <v>166</v>
      </c>
      <c r="AU232" s="220" t="s">
        <v>87</v>
      </c>
      <c r="AV232" s="13" t="s">
        <v>87</v>
      </c>
      <c r="AW232" s="13" t="s">
        <v>34</v>
      </c>
      <c r="AX232" s="13" t="s">
        <v>85</v>
      </c>
      <c r="AY232" s="220" t="s">
        <v>137</v>
      </c>
    </row>
    <row r="233" spans="1:65" s="2" customFormat="1" ht="14.45" customHeight="1">
      <c r="A233" s="35"/>
      <c r="B233" s="36"/>
      <c r="C233" s="242" t="s">
        <v>308</v>
      </c>
      <c r="D233" s="242" t="s">
        <v>309</v>
      </c>
      <c r="E233" s="243" t="s">
        <v>310</v>
      </c>
      <c r="F233" s="244" t="s">
        <v>311</v>
      </c>
      <c r="G233" s="245" t="s">
        <v>297</v>
      </c>
      <c r="H233" s="246">
        <v>117.244</v>
      </c>
      <c r="I233" s="247"/>
      <c r="J233" s="248">
        <f>ROUND(I233*H233,2)</f>
        <v>0</v>
      </c>
      <c r="K233" s="244" t="s">
        <v>143</v>
      </c>
      <c r="L233" s="249"/>
      <c r="M233" s="250" t="s">
        <v>1</v>
      </c>
      <c r="N233" s="251" t="s">
        <v>42</v>
      </c>
      <c r="O233" s="72"/>
      <c r="P233" s="201">
        <f>O233*H233</f>
        <v>0</v>
      </c>
      <c r="Q233" s="201">
        <v>1</v>
      </c>
      <c r="R233" s="201">
        <f>Q233*H233</f>
        <v>117.244</v>
      </c>
      <c r="S233" s="201">
        <v>0</v>
      </c>
      <c r="T233" s="202">
        <f>S233*H233</f>
        <v>0</v>
      </c>
      <c r="U233" s="35"/>
      <c r="V233" s="35"/>
      <c r="W233" s="35"/>
      <c r="X233" s="35"/>
      <c r="Y233" s="35"/>
      <c r="Z233" s="35"/>
      <c r="AA233" s="35"/>
      <c r="AB233" s="35"/>
      <c r="AC233" s="35"/>
      <c r="AD233" s="35"/>
      <c r="AE233" s="35"/>
      <c r="AR233" s="203" t="s">
        <v>181</v>
      </c>
      <c r="AT233" s="203" t="s">
        <v>309</v>
      </c>
      <c r="AU233" s="203" t="s">
        <v>87</v>
      </c>
      <c r="AY233" s="18" t="s">
        <v>137</v>
      </c>
      <c r="BE233" s="204">
        <f>IF(N233="základní",J233,0)</f>
        <v>0</v>
      </c>
      <c r="BF233" s="204">
        <f>IF(N233="snížená",J233,0)</f>
        <v>0</v>
      </c>
      <c r="BG233" s="204">
        <f>IF(N233="zákl. přenesená",J233,0)</f>
        <v>0</v>
      </c>
      <c r="BH233" s="204">
        <f>IF(N233="sníž. přenesená",J233,0)</f>
        <v>0</v>
      </c>
      <c r="BI233" s="204">
        <f>IF(N233="nulová",J233,0)</f>
        <v>0</v>
      </c>
      <c r="BJ233" s="18" t="s">
        <v>85</v>
      </c>
      <c r="BK233" s="204">
        <f>ROUND(I233*H233,2)</f>
        <v>0</v>
      </c>
      <c r="BL233" s="18" t="s">
        <v>144</v>
      </c>
      <c r="BM233" s="203" t="s">
        <v>312</v>
      </c>
    </row>
    <row r="234" spans="2:51" s="13" customFormat="1" ht="11.25">
      <c r="B234" s="210"/>
      <c r="C234" s="211"/>
      <c r="D234" s="205" t="s">
        <v>166</v>
      </c>
      <c r="E234" s="212" t="s">
        <v>1</v>
      </c>
      <c r="F234" s="213" t="s">
        <v>313</v>
      </c>
      <c r="G234" s="211"/>
      <c r="H234" s="214">
        <v>117.244</v>
      </c>
      <c r="I234" s="215"/>
      <c r="J234" s="211"/>
      <c r="K234" s="211"/>
      <c r="L234" s="216"/>
      <c r="M234" s="217"/>
      <c r="N234" s="218"/>
      <c r="O234" s="218"/>
      <c r="P234" s="218"/>
      <c r="Q234" s="218"/>
      <c r="R234" s="218"/>
      <c r="S234" s="218"/>
      <c r="T234" s="219"/>
      <c r="AT234" s="220" t="s">
        <v>166</v>
      </c>
      <c r="AU234" s="220" t="s">
        <v>87</v>
      </c>
      <c r="AV234" s="13" t="s">
        <v>87</v>
      </c>
      <c r="AW234" s="13" t="s">
        <v>34</v>
      </c>
      <c r="AX234" s="13" t="s">
        <v>77</v>
      </c>
      <c r="AY234" s="220" t="s">
        <v>137</v>
      </c>
    </row>
    <row r="235" spans="2:51" s="14" customFormat="1" ht="11.25">
      <c r="B235" s="221"/>
      <c r="C235" s="222"/>
      <c r="D235" s="205" t="s">
        <v>166</v>
      </c>
      <c r="E235" s="223" t="s">
        <v>1</v>
      </c>
      <c r="F235" s="224" t="s">
        <v>314</v>
      </c>
      <c r="G235" s="222"/>
      <c r="H235" s="223" t="s">
        <v>1</v>
      </c>
      <c r="I235" s="225"/>
      <c r="J235" s="222"/>
      <c r="K235" s="222"/>
      <c r="L235" s="226"/>
      <c r="M235" s="227"/>
      <c r="N235" s="228"/>
      <c r="O235" s="228"/>
      <c r="P235" s="228"/>
      <c r="Q235" s="228"/>
      <c r="R235" s="228"/>
      <c r="S235" s="228"/>
      <c r="T235" s="229"/>
      <c r="AT235" s="230" t="s">
        <v>166</v>
      </c>
      <c r="AU235" s="230" t="s">
        <v>87</v>
      </c>
      <c r="AV235" s="14" t="s">
        <v>85</v>
      </c>
      <c r="AW235" s="14" t="s">
        <v>34</v>
      </c>
      <c r="AX235" s="14" t="s">
        <v>77</v>
      </c>
      <c r="AY235" s="230" t="s">
        <v>137</v>
      </c>
    </row>
    <row r="236" spans="2:51" s="15" customFormat="1" ht="11.25">
      <c r="B236" s="231"/>
      <c r="C236" s="232"/>
      <c r="D236" s="205" t="s">
        <v>166</v>
      </c>
      <c r="E236" s="233" t="s">
        <v>1</v>
      </c>
      <c r="F236" s="234" t="s">
        <v>231</v>
      </c>
      <c r="G236" s="232"/>
      <c r="H236" s="235">
        <v>117.244</v>
      </c>
      <c r="I236" s="236"/>
      <c r="J236" s="232"/>
      <c r="K236" s="232"/>
      <c r="L236" s="237"/>
      <c r="M236" s="238"/>
      <c r="N236" s="239"/>
      <c r="O236" s="239"/>
      <c r="P236" s="239"/>
      <c r="Q236" s="239"/>
      <c r="R236" s="239"/>
      <c r="S236" s="239"/>
      <c r="T236" s="240"/>
      <c r="AT236" s="241" t="s">
        <v>166</v>
      </c>
      <c r="AU236" s="241" t="s">
        <v>87</v>
      </c>
      <c r="AV236" s="15" t="s">
        <v>144</v>
      </c>
      <c r="AW236" s="15" t="s">
        <v>34</v>
      </c>
      <c r="AX236" s="15" t="s">
        <v>85</v>
      </c>
      <c r="AY236" s="241" t="s">
        <v>137</v>
      </c>
    </row>
    <row r="237" spans="1:65" s="2" customFormat="1" ht="62.65" customHeight="1">
      <c r="A237" s="35"/>
      <c r="B237" s="36"/>
      <c r="C237" s="192" t="s">
        <v>315</v>
      </c>
      <c r="D237" s="192" t="s">
        <v>139</v>
      </c>
      <c r="E237" s="193" t="s">
        <v>316</v>
      </c>
      <c r="F237" s="194" t="s">
        <v>317</v>
      </c>
      <c r="G237" s="195" t="s">
        <v>219</v>
      </c>
      <c r="H237" s="196">
        <v>45.87</v>
      </c>
      <c r="I237" s="197"/>
      <c r="J237" s="198">
        <f>ROUND(I237*H237,2)</f>
        <v>0</v>
      </c>
      <c r="K237" s="194" t="s">
        <v>143</v>
      </c>
      <c r="L237" s="40"/>
      <c r="M237" s="199" t="s">
        <v>1</v>
      </c>
      <c r="N237" s="200" t="s">
        <v>42</v>
      </c>
      <c r="O237" s="72"/>
      <c r="P237" s="201">
        <f>O237*H237</f>
        <v>0</v>
      </c>
      <c r="Q237" s="201">
        <v>0</v>
      </c>
      <c r="R237" s="201">
        <f>Q237*H237</f>
        <v>0</v>
      </c>
      <c r="S237" s="201">
        <v>0</v>
      </c>
      <c r="T237" s="202">
        <f>S237*H237</f>
        <v>0</v>
      </c>
      <c r="U237" s="35"/>
      <c r="V237" s="35"/>
      <c r="W237" s="35"/>
      <c r="X237" s="35"/>
      <c r="Y237" s="35"/>
      <c r="Z237" s="35"/>
      <c r="AA237" s="35"/>
      <c r="AB237" s="35"/>
      <c r="AC237" s="35"/>
      <c r="AD237" s="35"/>
      <c r="AE237" s="35"/>
      <c r="AR237" s="203" t="s">
        <v>144</v>
      </c>
      <c r="AT237" s="203" t="s">
        <v>139</v>
      </c>
      <c r="AU237" s="203" t="s">
        <v>87</v>
      </c>
      <c r="AY237" s="18" t="s">
        <v>137</v>
      </c>
      <c r="BE237" s="204">
        <f>IF(N237="základní",J237,0)</f>
        <v>0</v>
      </c>
      <c r="BF237" s="204">
        <f>IF(N237="snížená",J237,0)</f>
        <v>0</v>
      </c>
      <c r="BG237" s="204">
        <f>IF(N237="zákl. přenesená",J237,0)</f>
        <v>0</v>
      </c>
      <c r="BH237" s="204">
        <f>IF(N237="sníž. přenesená",J237,0)</f>
        <v>0</v>
      </c>
      <c r="BI237" s="204">
        <f>IF(N237="nulová",J237,0)</f>
        <v>0</v>
      </c>
      <c r="BJ237" s="18" t="s">
        <v>85</v>
      </c>
      <c r="BK237" s="204">
        <f>ROUND(I237*H237,2)</f>
        <v>0</v>
      </c>
      <c r="BL237" s="18" t="s">
        <v>144</v>
      </c>
      <c r="BM237" s="203" t="s">
        <v>318</v>
      </c>
    </row>
    <row r="238" spans="1:47" s="2" customFormat="1" ht="107.25">
      <c r="A238" s="35"/>
      <c r="B238" s="36"/>
      <c r="C238" s="37"/>
      <c r="D238" s="205" t="s">
        <v>146</v>
      </c>
      <c r="E238" s="37"/>
      <c r="F238" s="206" t="s">
        <v>319</v>
      </c>
      <c r="G238" s="37"/>
      <c r="H238" s="37"/>
      <c r="I238" s="207"/>
      <c r="J238" s="37"/>
      <c r="K238" s="37"/>
      <c r="L238" s="40"/>
      <c r="M238" s="208"/>
      <c r="N238" s="209"/>
      <c r="O238" s="72"/>
      <c r="P238" s="72"/>
      <c r="Q238" s="72"/>
      <c r="R238" s="72"/>
      <c r="S238" s="72"/>
      <c r="T238" s="73"/>
      <c r="U238" s="35"/>
      <c r="V238" s="35"/>
      <c r="W238" s="35"/>
      <c r="X238" s="35"/>
      <c r="Y238" s="35"/>
      <c r="Z238" s="35"/>
      <c r="AA238" s="35"/>
      <c r="AB238" s="35"/>
      <c r="AC238" s="35"/>
      <c r="AD238" s="35"/>
      <c r="AE238" s="35"/>
      <c r="AT238" s="18" t="s">
        <v>146</v>
      </c>
      <c r="AU238" s="18" t="s">
        <v>87</v>
      </c>
    </row>
    <row r="239" spans="2:51" s="13" customFormat="1" ht="11.25">
      <c r="B239" s="210"/>
      <c r="C239" s="211"/>
      <c r="D239" s="205" t="s">
        <v>166</v>
      </c>
      <c r="E239" s="212" t="s">
        <v>1</v>
      </c>
      <c r="F239" s="213" t="s">
        <v>320</v>
      </c>
      <c r="G239" s="211"/>
      <c r="H239" s="214">
        <v>45.87</v>
      </c>
      <c r="I239" s="215"/>
      <c r="J239" s="211"/>
      <c r="K239" s="211"/>
      <c r="L239" s="216"/>
      <c r="M239" s="217"/>
      <c r="N239" s="218"/>
      <c r="O239" s="218"/>
      <c r="P239" s="218"/>
      <c r="Q239" s="218"/>
      <c r="R239" s="218"/>
      <c r="S239" s="218"/>
      <c r="T239" s="219"/>
      <c r="AT239" s="220" t="s">
        <v>166</v>
      </c>
      <c r="AU239" s="220" t="s">
        <v>87</v>
      </c>
      <c r="AV239" s="13" t="s">
        <v>87</v>
      </c>
      <c r="AW239" s="13" t="s">
        <v>34</v>
      </c>
      <c r="AX239" s="13" t="s">
        <v>85</v>
      </c>
      <c r="AY239" s="220" t="s">
        <v>137</v>
      </c>
    </row>
    <row r="240" spans="1:65" s="2" customFormat="1" ht="14.45" customHeight="1">
      <c r="A240" s="35"/>
      <c r="B240" s="36"/>
      <c r="C240" s="242" t="s">
        <v>321</v>
      </c>
      <c r="D240" s="242" t="s">
        <v>309</v>
      </c>
      <c r="E240" s="243" t="s">
        <v>322</v>
      </c>
      <c r="F240" s="244" t="s">
        <v>323</v>
      </c>
      <c r="G240" s="245" t="s">
        <v>297</v>
      </c>
      <c r="H240" s="246">
        <v>82.566</v>
      </c>
      <c r="I240" s="247"/>
      <c r="J240" s="248">
        <f>ROUND(I240*H240,2)</f>
        <v>0</v>
      </c>
      <c r="K240" s="244" t="s">
        <v>143</v>
      </c>
      <c r="L240" s="249"/>
      <c r="M240" s="250" t="s">
        <v>1</v>
      </c>
      <c r="N240" s="251" t="s">
        <v>42</v>
      </c>
      <c r="O240" s="72"/>
      <c r="P240" s="201">
        <f>O240*H240</f>
        <v>0</v>
      </c>
      <c r="Q240" s="201">
        <v>1</v>
      </c>
      <c r="R240" s="201">
        <f>Q240*H240</f>
        <v>82.566</v>
      </c>
      <c r="S240" s="201">
        <v>0</v>
      </c>
      <c r="T240" s="202">
        <f>S240*H240</f>
        <v>0</v>
      </c>
      <c r="U240" s="35"/>
      <c r="V240" s="35"/>
      <c r="W240" s="35"/>
      <c r="X240" s="35"/>
      <c r="Y240" s="35"/>
      <c r="Z240" s="35"/>
      <c r="AA240" s="35"/>
      <c r="AB240" s="35"/>
      <c r="AC240" s="35"/>
      <c r="AD240" s="35"/>
      <c r="AE240" s="35"/>
      <c r="AR240" s="203" t="s">
        <v>181</v>
      </c>
      <c r="AT240" s="203" t="s">
        <v>309</v>
      </c>
      <c r="AU240" s="203" t="s">
        <v>87</v>
      </c>
      <c r="AY240" s="18" t="s">
        <v>137</v>
      </c>
      <c r="BE240" s="204">
        <f>IF(N240="základní",J240,0)</f>
        <v>0</v>
      </c>
      <c r="BF240" s="204">
        <f>IF(N240="snížená",J240,0)</f>
        <v>0</v>
      </c>
      <c r="BG240" s="204">
        <f>IF(N240="zákl. přenesená",J240,0)</f>
        <v>0</v>
      </c>
      <c r="BH240" s="204">
        <f>IF(N240="sníž. přenesená",J240,0)</f>
        <v>0</v>
      </c>
      <c r="BI240" s="204">
        <f>IF(N240="nulová",J240,0)</f>
        <v>0</v>
      </c>
      <c r="BJ240" s="18" t="s">
        <v>85</v>
      </c>
      <c r="BK240" s="204">
        <f>ROUND(I240*H240,2)</f>
        <v>0</v>
      </c>
      <c r="BL240" s="18" t="s">
        <v>144</v>
      </c>
      <c r="BM240" s="203" t="s">
        <v>324</v>
      </c>
    </row>
    <row r="241" spans="2:51" s="13" customFormat="1" ht="11.25">
      <c r="B241" s="210"/>
      <c r="C241" s="211"/>
      <c r="D241" s="205" t="s">
        <v>166</v>
      </c>
      <c r="E241" s="212" t="s">
        <v>1</v>
      </c>
      <c r="F241" s="213" t="s">
        <v>325</v>
      </c>
      <c r="G241" s="211"/>
      <c r="H241" s="214">
        <v>82.566</v>
      </c>
      <c r="I241" s="215"/>
      <c r="J241" s="211"/>
      <c r="K241" s="211"/>
      <c r="L241" s="216"/>
      <c r="M241" s="217"/>
      <c r="N241" s="218"/>
      <c r="O241" s="218"/>
      <c r="P241" s="218"/>
      <c r="Q241" s="218"/>
      <c r="R241" s="218"/>
      <c r="S241" s="218"/>
      <c r="T241" s="219"/>
      <c r="AT241" s="220" t="s">
        <v>166</v>
      </c>
      <c r="AU241" s="220" t="s">
        <v>87</v>
      </c>
      <c r="AV241" s="13" t="s">
        <v>87</v>
      </c>
      <c r="AW241" s="13" t="s">
        <v>34</v>
      </c>
      <c r="AX241" s="13" t="s">
        <v>85</v>
      </c>
      <c r="AY241" s="220" t="s">
        <v>137</v>
      </c>
    </row>
    <row r="242" spans="1:65" s="2" customFormat="1" ht="37.9" customHeight="1">
      <c r="A242" s="35"/>
      <c r="B242" s="36"/>
      <c r="C242" s="192" t="s">
        <v>326</v>
      </c>
      <c r="D242" s="192" t="s">
        <v>139</v>
      </c>
      <c r="E242" s="193" t="s">
        <v>327</v>
      </c>
      <c r="F242" s="194" t="s">
        <v>328</v>
      </c>
      <c r="G242" s="195" t="s">
        <v>155</v>
      </c>
      <c r="H242" s="196">
        <v>11.66</v>
      </c>
      <c r="I242" s="197"/>
      <c r="J242" s="198">
        <f>ROUND(I242*H242,2)</f>
        <v>0</v>
      </c>
      <c r="K242" s="194" t="s">
        <v>143</v>
      </c>
      <c r="L242" s="40"/>
      <c r="M242" s="199" t="s">
        <v>1</v>
      </c>
      <c r="N242" s="200" t="s">
        <v>42</v>
      </c>
      <c r="O242" s="72"/>
      <c r="P242" s="201">
        <f>O242*H242</f>
        <v>0</v>
      </c>
      <c r="Q242" s="201">
        <v>0</v>
      </c>
      <c r="R242" s="201">
        <f>Q242*H242</f>
        <v>0</v>
      </c>
      <c r="S242" s="201">
        <v>0</v>
      </c>
      <c r="T242" s="202">
        <f>S242*H242</f>
        <v>0</v>
      </c>
      <c r="U242" s="35"/>
      <c r="V242" s="35"/>
      <c r="W242" s="35"/>
      <c r="X242" s="35"/>
      <c r="Y242" s="35"/>
      <c r="Z242" s="35"/>
      <c r="AA242" s="35"/>
      <c r="AB242" s="35"/>
      <c r="AC242" s="35"/>
      <c r="AD242" s="35"/>
      <c r="AE242" s="35"/>
      <c r="AR242" s="203" t="s">
        <v>144</v>
      </c>
      <c r="AT242" s="203" t="s">
        <v>139</v>
      </c>
      <c r="AU242" s="203" t="s">
        <v>87</v>
      </c>
      <c r="AY242" s="18" t="s">
        <v>137</v>
      </c>
      <c r="BE242" s="204">
        <f>IF(N242="základní",J242,0)</f>
        <v>0</v>
      </c>
      <c r="BF242" s="204">
        <f>IF(N242="snížená",J242,0)</f>
        <v>0</v>
      </c>
      <c r="BG242" s="204">
        <f>IF(N242="zákl. přenesená",J242,0)</f>
        <v>0</v>
      </c>
      <c r="BH242" s="204">
        <f>IF(N242="sníž. přenesená",J242,0)</f>
        <v>0</v>
      </c>
      <c r="BI242" s="204">
        <f>IF(N242="nulová",J242,0)</f>
        <v>0</v>
      </c>
      <c r="BJ242" s="18" t="s">
        <v>85</v>
      </c>
      <c r="BK242" s="204">
        <f>ROUND(I242*H242,2)</f>
        <v>0</v>
      </c>
      <c r="BL242" s="18" t="s">
        <v>144</v>
      </c>
      <c r="BM242" s="203" t="s">
        <v>329</v>
      </c>
    </row>
    <row r="243" spans="1:47" s="2" customFormat="1" ht="48.75">
      <c r="A243" s="35"/>
      <c r="B243" s="36"/>
      <c r="C243" s="37"/>
      <c r="D243" s="205" t="s">
        <v>146</v>
      </c>
      <c r="E243" s="37"/>
      <c r="F243" s="206" t="s">
        <v>330</v>
      </c>
      <c r="G243" s="37"/>
      <c r="H243" s="37"/>
      <c r="I243" s="207"/>
      <c r="J243" s="37"/>
      <c r="K243" s="37"/>
      <c r="L243" s="40"/>
      <c r="M243" s="208"/>
      <c r="N243" s="209"/>
      <c r="O243" s="72"/>
      <c r="P243" s="72"/>
      <c r="Q243" s="72"/>
      <c r="R243" s="72"/>
      <c r="S243" s="72"/>
      <c r="T243" s="73"/>
      <c r="U243" s="35"/>
      <c r="V243" s="35"/>
      <c r="W243" s="35"/>
      <c r="X243" s="35"/>
      <c r="Y243" s="35"/>
      <c r="Z243" s="35"/>
      <c r="AA243" s="35"/>
      <c r="AB243" s="35"/>
      <c r="AC243" s="35"/>
      <c r="AD243" s="35"/>
      <c r="AE243" s="35"/>
      <c r="AT243" s="18" t="s">
        <v>146</v>
      </c>
      <c r="AU243" s="18" t="s">
        <v>87</v>
      </c>
    </row>
    <row r="244" spans="2:51" s="13" customFormat="1" ht="11.25">
      <c r="B244" s="210"/>
      <c r="C244" s="211"/>
      <c r="D244" s="205" t="s">
        <v>166</v>
      </c>
      <c r="E244" s="212" t="s">
        <v>1</v>
      </c>
      <c r="F244" s="213" t="s">
        <v>216</v>
      </c>
      <c r="G244" s="211"/>
      <c r="H244" s="214">
        <v>11.66</v>
      </c>
      <c r="I244" s="215"/>
      <c r="J244" s="211"/>
      <c r="K244" s="211"/>
      <c r="L244" s="216"/>
      <c r="M244" s="217"/>
      <c r="N244" s="218"/>
      <c r="O244" s="218"/>
      <c r="P244" s="218"/>
      <c r="Q244" s="218"/>
      <c r="R244" s="218"/>
      <c r="S244" s="218"/>
      <c r="T244" s="219"/>
      <c r="AT244" s="220" t="s">
        <v>166</v>
      </c>
      <c r="AU244" s="220" t="s">
        <v>87</v>
      </c>
      <c r="AV244" s="13" t="s">
        <v>87</v>
      </c>
      <c r="AW244" s="13" t="s">
        <v>34</v>
      </c>
      <c r="AX244" s="13" t="s">
        <v>85</v>
      </c>
      <c r="AY244" s="220" t="s">
        <v>137</v>
      </c>
    </row>
    <row r="245" spans="1:65" s="2" customFormat="1" ht="37.9" customHeight="1">
      <c r="A245" s="35"/>
      <c r="B245" s="36"/>
      <c r="C245" s="192" t="s">
        <v>331</v>
      </c>
      <c r="D245" s="192" t="s">
        <v>139</v>
      </c>
      <c r="E245" s="193" t="s">
        <v>332</v>
      </c>
      <c r="F245" s="194" t="s">
        <v>333</v>
      </c>
      <c r="G245" s="195" t="s">
        <v>155</v>
      </c>
      <c r="H245" s="196">
        <v>11.66</v>
      </c>
      <c r="I245" s="197"/>
      <c r="J245" s="198">
        <f>ROUND(I245*H245,2)</f>
        <v>0</v>
      </c>
      <c r="K245" s="194" t="s">
        <v>143</v>
      </c>
      <c r="L245" s="40"/>
      <c r="M245" s="199" t="s">
        <v>1</v>
      </c>
      <c r="N245" s="200" t="s">
        <v>42</v>
      </c>
      <c r="O245" s="72"/>
      <c r="P245" s="201">
        <f>O245*H245</f>
        <v>0</v>
      </c>
      <c r="Q245" s="201">
        <v>0</v>
      </c>
      <c r="R245" s="201">
        <f>Q245*H245</f>
        <v>0</v>
      </c>
      <c r="S245" s="201">
        <v>0</v>
      </c>
      <c r="T245" s="202">
        <f>S245*H245</f>
        <v>0</v>
      </c>
      <c r="U245" s="35"/>
      <c r="V245" s="35"/>
      <c r="W245" s="35"/>
      <c r="X245" s="35"/>
      <c r="Y245" s="35"/>
      <c r="Z245" s="35"/>
      <c r="AA245" s="35"/>
      <c r="AB245" s="35"/>
      <c r="AC245" s="35"/>
      <c r="AD245" s="35"/>
      <c r="AE245" s="35"/>
      <c r="AR245" s="203" t="s">
        <v>144</v>
      </c>
      <c r="AT245" s="203" t="s">
        <v>139</v>
      </c>
      <c r="AU245" s="203" t="s">
        <v>87</v>
      </c>
      <c r="AY245" s="18" t="s">
        <v>137</v>
      </c>
      <c r="BE245" s="204">
        <f>IF(N245="základní",J245,0)</f>
        <v>0</v>
      </c>
      <c r="BF245" s="204">
        <f>IF(N245="snížená",J245,0)</f>
        <v>0</v>
      </c>
      <c r="BG245" s="204">
        <f>IF(N245="zákl. přenesená",J245,0)</f>
        <v>0</v>
      </c>
      <c r="BH245" s="204">
        <f>IF(N245="sníž. přenesená",J245,0)</f>
        <v>0</v>
      </c>
      <c r="BI245" s="204">
        <f>IF(N245="nulová",J245,0)</f>
        <v>0</v>
      </c>
      <c r="BJ245" s="18" t="s">
        <v>85</v>
      </c>
      <c r="BK245" s="204">
        <f>ROUND(I245*H245,2)</f>
        <v>0</v>
      </c>
      <c r="BL245" s="18" t="s">
        <v>144</v>
      </c>
      <c r="BM245" s="203" t="s">
        <v>334</v>
      </c>
    </row>
    <row r="246" spans="1:47" s="2" customFormat="1" ht="117">
      <c r="A246" s="35"/>
      <c r="B246" s="36"/>
      <c r="C246" s="37"/>
      <c r="D246" s="205" t="s">
        <v>146</v>
      </c>
      <c r="E246" s="37"/>
      <c r="F246" s="206" t="s">
        <v>335</v>
      </c>
      <c r="G246" s="37"/>
      <c r="H246" s="37"/>
      <c r="I246" s="207"/>
      <c r="J246" s="37"/>
      <c r="K246" s="37"/>
      <c r="L246" s="40"/>
      <c r="M246" s="208"/>
      <c r="N246" s="209"/>
      <c r="O246" s="72"/>
      <c r="P246" s="72"/>
      <c r="Q246" s="72"/>
      <c r="R246" s="72"/>
      <c r="S246" s="72"/>
      <c r="T246" s="73"/>
      <c r="U246" s="35"/>
      <c r="V246" s="35"/>
      <c r="W246" s="35"/>
      <c r="X246" s="35"/>
      <c r="Y246" s="35"/>
      <c r="Z246" s="35"/>
      <c r="AA246" s="35"/>
      <c r="AB246" s="35"/>
      <c r="AC246" s="35"/>
      <c r="AD246" s="35"/>
      <c r="AE246" s="35"/>
      <c r="AT246" s="18" t="s">
        <v>146</v>
      </c>
      <c r="AU246" s="18" t="s">
        <v>87</v>
      </c>
    </row>
    <row r="247" spans="2:51" s="13" customFormat="1" ht="11.25">
      <c r="B247" s="210"/>
      <c r="C247" s="211"/>
      <c r="D247" s="205" t="s">
        <v>166</v>
      </c>
      <c r="E247" s="212" t="s">
        <v>1</v>
      </c>
      <c r="F247" s="213" t="s">
        <v>216</v>
      </c>
      <c r="G247" s="211"/>
      <c r="H247" s="214">
        <v>11.66</v>
      </c>
      <c r="I247" s="215"/>
      <c r="J247" s="211"/>
      <c r="K247" s="211"/>
      <c r="L247" s="216"/>
      <c r="M247" s="217"/>
      <c r="N247" s="218"/>
      <c r="O247" s="218"/>
      <c r="P247" s="218"/>
      <c r="Q247" s="218"/>
      <c r="R247" s="218"/>
      <c r="S247" s="218"/>
      <c r="T247" s="219"/>
      <c r="AT247" s="220" t="s">
        <v>166</v>
      </c>
      <c r="AU247" s="220" t="s">
        <v>87</v>
      </c>
      <c r="AV247" s="13" t="s">
        <v>87</v>
      </c>
      <c r="AW247" s="13" t="s">
        <v>34</v>
      </c>
      <c r="AX247" s="13" t="s">
        <v>85</v>
      </c>
      <c r="AY247" s="220" t="s">
        <v>137</v>
      </c>
    </row>
    <row r="248" spans="1:65" s="2" customFormat="1" ht="14.45" customHeight="1">
      <c r="A248" s="35"/>
      <c r="B248" s="36"/>
      <c r="C248" s="242" t="s">
        <v>336</v>
      </c>
      <c r="D248" s="242" t="s">
        <v>309</v>
      </c>
      <c r="E248" s="243" t="s">
        <v>337</v>
      </c>
      <c r="F248" s="244" t="s">
        <v>338</v>
      </c>
      <c r="G248" s="245" t="s">
        <v>339</v>
      </c>
      <c r="H248" s="246">
        <v>0.292</v>
      </c>
      <c r="I248" s="247"/>
      <c r="J248" s="248">
        <f>ROUND(I248*H248,2)</f>
        <v>0</v>
      </c>
      <c r="K248" s="244" t="s">
        <v>143</v>
      </c>
      <c r="L248" s="249"/>
      <c r="M248" s="250" t="s">
        <v>1</v>
      </c>
      <c r="N248" s="251" t="s">
        <v>42</v>
      </c>
      <c r="O248" s="72"/>
      <c r="P248" s="201">
        <f>O248*H248</f>
        <v>0</v>
      </c>
      <c r="Q248" s="201">
        <v>0.001</v>
      </c>
      <c r="R248" s="201">
        <f>Q248*H248</f>
        <v>0.000292</v>
      </c>
      <c r="S248" s="201">
        <v>0</v>
      </c>
      <c r="T248" s="202">
        <f>S248*H248</f>
        <v>0</v>
      </c>
      <c r="U248" s="35"/>
      <c r="V248" s="35"/>
      <c r="W248" s="35"/>
      <c r="X248" s="35"/>
      <c r="Y248" s="35"/>
      <c r="Z248" s="35"/>
      <c r="AA248" s="35"/>
      <c r="AB248" s="35"/>
      <c r="AC248" s="35"/>
      <c r="AD248" s="35"/>
      <c r="AE248" s="35"/>
      <c r="AR248" s="203" t="s">
        <v>181</v>
      </c>
      <c r="AT248" s="203" t="s">
        <v>309</v>
      </c>
      <c r="AU248" s="203" t="s">
        <v>87</v>
      </c>
      <c r="AY248" s="18" t="s">
        <v>137</v>
      </c>
      <c r="BE248" s="204">
        <f>IF(N248="základní",J248,0)</f>
        <v>0</v>
      </c>
      <c r="BF248" s="204">
        <f>IF(N248="snížená",J248,0)</f>
        <v>0</v>
      </c>
      <c r="BG248" s="204">
        <f>IF(N248="zákl. přenesená",J248,0)</f>
        <v>0</v>
      </c>
      <c r="BH248" s="204">
        <f>IF(N248="sníž. přenesená",J248,0)</f>
        <v>0</v>
      </c>
      <c r="BI248" s="204">
        <f>IF(N248="nulová",J248,0)</f>
        <v>0</v>
      </c>
      <c r="BJ248" s="18" t="s">
        <v>85</v>
      </c>
      <c r="BK248" s="204">
        <f>ROUND(I248*H248,2)</f>
        <v>0</v>
      </c>
      <c r="BL248" s="18" t="s">
        <v>144</v>
      </c>
      <c r="BM248" s="203" t="s">
        <v>340</v>
      </c>
    </row>
    <row r="249" spans="2:51" s="13" customFormat="1" ht="11.25">
      <c r="B249" s="210"/>
      <c r="C249" s="211"/>
      <c r="D249" s="205" t="s">
        <v>166</v>
      </c>
      <c r="E249" s="212" t="s">
        <v>1</v>
      </c>
      <c r="F249" s="213" t="s">
        <v>341</v>
      </c>
      <c r="G249" s="211"/>
      <c r="H249" s="214">
        <v>0.292</v>
      </c>
      <c r="I249" s="215"/>
      <c r="J249" s="211"/>
      <c r="K249" s="211"/>
      <c r="L249" s="216"/>
      <c r="M249" s="217"/>
      <c r="N249" s="218"/>
      <c r="O249" s="218"/>
      <c r="P249" s="218"/>
      <c r="Q249" s="218"/>
      <c r="R249" s="218"/>
      <c r="S249" s="218"/>
      <c r="T249" s="219"/>
      <c r="AT249" s="220" t="s">
        <v>166</v>
      </c>
      <c r="AU249" s="220" t="s">
        <v>87</v>
      </c>
      <c r="AV249" s="13" t="s">
        <v>87</v>
      </c>
      <c r="AW249" s="13" t="s">
        <v>34</v>
      </c>
      <c r="AX249" s="13" t="s">
        <v>85</v>
      </c>
      <c r="AY249" s="220" t="s">
        <v>137</v>
      </c>
    </row>
    <row r="250" spans="2:63" s="12" customFormat="1" ht="22.9" customHeight="1">
      <c r="B250" s="176"/>
      <c r="C250" s="177"/>
      <c r="D250" s="178" t="s">
        <v>76</v>
      </c>
      <c r="E250" s="190" t="s">
        <v>144</v>
      </c>
      <c r="F250" s="190" t="s">
        <v>342</v>
      </c>
      <c r="G250" s="177"/>
      <c r="H250" s="177"/>
      <c r="I250" s="180"/>
      <c r="J250" s="191">
        <f>BK250</f>
        <v>0</v>
      </c>
      <c r="K250" s="177"/>
      <c r="L250" s="182"/>
      <c r="M250" s="183"/>
      <c r="N250" s="184"/>
      <c r="O250" s="184"/>
      <c r="P250" s="185">
        <f>SUM(P251:P253)</f>
        <v>0</v>
      </c>
      <c r="Q250" s="184"/>
      <c r="R250" s="185">
        <f>SUM(R251:R253)</f>
        <v>0</v>
      </c>
      <c r="S250" s="184"/>
      <c r="T250" s="186">
        <f>SUM(T251:T253)</f>
        <v>0</v>
      </c>
      <c r="AR250" s="187" t="s">
        <v>85</v>
      </c>
      <c r="AT250" s="188" t="s">
        <v>76</v>
      </c>
      <c r="AU250" s="188" t="s">
        <v>85</v>
      </c>
      <c r="AY250" s="187" t="s">
        <v>137</v>
      </c>
      <c r="BK250" s="189">
        <f>SUM(BK251:BK253)</f>
        <v>0</v>
      </c>
    </row>
    <row r="251" spans="1:65" s="2" customFormat="1" ht="24.2" customHeight="1">
      <c r="A251" s="35"/>
      <c r="B251" s="36"/>
      <c r="C251" s="192" t="s">
        <v>343</v>
      </c>
      <c r="D251" s="192" t="s">
        <v>139</v>
      </c>
      <c r="E251" s="193" t="s">
        <v>344</v>
      </c>
      <c r="F251" s="194" t="s">
        <v>345</v>
      </c>
      <c r="G251" s="195" t="s">
        <v>219</v>
      </c>
      <c r="H251" s="196">
        <v>13.761</v>
      </c>
      <c r="I251" s="197"/>
      <c r="J251" s="198">
        <f>ROUND(I251*H251,2)</f>
        <v>0</v>
      </c>
      <c r="K251" s="194" t="s">
        <v>143</v>
      </c>
      <c r="L251" s="40"/>
      <c r="M251" s="199" t="s">
        <v>1</v>
      </c>
      <c r="N251" s="200" t="s">
        <v>42</v>
      </c>
      <c r="O251" s="72"/>
      <c r="P251" s="201">
        <f>O251*H251</f>
        <v>0</v>
      </c>
      <c r="Q251" s="201">
        <v>0</v>
      </c>
      <c r="R251" s="201">
        <f>Q251*H251</f>
        <v>0</v>
      </c>
      <c r="S251" s="201">
        <v>0</v>
      </c>
      <c r="T251" s="202">
        <f>S251*H251</f>
        <v>0</v>
      </c>
      <c r="U251" s="35"/>
      <c r="V251" s="35"/>
      <c r="W251" s="35"/>
      <c r="X251" s="35"/>
      <c r="Y251" s="35"/>
      <c r="Z251" s="35"/>
      <c r="AA251" s="35"/>
      <c r="AB251" s="35"/>
      <c r="AC251" s="35"/>
      <c r="AD251" s="35"/>
      <c r="AE251" s="35"/>
      <c r="AR251" s="203" t="s">
        <v>144</v>
      </c>
      <c r="AT251" s="203" t="s">
        <v>139</v>
      </c>
      <c r="AU251" s="203" t="s">
        <v>87</v>
      </c>
      <c r="AY251" s="18" t="s">
        <v>137</v>
      </c>
      <c r="BE251" s="204">
        <f>IF(N251="základní",J251,0)</f>
        <v>0</v>
      </c>
      <c r="BF251" s="204">
        <f>IF(N251="snížená",J251,0)</f>
        <v>0</v>
      </c>
      <c r="BG251" s="204">
        <f>IF(N251="zákl. přenesená",J251,0)</f>
        <v>0</v>
      </c>
      <c r="BH251" s="204">
        <f>IF(N251="sníž. přenesená",J251,0)</f>
        <v>0</v>
      </c>
      <c r="BI251" s="204">
        <f>IF(N251="nulová",J251,0)</f>
        <v>0</v>
      </c>
      <c r="BJ251" s="18" t="s">
        <v>85</v>
      </c>
      <c r="BK251" s="204">
        <f>ROUND(I251*H251,2)</f>
        <v>0</v>
      </c>
      <c r="BL251" s="18" t="s">
        <v>144</v>
      </c>
      <c r="BM251" s="203" t="s">
        <v>346</v>
      </c>
    </row>
    <row r="252" spans="1:47" s="2" customFormat="1" ht="39">
      <c r="A252" s="35"/>
      <c r="B252" s="36"/>
      <c r="C252" s="37"/>
      <c r="D252" s="205" t="s">
        <v>146</v>
      </c>
      <c r="E252" s="37"/>
      <c r="F252" s="206" t="s">
        <v>347</v>
      </c>
      <c r="G252" s="37"/>
      <c r="H252" s="37"/>
      <c r="I252" s="207"/>
      <c r="J252" s="37"/>
      <c r="K252" s="37"/>
      <c r="L252" s="40"/>
      <c r="M252" s="208"/>
      <c r="N252" s="209"/>
      <c r="O252" s="72"/>
      <c r="P252" s="72"/>
      <c r="Q252" s="72"/>
      <c r="R252" s="72"/>
      <c r="S252" s="72"/>
      <c r="T252" s="73"/>
      <c r="U252" s="35"/>
      <c r="V252" s="35"/>
      <c r="W252" s="35"/>
      <c r="X252" s="35"/>
      <c r="Y252" s="35"/>
      <c r="Z252" s="35"/>
      <c r="AA252" s="35"/>
      <c r="AB252" s="35"/>
      <c r="AC252" s="35"/>
      <c r="AD252" s="35"/>
      <c r="AE252" s="35"/>
      <c r="AT252" s="18" t="s">
        <v>146</v>
      </c>
      <c r="AU252" s="18" t="s">
        <v>87</v>
      </c>
    </row>
    <row r="253" spans="2:51" s="13" customFormat="1" ht="11.25">
      <c r="B253" s="210"/>
      <c r="C253" s="211"/>
      <c r="D253" s="205" t="s">
        <v>166</v>
      </c>
      <c r="E253" s="212" t="s">
        <v>1</v>
      </c>
      <c r="F253" s="213" t="s">
        <v>348</v>
      </c>
      <c r="G253" s="211"/>
      <c r="H253" s="214">
        <v>13.761</v>
      </c>
      <c r="I253" s="215"/>
      <c r="J253" s="211"/>
      <c r="K253" s="211"/>
      <c r="L253" s="216"/>
      <c r="M253" s="217"/>
      <c r="N253" s="218"/>
      <c r="O253" s="218"/>
      <c r="P253" s="218"/>
      <c r="Q253" s="218"/>
      <c r="R253" s="218"/>
      <c r="S253" s="218"/>
      <c r="T253" s="219"/>
      <c r="AT253" s="220" t="s">
        <v>166</v>
      </c>
      <c r="AU253" s="220" t="s">
        <v>87</v>
      </c>
      <c r="AV253" s="13" t="s">
        <v>87</v>
      </c>
      <c r="AW253" s="13" t="s">
        <v>34</v>
      </c>
      <c r="AX253" s="13" t="s">
        <v>85</v>
      </c>
      <c r="AY253" s="220" t="s">
        <v>137</v>
      </c>
    </row>
    <row r="254" spans="2:63" s="12" customFormat="1" ht="22.9" customHeight="1">
      <c r="B254" s="176"/>
      <c r="C254" s="177"/>
      <c r="D254" s="178" t="s">
        <v>76</v>
      </c>
      <c r="E254" s="190" t="s">
        <v>161</v>
      </c>
      <c r="F254" s="190" t="s">
        <v>349</v>
      </c>
      <c r="G254" s="177"/>
      <c r="H254" s="177"/>
      <c r="I254" s="180"/>
      <c r="J254" s="191">
        <f>BK254</f>
        <v>0</v>
      </c>
      <c r="K254" s="177"/>
      <c r="L254" s="182"/>
      <c r="M254" s="183"/>
      <c r="N254" s="184"/>
      <c r="O254" s="184"/>
      <c r="P254" s="185">
        <f>SUM(P255:P260)</f>
        <v>0</v>
      </c>
      <c r="Q254" s="184"/>
      <c r="R254" s="185">
        <f>SUM(R255:R260)</f>
        <v>0</v>
      </c>
      <c r="S254" s="184"/>
      <c r="T254" s="186">
        <f>SUM(T255:T260)</f>
        <v>0</v>
      </c>
      <c r="AR254" s="187" t="s">
        <v>85</v>
      </c>
      <c r="AT254" s="188" t="s">
        <v>76</v>
      </c>
      <c r="AU254" s="188" t="s">
        <v>85</v>
      </c>
      <c r="AY254" s="187" t="s">
        <v>137</v>
      </c>
      <c r="BK254" s="189">
        <f>SUM(BK255:BK260)</f>
        <v>0</v>
      </c>
    </row>
    <row r="255" spans="1:65" s="2" customFormat="1" ht="24.2" customHeight="1">
      <c r="A255" s="35"/>
      <c r="B255" s="36"/>
      <c r="C255" s="192" t="s">
        <v>350</v>
      </c>
      <c r="D255" s="192" t="s">
        <v>139</v>
      </c>
      <c r="E255" s="193" t="s">
        <v>351</v>
      </c>
      <c r="F255" s="194" t="s">
        <v>352</v>
      </c>
      <c r="G255" s="195" t="s">
        <v>155</v>
      </c>
      <c r="H255" s="196">
        <v>58</v>
      </c>
      <c r="I255" s="197"/>
      <c r="J255" s="198">
        <f>ROUND(I255*H255,2)</f>
        <v>0</v>
      </c>
      <c r="K255" s="194" t="s">
        <v>143</v>
      </c>
      <c r="L255" s="40"/>
      <c r="M255" s="199" t="s">
        <v>1</v>
      </c>
      <c r="N255" s="200" t="s">
        <v>42</v>
      </c>
      <c r="O255" s="72"/>
      <c r="P255" s="201">
        <f>O255*H255</f>
        <v>0</v>
      </c>
      <c r="Q255" s="201">
        <v>0</v>
      </c>
      <c r="R255" s="201">
        <f>Q255*H255</f>
        <v>0</v>
      </c>
      <c r="S255" s="201">
        <v>0</v>
      </c>
      <c r="T255" s="202">
        <f>S255*H255</f>
        <v>0</v>
      </c>
      <c r="U255" s="35"/>
      <c r="V255" s="35"/>
      <c r="W255" s="35"/>
      <c r="X255" s="35"/>
      <c r="Y255" s="35"/>
      <c r="Z255" s="35"/>
      <c r="AA255" s="35"/>
      <c r="AB255" s="35"/>
      <c r="AC255" s="35"/>
      <c r="AD255" s="35"/>
      <c r="AE255" s="35"/>
      <c r="AR255" s="203" t="s">
        <v>144</v>
      </c>
      <c r="AT255" s="203" t="s">
        <v>139</v>
      </c>
      <c r="AU255" s="203" t="s">
        <v>87</v>
      </c>
      <c r="AY255" s="18" t="s">
        <v>137</v>
      </c>
      <c r="BE255" s="204">
        <f>IF(N255="základní",J255,0)</f>
        <v>0</v>
      </c>
      <c r="BF255" s="204">
        <f>IF(N255="snížená",J255,0)</f>
        <v>0</v>
      </c>
      <c r="BG255" s="204">
        <f>IF(N255="zákl. přenesená",J255,0)</f>
        <v>0</v>
      </c>
      <c r="BH255" s="204">
        <f>IF(N255="sníž. přenesená",J255,0)</f>
        <v>0</v>
      </c>
      <c r="BI255" s="204">
        <f>IF(N255="nulová",J255,0)</f>
        <v>0</v>
      </c>
      <c r="BJ255" s="18" t="s">
        <v>85</v>
      </c>
      <c r="BK255" s="204">
        <f>ROUND(I255*H255,2)</f>
        <v>0</v>
      </c>
      <c r="BL255" s="18" t="s">
        <v>144</v>
      </c>
      <c r="BM255" s="203" t="s">
        <v>353</v>
      </c>
    </row>
    <row r="256" spans="1:65" s="2" customFormat="1" ht="24.2" customHeight="1">
      <c r="A256" s="35"/>
      <c r="B256" s="36"/>
      <c r="C256" s="192" t="s">
        <v>354</v>
      </c>
      <c r="D256" s="192" t="s">
        <v>139</v>
      </c>
      <c r="E256" s="193" t="s">
        <v>355</v>
      </c>
      <c r="F256" s="194" t="s">
        <v>356</v>
      </c>
      <c r="G256" s="195" t="s">
        <v>155</v>
      </c>
      <c r="H256" s="196">
        <v>58</v>
      </c>
      <c r="I256" s="197"/>
      <c r="J256" s="198">
        <f>ROUND(I256*H256,2)</f>
        <v>0</v>
      </c>
      <c r="K256" s="194" t="s">
        <v>143</v>
      </c>
      <c r="L256" s="40"/>
      <c r="M256" s="199" t="s">
        <v>1</v>
      </c>
      <c r="N256" s="200" t="s">
        <v>42</v>
      </c>
      <c r="O256" s="72"/>
      <c r="P256" s="201">
        <f>O256*H256</f>
        <v>0</v>
      </c>
      <c r="Q256" s="201">
        <v>0</v>
      </c>
      <c r="R256" s="201">
        <f>Q256*H256</f>
        <v>0</v>
      </c>
      <c r="S256" s="201">
        <v>0</v>
      </c>
      <c r="T256" s="202">
        <f>S256*H256</f>
        <v>0</v>
      </c>
      <c r="U256" s="35"/>
      <c r="V256" s="35"/>
      <c r="W256" s="35"/>
      <c r="X256" s="35"/>
      <c r="Y256" s="35"/>
      <c r="Z256" s="35"/>
      <c r="AA256" s="35"/>
      <c r="AB256" s="35"/>
      <c r="AC256" s="35"/>
      <c r="AD256" s="35"/>
      <c r="AE256" s="35"/>
      <c r="AR256" s="203" t="s">
        <v>144</v>
      </c>
      <c r="AT256" s="203" t="s">
        <v>139</v>
      </c>
      <c r="AU256" s="203" t="s">
        <v>87</v>
      </c>
      <c r="AY256" s="18" t="s">
        <v>137</v>
      </c>
      <c r="BE256" s="204">
        <f>IF(N256="základní",J256,0)</f>
        <v>0</v>
      </c>
      <c r="BF256" s="204">
        <f>IF(N256="snížená",J256,0)</f>
        <v>0</v>
      </c>
      <c r="BG256" s="204">
        <f>IF(N256="zákl. přenesená",J256,0)</f>
        <v>0</v>
      </c>
      <c r="BH256" s="204">
        <f>IF(N256="sníž. přenesená",J256,0)</f>
        <v>0</v>
      </c>
      <c r="BI256" s="204">
        <f>IF(N256="nulová",J256,0)</f>
        <v>0</v>
      </c>
      <c r="BJ256" s="18" t="s">
        <v>85</v>
      </c>
      <c r="BK256" s="204">
        <f>ROUND(I256*H256,2)</f>
        <v>0</v>
      </c>
      <c r="BL256" s="18" t="s">
        <v>144</v>
      </c>
      <c r="BM256" s="203" t="s">
        <v>357</v>
      </c>
    </row>
    <row r="257" spans="1:65" s="2" customFormat="1" ht="49.15" customHeight="1">
      <c r="A257" s="35"/>
      <c r="B257" s="36"/>
      <c r="C257" s="192" t="s">
        <v>358</v>
      </c>
      <c r="D257" s="192" t="s">
        <v>139</v>
      </c>
      <c r="E257" s="193" t="s">
        <v>359</v>
      </c>
      <c r="F257" s="194" t="s">
        <v>360</v>
      </c>
      <c r="G257" s="195" t="s">
        <v>155</v>
      </c>
      <c r="H257" s="196">
        <v>58</v>
      </c>
      <c r="I257" s="197"/>
      <c r="J257" s="198">
        <f>ROUND(I257*H257,2)</f>
        <v>0</v>
      </c>
      <c r="K257" s="194" t="s">
        <v>143</v>
      </c>
      <c r="L257" s="40"/>
      <c r="M257" s="199" t="s">
        <v>1</v>
      </c>
      <c r="N257" s="200" t="s">
        <v>42</v>
      </c>
      <c r="O257" s="72"/>
      <c r="P257" s="201">
        <f>O257*H257</f>
        <v>0</v>
      </c>
      <c r="Q257" s="201">
        <v>0</v>
      </c>
      <c r="R257" s="201">
        <f>Q257*H257</f>
        <v>0</v>
      </c>
      <c r="S257" s="201">
        <v>0</v>
      </c>
      <c r="T257" s="202">
        <f>S257*H257</f>
        <v>0</v>
      </c>
      <c r="U257" s="35"/>
      <c r="V257" s="35"/>
      <c r="W257" s="35"/>
      <c r="X257" s="35"/>
      <c r="Y257" s="35"/>
      <c r="Z257" s="35"/>
      <c r="AA257" s="35"/>
      <c r="AB257" s="35"/>
      <c r="AC257" s="35"/>
      <c r="AD257" s="35"/>
      <c r="AE257" s="35"/>
      <c r="AR257" s="203" t="s">
        <v>144</v>
      </c>
      <c r="AT257" s="203" t="s">
        <v>139</v>
      </c>
      <c r="AU257" s="203" t="s">
        <v>87</v>
      </c>
      <c r="AY257" s="18" t="s">
        <v>137</v>
      </c>
      <c r="BE257" s="204">
        <f>IF(N257="základní",J257,0)</f>
        <v>0</v>
      </c>
      <c r="BF257" s="204">
        <f>IF(N257="snížená",J257,0)</f>
        <v>0</v>
      </c>
      <c r="BG257" s="204">
        <f>IF(N257="zákl. přenesená",J257,0)</f>
        <v>0</v>
      </c>
      <c r="BH257" s="204">
        <f>IF(N257="sníž. přenesená",J257,0)</f>
        <v>0</v>
      </c>
      <c r="BI257" s="204">
        <f>IF(N257="nulová",J257,0)</f>
        <v>0</v>
      </c>
      <c r="BJ257" s="18" t="s">
        <v>85</v>
      </c>
      <c r="BK257" s="204">
        <f>ROUND(I257*H257,2)</f>
        <v>0</v>
      </c>
      <c r="BL257" s="18" t="s">
        <v>144</v>
      </c>
      <c r="BM257" s="203" t="s">
        <v>361</v>
      </c>
    </row>
    <row r="258" spans="1:47" s="2" customFormat="1" ht="48.75">
      <c r="A258" s="35"/>
      <c r="B258" s="36"/>
      <c r="C258" s="37"/>
      <c r="D258" s="205" t="s">
        <v>146</v>
      </c>
      <c r="E258" s="37"/>
      <c r="F258" s="206" t="s">
        <v>362</v>
      </c>
      <c r="G258" s="37"/>
      <c r="H258" s="37"/>
      <c r="I258" s="207"/>
      <c r="J258" s="37"/>
      <c r="K258" s="37"/>
      <c r="L258" s="40"/>
      <c r="M258" s="208"/>
      <c r="N258" s="209"/>
      <c r="O258" s="72"/>
      <c r="P258" s="72"/>
      <c r="Q258" s="72"/>
      <c r="R258" s="72"/>
      <c r="S258" s="72"/>
      <c r="T258" s="73"/>
      <c r="U258" s="35"/>
      <c r="V258" s="35"/>
      <c r="W258" s="35"/>
      <c r="X258" s="35"/>
      <c r="Y258" s="35"/>
      <c r="Z258" s="35"/>
      <c r="AA258" s="35"/>
      <c r="AB258" s="35"/>
      <c r="AC258" s="35"/>
      <c r="AD258" s="35"/>
      <c r="AE258" s="35"/>
      <c r="AT258" s="18" t="s">
        <v>146</v>
      </c>
      <c r="AU258" s="18" t="s">
        <v>87</v>
      </c>
    </row>
    <row r="259" spans="1:65" s="2" customFormat="1" ht="37.9" customHeight="1">
      <c r="A259" s="35"/>
      <c r="B259" s="36"/>
      <c r="C259" s="192" t="s">
        <v>363</v>
      </c>
      <c r="D259" s="192" t="s">
        <v>139</v>
      </c>
      <c r="E259" s="193" t="s">
        <v>364</v>
      </c>
      <c r="F259" s="194" t="s">
        <v>365</v>
      </c>
      <c r="G259" s="195" t="s">
        <v>155</v>
      </c>
      <c r="H259" s="196">
        <v>166</v>
      </c>
      <c r="I259" s="197"/>
      <c r="J259" s="198">
        <f>ROUND(I259*H259,2)</f>
        <v>0</v>
      </c>
      <c r="K259" s="194" t="s">
        <v>143</v>
      </c>
      <c r="L259" s="40"/>
      <c r="M259" s="199" t="s">
        <v>1</v>
      </c>
      <c r="N259" s="200" t="s">
        <v>42</v>
      </c>
      <c r="O259" s="72"/>
      <c r="P259" s="201">
        <f>O259*H259</f>
        <v>0</v>
      </c>
      <c r="Q259" s="201">
        <v>0</v>
      </c>
      <c r="R259" s="201">
        <f>Q259*H259</f>
        <v>0</v>
      </c>
      <c r="S259" s="201">
        <v>0</v>
      </c>
      <c r="T259" s="202">
        <f>S259*H259</f>
        <v>0</v>
      </c>
      <c r="U259" s="35"/>
      <c r="V259" s="35"/>
      <c r="W259" s="35"/>
      <c r="X259" s="35"/>
      <c r="Y259" s="35"/>
      <c r="Z259" s="35"/>
      <c r="AA259" s="35"/>
      <c r="AB259" s="35"/>
      <c r="AC259" s="35"/>
      <c r="AD259" s="35"/>
      <c r="AE259" s="35"/>
      <c r="AR259" s="203" t="s">
        <v>144</v>
      </c>
      <c r="AT259" s="203" t="s">
        <v>139</v>
      </c>
      <c r="AU259" s="203" t="s">
        <v>87</v>
      </c>
      <c r="AY259" s="18" t="s">
        <v>137</v>
      </c>
      <c r="BE259" s="204">
        <f>IF(N259="základní",J259,0)</f>
        <v>0</v>
      </c>
      <c r="BF259" s="204">
        <f>IF(N259="snížená",J259,0)</f>
        <v>0</v>
      </c>
      <c r="BG259" s="204">
        <f>IF(N259="zákl. přenesená",J259,0)</f>
        <v>0</v>
      </c>
      <c r="BH259" s="204">
        <f>IF(N259="sníž. přenesená",J259,0)</f>
        <v>0</v>
      </c>
      <c r="BI259" s="204">
        <f>IF(N259="nulová",J259,0)</f>
        <v>0</v>
      </c>
      <c r="BJ259" s="18" t="s">
        <v>85</v>
      </c>
      <c r="BK259" s="204">
        <f>ROUND(I259*H259,2)</f>
        <v>0</v>
      </c>
      <c r="BL259" s="18" t="s">
        <v>144</v>
      </c>
      <c r="BM259" s="203" t="s">
        <v>366</v>
      </c>
    </row>
    <row r="260" spans="1:47" s="2" customFormat="1" ht="48.75">
      <c r="A260" s="35"/>
      <c r="B260" s="36"/>
      <c r="C260" s="37"/>
      <c r="D260" s="205" t="s">
        <v>146</v>
      </c>
      <c r="E260" s="37"/>
      <c r="F260" s="206" t="s">
        <v>367</v>
      </c>
      <c r="G260" s="37"/>
      <c r="H260" s="37"/>
      <c r="I260" s="207"/>
      <c r="J260" s="37"/>
      <c r="K260" s="37"/>
      <c r="L260" s="40"/>
      <c r="M260" s="208"/>
      <c r="N260" s="209"/>
      <c r="O260" s="72"/>
      <c r="P260" s="72"/>
      <c r="Q260" s="72"/>
      <c r="R260" s="72"/>
      <c r="S260" s="72"/>
      <c r="T260" s="73"/>
      <c r="U260" s="35"/>
      <c r="V260" s="35"/>
      <c r="W260" s="35"/>
      <c r="X260" s="35"/>
      <c r="Y260" s="35"/>
      <c r="Z260" s="35"/>
      <c r="AA260" s="35"/>
      <c r="AB260" s="35"/>
      <c r="AC260" s="35"/>
      <c r="AD260" s="35"/>
      <c r="AE260" s="35"/>
      <c r="AT260" s="18" t="s">
        <v>146</v>
      </c>
      <c r="AU260" s="18" t="s">
        <v>87</v>
      </c>
    </row>
    <row r="261" spans="2:63" s="12" customFormat="1" ht="22.9" customHeight="1">
      <c r="B261" s="176"/>
      <c r="C261" s="177"/>
      <c r="D261" s="178" t="s">
        <v>76</v>
      </c>
      <c r="E261" s="190" t="s">
        <v>181</v>
      </c>
      <c r="F261" s="190" t="s">
        <v>368</v>
      </c>
      <c r="G261" s="177"/>
      <c r="H261" s="177"/>
      <c r="I261" s="180"/>
      <c r="J261" s="191">
        <f>BK261</f>
        <v>0</v>
      </c>
      <c r="K261" s="177"/>
      <c r="L261" s="182"/>
      <c r="M261" s="183"/>
      <c r="N261" s="184"/>
      <c r="O261" s="184"/>
      <c r="P261" s="185">
        <f>SUM(P262:P295)</f>
        <v>0</v>
      </c>
      <c r="Q261" s="184"/>
      <c r="R261" s="185">
        <f>SUM(R262:R295)</f>
        <v>4.870446799999999</v>
      </c>
      <c r="S261" s="184"/>
      <c r="T261" s="186">
        <f>SUM(T262:T295)</f>
        <v>0</v>
      </c>
      <c r="AR261" s="187" t="s">
        <v>85</v>
      </c>
      <c r="AT261" s="188" t="s">
        <v>76</v>
      </c>
      <c r="AU261" s="188" t="s">
        <v>85</v>
      </c>
      <c r="AY261" s="187" t="s">
        <v>137</v>
      </c>
      <c r="BK261" s="189">
        <f>SUM(BK262:BK295)</f>
        <v>0</v>
      </c>
    </row>
    <row r="262" spans="1:65" s="2" customFormat="1" ht="24.2" customHeight="1">
      <c r="A262" s="35"/>
      <c r="B262" s="36"/>
      <c r="C262" s="192" t="s">
        <v>369</v>
      </c>
      <c r="D262" s="192" t="s">
        <v>139</v>
      </c>
      <c r="E262" s="193" t="s">
        <v>370</v>
      </c>
      <c r="F262" s="194" t="s">
        <v>371</v>
      </c>
      <c r="G262" s="195" t="s">
        <v>171</v>
      </c>
      <c r="H262" s="196">
        <v>83.4</v>
      </c>
      <c r="I262" s="197"/>
      <c r="J262" s="198">
        <f>ROUND(I262*H262,2)</f>
        <v>0</v>
      </c>
      <c r="K262" s="194" t="s">
        <v>143</v>
      </c>
      <c r="L262" s="40"/>
      <c r="M262" s="199" t="s">
        <v>1</v>
      </c>
      <c r="N262" s="200" t="s">
        <v>42</v>
      </c>
      <c r="O262" s="72"/>
      <c r="P262" s="201">
        <f>O262*H262</f>
        <v>0</v>
      </c>
      <c r="Q262" s="201">
        <v>0</v>
      </c>
      <c r="R262" s="201">
        <f>Q262*H262</f>
        <v>0</v>
      </c>
      <c r="S262" s="201">
        <v>0</v>
      </c>
      <c r="T262" s="202">
        <f>S262*H262</f>
        <v>0</v>
      </c>
      <c r="U262" s="35"/>
      <c r="V262" s="35"/>
      <c r="W262" s="35"/>
      <c r="X262" s="35"/>
      <c r="Y262" s="35"/>
      <c r="Z262" s="35"/>
      <c r="AA262" s="35"/>
      <c r="AB262" s="35"/>
      <c r="AC262" s="35"/>
      <c r="AD262" s="35"/>
      <c r="AE262" s="35"/>
      <c r="AR262" s="203" t="s">
        <v>144</v>
      </c>
      <c r="AT262" s="203" t="s">
        <v>139</v>
      </c>
      <c r="AU262" s="203" t="s">
        <v>87</v>
      </c>
      <c r="AY262" s="18" t="s">
        <v>137</v>
      </c>
      <c r="BE262" s="204">
        <f>IF(N262="základní",J262,0)</f>
        <v>0</v>
      </c>
      <c r="BF262" s="204">
        <f>IF(N262="snížená",J262,0)</f>
        <v>0</v>
      </c>
      <c r="BG262" s="204">
        <f>IF(N262="zákl. přenesená",J262,0)</f>
        <v>0</v>
      </c>
      <c r="BH262" s="204">
        <f>IF(N262="sníž. přenesená",J262,0)</f>
        <v>0</v>
      </c>
      <c r="BI262" s="204">
        <f>IF(N262="nulová",J262,0)</f>
        <v>0</v>
      </c>
      <c r="BJ262" s="18" t="s">
        <v>85</v>
      </c>
      <c r="BK262" s="204">
        <f>ROUND(I262*H262,2)</f>
        <v>0</v>
      </c>
      <c r="BL262" s="18" t="s">
        <v>144</v>
      </c>
      <c r="BM262" s="203" t="s">
        <v>372</v>
      </c>
    </row>
    <row r="263" spans="1:47" s="2" customFormat="1" ht="107.25">
      <c r="A263" s="35"/>
      <c r="B263" s="36"/>
      <c r="C263" s="37"/>
      <c r="D263" s="205" t="s">
        <v>146</v>
      </c>
      <c r="E263" s="37"/>
      <c r="F263" s="206" t="s">
        <v>373</v>
      </c>
      <c r="G263" s="37"/>
      <c r="H263" s="37"/>
      <c r="I263" s="207"/>
      <c r="J263" s="37"/>
      <c r="K263" s="37"/>
      <c r="L263" s="40"/>
      <c r="M263" s="208"/>
      <c r="N263" s="209"/>
      <c r="O263" s="72"/>
      <c r="P263" s="72"/>
      <c r="Q263" s="72"/>
      <c r="R263" s="72"/>
      <c r="S263" s="72"/>
      <c r="T263" s="73"/>
      <c r="U263" s="35"/>
      <c r="V263" s="35"/>
      <c r="W263" s="35"/>
      <c r="X263" s="35"/>
      <c r="Y263" s="35"/>
      <c r="Z263" s="35"/>
      <c r="AA263" s="35"/>
      <c r="AB263" s="35"/>
      <c r="AC263" s="35"/>
      <c r="AD263" s="35"/>
      <c r="AE263" s="35"/>
      <c r="AT263" s="18" t="s">
        <v>146</v>
      </c>
      <c r="AU263" s="18" t="s">
        <v>87</v>
      </c>
    </row>
    <row r="264" spans="1:65" s="2" customFormat="1" ht="37.9" customHeight="1">
      <c r="A264" s="35"/>
      <c r="B264" s="36"/>
      <c r="C264" s="242" t="s">
        <v>374</v>
      </c>
      <c r="D264" s="242" t="s">
        <v>309</v>
      </c>
      <c r="E264" s="243" t="s">
        <v>375</v>
      </c>
      <c r="F264" s="244" t="s">
        <v>376</v>
      </c>
      <c r="G264" s="245" t="s">
        <v>171</v>
      </c>
      <c r="H264" s="246">
        <v>85.902</v>
      </c>
      <c r="I264" s="247"/>
      <c r="J264" s="248">
        <f>ROUND(I264*H264,2)</f>
        <v>0</v>
      </c>
      <c r="K264" s="244" t="s">
        <v>1</v>
      </c>
      <c r="L264" s="249"/>
      <c r="M264" s="250" t="s">
        <v>1</v>
      </c>
      <c r="N264" s="251" t="s">
        <v>42</v>
      </c>
      <c r="O264" s="72"/>
      <c r="P264" s="201">
        <f>O264*H264</f>
        <v>0</v>
      </c>
      <c r="Q264" s="201">
        <v>0.0409</v>
      </c>
      <c r="R264" s="201">
        <f>Q264*H264</f>
        <v>3.5133918</v>
      </c>
      <c r="S264" s="201">
        <v>0</v>
      </c>
      <c r="T264" s="202">
        <f>S264*H264</f>
        <v>0</v>
      </c>
      <c r="U264" s="35"/>
      <c r="V264" s="35"/>
      <c r="W264" s="35"/>
      <c r="X264" s="35"/>
      <c r="Y264" s="35"/>
      <c r="Z264" s="35"/>
      <c r="AA264" s="35"/>
      <c r="AB264" s="35"/>
      <c r="AC264" s="35"/>
      <c r="AD264" s="35"/>
      <c r="AE264" s="35"/>
      <c r="AR264" s="203" t="s">
        <v>181</v>
      </c>
      <c r="AT264" s="203" t="s">
        <v>309</v>
      </c>
      <c r="AU264" s="203" t="s">
        <v>87</v>
      </c>
      <c r="AY264" s="18" t="s">
        <v>137</v>
      </c>
      <c r="BE264" s="204">
        <f>IF(N264="základní",J264,0)</f>
        <v>0</v>
      </c>
      <c r="BF264" s="204">
        <f>IF(N264="snížená",J264,0)</f>
        <v>0</v>
      </c>
      <c r="BG264" s="204">
        <f>IF(N264="zákl. přenesená",J264,0)</f>
        <v>0</v>
      </c>
      <c r="BH264" s="204">
        <f>IF(N264="sníž. přenesená",J264,0)</f>
        <v>0</v>
      </c>
      <c r="BI264" s="204">
        <f>IF(N264="nulová",J264,0)</f>
        <v>0</v>
      </c>
      <c r="BJ264" s="18" t="s">
        <v>85</v>
      </c>
      <c r="BK264" s="204">
        <f>ROUND(I264*H264,2)</f>
        <v>0</v>
      </c>
      <c r="BL264" s="18" t="s">
        <v>144</v>
      </c>
      <c r="BM264" s="203" t="s">
        <v>377</v>
      </c>
    </row>
    <row r="265" spans="2:51" s="13" customFormat="1" ht="11.25">
      <c r="B265" s="210"/>
      <c r="C265" s="211"/>
      <c r="D265" s="205" t="s">
        <v>166</v>
      </c>
      <c r="E265" s="212" t="s">
        <v>1</v>
      </c>
      <c r="F265" s="213" t="s">
        <v>378</v>
      </c>
      <c r="G265" s="211"/>
      <c r="H265" s="214">
        <v>85.902</v>
      </c>
      <c r="I265" s="215"/>
      <c r="J265" s="211"/>
      <c r="K265" s="211"/>
      <c r="L265" s="216"/>
      <c r="M265" s="217"/>
      <c r="N265" s="218"/>
      <c r="O265" s="218"/>
      <c r="P265" s="218"/>
      <c r="Q265" s="218"/>
      <c r="R265" s="218"/>
      <c r="S265" s="218"/>
      <c r="T265" s="219"/>
      <c r="AT265" s="220" t="s">
        <v>166</v>
      </c>
      <c r="AU265" s="220" t="s">
        <v>87</v>
      </c>
      <c r="AV265" s="13" t="s">
        <v>87</v>
      </c>
      <c r="AW265" s="13" t="s">
        <v>34</v>
      </c>
      <c r="AX265" s="13" t="s">
        <v>85</v>
      </c>
      <c r="AY265" s="220" t="s">
        <v>137</v>
      </c>
    </row>
    <row r="266" spans="1:65" s="2" customFormat="1" ht="24.2" customHeight="1">
      <c r="A266" s="35"/>
      <c r="B266" s="36"/>
      <c r="C266" s="242" t="s">
        <v>379</v>
      </c>
      <c r="D266" s="242" t="s">
        <v>309</v>
      </c>
      <c r="E266" s="243" t="s">
        <v>380</v>
      </c>
      <c r="F266" s="244" t="s">
        <v>381</v>
      </c>
      <c r="G266" s="245" t="s">
        <v>142</v>
      </c>
      <c r="H266" s="246">
        <v>8</v>
      </c>
      <c r="I266" s="247"/>
      <c r="J266" s="248">
        <f>ROUND(I266*H266,2)</f>
        <v>0</v>
      </c>
      <c r="K266" s="244" t="s">
        <v>1</v>
      </c>
      <c r="L266" s="249"/>
      <c r="M266" s="250" t="s">
        <v>1</v>
      </c>
      <c r="N266" s="251" t="s">
        <v>42</v>
      </c>
      <c r="O266" s="72"/>
      <c r="P266" s="201">
        <f>O266*H266</f>
        <v>0</v>
      </c>
      <c r="Q266" s="201">
        <v>0.0006</v>
      </c>
      <c r="R266" s="201">
        <f>Q266*H266</f>
        <v>0.0048</v>
      </c>
      <c r="S266" s="201">
        <v>0</v>
      </c>
      <c r="T266" s="202">
        <f>S266*H266</f>
        <v>0</v>
      </c>
      <c r="U266" s="35"/>
      <c r="V266" s="35"/>
      <c r="W266" s="35"/>
      <c r="X266" s="35"/>
      <c r="Y266" s="35"/>
      <c r="Z266" s="35"/>
      <c r="AA266" s="35"/>
      <c r="AB266" s="35"/>
      <c r="AC266" s="35"/>
      <c r="AD266" s="35"/>
      <c r="AE266" s="35"/>
      <c r="AR266" s="203" t="s">
        <v>181</v>
      </c>
      <c r="AT266" s="203" t="s">
        <v>309</v>
      </c>
      <c r="AU266" s="203" t="s">
        <v>87</v>
      </c>
      <c r="AY266" s="18" t="s">
        <v>137</v>
      </c>
      <c r="BE266" s="204">
        <f>IF(N266="základní",J266,0)</f>
        <v>0</v>
      </c>
      <c r="BF266" s="204">
        <f>IF(N266="snížená",J266,0)</f>
        <v>0</v>
      </c>
      <c r="BG266" s="204">
        <f>IF(N266="zákl. přenesená",J266,0)</f>
        <v>0</v>
      </c>
      <c r="BH266" s="204">
        <f>IF(N266="sníž. přenesená",J266,0)</f>
        <v>0</v>
      </c>
      <c r="BI266" s="204">
        <f>IF(N266="nulová",J266,0)</f>
        <v>0</v>
      </c>
      <c r="BJ266" s="18" t="s">
        <v>85</v>
      </c>
      <c r="BK266" s="204">
        <f>ROUND(I266*H266,2)</f>
        <v>0</v>
      </c>
      <c r="BL266" s="18" t="s">
        <v>144</v>
      </c>
      <c r="BM266" s="203" t="s">
        <v>382</v>
      </c>
    </row>
    <row r="267" spans="1:65" s="2" customFormat="1" ht="49.15" customHeight="1">
      <c r="A267" s="35"/>
      <c r="B267" s="36"/>
      <c r="C267" s="192" t="s">
        <v>383</v>
      </c>
      <c r="D267" s="192" t="s">
        <v>139</v>
      </c>
      <c r="E267" s="193" t="s">
        <v>384</v>
      </c>
      <c r="F267" s="194" t="s">
        <v>385</v>
      </c>
      <c r="G267" s="195" t="s">
        <v>142</v>
      </c>
      <c r="H267" s="196">
        <v>3</v>
      </c>
      <c r="I267" s="197"/>
      <c r="J267" s="198">
        <f>ROUND(I267*H267,2)</f>
        <v>0</v>
      </c>
      <c r="K267" s="194" t="s">
        <v>143</v>
      </c>
      <c r="L267" s="40"/>
      <c r="M267" s="199" t="s">
        <v>1</v>
      </c>
      <c r="N267" s="200" t="s">
        <v>42</v>
      </c>
      <c r="O267" s="72"/>
      <c r="P267" s="201">
        <f>O267*H267</f>
        <v>0</v>
      </c>
      <c r="Q267" s="201">
        <v>0</v>
      </c>
      <c r="R267" s="201">
        <f>Q267*H267</f>
        <v>0</v>
      </c>
      <c r="S267" s="201">
        <v>0</v>
      </c>
      <c r="T267" s="202">
        <f>S267*H267</f>
        <v>0</v>
      </c>
      <c r="U267" s="35"/>
      <c r="V267" s="35"/>
      <c r="W267" s="35"/>
      <c r="X267" s="35"/>
      <c r="Y267" s="35"/>
      <c r="Z267" s="35"/>
      <c r="AA267" s="35"/>
      <c r="AB267" s="35"/>
      <c r="AC267" s="35"/>
      <c r="AD267" s="35"/>
      <c r="AE267" s="35"/>
      <c r="AR267" s="203" t="s">
        <v>144</v>
      </c>
      <c r="AT267" s="203" t="s">
        <v>139</v>
      </c>
      <c r="AU267" s="203" t="s">
        <v>87</v>
      </c>
      <c r="AY267" s="18" t="s">
        <v>137</v>
      </c>
      <c r="BE267" s="204">
        <f>IF(N267="základní",J267,0)</f>
        <v>0</v>
      </c>
      <c r="BF267" s="204">
        <f>IF(N267="snížená",J267,0)</f>
        <v>0</v>
      </c>
      <c r="BG267" s="204">
        <f>IF(N267="zákl. přenesená",J267,0)</f>
        <v>0</v>
      </c>
      <c r="BH267" s="204">
        <f>IF(N267="sníž. přenesená",J267,0)</f>
        <v>0</v>
      </c>
      <c r="BI267" s="204">
        <f>IF(N267="nulová",J267,0)</f>
        <v>0</v>
      </c>
      <c r="BJ267" s="18" t="s">
        <v>85</v>
      </c>
      <c r="BK267" s="204">
        <f>ROUND(I267*H267,2)</f>
        <v>0</v>
      </c>
      <c r="BL267" s="18" t="s">
        <v>144</v>
      </c>
      <c r="BM267" s="203" t="s">
        <v>386</v>
      </c>
    </row>
    <row r="268" spans="1:47" s="2" customFormat="1" ht="68.25">
      <c r="A268" s="35"/>
      <c r="B268" s="36"/>
      <c r="C268" s="37"/>
      <c r="D268" s="205" t="s">
        <v>146</v>
      </c>
      <c r="E268" s="37"/>
      <c r="F268" s="206" t="s">
        <v>387</v>
      </c>
      <c r="G268" s="37"/>
      <c r="H268" s="37"/>
      <c r="I268" s="207"/>
      <c r="J268" s="37"/>
      <c r="K268" s="37"/>
      <c r="L268" s="40"/>
      <c r="M268" s="208"/>
      <c r="N268" s="209"/>
      <c r="O268" s="72"/>
      <c r="P268" s="72"/>
      <c r="Q268" s="72"/>
      <c r="R268" s="72"/>
      <c r="S268" s="72"/>
      <c r="T268" s="73"/>
      <c r="U268" s="35"/>
      <c r="V268" s="35"/>
      <c r="W268" s="35"/>
      <c r="X268" s="35"/>
      <c r="Y268" s="35"/>
      <c r="Z268" s="35"/>
      <c r="AA268" s="35"/>
      <c r="AB268" s="35"/>
      <c r="AC268" s="35"/>
      <c r="AD268" s="35"/>
      <c r="AE268" s="35"/>
      <c r="AT268" s="18" t="s">
        <v>146</v>
      </c>
      <c r="AU268" s="18" t="s">
        <v>87</v>
      </c>
    </row>
    <row r="269" spans="1:65" s="2" customFormat="1" ht="24.2" customHeight="1">
      <c r="A269" s="35"/>
      <c r="B269" s="36"/>
      <c r="C269" s="242" t="s">
        <v>388</v>
      </c>
      <c r="D269" s="242" t="s">
        <v>309</v>
      </c>
      <c r="E269" s="243" t="s">
        <v>389</v>
      </c>
      <c r="F269" s="244" t="s">
        <v>390</v>
      </c>
      <c r="G269" s="245" t="s">
        <v>142</v>
      </c>
      <c r="H269" s="246">
        <v>3</v>
      </c>
      <c r="I269" s="247"/>
      <c r="J269" s="248">
        <f>ROUND(I269*H269,2)</f>
        <v>0</v>
      </c>
      <c r="K269" s="244" t="s">
        <v>1</v>
      </c>
      <c r="L269" s="249"/>
      <c r="M269" s="250" t="s">
        <v>1</v>
      </c>
      <c r="N269" s="251" t="s">
        <v>42</v>
      </c>
      <c r="O269" s="72"/>
      <c r="P269" s="201">
        <f>O269*H269</f>
        <v>0</v>
      </c>
      <c r="Q269" s="201">
        <v>0.0302</v>
      </c>
      <c r="R269" s="201">
        <f>Q269*H269</f>
        <v>0.0906</v>
      </c>
      <c r="S269" s="201">
        <v>0</v>
      </c>
      <c r="T269" s="202">
        <f>S269*H269</f>
        <v>0</v>
      </c>
      <c r="U269" s="35"/>
      <c r="V269" s="35"/>
      <c r="W269" s="35"/>
      <c r="X269" s="35"/>
      <c r="Y269" s="35"/>
      <c r="Z269" s="35"/>
      <c r="AA269" s="35"/>
      <c r="AB269" s="35"/>
      <c r="AC269" s="35"/>
      <c r="AD269" s="35"/>
      <c r="AE269" s="35"/>
      <c r="AR269" s="203" t="s">
        <v>181</v>
      </c>
      <c r="AT269" s="203" t="s">
        <v>309</v>
      </c>
      <c r="AU269" s="203" t="s">
        <v>87</v>
      </c>
      <c r="AY269" s="18" t="s">
        <v>137</v>
      </c>
      <c r="BE269" s="204">
        <f>IF(N269="základní",J269,0)</f>
        <v>0</v>
      </c>
      <c r="BF269" s="204">
        <f>IF(N269="snížená",J269,0)</f>
        <v>0</v>
      </c>
      <c r="BG269" s="204">
        <f>IF(N269="zákl. přenesená",J269,0)</f>
        <v>0</v>
      </c>
      <c r="BH269" s="204">
        <f>IF(N269="sníž. přenesená",J269,0)</f>
        <v>0</v>
      </c>
      <c r="BI269" s="204">
        <f>IF(N269="nulová",J269,0)</f>
        <v>0</v>
      </c>
      <c r="BJ269" s="18" t="s">
        <v>85</v>
      </c>
      <c r="BK269" s="204">
        <f>ROUND(I269*H269,2)</f>
        <v>0</v>
      </c>
      <c r="BL269" s="18" t="s">
        <v>144</v>
      </c>
      <c r="BM269" s="203" t="s">
        <v>391</v>
      </c>
    </row>
    <row r="270" spans="1:65" s="2" customFormat="1" ht="37.9" customHeight="1">
      <c r="A270" s="35"/>
      <c r="B270" s="36"/>
      <c r="C270" s="192" t="s">
        <v>392</v>
      </c>
      <c r="D270" s="192" t="s">
        <v>139</v>
      </c>
      <c r="E270" s="193" t="s">
        <v>393</v>
      </c>
      <c r="F270" s="194" t="s">
        <v>394</v>
      </c>
      <c r="G270" s="195" t="s">
        <v>142</v>
      </c>
      <c r="H270" s="196">
        <v>1</v>
      </c>
      <c r="I270" s="197"/>
      <c r="J270" s="198">
        <f>ROUND(I270*H270,2)</f>
        <v>0</v>
      </c>
      <c r="K270" s="194" t="s">
        <v>143</v>
      </c>
      <c r="L270" s="40"/>
      <c r="M270" s="199" t="s">
        <v>1</v>
      </c>
      <c r="N270" s="200" t="s">
        <v>42</v>
      </c>
      <c r="O270" s="72"/>
      <c r="P270" s="201">
        <f>O270*H270</f>
        <v>0</v>
      </c>
      <c r="Q270" s="201">
        <v>0.00301</v>
      </c>
      <c r="R270" s="201">
        <f>Q270*H270</f>
        <v>0.00301</v>
      </c>
      <c r="S270" s="201">
        <v>0</v>
      </c>
      <c r="T270" s="202">
        <f>S270*H270</f>
        <v>0</v>
      </c>
      <c r="U270" s="35"/>
      <c r="V270" s="35"/>
      <c r="W270" s="35"/>
      <c r="X270" s="35"/>
      <c r="Y270" s="35"/>
      <c r="Z270" s="35"/>
      <c r="AA270" s="35"/>
      <c r="AB270" s="35"/>
      <c r="AC270" s="35"/>
      <c r="AD270" s="35"/>
      <c r="AE270" s="35"/>
      <c r="AR270" s="203" t="s">
        <v>144</v>
      </c>
      <c r="AT270" s="203" t="s">
        <v>139</v>
      </c>
      <c r="AU270" s="203" t="s">
        <v>87</v>
      </c>
      <c r="AY270" s="18" t="s">
        <v>137</v>
      </c>
      <c r="BE270" s="204">
        <f>IF(N270="základní",J270,0)</f>
        <v>0</v>
      </c>
      <c r="BF270" s="204">
        <f>IF(N270="snížená",J270,0)</f>
        <v>0</v>
      </c>
      <c r="BG270" s="204">
        <f>IF(N270="zákl. přenesená",J270,0)</f>
        <v>0</v>
      </c>
      <c r="BH270" s="204">
        <f>IF(N270="sníž. přenesená",J270,0)</f>
        <v>0</v>
      </c>
      <c r="BI270" s="204">
        <f>IF(N270="nulová",J270,0)</f>
        <v>0</v>
      </c>
      <c r="BJ270" s="18" t="s">
        <v>85</v>
      </c>
      <c r="BK270" s="204">
        <f>ROUND(I270*H270,2)</f>
        <v>0</v>
      </c>
      <c r="BL270" s="18" t="s">
        <v>144</v>
      </c>
      <c r="BM270" s="203" t="s">
        <v>395</v>
      </c>
    </row>
    <row r="271" spans="1:47" s="2" customFormat="1" ht="68.25">
      <c r="A271" s="35"/>
      <c r="B271" s="36"/>
      <c r="C271" s="37"/>
      <c r="D271" s="205" t="s">
        <v>146</v>
      </c>
      <c r="E271" s="37"/>
      <c r="F271" s="206" t="s">
        <v>387</v>
      </c>
      <c r="G271" s="37"/>
      <c r="H271" s="37"/>
      <c r="I271" s="207"/>
      <c r="J271" s="37"/>
      <c r="K271" s="37"/>
      <c r="L271" s="40"/>
      <c r="M271" s="208"/>
      <c r="N271" s="209"/>
      <c r="O271" s="72"/>
      <c r="P271" s="72"/>
      <c r="Q271" s="72"/>
      <c r="R271" s="72"/>
      <c r="S271" s="72"/>
      <c r="T271" s="73"/>
      <c r="U271" s="35"/>
      <c r="V271" s="35"/>
      <c r="W271" s="35"/>
      <c r="X271" s="35"/>
      <c r="Y271" s="35"/>
      <c r="Z271" s="35"/>
      <c r="AA271" s="35"/>
      <c r="AB271" s="35"/>
      <c r="AC271" s="35"/>
      <c r="AD271" s="35"/>
      <c r="AE271" s="35"/>
      <c r="AT271" s="18" t="s">
        <v>146</v>
      </c>
      <c r="AU271" s="18" t="s">
        <v>87</v>
      </c>
    </row>
    <row r="272" spans="1:65" s="2" customFormat="1" ht="24.2" customHeight="1">
      <c r="A272" s="35"/>
      <c r="B272" s="36"/>
      <c r="C272" s="242" t="s">
        <v>396</v>
      </c>
      <c r="D272" s="242" t="s">
        <v>309</v>
      </c>
      <c r="E272" s="243" t="s">
        <v>397</v>
      </c>
      <c r="F272" s="244" t="s">
        <v>398</v>
      </c>
      <c r="G272" s="245" t="s">
        <v>142</v>
      </c>
      <c r="H272" s="246">
        <v>1</v>
      </c>
      <c r="I272" s="247"/>
      <c r="J272" s="248">
        <f>ROUND(I272*H272,2)</f>
        <v>0</v>
      </c>
      <c r="K272" s="244" t="s">
        <v>1</v>
      </c>
      <c r="L272" s="249"/>
      <c r="M272" s="250" t="s">
        <v>1</v>
      </c>
      <c r="N272" s="251" t="s">
        <v>42</v>
      </c>
      <c r="O272" s="72"/>
      <c r="P272" s="201">
        <f>O272*H272</f>
        <v>0</v>
      </c>
      <c r="Q272" s="201">
        <v>0.0248</v>
      </c>
      <c r="R272" s="201">
        <f>Q272*H272</f>
        <v>0.0248</v>
      </c>
      <c r="S272" s="201">
        <v>0</v>
      </c>
      <c r="T272" s="202">
        <f>S272*H272</f>
        <v>0</v>
      </c>
      <c r="U272" s="35"/>
      <c r="V272" s="35"/>
      <c r="W272" s="35"/>
      <c r="X272" s="35"/>
      <c r="Y272" s="35"/>
      <c r="Z272" s="35"/>
      <c r="AA272" s="35"/>
      <c r="AB272" s="35"/>
      <c r="AC272" s="35"/>
      <c r="AD272" s="35"/>
      <c r="AE272" s="35"/>
      <c r="AR272" s="203" t="s">
        <v>181</v>
      </c>
      <c r="AT272" s="203" t="s">
        <v>309</v>
      </c>
      <c r="AU272" s="203" t="s">
        <v>87</v>
      </c>
      <c r="AY272" s="18" t="s">
        <v>137</v>
      </c>
      <c r="BE272" s="204">
        <f>IF(N272="základní",J272,0)</f>
        <v>0</v>
      </c>
      <c r="BF272" s="204">
        <f>IF(N272="snížená",J272,0)</f>
        <v>0</v>
      </c>
      <c r="BG272" s="204">
        <f>IF(N272="zákl. přenesená",J272,0)</f>
        <v>0</v>
      </c>
      <c r="BH272" s="204">
        <f>IF(N272="sníž. přenesená",J272,0)</f>
        <v>0</v>
      </c>
      <c r="BI272" s="204">
        <f>IF(N272="nulová",J272,0)</f>
        <v>0</v>
      </c>
      <c r="BJ272" s="18" t="s">
        <v>85</v>
      </c>
      <c r="BK272" s="204">
        <f>ROUND(I272*H272,2)</f>
        <v>0</v>
      </c>
      <c r="BL272" s="18" t="s">
        <v>144</v>
      </c>
      <c r="BM272" s="203" t="s">
        <v>399</v>
      </c>
    </row>
    <row r="273" spans="1:65" s="2" customFormat="1" ht="49.15" customHeight="1">
      <c r="A273" s="35"/>
      <c r="B273" s="36"/>
      <c r="C273" s="192" t="s">
        <v>400</v>
      </c>
      <c r="D273" s="192" t="s">
        <v>139</v>
      </c>
      <c r="E273" s="193" t="s">
        <v>401</v>
      </c>
      <c r="F273" s="194" t="s">
        <v>402</v>
      </c>
      <c r="G273" s="195" t="s">
        <v>142</v>
      </c>
      <c r="H273" s="196">
        <v>4</v>
      </c>
      <c r="I273" s="197"/>
      <c r="J273" s="198">
        <f>ROUND(I273*H273,2)</f>
        <v>0</v>
      </c>
      <c r="K273" s="194" t="s">
        <v>143</v>
      </c>
      <c r="L273" s="40"/>
      <c r="M273" s="199" t="s">
        <v>1</v>
      </c>
      <c r="N273" s="200" t="s">
        <v>42</v>
      </c>
      <c r="O273" s="72"/>
      <c r="P273" s="201">
        <f>O273*H273</f>
        <v>0</v>
      </c>
      <c r="Q273" s="201">
        <v>0</v>
      </c>
      <c r="R273" s="201">
        <f>Q273*H273</f>
        <v>0</v>
      </c>
      <c r="S273" s="201">
        <v>0</v>
      </c>
      <c r="T273" s="202">
        <f>S273*H273</f>
        <v>0</v>
      </c>
      <c r="U273" s="35"/>
      <c r="V273" s="35"/>
      <c r="W273" s="35"/>
      <c r="X273" s="35"/>
      <c r="Y273" s="35"/>
      <c r="Z273" s="35"/>
      <c r="AA273" s="35"/>
      <c r="AB273" s="35"/>
      <c r="AC273" s="35"/>
      <c r="AD273" s="35"/>
      <c r="AE273" s="35"/>
      <c r="AR273" s="203" t="s">
        <v>144</v>
      </c>
      <c r="AT273" s="203" t="s">
        <v>139</v>
      </c>
      <c r="AU273" s="203" t="s">
        <v>87</v>
      </c>
      <c r="AY273" s="18" t="s">
        <v>137</v>
      </c>
      <c r="BE273" s="204">
        <f>IF(N273="základní",J273,0)</f>
        <v>0</v>
      </c>
      <c r="BF273" s="204">
        <f>IF(N273="snížená",J273,0)</f>
        <v>0</v>
      </c>
      <c r="BG273" s="204">
        <f>IF(N273="zákl. přenesená",J273,0)</f>
        <v>0</v>
      </c>
      <c r="BH273" s="204">
        <f>IF(N273="sníž. přenesená",J273,0)</f>
        <v>0</v>
      </c>
      <c r="BI273" s="204">
        <f>IF(N273="nulová",J273,0)</f>
        <v>0</v>
      </c>
      <c r="BJ273" s="18" t="s">
        <v>85</v>
      </c>
      <c r="BK273" s="204">
        <f>ROUND(I273*H273,2)</f>
        <v>0</v>
      </c>
      <c r="BL273" s="18" t="s">
        <v>144</v>
      </c>
      <c r="BM273" s="203" t="s">
        <v>403</v>
      </c>
    </row>
    <row r="274" spans="1:47" s="2" customFormat="1" ht="68.25">
      <c r="A274" s="35"/>
      <c r="B274" s="36"/>
      <c r="C274" s="37"/>
      <c r="D274" s="205" t="s">
        <v>146</v>
      </c>
      <c r="E274" s="37"/>
      <c r="F274" s="206" t="s">
        <v>387</v>
      </c>
      <c r="G274" s="37"/>
      <c r="H274" s="37"/>
      <c r="I274" s="207"/>
      <c r="J274" s="37"/>
      <c r="K274" s="37"/>
      <c r="L274" s="40"/>
      <c r="M274" s="208"/>
      <c r="N274" s="209"/>
      <c r="O274" s="72"/>
      <c r="P274" s="72"/>
      <c r="Q274" s="72"/>
      <c r="R274" s="72"/>
      <c r="S274" s="72"/>
      <c r="T274" s="73"/>
      <c r="U274" s="35"/>
      <c r="V274" s="35"/>
      <c r="W274" s="35"/>
      <c r="X274" s="35"/>
      <c r="Y274" s="35"/>
      <c r="Z274" s="35"/>
      <c r="AA274" s="35"/>
      <c r="AB274" s="35"/>
      <c r="AC274" s="35"/>
      <c r="AD274" s="35"/>
      <c r="AE274" s="35"/>
      <c r="AT274" s="18" t="s">
        <v>146</v>
      </c>
      <c r="AU274" s="18" t="s">
        <v>87</v>
      </c>
    </row>
    <row r="275" spans="1:65" s="2" customFormat="1" ht="24.2" customHeight="1">
      <c r="A275" s="35"/>
      <c r="B275" s="36"/>
      <c r="C275" s="242" t="s">
        <v>404</v>
      </c>
      <c r="D275" s="242" t="s">
        <v>309</v>
      </c>
      <c r="E275" s="243" t="s">
        <v>405</v>
      </c>
      <c r="F275" s="244" t="s">
        <v>406</v>
      </c>
      <c r="G275" s="245" t="s">
        <v>142</v>
      </c>
      <c r="H275" s="246">
        <v>1</v>
      </c>
      <c r="I275" s="247"/>
      <c r="J275" s="248">
        <f>ROUND(I275*H275,2)</f>
        <v>0</v>
      </c>
      <c r="K275" s="244" t="s">
        <v>1</v>
      </c>
      <c r="L275" s="249"/>
      <c r="M275" s="250" t="s">
        <v>1</v>
      </c>
      <c r="N275" s="251" t="s">
        <v>42</v>
      </c>
      <c r="O275" s="72"/>
      <c r="P275" s="201">
        <f>O275*H275</f>
        <v>0</v>
      </c>
      <c r="Q275" s="201">
        <v>0.0199</v>
      </c>
      <c r="R275" s="201">
        <f>Q275*H275</f>
        <v>0.0199</v>
      </c>
      <c r="S275" s="201">
        <v>0</v>
      </c>
      <c r="T275" s="202">
        <f>S275*H275</f>
        <v>0</v>
      </c>
      <c r="U275" s="35"/>
      <c r="V275" s="35"/>
      <c r="W275" s="35"/>
      <c r="X275" s="35"/>
      <c r="Y275" s="35"/>
      <c r="Z275" s="35"/>
      <c r="AA275" s="35"/>
      <c r="AB275" s="35"/>
      <c r="AC275" s="35"/>
      <c r="AD275" s="35"/>
      <c r="AE275" s="35"/>
      <c r="AR275" s="203" t="s">
        <v>181</v>
      </c>
      <c r="AT275" s="203" t="s">
        <v>309</v>
      </c>
      <c r="AU275" s="203" t="s">
        <v>87</v>
      </c>
      <c r="AY275" s="18" t="s">
        <v>137</v>
      </c>
      <c r="BE275" s="204">
        <f>IF(N275="základní",J275,0)</f>
        <v>0</v>
      </c>
      <c r="BF275" s="204">
        <f>IF(N275="snížená",J275,0)</f>
        <v>0</v>
      </c>
      <c r="BG275" s="204">
        <f>IF(N275="zákl. přenesená",J275,0)</f>
        <v>0</v>
      </c>
      <c r="BH275" s="204">
        <f>IF(N275="sníž. přenesená",J275,0)</f>
        <v>0</v>
      </c>
      <c r="BI275" s="204">
        <f>IF(N275="nulová",J275,0)</f>
        <v>0</v>
      </c>
      <c r="BJ275" s="18" t="s">
        <v>85</v>
      </c>
      <c r="BK275" s="204">
        <f>ROUND(I275*H275,2)</f>
        <v>0</v>
      </c>
      <c r="BL275" s="18" t="s">
        <v>144</v>
      </c>
      <c r="BM275" s="203" t="s">
        <v>407</v>
      </c>
    </row>
    <row r="276" spans="1:65" s="2" customFormat="1" ht="24.2" customHeight="1">
      <c r="A276" s="35"/>
      <c r="B276" s="36"/>
      <c r="C276" s="242" t="s">
        <v>408</v>
      </c>
      <c r="D276" s="242" t="s">
        <v>309</v>
      </c>
      <c r="E276" s="243" t="s">
        <v>409</v>
      </c>
      <c r="F276" s="244" t="s">
        <v>410</v>
      </c>
      <c r="G276" s="245" t="s">
        <v>142</v>
      </c>
      <c r="H276" s="246">
        <v>2</v>
      </c>
      <c r="I276" s="247"/>
      <c r="J276" s="248">
        <f>ROUND(I276*H276,2)</f>
        <v>0</v>
      </c>
      <c r="K276" s="244" t="s">
        <v>1</v>
      </c>
      <c r="L276" s="249"/>
      <c r="M276" s="250" t="s">
        <v>1</v>
      </c>
      <c r="N276" s="251" t="s">
        <v>42</v>
      </c>
      <c r="O276" s="72"/>
      <c r="P276" s="201">
        <f>O276*H276</f>
        <v>0</v>
      </c>
      <c r="Q276" s="201">
        <v>0.0213</v>
      </c>
      <c r="R276" s="201">
        <f>Q276*H276</f>
        <v>0.0426</v>
      </c>
      <c r="S276" s="201">
        <v>0</v>
      </c>
      <c r="T276" s="202">
        <f>S276*H276</f>
        <v>0</v>
      </c>
      <c r="U276" s="35"/>
      <c r="V276" s="35"/>
      <c r="W276" s="35"/>
      <c r="X276" s="35"/>
      <c r="Y276" s="35"/>
      <c r="Z276" s="35"/>
      <c r="AA276" s="35"/>
      <c r="AB276" s="35"/>
      <c r="AC276" s="35"/>
      <c r="AD276" s="35"/>
      <c r="AE276" s="35"/>
      <c r="AR276" s="203" t="s">
        <v>181</v>
      </c>
      <c r="AT276" s="203" t="s">
        <v>309</v>
      </c>
      <c r="AU276" s="203" t="s">
        <v>87</v>
      </c>
      <c r="AY276" s="18" t="s">
        <v>137</v>
      </c>
      <c r="BE276" s="204">
        <f>IF(N276="základní",J276,0)</f>
        <v>0</v>
      </c>
      <c r="BF276" s="204">
        <f>IF(N276="snížená",J276,0)</f>
        <v>0</v>
      </c>
      <c r="BG276" s="204">
        <f>IF(N276="zákl. přenesená",J276,0)</f>
        <v>0</v>
      </c>
      <c r="BH276" s="204">
        <f>IF(N276="sníž. přenesená",J276,0)</f>
        <v>0</v>
      </c>
      <c r="BI276" s="204">
        <f>IF(N276="nulová",J276,0)</f>
        <v>0</v>
      </c>
      <c r="BJ276" s="18" t="s">
        <v>85</v>
      </c>
      <c r="BK276" s="204">
        <f>ROUND(I276*H276,2)</f>
        <v>0</v>
      </c>
      <c r="BL276" s="18" t="s">
        <v>144</v>
      </c>
      <c r="BM276" s="203" t="s">
        <v>411</v>
      </c>
    </row>
    <row r="277" spans="1:65" s="2" customFormat="1" ht="24.2" customHeight="1">
      <c r="A277" s="35"/>
      <c r="B277" s="36"/>
      <c r="C277" s="242" t="s">
        <v>412</v>
      </c>
      <c r="D277" s="242" t="s">
        <v>309</v>
      </c>
      <c r="E277" s="243" t="s">
        <v>413</v>
      </c>
      <c r="F277" s="244" t="s">
        <v>414</v>
      </c>
      <c r="G277" s="245" t="s">
        <v>142</v>
      </c>
      <c r="H277" s="246">
        <v>1</v>
      </c>
      <c r="I277" s="247"/>
      <c r="J277" s="248">
        <f>ROUND(I277*H277,2)</f>
        <v>0</v>
      </c>
      <c r="K277" s="244" t="s">
        <v>1</v>
      </c>
      <c r="L277" s="249"/>
      <c r="M277" s="250" t="s">
        <v>1</v>
      </c>
      <c r="N277" s="251" t="s">
        <v>42</v>
      </c>
      <c r="O277" s="72"/>
      <c r="P277" s="201">
        <f>O277*H277</f>
        <v>0</v>
      </c>
      <c r="Q277" s="201">
        <v>0.0199</v>
      </c>
      <c r="R277" s="201">
        <f>Q277*H277</f>
        <v>0.0199</v>
      </c>
      <c r="S277" s="201">
        <v>0</v>
      </c>
      <c r="T277" s="202">
        <f>S277*H277</f>
        <v>0</v>
      </c>
      <c r="U277" s="35"/>
      <c r="V277" s="35"/>
      <c r="W277" s="35"/>
      <c r="X277" s="35"/>
      <c r="Y277" s="35"/>
      <c r="Z277" s="35"/>
      <c r="AA277" s="35"/>
      <c r="AB277" s="35"/>
      <c r="AC277" s="35"/>
      <c r="AD277" s="35"/>
      <c r="AE277" s="35"/>
      <c r="AR277" s="203" t="s">
        <v>181</v>
      </c>
      <c r="AT277" s="203" t="s">
        <v>309</v>
      </c>
      <c r="AU277" s="203" t="s">
        <v>87</v>
      </c>
      <c r="AY277" s="18" t="s">
        <v>137</v>
      </c>
      <c r="BE277" s="204">
        <f>IF(N277="základní",J277,0)</f>
        <v>0</v>
      </c>
      <c r="BF277" s="204">
        <f>IF(N277="snížená",J277,0)</f>
        <v>0</v>
      </c>
      <c r="BG277" s="204">
        <f>IF(N277="zákl. přenesená",J277,0)</f>
        <v>0</v>
      </c>
      <c r="BH277" s="204">
        <f>IF(N277="sníž. přenesená",J277,0)</f>
        <v>0</v>
      </c>
      <c r="BI277" s="204">
        <f>IF(N277="nulová",J277,0)</f>
        <v>0</v>
      </c>
      <c r="BJ277" s="18" t="s">
        <v>85</v>
      </c>
      <c r="BK277" s="204">
        <f>ROUND(I277*H277,2)</f>
        <v>0</v>
      </c>
      <c r="BL277" s="18" t="s">
        <v>144</v>
      </c>
      <c r="BM277" s="203" t="s">
        <v>415</v>
      </c>
    </row>
    <row r="278" spans="1:65" s="2" customFormat="1" ht="37.9" customHeight="1">
      <c r="A278" s="35"/>
      <c r="B278" s="36"/>
      <c r="C278" s="192" t="s">
        <v>416</v>
      </c>
      <c r="D278" s="192" t="s">
        <v>139</v>
      </c>
      <c r="E278" s="193" t="s">
        <v>417</v>
      </c>
      <c r="F278" s="194" t="s">
        <v>418</v>
      </c>
      <c r="G278" s="195" t="s">
        <v>142</v>
      </c>
      <c r="H278" s="196">
        <v>0.5</v>
      </c>
      <c r="I278" s="197"/>
      <c r="J278" s="198">
        <f>ROUND(I278*H278,2)</f>
        <v>0</v>
      </c>
      <c r="K278" s="194" t="s">
        <v>143</v>
      </c>
      <c r="L278" s="40"/>
      <c r="M278" s="199" t="s">
        <v>1</v>
      </c>
      <c r="N278" s="200" t="s">
        <v>42</v>
      </c>
      <c r="O278" s="72"/>
      <c r="P278" s="201">
        <f>O278*H278</f>
        <v>0</v>
      </c>
      <c r="Q278" s="201">
        <v>0.00301</v>
      </c>
      <c r="R278" s="201">
        <f>Q278*H278</f>
        <v>0.001505</v>
      </c>
      <c r="S278" s="201">
        <v>0</v>
      </c>
      <c r="T278" s="202">
        <f>S278*H278</f>
        <v>0</v>
      </c>
      <c r="U278" s="35"/>
      <c r="V278" s="35"/>
      <c r="W278" s="35"/>
      <c r="X278" s="35"/>
      <c r="Y278" s="35"/>
      <c r="Z278" s="35"/>
      <c r="AA278" s="35"/>
      <c r="AB278" s="35"/>
      <c r="AC278" s="35"/>
      <c r="AD278" s="35"/>
      <c r="AE278" s="35"/>
      <c r="AR278" s="203" t="s">
        <v>144</v>
      </c>
      <c r="AT278" s="203" t="s">
        <v>139</v>
      </c>
      <c r="AU278" s="203" t="s">
        <v>87</v>
      </c>
      <c r="AY278" s="18" t="s">
        <v>137</v>
      </c>
      <c r="BE278" s="204">
        <f>IF(N278="základní",J278,0)</f>
        <v>0</v>
      </c>
      <c r="BF278" s="204">
        <f>IF(N278="snížená",J278,0)</f>
        <v>0</v>
      </c>
      <c r="BG278" s="204">
        <f>IF(N278="zákl. přenesená",J278,0)</f>
        <v>0</v>
      </c>
      <c r="BH278" s="204">
        <f>IF(N278="sníž. přenesená",J278,0)</f>
        <v>0</v>
      </c>
      <c r="BI278" s="204">
        <f>IF(N278="nulová",J278,0)</f>
        <v>0</v>
      </c>
      <c r="BJ278" s="18" t="s">
        <v>85</v>
      </c>
      <c r="BK278" s="204">
        <f>ROUND(I278*H278,2)</f>
        <v>0</v>
      </c>
      <c r="BL278" s="18" t="s">
        <v>144</v>
      </c>
      <c r="BM278" s="203" t="s">
        <v>419</v>
      </c>
    </row>
    <row r="279" spans="1:47" s="2" customFormat="1" ht="175.5">
      <c r="A279" s="35"/>
      <c r="B279" s="36"/>
      <c r="C279" s="37"/>
      <c r="D279" s="205" t="s">
        <v>146</v>
      </c>
      <c r="E279" s="37"/>
      <c r="F279" s="206" t="s">
        <v>420</v>
      </c>
      <c r="G279" s="37"/>
      <c r="H279" s="37"/>
      <c r="I279" s="207"/>
      <c r="J279" s="37"/>
      <c r="K279" s="37"/>
      <c r="L279" s="40"/>
      <c r="M279" s="208"/>
      <c r="N279" s="209"/>
      <c r="O279" s="72"/>
      <c r="P279" s="72"/>
      <c r="Q279" s="72"/>
      <c r="R279" s="72"/>
      <c r="S279" s="72"/>
      <c r="T279" s="73"/>
      <c r="U279" s="35"/>
      <c r="V279" s="35"/>
      <c r="W279" s="35"/>
      <c r="X279" s="35"/>
      <c r="Y279" s="35"/>
      <c r="Z279" s="35"/>
      <c r="AA279" s="35"/>
      <c r="AB279" s="35"/>
      <c r="AC279" s="35"/>
      <c r="AD279" s="35"/>
      <c r="AE279" s="35"/>
      <c r="AT279" s="18" t="s">
        <v>146</v>
      </c>
      <c r="AU279" s="18" t="s">
        <v>87</v>
      </c>
    </row>
    <row r="280" spans="1:65" s="2" customFormat="1" ht="24.2" customHeight="1">
      <c r="A280" s="35"/>
      <c r="B280" s="36"/>
      <c r="C280" s="242" t="s">
        <v>421</v>
      </c>
      <c r="D280" s="242" t="s">
        <v>309</v>
      </c>
      <c r="E280" s="243" t="s">
        <v>422</v>
      </c>
      <c r="F280" s="244" t="s">
        <v>423</v>
      </c>
      <c r="G280" s="245" t="s">
        <v>142</v>
      </c>
      <c r="H280" s="246">
        <v>1</v>
      </c>
      <c r="I280" s="247"/>
      <c r="J280" s="248">
        <f>ROUND(I280*H280,2)</f>
        <v>0</v>
      </c>
      <c r="K280" s="244" t="s">
        <v>1</v>
      </c>
      <c r="L280" s="249"/>
      <c r="M280" s="250" t="s">
        <v>1</v>
      </c>
      <c r="N280" s="251" t="s">
        <v>42</v>
      </c>
      <c r="O280" s="72"/>
      <c r="P280" s="201">
        <f>O280*H280</f>
        <v>0</v>
      </c>
      <c r="Q280" s="201">
        <v>0.007</v>
      </c>
      <c r="R280" s="201">
        <f>Q280*H280</f>
        <v>0.007</v>
      </c>
      <c r="S280" s="201">
        <v>0</v>
      </c>
      <c r="T280" s="202">
        <f>S280*H280</f>
        <v>0</v>
      </c>
      <c r="U280" s="35"/>
      <c r="V280" s="35"/>
      <c r="W280" s="35"/>
      <c r="X280" s="35"/>
      <c r="Y280" s="35"/>
      <c r="Z280" s="35"/>
      <c r="AA280" s="35"/>
      <c r="AB280" s="35"/>
      <c r="AC280" s="35"/>
      <c r="AD280" s="35"/>
      <c r="AE280" s="35"/>
      <c r="AR280" s="203" t="s">
        <v>181</v>
      </c>
      <c r="AT280" s="203" t="s">
        <v>309</v>
      </c>
      <c r="AU280" s="203" t="s">
        <v>87</v>
      </c>
      <c r="AY280" s="18" t="s">
        <v>137</v>
      </c>
      <c r="BE280" s="204">
        <f>IF(N280="základní",J280,0)</f>
        <v>0</v>
      </c>
      <c r="BF280" s="204">
        <f>IF(N280="snížená",J280,0)</f>
        <v>0</v>
      </c>
      <c r="BG280" s="204">
        <f>IF(N280="zákl. přenesená",J280,0)</f>
        <v>0</v>
      </c>
      <c r="BH280" s="204">
        <f>IF(N280="sníž. přenesená",J280,0)</f>
        <v>0</v>
      </c>
      <c r="BI280" s="204">
        <f>IF(N280="nulová",J280,0)</f>
        <v>0</v>
      </c>
      <c r="BJ280" s="18" t="s">
        <v>85</v>
      </c>
      <c r="BK280" s="204">
        <f>ROUND(I280*H280,2)</f>
        <v>0</v>
      </c>
      <c r="BL280" s="18" t="s">
        <v>144</v>
      </c>
      <c r="BM280" s="203" t="s">
        <v>424</v>
      </c>
    </row>
    <row r="281" spans="1:65" s="2" customFormat="1" ht="24.2" customHeight="1">
      <c r="A281" s="35"/>
      <c r="B281" s="36"/>
      <c r="C281" s="242" t="s">
        <v>425</v>
      </c>
      <c r="D281" s="242" t="s">
        <v>309</v>
      </c>
      <c r="E281" s="243" t="s">
        <v>426</v>
      </c>
      <c r="F281" s="244" t="s">
        <v>427</v>
      </c>
      <c r="G281" s="245" t="s">
        <v>142</v>
      </c>
      <c r="H281" s="246">
        <v>1</v>
      </c>
      <c r="I281" s="247"/>
      <c r="J281" s="248">
        <f>ROUND(I281*H281,2)</f>
        <v>0</v>
      </c>
      <c r="K281" s="244" t="s">
        <v>1</v>
      </c>
      <c r="L281" s="249"/>
      <c r="M281" s="250" t="s">
        <v>1</v>
      </c>
      <c r="N281" s="251" t="s">
        <v>42</v>
      </c>
      <c r="O281" s="72"/>
      <c r="P281" s="201">
        <f>O281*H281</f>
        <v>0</v>
      </c>
      <c r="Q281" s="201">
        <v>0.064</v>
      </c>
      <c r="R281" s="201">
        <f>Q281*H281</f>
        <v>0.064</v>
      </c>
      <c r="S281" s="201">
        <v>0</v>
      </c>
      <c r="T281" s="202">
        <f>S281*H281</f>
        <v>0</v>
      </c>
      <c r="U281" s="35"/>
      <c r="V281" s="35"/>
      <c r="W281" s="35"/>
      <c r="X281" s="35"/>
      <c r="Y281" s="35"/>
      <c r="Z281" s="35"/>
      <c r="AA281" s="35"/>
      <c r="AB281" s="35"/>
      <c r="AC281" s="35"/>
      <c r="AD281" s="35"/>
      <c r="AE281" s="35"/>
      <c r="AR281" s="203" t="s">
        <v>181</v>
      </c>
      <c r="AT281" s="203" t="s">
        <v>309</v>
      </c>
      <c r="AU281" s="203" t="s">
        <v>87</v>
      </c>
      <c r="AY281" s="18" t="s">
        <v>137</v>
      </c>
      <c r="BE281" s="204">
        <f>IF(N281="základní",J281,0)</f>
        <v>0</v>
      </c>
      <c r="BF281" s="204">
        <f>IF(N281="snížená",J281,0)</f>
        <v>0</v>
      </c>
      <c r="BG281" s="204">
        <f>IF(N281="zákl. přenesená",J281,0)</f>
        <v>0</v>
      </c>
      <c r="BH281" s="204">
        <f>IF(N281="sníž. přenesená",J281,0)</f>
        <v>0</v>
      </c>
      <c r="BI281" s="204">
        <f>IF(N281="nulová",J281,0)</f>
        <v>0</v>
      </c>
      <c r="BJ281" s="18" t="s">
        <v>85</v>
      </c>
      <c r="BK281" s="204">
        <f>ROUND(I281*H281,2)</f>
        <v>0</v>
      </c>
      <c r="BL281" s="18" t="s">
        <v>144</v>
      </c>
      <c r="BM281" s="203" t="s">
        <v>428</v>
      </c>
    </row>
    <row r="282" spans="1:65" s="2" customFormat="1" ht="24.2" customHeight="1">
      <c r="A282" s="35"/>
      <c r="B282" s="36"/>
      <c r="C282" s="242" t="s">
        <v>429</v>
      </c>
      <c r="D282" s="242" t="s">
        <v>309</v>
      </c>
      <c r="E282" s="243" t="s">
        <v>430</v>
      </c>
      <c r="F282" s="244" t="s">
        <v>431</v>
      </c>
      <c r="G282" s="245" t="s">
        <v>142</v>
      </c>
      <c r="H282" s="246">
        <v>1</v>
      </c>
      <c r="I282" s="247"/>
      <c r="J282" s="248">
        <f>ROUND(I282*H282,2)</f>
        <v>0</v>
      </c>
      <c r="K282" s="244" t="s">
        <v>1</v>
      </c>
      <c r="L282" s="249"/>
      <c r="M282" s="250" t="s">
        <v>1</v>
      </c>
      <c r="N282" s="251" t="s">
        <v>42</v>
      </c>
      <c r="O282" s="72"/>
      <c r="P282" s="201">
        <f>O282*H282</f>
        <v>0</v>
      </c>
      <c r="Q282" s="201">
        <v>0.00065</v>
      </c>
      <c r="R282" s="201">
        <f>Q282*H282</f>
        <v>0.00065</v>
      </c>
      <c r="S282" s="201">
        <v>0</v>
      </c>
      <c r="T282" s="202">
        <f>S282*H282</f>
        <v>0</v>
      </c>
      <c r="U282" s="35"/>
      <c r="V282" s="35"/>
      <c r="W282" s="35"/>
      <c r="X282" s="35"/>
      <c r="Y282" s="35"/>
      <c r="Z282" s="35"/>
      <c r="AA282" s="35"/>
      <c r="AB282" s="35"/>
      <c r="AC282" s="35"/>
      <c r="AD282" s="35"/>
      <c r="AE282" s="35"/>
      <c r="AR282" s="203" t="s">
        <v>181</v>
      </c>
      <c r="AT282" s="203" t="s">
        <v>309</v>
      </c>
      <c r="AU282" s="203" t="s">
        <v>87</v>
      </c>
      <c r="AY282" s="18" t="s">
        <v>137</v>
      </c>
      <c r="BE282" s="204">
        <f>IF(N282="základní",J282,0)</f>
        <v>0</v>
      </c>
      <c r="BF282" s="204">
        <f>IF(N282="snížená",J282,0)</f>
        <v>0</v>
      </c>
      <c r="BG282" s="204">
        <f>IF(N282="zákl. přenesená",J282,0)</f>
        <v>0</v>
      </c>
      <c r="BH282" s="204">
        <f>IF(N282="sníž. přenesená",J282,0)</f>
        <v>0</v>
      </c>
      <c r="BI282" s="204">
        <f>IF(N282="nulová",J282,0)</f>
        <v>0</v>
      </c>
      <c r="BJ282" s="18" t="s">
        <v>85</v>
      </c>
      <c r="BK282" s="204">
        <f>ROUND(I282*H282,2)</f>
        <v>0</v>
      </c>
      <c r="BL282" s="18" t="s">
        <v>144</v>
      </c>
      <c r="BM282" s="203" t="s">
        <v>432</v>
      </c>
    </row>
    <row r="283" spans="1:65" s="2" customFormat="1" ht="14.45" customHeight="1">
      <c r="A283" s="35"/>
      <c r="B283" s="36"/>
      <c r="C283" s="192" t="s">
        <v>433</v>
      </c>
      <c r="D283" s="192" t="s">
        <v>139</v>
      </c>
      <c r="E283" s="193" t="s">
        <v>434</v>
      </c>
      <c r="F283" s="194" t="s">
        <v>435</v>
      </c>
      <c r="G283" s="195" t="s">
        <v>171</v>
      </c>
      <c r="H283" s="196">
        <v>83.4</v>
      </c>
      <c r="I283" s="197"/>
      <c r="J283" s="198">
        <f>ROUND(I283*H283,2)</f>
        <v>0</v>
      </c>
      <c r="K283" s="194" t="s">
        <v>143</v>
      </c>
      <c r="L283" s="40"/>
      <c r="M283" s="199" t="s">
        <v>1</v>
      </c>
      <c r="N283" s="200" t="s">
        <v>42</v>
      </c>
      <c r="O283" s="72"/>
      <c r="P283" s="201">
        <f>O283*H283</f>
        <v>0</v>
      </c>
      <c r="Q283" s="201">
        <v>0</v>
      </c>
      <c r="R283" s="201">
        <f>Q283*H283</f>
        <v>0</v>
      </c>
      <c r="S283" s="201">
        <v>0</v>
      </c>
      <c r="T283" s="202">
        <f>S283*H283</f>
        <v>0</v>
      </c>
      <c r="U283" s="35"/>
      <c r="V283" s="35"/>
      <c r="W283" s="35"/>
      <c r="X283" s="35"/>
      <c r="Y283" s="35"/>
      <c r="Z283" s="35"/>
      <c r="AA283" s="35"/>
      <c r="AB283" s="35"/>
      <c r="AC283" s="35"/>
      <c r="AD283" s="35"/>
      <c r="AE283" s="35"/>
      <c r="AR283" s="203" t="s">
        <v>144</v>
      </c>
      <c r="AT283" s="203" t="s">
        <v>139</v>
      </c>
      <c r="AU283" s="203" t="s">
        <v>87</v>
      </c>
      <c r="AY283" s="18" t="s">
        <v>137</v>
      </c>
      <c r="BE283" s="204">
        <f>IF(N283="základní",J283,0)</f>
        <v>0</v>
      </c>
      <c r="BF283" s="204">
        <f>IF(N283="snížená",J283,0)</f>
        <v>0</v>
      </c>
      <c r="BG283" s="204">
        <f>IF(N283="zákl. přenesená",J283,0)</f>
        <v>0</v>
      </c>
      <c r="BH283" s="204">
        <f>IF(N283="sníž. přenesená",J283,0)</f>
        <v>0</v>
      </c>
      <c r="BI283" s="204">
        <f>IF(N283="nulová",J283,0)</f>
        <v>0</v>
      </c>
      <c r="BJ283" s="18" t="s">
        <v>85</v>
      </c>
      <c r="BK283" s="204">
        <f>ROUND(I283*H283,2)</f>
        <v>0</v>
      </c>
      <c r="BL283" s="18" t="s">
        <v>144</v>
      </c>
      <c r="BM283" s="203" t="s">
        <v>436</v>
      </c>
    </row>
    <row r="284" spans="1:47" s="2" customFormat="1" ht="97.5">
      <c r="A284" s="35"/>
      <c r="B284" s="36"/>
      <c r="C284" s="37"/>
      <c r="D284" s="205" t="s">
        <v>146</v>
      </c>
      <c r="E284" s="37"/>
      <c r="F284" s="206" t="s">
        <v>437</v>
      </c>
      <c r="G284" s="37"/>
      <c r="H284" s="37"/>
      <c r="I284" s="207"/>
      <c r="J284" s="37"/>
      <c r="K284" s="37"/>
      <c r="L284" s="40"/>
      <c r="M284" s="208"/>
      <c r="N284" s="209"/>
      <c r="O284" s="72"/>
      <c r="P284" s="72"/>
      <c r="Q284" s="72"/>
      <c r="R284" s="72"/>
      <c r="S284" s="72"/>
      <c r="T284" s="73"/>
      <c r="U284" s="35"/>
      <c r="V284" s="35"/>
      <c r="W284" s="35"/>
      <c r="X284" s="35"/>
      <c r="Y284" s="35"/>
      <c r="Z284" s="35"/>
      <c r="AA284" s="35"/>
      <c r="AB284" s="35"/>
      <c r="AC284" s="35"/>
      <c r="AD284" s="35"/>
      <c r="AE284" s="35"/>
      <c r="AT284" s="18" t="s">
        <v>146</v>
      </c>
      <c r="AU284" s="18" t="s">
        <v>87</v>
      </c>
    </row>
    <row r="285" spans="1:65" s="2" customFormat="1" ht="24.2" customHeight="1">
      <c r="A285" s="35"/>
      <c r="B285" s="36"/>
      <c r="C285" s="192" t="s">
        <v>438</v>
      </c>
      <c r="D285" s="192" t="s">
        <v>139</v>
      </c>
      <c r="E285" s="193" t="s">
        <v>439</v>
      </c>
      <c r="F285" s="194" t="s">
        <v>440</v>
      </c>
      <c r="G285" s="195" t="s">
        <v>171</v>
      </c>
      <c r="H285" s="196">
        <v>83.4</v>
      </c>
      <c r="I285" s="197"/>
      <c r="J285" s="198">
        <f>ROUND(I285*H285,2)</f>
        <v>0</v>
      </c>
      <c r="K285" s="194" t="s">
        <v>143</v>
      </c>
      <c r="L285" s="40"/>
      <c r="M285" s="199" t="s">
        <v>1</v>
      </c>
      <c r="N285" s="200" t="s">
        <v>42</v>
      </c>
      <c r="O285" s="72"/>
      <c r="P285" s="201">
        <f>O285*H285</f>
        <v>0</v>
      </c>
      <c r="Q285" s="201">
        <v>0</v>
      </c>
      <c r="R285" s="201">
        <f>Q285*H285</f>
        <v>0</v>
      </c>
      <c r="S285" s="201">
        <v>0</v>
      </c>
      <c r="T285" s="202">
        <f>S285*H285</f>
        <v>0</v>
      </c>
      <c r="U285" s="35"/>
      <c r="V285" s="35"/>
      <c r="W285" s="35"/>
      <c r="X285" s="35"/>
      <c r="Y285" s="35"/>
      <c r="Z285" s="35"/>
      <c r="AA285" s="35"/>
      <c r="AB285" s="35"/>
      <c r="AC285" s="35"/>
      <c r="AD285" s="35"/>
      <c r="AE285" s="35"/>
      <c r="AR285" s="203" t="s">
        <v>144</v>
      </c>
      <c r="AT285" s="203" t="s">
        <v>139</v>
      </c>
      <c r="AU285" s="203" t="s">
        <v>87</v>
      </c>
      <c r="AY285" s="18" t="s">
        <v>137</v>
      </c>
      <c r="BE285" s="204">
        <f>IF(N285="základní",J285,0)</f>
        <v>0</v>
      </c>
      <c r="BF285" s="204">
        <f>IF(N285="snížená",J285,0)</f>
        <v>0</v>
      </c>
      <c r="BG285" s="204">
        <f>IF(N285="zákl. přenesená",J285,0)</f>
        <v>0</v>
      </c>
      <c r="BH285" s="204">
        <f>IF(N285="sníž. přenesená",J285,0)</f>
        <v>0</v>
      </c>
      <c r="BI285" s="204">
        <f>IF(N285="nulová",J285,0)</f>
        <v>0</v>
      </c>
      <c r="BJ285" s="18" t="s">
        <v>85</v>
      </c>
      <c r="BK285" s="204">
        <f>ROUND(I285*H285,2)</f>
        <v>0</v>
      </c>
      <c r="BL285" s="18" t="s">
        <v>144</v>
      </c>
      <c r="BM285" s="203" t="s">
        <v>441</v>
      </c>
    </row>
    <row r="286" spans="1:47" s="2" customFormat="1" ht="29.25">
      <c r="A286" s="35"/>
      <c r="B286" s="36"/>
      <c r="C286" s="37"/>
      <c r="D286" s="205" t="s">
        <v>146</v>
      </c>
      <c r="E286" s="37"/>
      <c r="F286" s="206" t="s">
        <v>442</v>
      </c>
      <c r="G286" s="37"/>
      <c r="H286" s="37"/>
      <c r="I286" s="207"/>
      <c r="J286" s="37"/>
      <c r="K286" s="37"/>
      <c r="L286" s="40"/>
      <c r="M286" s="208"/>
      <c r="N286" s="209"/>
      <c r="O286" s="72"/>
      <c r="P286" s="72"/>
      <c r="Q286" s="72"/>
      <c r="R286" s="72"/>
      <c r="S286" s="72"/>
      <c r="T286" s="73"/>
      <c r="U286" s="35"/>
      <c r="V286" s="35"/>
      <c r="W286" s="35"/>
      <c r="X286" s="35"/>
      <c r="Y286" s="35"/>
      <c r="Z286" s="35"/>
      <c r="AA286" s="35"/>
      <c r="AB286" s="35"/>
      <c r="AC286" s="35"/>
      <c r="AD286" s="35"/>
      <c r="AE286" s="35"/>
      <c r="AT286" s="18" t="s">
        <v>146</v>
      </c>
      <c r="AU286" s="18" t="s">
        <v>87</v>
      </c>
    </row>
    <row r="287" spans="1:65" s="2" customFormat="1" ht="24.2" customHeight="1">
      <c r="A287" s="35"/>
      <c r="B287" s="36"/>
      <c r="C287" s="192" t="s">
        <v>443</v>
      </c>
      <c r="D287" s="192" t="s">
        <v>139</v>
      </c>
      <c r="E287" s="193" t="s">
        <v>444</v>
      </c>
      <c r="F287" s="194" t="s">
        <v>445</v>
      </c>
      <c r="G287" s="195" t="s">
        <v>142</v>
      </c>
      <c r="H287" s="196">
        <v>2</v>
      </c>
      <c r="I287" s="197"/>
      <c r="J287" s="198">
        <f>ROUND(I287*H287,2)</f>
        <v>0</v>
      </c>
      <c r="K287" s="194" t="s">
        <v>143</v>
      </c>
      <c r="L287" s="40"/>
      <c r="M287" s="199" t="s">
        <v>1</v>
      </c>
      <c r="N287" s="200" t="s">
        <v>42</v>
      </c>
      <c r="O287" s="72"/>
      <c r="P287" s="201">
        <f>O287*H287</f>
        <v>0</v>
      </c>
      <c r="Q287" s="201">
        <v>0.45937</v>
      </c>
      <c r="R287" s="201">
        <f>Q287*H287</f>
        <v>0.91874</v>
      </c>
      <c r="S287" s="201">
        <v>0</v>
      </c>
      <c r="T287" s="202">
        <f>S287*H287</f>
        <v>0</v>
      </c>
      <c r="U287" s="35"/>
      <c r="V287" s="35"/>
      <c r="W287" s="35"/>
      <c r="X287" s="35"/>
      <c r="Y287" s="35"/>
      <c r="Z287" s="35"/>
      <c r="AA287" s="35"/>
      <c r="AB287" s="35"/>
      <c r="AC287" s="35"/>
      <c r="AD287" s="35"/>
      <c r="AE287" s="35"/>
      <c r="AR287" s="203" t="s">
        <v>144</v>
      </c>
      <c r="AT287" s="203" t="s">
        <v>139</v>
      </c>
      <c r="AU287" s="203" t="s">
        <v>87</v>
      </c>
      <c r="AY287" s="18" t="s">
        <v>137</v>
      </c>
      <c r="BE287" s="204">
        <f>IF(N287="základní",J287,0)</f>
        <v>0</v>
      </c>
      <c r="BF287" s="204">
        <f>IF(N287="snížená",J287,0)</f>
        <v>0</v>
      </c>
      <c r="BG287" s="204">
        <f>IF(N287="zákl. přenesená",J287,0)</f>
        <v>0</v>
      </c>
      <c r="BH287" s="204">
        <f>IF(N287="sníž. přenesená",J287,0)</f>
        <v>0</v>
      </c>
      <c r="BI287" s="204">
        <f>IF(N287="nulová",J287,0)</f>
        <v>0</v>
      </c>
      <c r="BJ287" s="18" t="s">
        <v>85</v>
      </c>
      <c r="BK287" s="204">
        <f>ROUND(I287*H287,2)</f>
        <v>0</v>
      </c>
      <c r="BL287" s="18" t="s">
        <v>144</v>
      </c>
      <c r="BM287" s="203" t="s">
        <v>446</v>
      </c>
    </row>
    <row r="288" spans="1:47" s="2" customFormat="1" ht="97.5">
      <c r="A288" s="35"/>
      <c r="B288" s="36"/>
      <c r="C288" s="37"/>
      <c r="D288" s="205" t="s">
        <v>146</v>
      </c>
      <c r="E288" s="37"/>
      <c r="F288" s="206" t="s">
        <v>437</v>
      </c>
      <c r="G288" s="37"/>
      <c r="H288" s="37"/>
      <c r="I288" s="207"/>
      <c r="J288" s="37"/>
      <c r="K288" s="37"/>
      <c r="L288" s="40"/>
      <c r="M288" s="208"/>
      <c r="N288" s="209"/>
      <c r="O288" s="72"/>
      <c r="P288" s="72"/>
      <c r="Q288" s="72"/>
      <c r="R288" s="72"/>
      <c r="S288" s="72"/>
      <c r="T288" s="73"/>
      <c r="U288" s="35"/>
      <c r="V288" s="35"/>
      <c r="W288" s="35"/>
      <c r="X288" s="35"/>
      <c r="Y288" s="35"/>
      <c r="Z288" s="35"/>
      <c r="AA288" s="35"/>
      <c r="AB288" s="35"/>
      <c r="AC288" s="35"/>
      <c r="AD288" s="35"/>
      <c r="AE288" s="35"/>
      <c r="AT288" s="18" t="s">
        <v>146</v>
      </c>
      <c r="AU288" s="18" t="s">
        <v>87</v>
      </c>
    </row>
    <row r="289" spans="1:65" s="2" customFormat="1" ht="14.45" customHeight="1">
      <c r="A289" s="35"/>
      <c r="B289" s="36"/>
      <c r="C289" s="192" t="s">
        <v>447</v>
      </c>
      <c r="D289" s="192" t="s">
        <v>139</v>
      </c>
      <c r="E289" s="193" t="s">
        <v>448</v>
      </c>
      <c r="F289" s="194" t="s">
        <v>449</v>
      </c>
      <c r="G289" s="195" t="s">
        <v>142</v>
      </c>
      <c r="H289" s="196">
        <v>1</v>
      </c>
      <c r="I289" s="197"/>
      <c r="J289" s="198">
        <f>ROUND(I289*H289,2)</f>
        <v>0</v>
      </c>
      <c r="K289" s="194" t="s">
        <v>143</v>
      </c>
      <c r="L289" s="40"/>
      <c r="M289" s="199" t="s">
        <v>1</v>
      </c>
      <c r="N289" s="200" t="s">
        <v>42</v>
      </c>
      <c r="O289" s="72"/>
      <c r="P289" s="201">
        <f>O289*H289</f>
        <v>0</v>
      </c>
      <c r="Q289" s="201">
        <v>0.12303</v>
      </c>
      <c r="R289" s="201">
        <f>Q289*H289</f>
        <v>0.12303</v>
      </c>
      <c r="S289" s="201">
        <v>0</v>
      </c>
      <c r="T289" s="202">
        <f>S289*H289</f>
        <v>0</v>
      </c>
      <c r="U289" s="35"/>
      <c r="V289" s="35"/>
      <c r="W289" s="35"/>
      <c r="X289" s="35"/>
      <c r="Y289" s="35"/>
      <c r="Z289" s="35"/>
      <c r="AA289" s="35"/>
      <c r="AB289" s="35"/>
      <c r="AC289" s="35"/>
      <c r="AD289" s="35"/>
      <c r="AE289" s="35"/>
      <c r="AR289" s="203" t="s">
        <v>144</v>
      </c>
      <c r="AT289" s="203" t="s">
        <v>139</v>
      </c>
      <c r="AU289" s="203" t="s">
        <v>87</v>
      </c>
      <c r="AY289" s="18" t="s">
        <v>137</v>
      </c>
      <c r="BE289" s="204">
        <f>IF(N289="základní",J289,0)</f>
        <v>0</v>
      </c>
      <c r="BF289" s="204">
        <f>IF(N289="snížená",J289,0)</f>
        <v>0</v>
      </c>
      <c r="BG289" s="204">
        <f>IF(N289="zákl. přenesená",J289,0)</f>
        <v>0</v>
      </c>
      <c r="BH289" s="204">
        <f>IF(N289="sníž. přenesená",J289,0)</f>
        <v>0</v>
      </c>
      <c r="BI289" s="204">
        <f>IF(N289="nulová",J289,0)</f>
        <v>0</v>
      </c>
      <c r="BJ289" s="18" t="s">
        <v>85</v>
      </c>
      <c r="BK289" s="204">
        <f>ROUND(I289*H289,2)</f>
        <v>0</v>
      </c>
      <c r="BL289" s="18" t="s">
        <v>144</v>
      </c>
      <c r="BM289" s="203" t="s">
        <v>450</v>
      </c>
    </row>
    <row r="290" spans="1:47" s="2" customFormat="1" ht="39">
      <c r="A290" s="35"/>
      <c r="B290" s="36"/>
      <c r="C290" s="37"/>
      <c r="D290" s="205" t="s">
        <v>146</v>
      </c>
      <c r="E290" s="37"/>
      <c r="F290" s="206" t="s">
        <v>451</v>
      </c>
      <c r="G290" s="37"/>
      <c r="H290" s="37"/>
      <c r="I290" s="207"/>
      <c r="J290" s="37"/>
      <c r="K290" s="37"/>
      <c r="L290" s="40"/>
      <c r="M290" s="208"/>
      <c r="N290" s="209"/>
      <c r="O290" s="72"/>
      <c r="P290" s="72"/>
      <c r="Q290" s="72"/>
      <c r="R290" s="72"/>
      <c r="S290" s="72"/>
      <c r="T290" s="73"/>
      <c r="U290" s="35"/>
      <c r="V290" s="35"/>
      <c r="W290" s="35"/>
      <c r="X290" s="35"/>
      <c r="Y290" s="35"/>
      <c r="Z290" s="35"/>
      <c r="AA290" s="35"/>
      <c r="AB290" s="35"/>
      <c r="AC290" s="35"/>
      <c r="AD290" s="35"/>
      <c r="AE290" s="35"/>
      <c r="AT290" s="18" t="s">
        <v>146</v>
      </c>
      <c r="AU290" s="18" t="s">
        <v>87</v>
      </c>
    </row>
    <row r="291" spans="1:65" s="2" customFormat="1" ht="24.2" customHeight="1">
      <c r="A291" s="35"/>
      <c r="B291" s="36"/>
      <c r="C291" s="242" t="s">
        <v>452</v>
      </c>
      <c r="D291" s="242" t="s">
        <v>309</v>
      </c>
      <c r="E291" s="243" t="s">
        <v>453</v>
      </c>
      <c r="F291" s="244" t="s">
        <v>454</v>
      </c>
      <c r="G291" s="245" t="s">
        <v>142</v>
      </c>
      <c r="H291" s="246">
        <v>1</v>
      </c>
      <c r="I291" s="247"/>
      <c r="J291" s="248">
        <f>ROUND(I291*H291,2)</f>
        <v>0</v>
      </c>
      <c r="K291" s="244" t="s">
        <v>1</v>
      </c>
      <c r="L291" s="249"/>
      <c r="M291" s="250" t="s">
        <v>1</v>
      </c>
      <c r="N291" s="251" t="s">
        <v>42</v>
      </c>
      <c r="O291" s="72"/>
      <c r="P291" s="201">
        <f>O291*H291</f>
        <v>0</v>
      </c>
      <c r="Q291" s="201">
        <v>0.013</v>
      </c>
      <c r="R291" s="201">
        <f>Q291*H291</f>
        <v>0.013</v>
      </c>
      <c r="S291" s="201">
        <v>0</v>
      </c>
      <c r="T291" s="202">
        <f>S291*H291</f>
        <v>0</v>
      </c>
      <c r="U291" s="35"/>
      <c r="V291" s="35"/>
      <c r="W291" s="35"/>
      <c r="X291" s="35"/>
      <c r="Y291" s="35"/>
      <c r="Z291" s="35"/>
      <c r="AA291" s="35"/>
      <c r="AB291" s="35"/>
      <c r="AC291" s="35"/>
      <c r="AD291" s="35"/>
      <c r="AE291" s="35"/>
      <c r="AR291" s="203" t="s">
        <v>181</v>
      </c>
      <c r="AT291" s="203" t="s">
        <v>309</v>
      </c>
      <c r="AU291" s="203" t="s">
        <v>87</v>
      </c>
      <c r="AY291" s="18" t="s">
        <v>137</v>
      </c>
      <c r="BE291" s="204">
        <f>IF(N291="základní",J291,0)</f>
        <v>0</v>
      </c>
      <c r="BF291" s="204">
        <f>IF(N291="snížená",J291,0)</f>
        <v>0</v>
      </c>
      <c r="BG291" s="204">
        <f>IF(N291="zákl. přenesená",J291,0)</f>
        <v>0</v>
      </c>
      <c r="BH291" s="204">
        <f>IF(N291="sníž. přenesená",J291,0)</f>
        <v>0</v>
      </c>
      <c r="BI291" s="204">
        <f>IF(N291="nulová",J291,0)</f>
        <v>0</v>
      </c>
      <c r="BJ291" s="18" t="s">
        <v>85</v>
      </c>
      <c r="BK291" s="204">
        <f>ROUND(I291*H291,2)</f>
        <v>0</v>
      </c>
      <c r="BL291" s="18" t="s">
        <v>144</v>
      </c>
      <c r="BM291" s="203" t="s">
        <v>455</v>
      </c>
    </row>
    <row r="292" spans="1:65" s="2" customFormat="1" ht="14.45" customHeight="1">
      <c r="A292" s="35"/>
      <c r="B292" s="36"/>
      <c r="C292" s="192" t="s">
        <v>456</v>
      </c>
      <c r="D292" s="192" t="s">
        <v>139</v>
      </c>
      <c r="E292" s="193" t="s">
        <v>457</v>
      </c>
      <c r="F292" s="194" t="s">
        <v>458</v>
      </c>
      <c r="G292" s="195" t="s">
        <v>171</v>
      </c>
      <c r="H292" s="196">
        <v>84</v>
      </c>
      <c r="I292" s="197"/>
      <c r="J292" s="198">
        <f>ROUND(I292*H292,2)</f>
        <v>0</v>
      </c>
      <c r="K292" s="194" t="s">
        <v>143</v>
      </c>
      <c r="L292" s="40"/>
      <c r="M292" s="199" t="s">
        <v>1</v>
      </c>
      <c r="N292" s="200" t="s">
        <v>42</v>
      </c>
      <c r="O292" s="72"/>
      <c r="P292" s="201">
        <f>O292*H292</f>
        <v>0</v>
      </c>
      <c r="Q292" s="201">
        <v>0.00019</v>
      </c>
      <c r="R292" s="201">
        <f>Q292*H292</f>
        <v>0.015960000000000002</v>
      </c>
      <c r="S292" s="201">
        <v>0</v>
      </c>
      <c r="T292" s="202">
        <f>S292*H292</f>
        <v>0</v>
      </c>
      <c r="U292" s="35"/>
      <c r="V292" s="35"/>
      <c r="W292" s="35"/>
      <c r="X292" s="35"/>
      <c r="Y292" s="35"/>
      <c r="Z292" s="35"/>
      <c r="AA292" s="35"/>
      <c r="AB292" s="35"/>
      <c r="AC292" s="35"/>
      <c r="AD292" s="35"/>
      <c r="AE292" s="35"/>
      <c r="AR292" s="203" t="s">
        <v>144</v>
      </c>
      <c r="AT292" s="203" t="s">
        <v>139</v>
      </c>
      <c r="AU292" s="203" t="s">
        <v>87</v>
      </c>
      <c r="AY292" s="18" t="s">
        <v>137</v>
      </c>
      <c r="BE292" s="204">
        <f>IF(N292="základní",J292,0)</f>
        <v>0</v>
      </c>
      <c r="BF292" s="204">
        <f>IF(N292="snížená",J292,0)</f>
        <v>0</v>
      </c>
      <c r="BG292" s="204">
        <f>IF(N292="zákl. přenesená",J292,0)</f>
        <v>0</v>
      </c>
      <c r="BH292" s="204">
        <f>IF(N292="sníž. přenesená",J292,0)</f>
        <v>0</v>
      </c>
      <c r="BI292" s="204">
        <f>IF(N292="nulová",J292,0)</f>
        <v>0</v>
      </c>
      <c r="BJ292" s="18" t="s">
        <v>85</v>
      </c>
      <c r="BK292" s="204">
        <f>ROUND(I292*H292,2)</f>
        <v>0</v>
      </c>
      <c r="BL292" s="18" t="s">
        <v>144</v>
      </c>
      <c r="BM292" s="203" t="s">
        <v>459</v>
      </c>
    </row>
    <row r="293" spans="1:65" s="2" customFormat="1" ht="14.45" customHeight="1">
      <c r="A293" s="35"/>
      <c r="B293" s="36"/>
      <c r="C293" s="192" t="s">
        <v>460</v>
      </c>
      <c r="D293" s="192" t="s">
        <v>139</v>
      </c>
      <c r="E293" s="193" t="s">
        <v>461</v>
      </c>
      <c r="F293" s="194" t="s">
        <v>462</v>
      </c>
      <c r="G293" s="195" t="s">
        <v>171</v>
      </c>
      <c r="H293" s="196">
        <v>84</v>
      </c>
      <c r="I293" s="197"/>
      <c r="J293" s="198">
        <f>ROUND(I293*H293,2)</f>
        <v>0</v>
      </c>
      <c r="K293" s="194" t="s">
        <v>143</v>
      </c>
      <c r="L293" s="40"/>
      <c r="M293" s="199" t="s">
        <v>1</v>
      </c>
      <c r="N293" s="200" t="s">
        <v>42</v>
      </c>
      <c r="O293" s="72"/>
      <c r="P293" s="201">
        <f>O293*H293</f>
        <v>0</v>
      </c>
      <c r="Q293" s="201">
        <v>9E-05</v>
      </c>
      <c r="R293" s="201">
        <f>Q293*H293</f>
        <v>0.007560000000000001</v>
      </c>
      <c r="S293" s="201">
        <v>0</v>
      </c>
      <c r="T293" s="202">
        <f>S293*H293</f>
        <v>0</v>
      </c>
      <c r="U293" s="35"/>
      <c r="V293" s="35"/>
      <c r="W293" s="35"/>
      <c r="X293" s="35"/>
      <c r="Y293" s="35"/>
      <c r="Z293" s="35"/>
      <c r="AA293" s="35"/>
      <c r="AB293" s="35"/>
      <c r="AC293" s="35"/>
      <c r="AD293" s="35"/>
      <c r="AE293" s="35"/>
      <c r="AR293" s="203" t="s">
        <v>144</v>
      </c>
      <c r="AT293" s="203" t="s">
        <v>139</v>
      </c>
      <c r="AU293" s="203" t="s">
        <v>87</v>
      </c>
      <c r="AY293" s="18" t="s">
        <v>137</v>
      </c>
      <c r="BE293" s="204">
        <f>IF(N293="základní",J293,0)</f>
        <v>0</v>
      </c>
      <c r="BF293" s="204">
        <f>IF(N293="snížená",J293,0)</f>
        <v>0</v>
      </c>
      <c r="BG293" s="204">
        <f>IF(N293="zákl. přenesená",J293,0)</f>
        <v>0</v>
      </c>
      <c r="BH293" s="204">
        <f>IF(N293="sníž. přenesená",J293,0)</f>
        <v>0</v>
      </c>
      <c r="BI293" s="204">
        <f>IF(N293="nulová",J293,0)</f>
        <v>0</v>
      </c>
      <c r="BJ293" s="18" t="s">
        <v>85</v>
      </c>
      <c r="BK293" s="204">
        <f>ROUND(I293*H293,2)</f>
        <v>0</v>
      </c>
      <c r="BL293" s="18" t="s">
        <v>144</v>
      </c>
      <c r="BM293" s="203" t="s">
        <v>463</v>
      </c>
    </row>
    <row r="294" spans="1:65" s="2" customFormat="1" ht="37.9" customHeight="1">
      <c r="A294" s="35"/>
      <c r="B294" s="36"/>
      <c r="C294" s="192" t="s">
        <v>464</v>
      </c>
      <c r="D294" s="192" t="s">
        <v>139</v>
      </c>
      <c r="E294" s="193" t="s">
        <v>465</v>
      </c>
      <c r="F294" s="194" t="s">
        <v>466</v>
      </c>
      <c r="G294" s="195" t="s">
        <v>467</v>
      </c>
      <c r="H294" s="196">
        <v>1</v>
      </c>
      <c r="I294" s="197"/>
      <c r="J294" s="198">
        <f>ROUND(I294*H294,2)</f>
        <v>0</v>
      </c>
      <c r="K294" s="194" t="s">
        <v>1</v>
      </c>
      <c r="L294" s="40"/>
      <c r="M294" s="199" t="s">
        <v>1</v>
      </c>
      <c r="N294" s="200" t="s">
        <v>42</v>
      </c>
      <c r="O294" s="72"/>
      <c r="P294" s="201">
        <f>O294*H294</f>
        <v>0</v>
      </c>
      <c r="Q294" s="201">
        <v>0</v>
      </c>
      <c r="R294" s="201">
        <f>Q294*H294</f>
        <v>0</v>
      </c>
      <c r="S294" s="201">
        <v>0</v>
      </c>
      <c r="T294" s="202">
        <f>S294*H294</f>
        <v>0</v>
      </c>
      <c r="U294" s="35"/>
      <c r="V294" s="35"/>
      <c r="W294" s="35"/>
      <c r="X294" s="35"/>
      <c r="Y294" s="35"/>
      <c r="Z294" s="35"/>
      <c r="AA294" s="35"/>
      <c r="AB294" s="35"/>
      <c r="AC294" s="35"/>
      <c r="AD294" s="35"/>
      <c r="AE294" s="35"/>
      <c r="AR294" s="203" t="s">
        <v>144</v>
      </c>
      <c r="AT294" s="203" t="s">
        <v>139</v>
      </c>
      <c r="AU294" s="203" t="s">
        <v>87</v>
      </c>
      <c r="AY294" s="18" t="s">
        <v>137</v>
      </c>
      <c r="BE294" s="204">
        <f>IF(N294="základní",J294,0)</f>
        <v>0</v>
      </c>
      <c r="BF294" s="204">
        <f>IF(N294="snížená",J294,0)</f>
        <v>0</v>
      </c>
      <c r="BG294" s="204">
        <f>IF(N294="zákl. přenesená",J294,0)</f>
        <v>0</v>
      </c>
      <c r="BH294" s="204">
        <f>IF(N294="sníž. přenesená",J294,0)</f>
        <v>0</v>
      </c>
      <c r="BI294" s="204">
        <f>IF(N294="nulová",J294,0)</f>
        <v>0</v>
      </c>
      <c r="BJ294" s="18" t="s">
        <v>85</v>
      </c>
      <c r="BK294" s="204">
        <f>ROUND(I294*H294,2)</f>
        <v>0</v>
      </c>
      <c r="BL294" s="18" t="s">
        <v>144</v>
      </c>
      <c r="BM294" s="203" t="s">
        <v>468</v>
      </c>
    </row>
    <row r="295" spans="1:65" s="2" customFormat="1" ht="14.45" customHeight="1">
      <c r="A295" s="35"/>
      <c r="B295" s="36"/>
      <c r="C295" s="192" t="s">
        <v>469</v>
      </c>
      <c r="D295" s="192" t="s">
        <v>139</v>
      </c>
      <c r="E295" s="193" t="s">
        <v>470</v>
      </c>
      <c r="F295" s="194" t="s">
        <v>471</v>
      </c>
      <c r="G295" s="195" t="s">
        <v>467</v>
      </c>
      <c r="H295" s="196">
        <v>1</v>
      </c>
      <c r="I295" s="197"/>
      <c r="J295" s="198">
        <f>ROUND(I295*H295,2)</f>
        <v>0</v>
      </c>
      <c r="K295" s="194" t="s">
        <v>1</v>
      </c>
      <c r="L295" s="40"/>
      <c r="M295" s="199" t="s">
        <v>1</v>
      </c>
      <c r="N295" s="200" t="s">
        <v>42</v>
      </c>
      <c r="O295" s="72"/>
      <c r="P295" s="201">
        <f>O295*H295</f>
        <v>0</v>
      </c>
      <c r="Q295" s="201">
        <v>0</v>
      </c>
      <c r="R295" s="201">
        <f>Q295*H295</f>
        <v>0</v>
      </c>
      <c r="S295" s="201">
        <v>0</v>
      </c>
      <c r="T295" s="202">
        <f>S295*H295</f>
        <v>0</v>
      </c>
      <c r="U295" s="35"/>
      <c r="V295" s="35"/>
      <c r="W295" s="35"/>
      <c r="X295" s="35"/>
      <c r="Y295" s="35"/>
      <c r="Z295" s="35"/>
      <c r="AA295" s="35"/>
      <c r="AB295" s="35"/>
      <c r="AC295" s="35"/>
      <c r="AD295" s="35"/>
      <c r="AE295" s="35"/>
      <c r="AR295" s="203" t="s">
        <v>144</v>
      </c>
      <c r="AT295" s="203" t="s">
        <v>139</v>
      </c>
      <c r="AU295" s="203" t="s">
        <v>87</v>
      </c>
      <c r="AY295" s="18" t="s">
        <v>137</v>
      </c>
      <c r="BE295" s="204">
        <f>IF(N295="základní",J295,0)</f>
        <v>0</v>
      </c>
      <c r="BF295" s="204">
        <f>IF(N295="snížená",J295,0)</f>
        <v>0</v>
      </c>
      <c r="BG295" s="204">
        <f>IF(N295="zákl. přenesená",J295,0)</f>
        <v>0</v>
      </c>
      <c r="BH295" s="204">
        <f>IF(N295="sníž. přenesená",J295,0)</f>
        <v>0</v>
      </c>
      <c r="BI295" s="204">
        <f>IF(N295="nulová",J295,0)</f>
        <v>0</v>
      </c>
      <c r="BJ295" s="18" t="s">
        <v>85</v>
      </c>
      <c r="BK295" s="204">
        <f>ROUND(I295*H295,2)</f>
        <v>0</v>
      </c>
      <c r="BL295" s="18" t="s">
        <v>144</v>
      </c>
      <c r="BM295" s="203" t="s">
        <v>472</v>
      </c>
    </row>
    <row r="296" spans="2:63" s="12" customFormat="1" ht="22.9" customHeight="1">
      <c r="B296" s="176"/>
      <c r="C296" s="177"/>
      <c r="D296" s="178" t="s">
        <v>76</v>
      </c>
      <c r="E296" s="190" t="s">
        <v>188</v>
      </c>
      <c r="F296" s="190" t="s">
        <v>473</v>
      </c>
      <c r="G296" s="177"/>
      <c r="H296" s="177"/>
      <c r="I296" s="180"/>
      <c r="J296" s="191">
        <f>BK296</f>
        <v>0</v>
      </c>
      <c r="K296" s="177"/>
      <c r="L296" s="182"/>
      <c r="M296" s="183"/>
      <c r="N296" s="184"/>
      <c r="O296" s="184"/>
      <c r="P296" s="185">
        <f>SUM(P297:P311)</f>
        <v>0</v>
      </c>
      <c r="Q296" s="184"/>
      <c r="R296" s="185">
        <f>SUM(R297:R311)</f>
        <v>0.6873360000000001</v>
      </c>
      <c r="S296" s="184"/>
      <c r="T296" s="186">
        <f>SUM(T297:T311)</f>
        <v>0.082</v>
      </c>
      <c r="AR296" s="187" t="s">
        <v>85</v>
      </c>
      <c r="AT296" s="188" t="s">
        <v>76</v>
      </c>
      <c r="AU296" s="188" t="s">
        <v>85</v>
      </c>
      <c r="AY296" s="187" t="s">
        <v>137</v>
      </c>
      <c r="BK296" s="189">
        <f>SUM(BK297:BK311)</f>
        <v>0</v>
      </c>
    </row>
    <row r="297" spans="1:65" s="2" customFormat="1" ht="24.2" customHeight="1">
      <c r="A297" s="35"/>
      <c r="B297" s="36"/>
      <c r="C297" s="192" t="s">
        <v>474</v>
      </c>
      <c r="D297" s="192" t="s">
        <v>139</v>
      </c>
      <c r="E297" s="193" t="s">
        <v>475</v>
      </c>
      <c r="F297" s="194" t="s">
        <v>476</v>
      </c>
      <c r="G297" s="195" t="s">
        <v>142</v>
      </c>
      <c r="H297" s="196">
        <v>1</v>
      </c>
      <c r="I297" s="197"/>
      <c r="J297" s="198">
        <f>ROUND(I297*H297,2)</f>
        <v>0</v>
      </c>
      <c r="K297" s="194" t="s">
        <v>143</v>
      </c>
      <c r="L297" s="40"/>
      <c r="M297" s="199" t="s">
        <v>1</v>
      </c>
      <c r="N297" s="200" t="s">
        <v>42</v>
      </c>
      <c r="O297" s="72"/>
      <c r="P297" s="201">
        <f>O297*H297</f>
        <v>0</v>
      </c>
      <c r="Q297" s="201">
        <v>0.0007</v>
      </c>
      <c r="R297" s="201">
        <f>Q297*H297</f>
        <v>0.0007</v>
      </c>
      <c r="S297" s="201">
        <v>0</v>
      </c>
      <c r="T297" s="202">
        <f>S297*H297</f>
        <v>0</v>
      </c>
      <c r="U297" s="35"/>
      <c r="V297" s="35"/>
      <c r="W297" s="35"/>
      <c r="X297" s="35"/>
      <c r="Y297" s="35"/>
      <c r="Z297" s="35"/>
      <c r="AA297" s="35"/>
      <c r="AB297" s="35"/>
      <c r="AC297" s="35"/>
      <c r="AD297" s="35"/>
      <c r="AE297" s="35"/>
      <c r="AR297" s="203" t="s">
        <v>144</v>
      </c>
      <c r="AT297" s="203" t="s">
        <v>139</v>
      </c>
      <c r="AU297" s="203" t="s">
        <v>87</v>
      </c>
      <c r="AY297" s="18" t="s">
        <v>137</v>
      </c>
      <c r="BE297" s="204">
        <f>IF(N297="základní",J297,0)</f>
        <v>0</v>
      </c>
      <c r="BF297" s="204">
        <f>IF(N297="snížená",J297,0)</f>
        <v>0</v>
      </c>
      <c r="BG297" s="204">
        <f>IF(N297="zákl. přenesená",J297,0)</f>
        <v>0</v>
      </c>
      <c r="BH297" s="204">
        <f>IF(N297="sníž. přenesená",J297,0)</f>
        <v>0</v>
      </c>
      <c r="BI297" s="204">
        <f>IF(N297="nulová",J297,0)</f>
        <v>0</v>
      </c>
      <c r="BJ297" s="18" t="s">
        <v>85</v>
      </c>
      <c r="BK297" s="204">
        <f>ROUND(I297*H297,2)</f>
        <v>0</v>
      </c>
      <c r="BL297" s="18" t="s">
        <v>144</v>
      </c>
      <c r="BM297" s="203" t="s">
        <v>477</v>
      </c>
    </row>
    <row r="298" spans="1:47" s="2" customFormat="1" ht="146.25">
      <c r="A298" s="35"/>
      <c r="B298" s="36"/>
      <c r="C298" s="37"/>
      <c r="D298" s="205" t="s">
        <v>146</v>
      </c>
      <c r="E298" s="37"/>
      <c r="F298" s="206" t="s">
        <v>478</v>
      </c>
      <c r="G298" s="37"/>
      <c r="H298" s="37"/>
      <c r="I298" s="207"/>
      <c r="J298" s="37"/>
      <c r="K298" s="37"/>
      <c r="L298" s="40"/>
      <c r="M298" s="208"/>
      <c r="N298" s="209"/>
      <c r="O298" s="72"/>
      <c r="P298" s="72"/>
      <c r="Q298" s="72"/>
      <c r="R298" s="72"/>
      <c r="S298" s="72"/>
      <c r="T298" s="73"/>
      <c r="U298" s="35"/>
      <c r="V298" s="35"/>
      <c r="W298" s="35"/>
      <c r="X298" s="35"/>
      <c r="Y298" s="35"/>
      <c r="Z298" s="35"/>
      <c r="AA298" s="35"/>
      <c r="AB298" s="35"/>
      <c r="AC298" s="35"/>
      <c r="AD298" s="35"/>
      <c r="AE298" s="35"/>
      <c r="AT298" s="18" t="s">
        <v>146</v>
      </c>
      <c r="AU298" s="18" t="s">
        <v>87</v>
      </c>
    </row>
    <row r="299" spans="1:65" s="2" customFormat="1" ht="24.2" customHeight="1">
      <c r="A299" s="35"/>
      <c r="B299" s="36"/>
      <c r="C299" s="192" t="s">
        <v>479</v>
      </c>
      <c r="D299" s="192" t="s">
        <v>139</v>
      </c>
      <c r="E299" s="193" t="s">
        <v>480</v>
      </c>
      <c r="F299" s="194" t="s">
        <v>481</v>
      </c>
      <c r="G299" s="195" t="s">
        <v>142</v>
      </c>
      <c r="H299" s="196">
        <v>1</v>
      </c>
      <c r="I299" s="197"/>
      <c r="J299" s="198">
        <f>ROUND(I299*H299,2)</f>
        <v>0</v>
      </c>
      <c r="K299" s="194" t="s">
        <v>143</v>
      </c>
      <c r="L299" s="40"/>
      <c r="M299" s="199" t="s">
        <v>1</v>
      </c>
      <c r="N299" s="200" t="s">
        <v>42</v>
      </c>
      <c r="O299" s="72"/>
      <c r="P299" s="201">
        <f>O299*H299</f>
        <v>0</v>
      </c>
      <c r="Q299" s="201">
        <v>0.10941</v>
      </c>
      <c r="R299" s="201">
        <f>Q299*H299</f>
        <v>0.10941</v>
      </c>
      <c r="S299" s="201">
        <v>0</v>
      </c>
      <c r="T299" s="202">
        <f>S299*H299</f>
        <v>0</v>
      </c>
      <c r="U299" s="35"/>
      <c r="V299" s="35"/>
      <c r="W299" s="35"/>
      <c r="X299" s="35"/>
      <c r="Y299" s="35"/>
      <c r="Z299" s="35"/>
      <c r="AA299" s="35"/>
      <c r="AB299" s="35"/>
      <c r="AC299" s="35"/>
      <c r="AD299" s="35"/>
      <c r="AE299" s="35"/>
      <c r="AR299" s="203" t="s">
        <v>144</v>
      </c>
      <c r="AT299" s="203" t="s">
        <v>139</v>
      </c>
      <c r="AU299" s="203" t="s">
        <v>87</v>
      </c>
      <c r="AY299" s="18" t="s">
        <v>137</v>
      </c>
      <c r="BE299" s="204">
        <f>IF(N299="základní",J299,0)</f>
        <v>0</v>
      </c>
      <c r="BF299" s="204">
        <f>IF(N299="snížená",J299,0)</f>
        <v>0</v>
      </c>
      <c r="BG299" s="204">
        <f>IF(N299="zákl. přenesená",J299,0)</f>
        <v>0</v>
      </c>
      <c r="BH299" s="204">
        <f>IF(N299="sníž. přenesená",J299,0)</f>
        <v>0</v>
      </c>
      <c r="BI299" s="204">
        <f>IF(N299="nulová",J299,0)</f>
        <v>0</v>
      </c>
      <c r="BJ299" s="18" t="s">
        <v>85</v>
      </c>
      <c r="BK299" s="204">
        <f>ROUND(I299*H299,2)</f>
        <v>0</v>
      </c>
      <c r="BL299" s="18" t="s">
        <v>144</v>
      </c>
      <c r="BM299" s="203" t="s">
        <v>482</v>
      </c>
    </row>
    <row r="300" spans="1:47" s="2" customFormat="1" ht="87.75">
      <c r="A300" s="35"/>
      <c r="B300" s="36"/>
      <c r="C300" s="37"/>
      <c r="D300" s="205" t="s">
        <v>146</v>
      </c>
      <c r="E300" s="37"/>
      <c r="F300" s="206" t="s">
        <v>483</v>
      </c>
      <c r="G300" s="37"/>
      <c r="H300" s="37"/>
      <c r="I300" s="207"/>
      <c r="J300" s="37"/>
      <c r="K300" s="37"/>
      <c r="L300" s="40"/>
      <c r="M300" s="208"/>
      <c r="N300" s="209"/>
      <c r="O300" s="72"/>
      <c r="P300" s="72"/>
      <c r="Q300" s="72"/>
      <c r="R300" s="72"/>
      <c r="S300" s="72"/>
      <c r="T300" s="73"/>
      <c r="U300" s="35"/>
      <c r="V300" s="35"/>
      <c r="W300" s="35"/>
      <c r="X300" s="35"/>
      <c r="Y300" s="35"/>
      <c r="Z300" s="35"/>
      <c r="AA300" s="35"/>
      <c r="AB300" s="35"/>
      <c r="AC300" s="35"/>
      <c r="AD300" s="35"/>
      <c r="AE300" s="35"/>
      <c r="AT300" s="18" t="s">
        <v>146</v>
      </c>
      <c r="AU300" s="18" t="s">
        <v>87</v>
      </c>
    </row>
    <row r="301" spans="1:65" s="2" customFormat="1" ht="14.45" customHeight="1">
      <c r="A301" s="35"/>
      <c r="B301" s="36"/>
      <c r="C301" s="242" t="s">
        <v>484</v>
      </c>
      <c r="D301" s="242" t="s">
        <v>309</v>
      </c>
      <c r="E301" s="243" t="s">
        <v>485</v>
      </c>
      <c r="F301" s="244" t="s">
        <v>486</v>
      </c>
      <c r="G301" s="245" t="s">
        <v>171</v>
      </c>
      <c r="H301" s="246">
        <v>2.2</v>
      </c>
      <c r="I301" s="247"/>
      <c r="J301" s="248">
        <f>ROUND(I301*H301,2)</f>
        <v>0</v>
      </c>
      <c r="K301" s="244" t="s">
        <v>143</v>
      </c>
      <c r="L301" s="249"/>
      <c r="M301" s="250" t="s">
        <v>1</v>
      </c>
      <c r="N301" s="251" t="s">
        <v>42</v>
      </c>
      <c r="O301" s="72"/>
      <c r="P301" s="201">
        <f>O301*H301</f>
        <v>0</v>
      </c>
      <c r="Q301" s="201">
        <v>0.04</v>
      </c>
      <c r="R301" s="201">
        <f>Q301*H301</f>
        <v>0.08800000000000001</v>
      </c>
      <c r="S301" s="201">
        <v>0</v>
      </c>
      <c r="T301" s="202">
        <f>S301*H301</f>
        <v>0</v>
      </c>
      <c r="U301" s="35"/>
      <c r="V301" s="35"/>
      <c r="W301" s="35"/>
      <c r="X301" s="35"/>
      <c r="Y301" s="35"/>
      <c r="Z301" s="35"/>
      <c r="AA301" s="35"/>
      <c r="AB301" s="35"/>
      <c r="AC301" s="35"/>
      <c r="AD301" s="35"/>
      <c r="AE301" s="35"/>
      <c r="AR301" s="203" t="s">
        <v>181</v>
      </c>
      <c r="AT301" s="203" t="s">
        <v>309</v>
      </c>
      <c r="AU301" s="203" t="s">
        <v>87</v>
      </c>
      <c r="AY301" s="18" t="s">
        <v>137</v>
      </c>
      <c r="BE301" s="204">
        <f>IF(N301="základní",J301,0)</f>
        <v>0</v>
      </c>
      <c r="BF301" s="204">
        <f>IF(N301="snížená",J301,0)</f>
        <v>0</v>
      </c>
      <c r="BG301" s="204">
        <f>IF(N301="zákl. přenesená",J301,0)</f>
        <v>0</v>
      </c>
      <c r="BH301" s="204">
        <f>IF(N301="sníž. přenesená",J301,0)</f>
        <v>0</v>
      </c>
      <c r="BI301" s="204">
        <f>IF(N301="nulová",J301,0)</f>
        <v>0</v>
      </c>
      <c r="BJ301" s="18" t="s">
        <v>85</v>
      </c>
      <c r="BK301" s="204">
        <f>ROUND(I301*H301,2)</f>
        <v>0</v>
      </c>
      <c r="BL301" s="18" t="s">
        <v>144</v>
      </c>
      <c r="BM301" s="203" t="s">
        <v>487</v>
      </c>
    </row>
    <row r="302" spans="1:65" s="2" customFormat="1" ht="49.15" customHeight="1">
      <c r="A302" s="35"/>
      <c r="B302" s="36"/>
      <c r="C302" s="192" t="s">
        <v>488</v>
      </c>
      <c r="D302" s="192" t="s">
        <v>139</v>
      </c>
      <c r="E302" s="193" t="s">
        <v>489</v>
      </c>
      <c r="F302" s="194" t="s">
        <v>490</v>
      </c>
      <c r="G302" s="195" t="s">
        <v>171</v>
      </c>
      <c r="H302" s="196">
        <v>2.2</v>
      </c>
      <c r="I302" s="197"/>
      <c r="J302" s="198">
        <f>ROUND(I302*H302,2)</f>
        <v>0</v>
      </c>
      <c r="K302" s="194" t="s">
        <v>143</v>
      </c>
      <c r="L302" s="40"/>
      <c r="M302" s="199" t="s">
        <v>1</v>
      </c>
      <c r="N302" s="200" t="s">
        <v>42</v>
      </c>
      <c r="O302" s="72"/>
      <c r="P302" s="201">
        <f>O302*H302</f>
        <v>0</v>
      </c>
      <c r="Q302" s="201">
        <v>0.20219</v>
      </c>
      <c r="R302" s="201">
        <f>Q302*H302</f>
        <v>0.44481800000000005</v>
      </c>
      <c r="S302" s="201">
        <v>0</v>
      </c>
      <c r="T302" s="202">
        <f>S302*H302</f>
        <v>0</v>
      </c>
      <c r="U302" s="35"/>
      <c r="V302" s="35"/>
      <c r="W302" s="35"/>
      <c r="X302" s="35"/>
      <c r="Y302" s="35"/>
      <c r="Z302" s="35"/>
      <c r="AA302" s="35"/>
      <c r="AB302" s="35"/>
      <c r="AC302" s="35"/>
      <c r="AD302" s="35"/>
      <c r="AE302" s="35"/>
      <c r="AR302" s="203" t="s">
        <v>144</v>
      </c>
      <c r="AT302" s="203" t="s">
        <v>139</v>
      </c>
      <c r="AU302" s="203" t="s">
        <v>87</v>
      </c>
      <c r="AY302" s="18" t="s">
        <v>137</v>
      </c>
      <c r="BE302" s="204">
        <f>IF(N302="základní",J302,0)</f>
        <v>0</v>
      </c>
      <c r="BF302" s="204">
        <f>IF(N302="snížená",J302,0)</f>
        <v>0</v>
      </c>
      <c r="BG302" s="204">
        <f>IF(N302="zákl. přenesená",J302,0)</f>
        <v>0</v>
      </c>
      <c r="BH302" s="204">
        <f>IF(N302="sníž. přenesená",J302,0)</f>
        <v>0</v>
      </c>
      <c r="BI302" s="204">
        <f>IF(N302="nulová",J302,0)</f>
        <v>0</v>
      </c>
      <c r="BJ302" s="18" t="s">
        <v>85</v>
      </c>
      <c r="BK302" s="204">
        <f>ROUND(I302*H302,2)</f>
        <v>0</v>
      </c>
      <c r="BL302" s="18" t="s">
        <v>144</v>
      </c>
      <c r="BM302" s="203" t="s">
        <v>491</v>
      </c>
    </row>
    <row r="303" spans="1:47" s="2" customFormat="1" ht="97.5">
      <c r="A303" s="35"/>
      <c r="B303" s="36"/>
      <c r="C303" s="37"/>
      <c r="D303" s="205" t="s">
        <v>146</v>
      </c>
      <c r="E303" s="37"/>
      <c r="F303" s="206" t="s">
        <v>492</v>
      </c>
      <c r="G303" s="37"/>
      <c r="H303" s="37"/>
      <c r="I303" s="207"/>
      <c r="J303" s="37"/>
      <c r="K303" s="37"/>
      <c r="L303" s="40"/>
      <c r="M303" s="208"/>
      <c r="N303" s="209"/>
      <c r="O303" s="72"/>
      <c r="P303" s="72"/>
      <c r="Q303" s="72"/>
      <c r="R303" s="72"/>
      <c r="S303" s="72"/>
      <c r="T303" s="73"/>
      <c r="U303" s="35"/>
      <c r="V303" s="35"/>
      <c r="W303" s="35"/>
      <c r="X303" s="35"/>
      <c r="Y303" s="35"/>
      <c r="Z303" s="35"/>
      <c r="AA303" s="35"/>
      <c r="AB303" s="35"/>
      <c r="AC303" s="35"/>
      <c r="AD303" s="35"/>
      <c r="AE303" s="35"/>
      <c r="AT303" s="18" t="s">
        <v>146</v>
      </c>
      <c r="AU303" s="18" t="s">
        <v>87</v>
      </c>
    </row>
    <row r="304" spans="1:65" s="2" customFormat="1" ht="62.65" customHeight="1">
      <c r="A304" s="35"/>
      <c r="B304" s="36"/>
      <c r="C304" s="192" t="s">
        <v>493</v>
      </c>
      <c r="D304" s="192" t="s">
        <v>139</v>
      </c>
      <c r="E304" s="193" t="s">
        <v>494</v>
      </c>
      <c r="F304" s="194" t="s">
        <v>495</v>
      </c>
      <c r="G304" s="195" t="s">
        <v>171</v>
      </c>
      <c r="H304" s="196">
        <v>72.8</v>
      </c>
      <c r="I304" s="197"/>
      <c r="J304" s="198">
        <f>ROUND(I304*H304,2)</f>
        <v>0</v>
      </c>
      <c r="K304" s="194" t="s">
        <v>143</v>
      </c>
      <c r="L304" s="40"/>
      <c r="M304" s="199" t="s">
        <v>1</v>
      </c>
      <c r="N304" s="200" t="s">
        <v>42</v>
      </c>
      <c r="O304" s="72"/>
      <c r="P304" s="201">
        <f>O304*H304</f>
        <v>0</v>
      </c>
      <c r="Q304" s="201">
        <v>0.00061</v>
      </c>
      <c r="R304" s="201">
        <f>Q304*H304</f>
        <v>0.044407999999999996</v>
      </c>
      <c r="S304" s="201">
        <v>0</v>
      </c>
      <c r="T304" s="202">
        <f>S304*H304</f>
        <v>0</v>
      </c>
      <c r="U304" s="35"/>
      <c r="V304" s="35"/>
      <c r="W304" s="35"/>
      <c r="X304" s="35"/>
      <c r="Y304" s="35"/>
      <c r="Z304" s="35"/>
      <c r="AA304" s="35"/>
      <c r="AB304" s="35"/>
      <c r="AC304" s="35"/>
      <c r="AD304" s="35"/>
      <c r="AE304" s="35"/>
      <c r="AR304" s="203" t="s">
        <v>144</v>
      </c>
      <c r="AT304" s="203" t="s">
        <v>139</v>
      </c>
      <c r="AU304" s="203" t="s">
        <v>87</v>
      </c>
      <c r="AY304" s="18" t="s">
        <v>137</v>
      </c>
      <c r="BE304" s="204">
        <f>IF(N304="základní",J304,0)</f>
        <v>0</v>
      </c>
      <c r="BF304" s="204">
        <f>IF(N304="snížená",J304,0)</f>
        <v>0</v>
      </c>
      <c r="BG304" s="204">
        <f>IF(N304="zákl. přenesená",J304,0)</f>
        <v>0</v>
      </c>
      <c r="BH304" s="204">
        <f>IF(N304="sníž. přenesená",J304,0)</f>
        <v>0</v>
      </c>
      <c r="BI304" s="204">
        <f>IF(N304="nulová",J304,0)</f>
        <v>0</v>
      </c>
      <c r="BJ304" s="18" t="s">
        <v>85</v>
      </c>
      <c r="BK304" s="204">
        <f>ROUND(I304*H304,2)</f>
        <v>0</v>
      </c>
      <c r="BL304" s="18" t="s">
        <v>144</v>
      </c>
      <c r="BM304" s="203" t="s">
        <v>496</v>
      </c>
    </row>
    <row r="305" spans="1:47" s="2" customFormat="1" ht="29.25">
      <c r="A305" s="35"/>
      <c r="B305" s="36"/>
      <c r="C305" s="37"/>
      <c r="D305" s="205" t="s">
        <v>146</v>
      </c>
      <c r="E305" s="37"/>
      <c r="F305" s="206" t="s">
        <v>497</v>
      </c>
      <c r="G305" s="37"/>
      <c r="H305" s="37"/>
      <c r="I305" s="207"/>
      <c r="J305" s="37"/>
      <c r="K305" s="37"/>
      <c r="L305" s="40"/>
      <c r="M305" s="208"/>
      <c r="N305" s="209"/>
      <c r="O305" s="72"/>
      <c r="P305" s="72"/>
      <c r="Q305" s="72"/>
      <c r="R305" s="72"/>
      <c r="S305" s="72"/>
      <c r="T305" s="73"/>
      <c r="U305" s="35"/>
      <c r="V305" s="35"/>
      <c r="W305" s="35"/>
      <c r="X305" s="35"/>
      <c r="Y305" s="35"/>
      <c r="Z305" s="35"/>
      <c r="AA305" s="35"/>
      <c r="AB305" s="35"/>
      <c r="AC305" s="35"/>
      <c r="AD305" s="35"/>
      <c r="AE305" s="35"/>
      <c r="AT305" s="18" t="s">
        <v>146</v>
      </c>
      <c r="AU305" s="18" t="s">
        <v>87</v>
      </c>
    </row>
    <row r="306" spans="2:51" s="13" customFormat="1" ht="11.25">
      <c r="B306" s="210"/>
      <c r="C306" s="211"/>
      <c r="D306" s="205" t="s">
        <v>166</v>
      </c>
      <c r="E306" s="212" t="s">
        <v>1</v>
      </c>
      <c r="F306" s="213" t="s">
        <v>498</v>
      </c>
      <c r="G306" s="211"/>
      <c r="H306" s="214">
        <v>72.8</v>
      </c>
      <c r="I306" s="215"/>
      <c r="J306" s="211"/>
      <c r="K306" s="211"/>
      <c r="L306" s="216"/>
      <c r="M306" s="217"/>
      <c r="N306" s="218"/>
      <c r="O306" s="218"/>
      <c r="P306" s="218"/>
      <c r="Q306" s="218"/>
      <c r="R306" s="218"/>
      <c r="S306" s="218"/>
      <c r="T306" s="219"/>
      <c r="AT306" s="220" t="s">
        <v>166</v>
      </c>
      <c r="AU306" s="220" t="s">
        <v>87</v>
      </c>
      <c r="AV306" s="13" t="s">
        <v>87</v>
      </c>
      <c r="AW306" s="13" t="s">
        <v>34</v>
      </c>
      <c r="AX306" s="13" t="s">
        <v>85</v>
      </c>
      <c r="AY306" s="220" t="s">
        <v>137</v>
      </c>
    </row>
    <row r="307" spans="1:65" s="2" customFormat="1" ht="24.2" customHeight="1">
      <c r="A307" s="35"/>
      <c r="B307" s="36"/>
      <c r="C307" s="192" t="s">
        <v>499</v>
      </c>
      <c r="D307" s="192" t="s">
        <v>139</v>
      </c>
      <c r="E307" s="193" t="s">
        <v>500</v>
      </c>
      <c r="F307" s="194" t="s">
        <v>501</v>
      </c>
      <c r="G307" s="195" t="s">
        <v>171</v>
      </c>
      <c r="H307" s="196">
        <v>72.8</v>
      </c>
      <c r="I307" s="197"/>
      <c r="J307" s="198">
        <f>ROUND(I307*H307,2)</f>
        <v>0</v>
      </c>
      <c r="K307" s="194" t="s">
        <v>143</v>
      </c>
      <c r="L307" s="40"/>
      <c r="M307" s="199" t="s">
        <v>1</v>
      </c>
      <c r="N307" s="200" t="s">
        <v>42</v>
      </c>
      <c r="O307" s="72"/>
      <c r="P307" s="201">
        <f>O307*H307</f>
        <v>0</v>
      </c>
      <c r="Q307" s="201">
        <v>0</v>
      </c>
      <c r="R307" s="201">
        <f>Q307*H307</f>
        <v>0</v>
      </c>
      <c r="S307" s="201">
        <v>0</v>
      </c>
      <c r="T307" s="202">
        <f>S307*H307</f>
        <v>0</v>
      </c>
      <c r="U307" s="35"/>
      <c r="V307" s="35"/>
      <c r="W307" s="35"/>
      <c r="X307" s="35"/>
      <c r="Y307" s="35"/>
      <c r="Z307" s="35"/>
      <c r="AA307" s="35"/>
      <c r="AB307" s="35"/>
      <c r="AC307" s="35"/>
      <c r="AD307" s="35"/>
      <c r="AE307" s="35"/>
      <c r="AR307" s="203" t="s">
        <v>144</v>
      </c>
      <c r="AT307" s="203" t="s">
        <v>139</v>
      </c>
      <c r="AU307" s="203" t="s">
        <v>87</v>
      </c>
      <c r="AY307" s="18" t="s">
        <v>137</v>
      </c>
      <c r="BE307" s="204">
        <f>IF(N307="základní",J307,0)</f>
        <v>0</v>
      </c>
      <c r="BF307" s="204">
        <f>IF(N307="snížená",J307,0)</f>
        <v>0</v>
      </c>
      <c r="BG307" s="204">
        <f>IF(N307="zákl. přenesená",J307,0)</f>
        <v>0</v>
      </c>
      <c r="BH307" s="204">
        <f>IF(N307="sníž. přenesená",J307,0)</f>
        <v>0</v>
      </c>
      <c r="BI307" s="204">
        <f>IF(N307="nulová",J307,0)</f>
        <v>0</v>
      </c>
      <c r="BJ307" s="18" t="s">
        <v>85</v>
      </c>
      <c r="BK307" s="204">
        <f>ROUND(I307*H307,2)</f>
        <v>0</v>
      </c>
      <c r="BL307" s="18" t="s">
        <v>144</v>
      </c>
      <c r="BM307" s="203" t="s">
        <v>502</v>
      </c>
    </row>
    <row r="308" spans="1:47" s="2" customFormat="1" ht="19.5">
      <c r="A308" s="35"/>
      <c r="B308" s="36"/>
      <c r="C308" s="37"/>
      <c r="D308" s="205" t="s">
        <v>146</v>
      </c>
      <c r="E308" s="37"/>
      <c r="F308" s="206" t="s">
        <v>503</v>
      </c>
      <c r="G308" s="37"/>
      <c r="H308" s="37"/>
      <c r="I308" s="207"/>
      <c r="J308" s="37"/>
      <c r="K308" s="37"/>
      <c r="L308" s="40"/>
      <c r="M308" s="208"/>
      <c r="N308" s="209"/>
      <c r="O308" s="72"/>
      <c r="P308" s="72"/>
      <c r="Q308" s="72"/>
      <c r="R308" s="72"/>
      <c r="S308" s="72"/>
      <c r="T308" s="73"/>
      <c r="U308" s="35"/>
      <c r="V308" s="35"/>
      <c r="W308" s="35"/>
      <c r="X308" s="35"/>
      <c r="Y308" s="35"/>
      <c r="Z308" s="35"/>
      <c r="AA308" s="35"/>
      <c r="AB308" s="35"/>
      <c r="AC308" s="35"/>
      <c r="AD308" s="35"/>
      <c r="AE308" s="35"/>
      <c r="AT308" s="18" t="s">
        <v>146</v>
      </c>
      <c r="AU308" s="18" t="s">
        <v>87</v>
      </c>
    </row>
    <row r="309" spans="2:51" s="13" customFormat="1" ht="11.25">
      <c r="B309" s="210"/>
      <c r="C309" s="211"/>
      <c r="D309" s="205" t="s">
        <v>166</v>
      </c>
      <c r="E309" s="212" t="s">
        <v>1</v>
      </c>
      <c r="F309" s="213" t="s">
        <v>498</v>
      </c>
      <c r="G309" s="211"/>
      <c r="H309" s="214">
        <v>72.8</v>
      </c>
      <c r="I309" s="215"/>
      <c r="J309" s="211"/>
      <c r="K309" s="211"/>
      <c r="L309" s="216"/>
      <c r="M309" s="217"/>
      <c r="N309" s="218"/>
      <c r="O309" s="218"/>
      <c r="P309" s="218"/>
      <c r="Q309" s="218"/>
      <c r="R309" s="218"/>
      <c r="S309" s="218"/>
      <c r="T309" s="219"/>
      <c r="AT309" s="220" t="s">
        <v>166</v>
      </c>
      <c r="AU309" s="220" t="s">
        <v>87</v>
      </c>
      <c r="AV309" s="13" t="s">
        <v>87</v>
      </c>
      <c r="AW309" s="13" t="s">
        <v>34</v>
      </c>
      <c r="AX309" s="13" t="s">
        <v>85</v>
      </c>
      <c r="AY309" s="220" t="s">
        <v>137</v>
      </c>
    </row>
    <row r="310" spans="1:65" s="2" customFormat="1" ht="49.15" customHeight="1">
      <c r="A310" s="35"/>
      <c r="B310" s="36"/>
      <c r="C310" s="192" t="s">
        <v>504</v>
      </c>
      <c r="D310" s="192" t="s">
        <v>139</v>
      </c>
      <c r="E310" s="193" t="s">
        <v>505</v>
      </c>
      <c r="F310" s="194" t="s">
        <v>506</v>
      </c>
      <c r="G310" s="195" t="s">
        <v>142</v>
      </c>
      <c r="H310" s="196">
        <v>1</v>
      </c>
      <c r="I310" s="197"/>
      <c r="J310" s="198">
        <f>ROUND(I310*H310,2)</f>
        <v>0</v>
      </c>
      <c r="K310" s="194" t="s">
        <v>143</v>
      </c>
      <c r="L310" s="40"/>
      <c r="M310" s="199" t="s">
        <v>1</v>
      </c>
      <c r="N310" s="200" t="s">
        <v>42</v>
      </c>
      <c r="O310" s="72"/>
      <c r="P310" s="201">
        <f>O310*H310</f>
        <v>0</v>
      </c>
      <c r="Q310" s="201">
        <v>0</v>
      </c>
      <c r="R310" s="201">
        <f>Q310*H310</f>
        <v>0</v>
      </c>
      <c r="S310" s="201">
        <v>0.082</v>
      </c>
      <c r="T310" s="202">
        <f>S310*H310</f>
        <v>0.082</v>
      </c>
      <c r="U310" s="35"/>
      <c r="V310" s="35"/>
      <c r="W310" s="35"/>
      <c r="X310" s="35"/>
      <c r="Y310" s="35"/>
      <c r="Z310" s="35"/>
      <c r="AA310" s="35"/>
      <c r="AB310" s="35"/>
      <c r="AC310" s="35"/>
      <c r="AD310" s="35"/>
      <c r="AE310" s="35"/>
      <c r="AR310" s="203" t="s">
        <v>144</v>
      </c>
      <c r="AT310" s="203" t="s">
        <v>139</v>
      </c>
      <c r="AU310" s="203" t="s">
        <v>87</v>
      </c>
      <c r="AY310" s="18" t="s">
        <v>137</v>
      </c>
      <c r="BE310" s="204">
        <f>IF(N310="základní",J310,0)</f>
        <v>0</v>
      </c>
      <c r="BF310" s="204">
        <f>IF(N310="snížená",J310,0)</f>
        <v>0</v>
      </c>
      <c r="BG310" s="204">
        <f>IF(N310="zákl. přenesená",J310,0)</f>
        <v>0</v>
      </c>
      <c r="BH310" s="204">
        <f>IF(N310="sníž. přenesená",J310,0)</f>
        <v>0</v>
      </c>
      <c r="BI310" s="204">
        <f>IF(N310="nulová",J310,0)</f>
        <v>0</v>
      </c>
      <c r="BJ310" s="18" t="s">
        <v>85</v>
      </c>
      <c r="BK310" s="204">
        <f>ROUND(I310*H310,2)</f>
        <v>0</v>
      </c>
      <c r="BL310" s="18" t="s">
        <v>144</v>
      </c>
      <c r="BM310" s="203" t="s">
        <v>507</v>
      </c>
    </row>
    <row r="311" spans="1:47" s="2" customFormat="1" ht="68.25">
      <c r="A311" s="35"/>
      <c r="B311" s="36"/>
      <c r="C311" s="37"/>
      <c r="D311" s="205" t="s">
        <v>146</v>
      </c>
      <c r="E311" s="37"/>
      <c r="F311" s="206" t="s">
        <v>508</v>
      </c>
      <c r="G311" s="37"/>
      <c r="H311" s="37"/>
      <c r="I311" s="207"/>
      <c r="J311" s="37"/>
      <c r="K311" s="37"/>
      <c r="L311" s="40"/>
      <c r="M311" s="208"/>
      <c r="N311" s="209"/>
      <c r="O311" s="72"/>
      <c r="P311" s="72"/>
      <c r="Q311" s="72"/>
      <c r="R311" s="72"/>
      <c r="S311" s="72"/>
      <c r="T311" s="73"/>
      <c r="U311" s="35"/>
      <c r="V311" s="35"/>
      <c r="W311" s="35"/>
      <c r="X311" s="35"/>
      <c r="Y311" s="35"/>
      <c r="Z311" s="35"/>
      <c r="AA311" s="35"/>
      <c r="AB311" s="35"/>
      <c r="AC311" s="35"/>
      <c r="AD311" s="35"/>
      <c r="AE311" s="35"/>
      <c r="AT311" s="18" t="s">
        <v>146</v>
      </c>
      <c r="AU311" s="18" t="s">
        <v>87</v>
      </c>
    </row>
    <row r="312" spans="2:63" s="12" customFormat="1" ht="22.9" customHeight="1">
      <c r="B312" s="176"/>
      <c r="C312" s="177"/>
      <c r="D312" s="178" t="s">
        <v>76</v>
      </c>
      <c r="E312" s="190" t="s">
        <v>509</v>
      </c>
      <c r="F312" s="190" t="s">
        <v>510</v>
      </c>
      <c r="G312" s="177"/>
      <c r="H312" s="177"/>
      <c r="I312" s="180"/>
      <c r="J312" s="191">
        <f>BK312</f>
        <v>0</v>
      </c>
      <c r="K312" s="177"/>
      <c r="L312" s="182"/>
      <c r="M312" s="183"/>
      <c r="N312" s="184"/>
      <c r="O312" s="184"/>
      <c r="P312" s="185">
        <f>SUM(P313:P333)</f>
        <v>0</v>
      </c>
      <c r="Q312" s="184"/>
      <c r="R312" s="185">
        <f>SUM(R313:R333)</f>
        <v>0</v>
      </c>
      <c r="S312" s="184"/>
      <c r="T312" s="186">
        <f>SUM(T313:T333)</f>
        <v>0</v>
      </c>
      <c r="AR312" s="187" t="s">
        <v>85</v>
      </c>
      <c r="AT312" s="188" t="s">
        <v>76</v>
      </c>
      <c r="AU312" s="188" t="s">
        <v>85</v>
      </c>
      <c r="AY312" s="187" t="s">
        <v>137</v>
      </c>
      <c r="BK312" s="189">
        <f>SUM(BK313:BK333)</f>
        <v>0</v>
      </c>
    </row>
    <row r="313" spans="1:65" s="2" customFormat="1" ht="37.9" customHeight="1">
      <c r="A313" s="35"/>
      <c r="B313" s="36"/>
      <c r="C313" s="192" t="s">
        <v>511</v>
      </c>
      <c r="D313" s="192" t="s">
        <v>139</v>
      </c>
      <c r="E313" s="193" t="s">
        <v>512</v>
      </c>
      <c r="F313" s="194" t="s">
        <v>513</v>
      </c>
      <c r="G313" s="195" t="s">
        <v>297</v>
      </c>
      <c r="H313" s="196">
        <v>45.168</v>
      </c>
      <c r="I313" s="197"/>
      <c r="J313" s="198">
        <f>ROUND(I313*H313,2)</f>
        <v>0</v>
      </c>
      <c r="K313" s="194" t="s">
        <v>143</v>
      </c>
      <c r="L313" s="40"/>
      <c r="M313" s="199" t="s">
        <v>1</v>
      </c>
      <c r="N313" s="200" t="s">
        <v>42</v>
      </c>
      <c r="O313" s="72"/>
      <c r="P313" s="201">
        <f>O313*H313</f>
        <v>0</v>
      </c>
      <c r="Q313" s="201">
        <v>0</v>
      </c>
      <c r="R313" s="201">
        <f>Q313*H313</f>
        <v>0</v>
      </c>
      <c r="S313" s="201">
        <v>0</v>
      </c>
      <c r="T313" s="202">
        <f>S313*H313</f>
        <v>0</v>
      </c>
      <c r="U313" s="35"/>
      <c r="V313" s="35"/>
      <c r="W313" s="35"/>
      <c r="X313" s="35"/>
      <c r="Y313" s="35"/>
      <c r="Z313" s="35"/>
      <c r="AA313" s="35"/>
      <c r="AB313" s="35"/>
      <c r="AC313" s="35"/>
      <c r="AD313" s="35"/>
      <c r="AE313" s="35"/>
      <c r="AR313" s="203" t="s">
        <v>144</v>
      </c>
      <c r="AT313" s="203" t="s">
        <v>139</v>
      </c>
      <c r="AU313" s="203" t="s">
        <v>87</v>
      </c>
      <c r="AY313" s="18" t="s">
        <v>137</v>
      </c>
      <c r="BE313" s="204">
        <f>IF(N313="základní",J313,0)</f>
        <v>0</v>
      </c>
      <c r="BF313" s="204">
        <f>IF(N313="snížená",J313,0)</f>
        <v>0</v>
      </c>
      <c r="BG313" s="204">
        <f>IF(N313="zákl. přenesená",J313,0)</f>
        <v>0</v>
      </c>
      <c r="BH313" s="204">
        <f>IF(N313="sníž. přenesená",J313,0)</f>
        <v>0</v>
      </c>
      <c r="BI313" s="204">
        <f>IF(N313="nulová",J313,0)</f>
        <v>0</v>
      </c>
      <c r="BJ313" s="18" t="s">
        <v>85</v>
      </c>
      <c r="BK313" s="204">
        <f>ROUND(I313*H313,2)</f>
        <v>0</v>
      </c>
      <c r="BL313" s="18" t="s">
        <v>144</v>
      </c>
      <c r="BM313" s="203" t="s">
        <v>514</v>
      </c>
    </row>
    <row r="314" spans="1:47" s="2" customFormat="1" ht="68.25">
      <c r="A314" s="35"/>
      <c r="B314" s="36"/>
      <c r="C314" s="37"/>
      <c r="D314" s="205" t="s">
        <v>146</v>
      </c>
      <c r="E314" s="37"/>
      <c r="F314" s="206" t="s">
        <v>515</v>
      </c>
      <c r="G314" s="37"/>
      <c r="H314" s="37"/>
      <c r="I314" s="207"/>
      <c r="J314" s="37"/>
      <c r="K314" s="37"/>
      <c r="L314" s="40"/>
      <c r="M314" s="208"/>
      <c r="N314" s="209"/>
      <c r="O314" s="72"/>
      <c r="P314" s="72"/>
      <c r="Q314" s="72"/>
      <c r="R314" s="72"/>
      <c r="S314" s="72"/>
      <c r="T314" s="73"/>
      <c r="U314" s="35"/>
      <c r="V314" s="35"/>
      <c r="W314" s="35"/>
      <c r="X314" s="35"/>
      <c r="Y314" s="35"/>
      <c r="Z314" s="35"/>
      <c r="AA314" s="35"/>
      <c r="AB314" s="35"/>
      <c r="AC314" s="35"/>
      <c r="AD314" s="35"/>
      <c r="AE314" s="35"/>
      <c r="AT314" s="18" t="s">
        <v>146</v>
      </c>
      <c r="AU314" s="18" t="s">
        <v>87</v>
      </c>
    </row>
    <row r="315" spans="2:51" s="13" customFormat="1" ht="11.25">
      <c r="B315" s="210"/>
      <c r="C315" s="211"/>
      <c r="D315" s="205" t="s">
        <v>166</v>
      </c>
      <c r="E315" s="212" t="s">
        <v>1</v>
      </c>
      <c r="F315" s="213" t="s">
        <v>516</v>
      </c>
      <c r="G315" s="211"/>
      <c r="H315" s="214">
        <v>20.88</v>
      </c>
      <c r="I315" s="215"/>
      <c r="J315" s="211"/>
      <c r="K315" s="211"/>
      <c r="L315" s="216"/>
      <c r="M315" s="217"/>
      <c r="N315" s="218"/>
      <c r="O315" s="218"/>
      <c r="P315" s="218"/>
      <c r="Q315" s="218"/>
      <c r="R315" s="218"/>
      <c r="S315" s="218"/>
      <c r="T315" s="219"/>
      <c r="AT315" s="220" t="s">
        <v>166</v>
      </c>
      <c r="AU315" s="220" t="s">
        <v>87</v>
      </c>
      <c r="AV315" s="13" t="s">
        <v>87</v>
      </c>
      <c r="AW315" s="13" t="s">
        <v>34</v>
      </c>
      <c r="AX315" s="13" t="s">
        <v>77</v>
      </c>
      <c r="AY315" s="220" t="s">
        <v>137</v>
      </c>
    </row>
    <row r="316" spans="2:51" s="13" customFormat="1" ht="11.25">
      <c r="B316" s="210"/>
      <c r="C316" s="211"/>
      <c r="D316" s="205" t="s">
        <v>166</v>
      </c>
      <c r="E316" s="212" t="s">
        <v>1</v>
      </c>
      <c r="F316" s="213" t="s">
        <v>517</v>
      </c>
      <c r="G316" s="211"/>
      <c r="H316" s="214">
        <v>24.288</v>
      </c>
      <c r="I316" s="215"/>
      <c r="J316" s="211"/>
      <c r="K316" s="211"/>
      <c r="L316" s="216"/>
      <c r="M316" s="217"/>
      <c r="N316" s="218"/>
      <c r="O316" s="218"/>
      <c r="P316" s="218"/>
      <c r="Q316" s="218"/>
      <c r="R316" s="218"/>
      <c r="S316" s="218"/>
      <c r="T316" s="219"/>
      <c r="AT316" s="220" t="s">
        <v>166</v>
      </c>
      <c r="AU316" s="220" t="s">
        <v>87</v>
      </c>
      <c r="AV316" s="13" t="s">
        <v>87</v>
      </c>
      <c r="AW316" s="13" t="s">
        <v>34</v>
      </c>
      <c r="AX316" s="13" t="s">
        <v>77</v>
      </c>
      <c r="AY316" s="220" t="s">
        <v>137</v>
      </c>
    </row>
    <row r="317" spans="2:51" s="15" customFormat="1" ht="11.25">
      <c r="B317" s="231"/>
      <c r="C317" s="232"/>
      <c r="D317" s="205" t="s">
        <v>166</v>
      </c>
      <c r="E317" s="233" t="s">
        <v>1</v>
      </c>
      <c r="F317" s="234" t="s">
        <v>231</v>
      </c>
      <c r="G317" s="232"/>
      <c r="H317" s="235">
        <v>45.168</v>
      </c>
      <c r="I317" s="236"/>
      <c r="J317" s="232"/>
      <c r="K317" s="232"/>
      <c r="L317" s="237"/>
      <c r="M317" s="238"/>
      <c r="N317" s="239"/>
      <c r="O317" s="239"/>
      <c r="P317" s="239"/>
      <c r="Q317" s="239"/>
      <c r="R317" s="239"/>
      <c r="S317" s="239"/>
      <c r="T317" s="240"/>
      <c r="AT317" s="241" t="s">
        <v>166</v>
      </c>
      <c r="AU317" s="241" t="s">
        <v>87</v>
      </c>
      <c r="AV317" s="15" t="s">
        <v>144</v>
      </c>
      <c r="AW317" s="15" t="s">
        <v>34</v>
      </c>
      <c r="AX317" s="15" t="s">
        <v>85</v>
      </c>
      <c r="AY317" s="241" t="s">
        <v>137</v>
      </c>
    </row>
    <row r="318" spans="1:65" s="2" customFormat="1" ht="49.15" customHeight="1">
      <c r="A318" s="35"/>
      <c r="B318" s="36"/>
      <c r="C318" s="192" t="s">
        <v>518</v>
      </c>
      <c r="D318" s="192" t="s">
        <v>139</v>
      </c>
      <c r="E318" s="193" t="s">
        <v>519</v>
      </c>
      <c r="F318" s="194" t="s">
        <v>520</v>
      </c>
      <c r="G318" s="195" t="s">
        <v>297</v>
      </c>
      <c r="H318" s="196">
        <v>517.296</v>
      </c>
      <c r="I318" s="197"/>
      <c r="J318" s="198">
        <f>ROUND(I318*H318,2)</f>
        <v>0</v>
      </c>
      <c r="K318" s="194" t="s">
        <v>143</v>
      </c>
      <c r="L318" s="40"/>
      <c r="M318" s="199" t="s">
        <v>1</v>
      </c>
      <c r="N318" s="200" t="s">
        <v>42</v>
      </c>
      <c r="O318" s="72"/>
      <c r="P318" s="201">
        <f>O318*H318</f>
        <v>0</v>
      </c>
      <c r="Q318" s="201">
        <v>0</v>
      </c>
      <c r="R318" s="201">
        <f>Q318*H318</f>
        <v>0</v>
      </c>
      <c r="S318" s="201">
        <v>0</v>
      </c>
      <c r="T318" s="202">
        <f>S318*H318</f>
        <v>0</v>
      </c>
      <c r="U318" s="35"/>
      <c r="V318" s="35"/>
      <c r="W318" s="35"/>
      <c r="X318" s="35"/>
      <c r="Y318" s="35"/>
      <c r="Z318" s="35"/>
      <c r="AA318" s="35"/>
      <c r="AB318" s="35"/>
      <c r="AC318" s="35"/>
      <c r="AD318" s="35"/>
      <c r="AE318" s="35"/>
      <c r="AR318" s="203" t="s">
        <v>144</v>
      </c>
      <c r="AT318" s="203" t="s">
        <v>139</v>
      </c>
      <c r="AU318" s="203" t="s">
        <v>87</v>
      </c>
      <c r="AY318" s="18" t="s">
        <v>137</v>
      </c>
      <c r="BE318" s="204">
        <f>IF(N318="základní",J318,0)</f>
        <v>0</v>
      </c>
      <c r="BF318" s="204">
        <f>IF(N318="snížená",J318,0)</f>
        <v>0</v>
      </c>
      <c r="BG318" s="204">
        <f>IF(N318="zákl. přenesená",J318,0)</f>
        <v>0</v>
      </c>
      <c r="BH318" s="204">
        <f>IF(N318="sníž. přenesená",J318,0)</f>
        <v>0</v>
      </c>
      <c r="BI318" s="204">
        <f>IF(N318="nulová",J318,0)</f>
        <v>0</v>
      </c>
      <c r="BJ318" s="18" t="s">
        <v>85</v>
      </c>
      <c r="BK318" s="204">
        <f>ROUND(I318*H318,2)</f>
        <v>0</v>
      </c>
      <c r="BL318" s="18" t="s">
        <v>144</v>
      </c>
      <c r="BM318" s="203" t="s">
        <v>521</v>
      </c>
    </row>
    <row r="319" spans="1:47" s="2" customFormat="1" ht="68.25">
      <c r="A319" s="35"/>
      <c r="B319" s="36"/>
      <c r="C319" s="37"/>
      <c r="D319" s="205" t="s">
        <v>146</v>
      </c>
      <c r="E319" s="37"/>
      <c r="F319" s="206" t="s">
        <v>515</v>
      </c>
      <c r="G319" s="37"/>
      <c r="H319" s="37"/>
      <c r="I319" s="207"/>
      <c r="J319" s="37"/>
      <c r="K319" s="37"/>
      <c r="L319" s="40"/>
      <c r="M319" s="208"/>
      <c r="N319" s="209"/>
      <c r="O319" s="72"/>
      <c r="P319" s="72"/>
      <c r="Q319" s="72"/>
      <c r="R319" s="72"/>
      <c r="S319" s="72"/>
      <c r="T319" s="73"/>
      <c r="U319" s="35"/>
      <c r="V319" s="35"/>
      <c r="W319" s="35"/>
      <c r="X319" s="35"/>
      <c r="Y319" s="35"/>
      <c r="Z319" s="35"/>
      <c r="AA319" s="35"/>
      <c r="AB319" s="35"/>
      <c r="AC319" s="35"/>
      <c r="AD319" s="35"/>
      <c r="AE319" s="35"/>
      <c r="AT319" s="18" t="s">
        <v>146</v>
      </c>
      <c r="AU319" s="18" t="s">
        <v>87</v>
      </c>
    </row>
    <row r="320" spans="2:51" s="13" customFormat="1" ht="11.25">
      <c r="B320" s="210"/>
      <c r="C320" s="211"/>
      <c r="D320" s="205" t="s">
        <v>166</v>
      </c>
      <c r="E320" s="212" t="s">
        <v>1</v>
      </c>
      <c r="F320" s="213" t="s">
        <v>522</v>
      </c>
      <c r="G320" s="211"/>
      <c r="H320" s="214">
        <v>104.4</v>
      </c>
      <c r="I320" s="215"/>
      <c r="J320" s="211"/>
      <c r="K320" s="211"/>
      <c r="L320" s="216"/>
      <c r="M320" s="217"/>
      <c r="N320" s="218"/>
      <c r="O320" s="218"/>
      <c r="P320" s="218"/>
      <c r="Q320" s="218"/>
      <c r="R320" s="218"/>
      <c r="S320" s="218"/>
      <c r="T320" s="219"/>
      <c r="AT320" s="220" t="s">
        <v>166</v>
      </c>
      <c r="AU320" s="220" t="s">
        <v>87</v>
      </c>
      <c r="AV320" s="13" t="s">
        <v>87</v>
      </c>
      <c r="AW320" s="13" t="s">
        <v>34</v>
      </c>
      <c r="AX320" s="13" t="s">
        <v>77</v>
      </c>
      <c r="AY320" s="220" t="s">
        <v>137</v>
      </c>
    </row>
    <row r="321" spans="2:51" s="13" customFormat="1" ht="11.25">
      <c r="B321" s="210"/>
      <c r="C321" s="211"/>
      <c r="D321" s="205" t="s">
        <v>166</v>
      </c>
      <c r="E321" s="212" t="s">
        <v>1</v>
      </c>
      <c r="F321" s="213" t="s">
        <v>523</v>
      </c>
      <c r="G321" s="211"/>
      <c r="H321" s="214">
        <v>412.896</v>
      </c>
      <c r="I321" s="215"/>
      <c r="J321" s="211"/>
      <c r="K321" s="211"/>
      <c r="L321" s="216"/>
      <c r="M321" s="217"/>
      <c r="N321" s="218"/>
      <c r="O321" s="218"/>
      <c r="P321" s="218"/>
      <c r="Q321" s="218"/>
      <c r="R321" s="218"/>
      <c r="S321" s="218"/>
      <c r="T321" s="219"/>
      <c r="AT321" s="220" t="s">
        <v>166</v>
      </c>
      <c r="AU321" s="220" t="s">
        <v>87</v>
      </c>
      <c r="AV321" s="13" t="s">
        <v>87</v>
      </c>
      <c r="AW321" s="13" t="s">
        <v>34</v>
      </c>
      <c r="AX321" s="13" t="s">
        <v>77</v>
      </c>
      <c r="AY321" s="220" t="s">
        <v>137</v>
      </c>
    </row>
    <row r="322" spans="2:51" s="15" customFormat="1" ht="11.25">
      <c r="B322" s="231"/>
      <c r="C322" s="232"/>
      <c r="D322" s="205" t="s">
        <v>166</v>
      </c>
      <c r="E322" s="233" t="s">
        <v>1</v>
      </c>
      <c r="F322" s="234" t="s">
        <v>231</v>
      </c>
      <c r="G322" s="232"/>
      <c r="H322" s="235">
        <v>517.296</v>
      </c>
      <c r="I322" s="236"/>
      <c r="J322" s="232"/>
      <c r="K322" s="232"/>
      <c r="L322" s="237"/>
      <c r="M322" s="238"/>
      <c r="N322" s="239"/>
      <c r="O322" s="239"/>
      <c r="P322" s="239"/>
      <c r="Q322" s="239"/>
      <c r="R322" s="239"/>
      <c r="S322" s="239"/>
      <c r="T322" s="240"/>
      <c r="AT322" s="241" t="s">
        <v>166</v>
      </c>
      <c r="AU322" s="241" t="s">
        <v>87</v>
      </c>
      <c r="AV322" s="15" t="s">
        <v>144</v>
      </c>
      <c r="AW322" s="15" t="s">
        <v>34</v>
      </c>
      <c r="AX322" s="15" t="s">
        <v>85</v>
      </c>
      <c r="AY322" s="241" t="s">
        <v>137</v>
      </c>
    </row>
    <row r="323" spans="1:65" s="2" customFormat="1" ht="24.2" customHeight="1">
      <c r="A323" s="35"/>
      <c r="B323" s="36"/>
      <c r="C323" s="192" t="s">
        <v>524</v>
      </c>
      <c r="D323" s="192" t="s">
        <v>139</v>
      </c>
      <c r="E323" s="193" t="s">
        <v>525</v>
      </c>
      <c r="F323" s="194" t="s">
        <v>526</v>
      </c>
      <c r="G323" s="195" t="s">
        <v>297</v>
      </c>
      <c r="H323" s="196">
        <v>45.168</v>
      </c>
      <c r="I323" s="197"/>
      <c r="J323" s="198">
        <f>ROUND(I323*H323,2)</f>
        <v>0</v>
      </c>
      <c r="K323" s="194" t="s">
        <v>143</v>
      </c>
      <c r="L323" s="40"/>
      <c r="M323" s="199" t="s">
        <v>1</v>
      </c>
      <c r="N323" s="200" t="s">
        <v>42</v>
      </c>
      <c r="O323" s="72"/>
      <c r="P323" s="201">
        <f>O323*H323</f>
        <v>0</v>
      </c>
      <c r="Q323" s="201">
        <v>0</v>
      </c>
      <c r="R323" s="201">
        <f>Q323*H323</f>
        <v>0</v>
      </c>
      <c r="S323" s="201">
        <v>0</v>
      </c>
      <c r="T323" s="202">
        <f>S323*H323</f>
        <v>0</v>
      </c>
      <c r="U323" s="35"/>
      <c r="V323" s="35"/>
      <c r="W323" s="35"/>
      <c r="X323" s="35"/>
      <c r="Y323" s="35"/>
      <c r="Z323" s="35"/>
      <c r="AA323" s="35"/>
      <c r="AB323" s="35"/>
      <c r="AC323" s="35"/>
      <c r="AD323" s="35"/>
      <c r="AE323" s="35"/>
      <c r="AR323" s="203" t="s">
        <v>144</v>
      </c>
      <c r="AT323" s="203" t="s">
        <v>139</v>
      </c>
      <c r="AU323" s="203" t="s">
        <v>87</v>
      </c>
      <c r="AY323" s="18" t="s">
        <v>137</v>
      </c>
      <c r="BE323" s="204">
        <f>IF(N323="základní",J323,0)</f>
        <v>0</v>
      </c>
      <c r="BF323" s="204">
        <f>IF(N323="snížená",J323,0)</f>
        <v>0</v>
      </c>
      <c r="BG323" s="204">
        <f>IF(N323="zákl. přenesená",J323,0)</f>
        <v>0</v>
      </c>
      <c r="BH323" s="204">
        <f>IF(N323="sníž. přenesená",J323,0)</f>
        <v>0</v>
      </c>
      <c r="BI323" s="204">
        <f>IF(N323="nulová",J323,0)</f>
        <v>0</v>
      </c>
      <c r="BJ323" s="18" t="s">
        <v>85</v>
      </c>
      <c r="BK323" s="204">
        <f>ROUND(I323*H323,2)</f>
        <v>0</v>
      </c>
      <c r="BL323" s="18" t="s">
        <v>144</v>
      </c>
      <c r="BM323" s="203" t="s">
        <v>527</v>
      </c>
    </row>
    <row r="324" spans="1:47" s="2" customFormat="1" ht="39">
      <c r="A324" s="35"/>
      <c r="B324" s="36"/>
      <c r="C324" s="37"/>
      <c r="D324" s="205" t="s">
        <v>146</v>
      </c>
      <c r="E324" s="37"/>
      <c r="F324" s="206" t="s">
        <v>528</v>
      </c>
      <c r="G324" s="37"/>
      <c r="H324" s="37"/>
      <c r="I324" s="207"/>
      <c r="J324" s="37"/>
      <c r="K324" s="37"/>
      <c r="L324" s="40"/>
      <c r="M324" s="208"/>
      <c r="N324" s="209"/>
      <c r="O324" s="72"/>
      <c r="P324" s="72"/>
      <c r="Q324" s="72"/>
      <c r="R324" s="72"/>
      <c r="S324" s="72"/>
      <c r="T324" s="73"/>
      <c r="U324" s="35"/>
      <c r="V324" s="35"/>
      <c r="W324" s="35"/>
      <c r="X324" s="35"/>
      <c r="Y324" s="35"/>
      <c r="Z324" s="35"/>
      <c r="AA324" s="35"/>
      <c r="AB324" s="35"/>
      <c r="AC324" s="35"/>
      <c r="AD324" s="35"/>
      <c r="AE324" s="35"/>
      <c r="AT324" s="18" t="s">
        <v>146</v>
      </c>
      <c r="AU324" s="18" t="s">
        <v>87</v>
      </c>
    </row>
    <row r="325" spans="2:51" s="13" customFormat="1" ht="11.25">
      <c r="B325" s="210"/>
      <c r="C325" s="211"/>
      <c r="D325" s="205" t="s">
        <v>166</v>
      </c>
      <c r="E325" s="212" t="s">
        <v>1</v>
      </c>
      <c r="F325" s="213" t="s">
        <v>529</v>
      </c>
      <c r="G325" s="211"/>
      <c r="H325" s="214">
        <v>45.168</v>
      </c>
      <c r="I325" s="215"/>
      <c r="J325" s="211"/>
      <c r="K325" s="211"/>
      <c r="L325" s="216"/>
      <c r="M325" s="217"/>
      <c r="N325" s="218"/>
      <c r="O325" s="218"/>
      <c r="P325" s="218"/>
      <c r="Q325" s="218"/>
      <c r="R325" s="218"/>
      <c r="S325" s="218"/>
      <c r="T325" s="219"/>
      <c r="AT325" s="220" t="s">
        <v>166</v>
      </c>
      <c r="AU325" s="220" t="s">
        <v>87</v>
      </c>
      <c r="AV325" s="13" t="s">
        <v>87</v>
      </c>
      <c r="AW325" s="13" t="s">
        <v>34</v>
      </c>
      <c r="AX325" s="13" t="s">
        <v>77</v>
      </c>
      <c r="AY325" s="220" t="s">
        <v>137</v>
      </c>
    </row>
    <row r="326" spans="2:51" s="14" customFormat="1" ht="11.25">
      <c r="B326" s="221"/>
      <c r="C326" s="222"/>
      <c r="D326" s="205" t="s">
        <v>166</v>
      </c>
      <c r="E326" s="223" t="s">
        <v>1</v>
      </c>
      <c r="F326" s="224" t="s">
        <v>530</v>
      </c>
      <c r="G326" s="222"/>
      <c r="H326" s="223" t="s">
        <v>1</v>
      </c>
      <c r="I326" s="225"/>
      <c r="J326" s="222"/>
      <c r="K326" s="222"/>
      <c r="L326" s="226"/>
      <c r="M326" s="227"/>
      <c r="N326" s="228"/>
      <c r="O326" s="228"/>
      <c r="P326" s="228"/>
      <c r="Q326" s="228"/>
      <c r="R326" s="228"/>
      <c r="S326" s="228"/>
      <c r="T326" s="229"/>
      <c r="AT326" s="230" t="s">
        <v>166</v>
      </c>
      <c r="AU326" s="230" t="s">
        <v>87</v>
      </c>
      <c r="AV326" s="14" t="s">
        <v>85</v>
      </c>
      <c r="AW326" s="14" t="s">
        <v>34</v>
      </c>
      <c r="AX326" s="14" t="s">
        <v>77</v>
      </c>
      <c r="AY326" s="230" t="s">
        <v>137</v>
      </c>
    </row>
    <row r="327" spans="2:51" s="15" customFormat="1" ht="11.25">
      <c r="B327" s="231"/>
      <c r="C327" s="232"/>
      <c r="D327" s="205" t="s">
        <v>166</v>
      </c>
      <c r="E327" s="233" t="s">
        <v>1</v>
      </c>
      <c r="F327" s="234" t="s">
        <v>231</v>
      </c>
      <c r="G327" s="232"/>
      <c r="H327" s="235">
        <v>45.168</v>
      </c>
      <c r="I327" s="236"/>
      <c r="J327" s="232"/>
      <c r="K327" s="232"/>
      <c r="L327" s="237"/>
      <c r="M327" s="238"/>
      <c r="N327" s="239"/>
      <c r="O327" s="239"/>
      <c r="P327" s="239"/>
      <c r="Q327" s="239"/>
      <c r="R327" s="239"/>
      <c r="S327" s="239"/>
      <c r="T327" s="240"/>
      <c r="AT327" s="241" t="s">
        <v>166</v>
      </c>
      <c r="AU327" s="241" t="s">
        <v>87</v>
      </c>
      <c r="AV327" s="15" t="s">
        <v>144</v>
      </c>
      <c r="AW327" s="15" t="s">
        <v>34</v>
      </c>
      <c r="AX327" s="15" t="s">
        <v>85</v>
      </c>
      <c r="AY327" s="241" t="s">
        <v>137</v>
      </c>
    </row>
    <row r="328" spans="1:65" s="2" customFormat="1" ht="37.9" customHeight="1">
      <c r="A328" s="35"/>
      <c r="B328" s="36"/>
      <c r="C328" s="192" t="s">
        <v>531</v>
      </c>
      <c r="D328" s="192" t="s">
        <v>139</v>
      </c>
      <c r="E328" s="193" t="s">
        <v>532</v>
      </c>
      <c r="F328" s="194" t="s">
        <v>533</v>
      </c>
      <c r="G328" s="195" t="s">
        <v>297</v>
      </c>
      <c r="H328" s="196">
        <v>20.88</v>
      </c>
      <c r="I328" s="197"/>
      <c r="J328" s="198">
        <f>ROUND(I328*H328,2)</f>
        <v>0</v>
      </c>
      <c r="K328" s="194" t="s">
        <v>143</v>
      </c>
      <c r="L328" s="40"/>
      <c r="M328" s="199" t="s">
        <v>1</v>
      </c>
      <c r="N328" s="200" t="s">
        <v>42</v>
      </c>
      <c r="O328" s="72"/>
      <c r="P328" s="201">
        <f>O328*H328</f>
        <v>0</v>
      </c>
      <c r="Q328" s="201">
        <v>0</v>
      </c>
      <c r="R328" s="201">
        <f>Q328*H328</f>
        <v>0</v>
      </c>
      <c r="S328" s="201">
        <v>0</v>
      </c>
      <c r="T328" s="202">
        <f>S328*H328</f>
        <v>0</v>
      </c>
      <c r="U328" s="35"/>
      <c r="V328" s="35"/>
      <c r="W328" s="35"/>
      <c r="X328" s="35"/>
      <c r="Y328" s="35"/>
      <c r="Z328" s="35"/>
      <c r="AA328" s="35"/>
      <c r="AB328" s="35"/>
      <c r="AC328" s="35"/>
      <c r="AD328" s="35"/>
      <c r="AE328" s="35"/>
      <c r="AR328" s="203" t="s">
        <v>144</v>
      </c>
      <c r="AT328" s="203" t="s">
        <v>139</v>
      </c>
      <c r="AU328" s="203" t="s">
        <v>87</v>
      </c>
      <c r="AY328" s="18" t="s">
        <v>137</v>
      </c>
      <c r="BE328" s="204">
        <f>IF(N328="základní",J328,0)</f>
        <v>0</v>
      </c>
      <c r="BF328" s="204">
        <f>IF(N328="snížená",J328,0)</f>
        <v>0</v>
      </c>
      <c r="BG328" s="204">
        <f>IF(N328="zákl. přenesená",J328,0)</f>
        <v>0</v>
      </c>
      <c r="BH328" s="204">
        <f>IF(N328="sníž. přenesená",J328,0)</f>
        <v>0</v>
      </c>
      <c r="BI328" s="204">
        <f>IF(N328="nulová",J328,0)</f>
        <v>0</v>
      </c>
      <c r="BJ328" s="18" t="s">
        <v>85</v>
      </c>
      <c r="BK328" s="204">
        <f>ROUND(I328*H328,2)</f>
        <v>0</v>
      </c>
      <c r="BL328" s="18" t="s">
        <v>144</v>
      </c>
      <c r="BM328" s="203" t="s">
        <v>534</v>
      </c>
    </row>
    <row r="329" spans="1:47" s="2" customFormat="1" ht="39">
      <c r="A329" s="35"/>
      <c r="B329" s="36"/>
      <c r="C329" s="37"/>
      <c r="D329" s="205" t="s">
        <v>146</v>
      </c>
      <c r="E329" s="37"/>
      <c r="F329" s="206" t="s">
        <v>535</v>
      </c>
      <c r="G329" s="37"/>
      <c r="H329" s="37"/>
      <c r="I329" s="207"/>
      <c r="J329" s="37"/>
      <c r="K329" s="37"/>
      <c r="L329" s="40"/>
      <c r="M329" s="208"/>
      <c r="N329" s="209"/>
      <c r="O329" s="72"/>
      <c r="P329" s="72"/>
      <c r="Q329" s="72"/>
      <c r="R329" s="72"/>
      <c r="S329" s="72"/>
      <c r="T329" s="73"/>
      <c r="U329" s="35"/>
      <c r="V329" s="35"/>
      <c r="W329" s="35"/>
      <c r="X329" s="35"/>
      <c r="Y329" s="35"/>
      <c r="Z329" s="35"/>
      <c r="AA329" s="35"/>
      <c r="AB329" s="35"/>
      <c r="AC329" s="35"/>
      <c r="AD329" s="35"/>
      <c r="AE329" s="35"/>
      <c r="AT329" s="18" t="s">
        <v>146</v>
      </c>
      <c r="AU329" s="18" t="s">
        <v>87</v>
      </c>
    </row>
    <row r="330" spans="2:51" s="13" customFormat="1" ht="11.25">
      <c r="B330" s="210"/>
      <c r="C330" s="211"/>
      <c r="D330" s="205" t="s">
        <v>166</v>
      </c>
      <c r="E330" s="212" t="s">
        <v>1</v>
      </c>
      <c r="F330" s="213" t="s">
        <v>536</v>
      </c>
      <c r="G330" s="211"/>
      <c r="H330" s="214">
        <v>20.88</v>
      </c>
      <c r="I330" s="215"/>
      <c r="J330" s="211"/>
      <c r="K330" s="211"/>
      <c r="L330" s="216"/>
      <c r="M330" s="217"/>
      <c r="N330" s="218"/>
      <c r="O330" s="218"/>
      <c r="P330" s="218"/>
      <c r="Q330" s="218"/>
      <c r="R330" s="218"/>
      <c r="S330" s="218"/>
      <c r="T330" s="219"/>
      <c r="AT330" s="220" t="s">
        <v>166</v>
      </c>
      <c r="AU330" s="220" t="s">
        <v>87</v>
      </c>
      <c r="AV330" s="13" t="s">
        <v>87</v>
      </c>
      <c r="AW330" s="13" t="s">
        <v>34</v>
      </c>
      <c r="AX330" s="13" t="s">
        <v>85</v>
      </c>
      <c r="AY330" s="220" t="s">
        <v>137</v>
      </c>
    </row>
    <row r="331" spans="1:65" s="2" customFormat="1" ht="37.9" customHeight="1">
      <c r="A331" s="35"/>
      <c r="B331" s="36"/>
      <c r="C331" s="192" t="s">
        <v>537</v>
      </c>
      <c r="D331" s="192" t="s">
        <v>139</v>
      </c>
      <c r="E331" s="193" t="s">
        <v>538</v>
      </c>
      <c r="F331" s="194" t="s">
        <v>539</v>
      </c>
      <c r="G331" s="195" t="s">
        <v>297</v>
      </c>
      <c r="H331" s="196">
        <v>24.288</v>
      </c>
      <c r="I331" s="197"/>
      <c r="J331" s="198">
        <f>ROUND(I331*H331,2)</f>
        <v>0</v>
      </c>
      <c r="K331" s="194" t="s">
        <v>143</v>
      </c>
      <c r="L331" s="40"/>
      <c r="M331" s="199" t="s">
        <v>1</v>
      </c>
      <c r="N331" s="200" t="s">
        <v>42</v>
      </c>
      <c r="O331" s="72"/>
      <c r="P331" s="201">
        <f>O331*H331</f>
        <v>0</v>
      </c>
      <c r="Q331" s="201">
        <v>0</v>
      </c>
      <c r="R331" s="201">
        <f>Q331*H331</f>
        <v>0</v>
      </c>
      <c r="S331" s="201">
        <v>0</v>
      </c>
      <c r="T331" s="202">
        <f>S331*H331</f>
        <v>0</v>
      </c>
      <c r="U331" s="35"/>
      <c r="V331" s="35"/>
      <c r="W331" s="35"/>
      <c r="X331" s="35"/>
      <c r="Y331" s="35"/>
      <c r="Z331" s="35"/>
      <c r="AA331" s="35"/>
      <c r="AB331" s="35"/>
      <c r="AC331" s="35"/>
      <c r="AD331" s="35"/>
      <c r="AE331" s="35"/>
      <c r="AR331" s="203" t="s">
        <v>144</v>
      </c>
      <c r="AT331" s="203" t="s">
        <v>139</v>
      </c>
      <c r="AU331" s="203" t="s">
        <v>87</v>
      </c>
      <c r="AY331" s="18" t="s">
        <v>137</v>
      </c>
      <c r="BE331" s="204">
        <f>IF(N331="základní",J331,0)</f>
        <v>0</v>
      </c>
      <c r="BF331" s="204">
        <f>IF(N331="snížená",J331,0)</f>
        <v>0</v>
      </c>
      <c r="BG331" s="204">
        <f>IF(N331="zákl. přenesená",J331,0)</f>
        <v>0</v>
      </c>
      <c r="BH331" s="204">
        <f>IF(N331="sníž. přenesená",J331,0)</f>
        <v>0</v>
      </c>
      <c r="BI331" s="204">
        <f>IF(N331="nulová",J331,0)</f>
        <v>0</v>
      </c>
      <c r="BJ331" s="18" t="s">
        <v>85</v>
      </c>
      <c r="BK331" s="204">
        <f>ROUND(I331*H331,2)</f>
        <v>0</v>
      </c>
      <c r="BL331" s="18" t="s">
        <v>144</v>
      </c>
      <c r="BM331" s="203" t="s">
        <v>540</v>
      </c>
    </row>
    <row r="332" spans="1:47" s="2" customFormat="1" ht="39">
      <c r="A332" s="35"/>
      <c r="B332" s="36"/>
      <c r="C332" s="37"/>
      <c r="D332" s="205" t="s">
        <v>146</v>
      </c>
      <c r="E332" s="37"/>
      <c r="F332" s="206" t="s">
        <v>535</v>
      </c>
      <c r="G332" s="37"/>
      <c r="H332" s="37"/>
      <c r="I332" s="207"/>
      <c r="J332" s="37"/>
      <c r="K332" s="37"/>
      <c r="L332" s="40"/>
      <c r="M332" s="208"/>
      <c r="N332" s="209"/>
      <c r="O332" s="72"/>
      <c r="P332" s="72"/>
      <c r="Q332" s="72"/>
      <c r="R332" s="72"/>
      <c r="S332" s="72"/>
      <c r="T332" s="73"/>
      <c r="U332" s="35"/>
      <c r="V332" s="35"/>
      <c r="W332" s="35"/>
      <c r="X332" s="35"/>
      <c r="Y332" s="35"/>
      <c r="Z332" s="35"/>
      <c r="AA332" s="35"/>
      <c r="AB332" s="35"/>
      <c r="AC332" s="35"/>
      <c r="AD332" s="35"/>
      <c r="AE332" s="35"/>
      <c r="AT332" s="18" t="s">
        <v>146</v>
      </c>
      <c r="AU332" s="18" t="s">
        <v>87</v>
      </c>
    </row>
    <row r="333" spans="2:51" s="13" customFormat="1" ht="11.25">
      <c r="B333" s="210"/>
      <c r="C333" s="211"/>
      <c r="D333" s="205" t="s">
        <v>166</v>
      </c>
      <c r="E333" s="212" t="s">
        <v>1</v>
      </c>
      <c r="F333" s="213" t="s">
        <v>541</v>
      </c>
      <c r="G333" s="211"/>
      <c r="H333" s="214">
        <v>24.288</v>
      </c>
      <c r="I333" s="215"/>
      <c r="J333" s="211"/>
      <c r="K333" s="211"/>
      <c r="L333" s="216"/>
      <c r="M333" s="217"/>
      <c r="N333" s="218"/>
      <c r="O333" s="218"/>
      <c r="P333" s="218"/>
      <c r="Q333" s="218"/>
      <c r="R333" s="218"/>
      <c r="S333" s="218"/>
      <c r="T333" s="219"/>
      <c r="AT333" s="220" t="s">
        <v>166</v>
      </c>
      <c r="AU333" s="220" t="s">
        <v>87</v>
      </c>
      <c r="AV333" s="13" t="s">
        <v>87</v>
      </c>
      <c r="AW333" s="13" t="s">
        <v>34</v>
      </c>
      <c r="AX333" s="13" t="s">
        <v>85</v>
      </c>
      <c r="AY333" s="220" t="s">
        <v>137</v>
      </c>
    </row>
    <row r="334" spans="2:63" s="12" customFormat="1" ht="22.9" customHeight="1">
      <c r="B334" s="176"/>
      <c r="C334" s="177"/>
      <c r="D334" s="178" t="s">
        <v>76</v>
      </c>
      <c r="E334" s="190" t="s">
        <v>542</v>
      </c>
      <c r="F334" s="190" t="s">
        <v>543</v>
      </c>
      <c r="G334" s="177"/>
      <c r="H334" s="177"/>
      <c r="I334" s="180"/>
      <c r="J334" s="191">
        <f>BK334</f>
        <v>0</v>
      </c>
      <c r="K334" s="177"/>
      <c r="L334" s="182"/>
      <c r="M334" s="183"/>
      <c r="N334" s="184"/>
      <c r="O334" s="184"/>
      <c r="P334" s="185">
        <f>SUM(P335:P336)</f>
        <v>0</v>
      </c>
      <c r="Q334" s="184"/>
      <c r="R334" s="185">
        <f>SUM(R335:R336)</f>
        <v>0</v>
      </c>
      <c r="S334" s="184"/>
      <c r="T334" s="186">
        <f>SUM(T335:T336)</f>
        <v>0</v>
      </c>
      <c r="AR334" s="187" t="s">
        <v>85</v>
      </c>
      <c r="AT334" s="188" t="s">
        <v>76</v>
      </c>
      <c r="AU334" s="188" t="s">
        <v>85</v>
      </c>
      <c r="AY334" s="187" t="s">
        <v>137</v>
      </c>
      <c r="BK334" s="189">
        <f>SUM(BK335:BK336)</f>
        <v>0</v>
      </c>
    </row>
    <row r="335" spans="1:65" s="2" customFormat="1" ht="37.9" customHeight="1">
      <c r="A335" s="35"/>
      <c r="B335" s="36"/>
      <c r="C335" s="192" t="s">
        <v>544</v>
      </c>
      <c r="D335" s="192" t="s">
        <v>139</v>
      </c>
      <c r="E335" s="193" t="s">
        <v>545</v>
      </c>
      <c r="F335" s="194" t="s">
        <v>546</v>
      </c>
      <c r="G335" s="195" t="s">
        <v>297</v>
      </c>
      <c r="H335" s="196">
        <v>3.476</v>
      </c>
      <c r="I335" s="197"/>
      <c r="J335" s="198">
        <f>ROUND(I335*H335,2)</f>
        <v>0</v>
      </c>
      <c r="K335" s="194" t="s">
        <v>143</v>
      </c>
      <c r="L335" s="40"/>
      <c r="M335" s="199" t="s">
        <v>1</v>
      </c>
      <c r="N335" s="200" t="s">
        <v>42</v>
      </c>
      <c r="O335" s="72"/>
      <c r="P335" s="201">
        <f>O335*H335</f>
        <v>0</v>
      </c>
      <c r="Q335" s="201">
        <v>0</v>
      </c>
      <c r="R335" s="201">
        <f>Q335*H335</f>
        <v>0</v>
      </c>
      <c r="S335" s="201">
        <v>0</v>
      </c>
      <c r="T335" s="202">
        <f>S335*H335</f>
        <v>0</v>
      </c>
      <c r="U335" s="35"/>
      <c r="V335" s="35"/>
      <c r="W335" s="35"/>
      <c r="X335" s="35"/>
      <c r="Y335" s="35"/>
      <c r="Z335" s="35"/>
      <c r="AA335" s="35"/>
      <c r="AB335" s="35"/>
      <c r="AC335" s="35"/>
      <c r="AD335" s="35"/>
      <c r="AE335" s="35"/>
      <c r="AR335" s="203" t="s">
        <v>144</v>
      </c>
      <c r="AT335" s="203" t="s">
        <v>139</v>
      </c>
      <c r="AU335" s="203" t="s">
        <v>87</v>
      </c>
      <c r="AY335" s="18" t="s">
        <v>137</v>
      </c>
      <c r="BE335" s="204">
        <f>IF(N335="základní",J335,0)</f>
        <v>0</v>
      </c>
      <c r="BF335" s="204">
        <f>IF(N335="snížená",J335,0)</f>
        <v>0</v>
      </c>
      <c r="BG335" s="204">
        <f>IF(N335="zákl. přenesená",J335,0)</f>
        <v>0</v>
      </c>
      <c r="BH335" s="204">
        <f>IF(N335="sníž. přenesená",J335,0)</f>
        <v>0</v>
      </c>
      <c r="BI335" s="204">
        <f>IF(N335="nulová",J335,0)</f>
        <v>0</v>
      </c>
      <c r="BJ335" s="18" t="s">
        <v>85</v>
      </c>
      <c r="BK335" s="204">
        <f>ROUND(I335*H335,2)</f>
        <v>0</v>
      </c>
      <c r="BL335" s="18" t="s">
        <v>144</v>
      </c>
      <c r="BM335" s="203" t="s">
        <v>547</v>
      </c>
    </row>
    <row r="336" spans="1:47" s="2" customFormat="1" ht="48.75">
      <c r="A336" s="35"/>
      <c r="B336" s="36"/>
      <c r="C336" s="37"/>
      <c r="D336" s="205" t="s">
        <v>146</v>
      </c>
      <c r="E336" s="37"/>
      <c r="F336" s="206" t="s">
        <v>548</v>
      </c>
      <c r="G336" s="37"/>
      <c r="H336" s="37"/>
      <c r="I336" s="207"/>
      <c r="J336" s="37"/>
      <c r="K336" s="37"/>
      <c r="L336" s="40"/>
      <c r="M336" s="208"/>
      <c r="N336" s="209"/>
      <c r="O336" s="72"/>
      <c r="P336" s="72"/>
      <c r="Q336" s="72"/>
      <c r="R336" s="72"/>
      <c r="S336" s="72"/>
      <c r="T336" s="73"/>
      <c r="U336" s="35"/>
      <c r="V336" s="35"/>
      <c r="W336" s="35"/>
      <c r="X336" s="35"/>
      <c r="Y336" s="35"/>
      <c r="Z336" s="35"/>
      <c r="AA336" s="35"/>
      <c r="AB336" s="35"/>
      <c r="AC336" s="35"/>
      <c r="AD336" s="35"/>
      <c r="AE336" s="35"/>
      <c r="AT336" s="18" t="s">
        <v>146</v>
      </c>
      <c r="AU336" s="18" t="s">
        <v>87</v>
      </c>
    </row>
    <row r="337" spans="2:63" s="12" customFormat="1" ht="25.9" customHeight="1">
      <c r="B337" s="176"/>
      <c r="C337" s="177"/>
      <c r="D337" s="178" t="s">
        <v>76</v>
      </c>
      <c r="E337" s="179" t="s">
        <v>92</v>
      </c>
      <c r="F337" s="179" t="s">
        <v>549</v>
      </c>
      <c r="G337" s="177"/>
      <c r="H337" s="177"/>
      <c r="I337" s="180"/>
      <c r="J337" s="181">
        <f>BK337</f>
        <v>0</v>
      </c>
      <c r="K337" s="177"/>
      <c r="L337" s="182"/>
      <c r="M337" s="183"/>
      <c r="N337" s="184"/>
      <c r="O337" s="184"/>
      <c r="P337" s="185">
        <f>SUM(P338:P359)</f>
        <v>0</v>
      </c>
      <c r="Q337" s="184"/>
      <c r="R337" s="185">
        <f>SUM(R338:R359)</f>
        <v>0</v>
      </c>
      <c r="S337" s="184"/>
      <c r="T337" s="186">
        <f>SUM(T338:T359)</f>
        <v>0</v>
      </c>
      <c r="AR337" s="187" t="s">
        <v>161</v>
      </c>
      <c r="AT337" s="188" t="s">
        <v>76</v>
      </c>
      <c r="AU337" s="188" t="s">
        <v>77</v>
      </c>
      <c r="AY337" s="187" t="s">
        <v>137</v>
      </c>
      <c r="BK337" s="189">
        <f>SUM(BK338:BK359)</f>
        <v>0</v>
      </c>
    </row>
    <row r="338" spans="1:65" s="2" customFormat="1" ht="14.45" customHeight="1">
      <c r="A338" s="35"/>
      <c r="B338" s="36"/>
      <c r="C338" s="192" t="s">
        <v>550</v>
      </c>
      <c r="D338" s="192" t="s">
        <v>139</v>
      </c>
      <c r="E338" s="193" t="s">
        <v>551</v>
      </c>
      <c r="F338" s="194" t="s">
        <v>552</v>
      </c>
      <c r="G338" s="195" t="s">
        <v>467</v>
      </c>
      <c r="H338" s="196">
        <v>1</v>
      </c>
      <c r="I338" s="197"/>
      <c r="J338" s="198">
        <f>ROUND(I338*H338,2)</f>
        <v>0</v>
      </c>
      <c r="K338" s="194" t="s">
        <v>143</v>
      </c>
      <c r="L338" s="40"/>
      <c r="M338" s="199" t="s">
        <v>1</v>
      </c>
      <c r="N338" s="200" t="s">
        <v>42</v>
      </c>
      <c r="O338" s="72"/>
      <c r="P338" s="201">
        <f>O338*H338</f>
        <v>0</v>
      </c>
      <c r="Q338" s="201">
        <v>0</v>
      </c>
      <c r="R338" s="201">
        <f>Q338*H338</f>
        <v>0</v>
      </c>
      <c r="S338" s="201">
        <v>0</v>
      </c>
      <c r="T338" s="202">
        <f>S338*H338</f>
        <v>0</v>
      </c>
      <c r="U338" s="35"/>
      <c r="V338" s="35"/>
      <c r="W338" s="35"/>
      <c r="X338" s="35"/>
      <c r="Y338" s="35"/>
      <c r="Z338" s="35"/>
      <c r="AA338" s="35"/>
      <c r="AB338" s="35"/>
      <c r="AC338" s="35"/>
      <c r="AD338" s="35"/>
      <c r="AE338" s="35"/>
      <c r="AR338" s="203" t="s">
        <v>553</v>
      </c>
      <c r="AT338" s="203" t="s">
        <v>139</v>
      </c>
      <c r="AU338" s="203" t="s">
        <v>85</v>
      </c>
      <c r="AY338" s="18" t="s">
        <v>137</v>
      </c>
      <c r="BE338" s="204">
        <f>IF(N338="základní",J338,0)</f>
        <v>0</v>
      </c>
      <c r="BF338" s="204">
        <f>IF(N338="snížená",J338,0)</f>
        <v>0</v>
      </c>
      <c r="BG338" s="204">
        <f>IF(N338="zákl. přenesená",J338,0)</f>
        <v>0</v>
      </c>
      <c r="BH338" s="204">
        <f>IF(N338="sníž. přenesená",J338,0)</f>
        <v>0</v>
      </c>
      <c r="BI338" s="204">
        <f>IF(N338="nulová",J338,0)</f>
        <v>0</v>
      </c>
      <c r="BJ338" s="18" t="s">
        <v>85</v>
      </c>
      <c r="BK338" s="204">
        <f>ROUND(I338*H338,2)</f>
        <v>0</v>
      </c>
      <c r="BL338" s="18" t="s">
        <v>553</v>
      </c>
      <c r="BM338" s="203" t="s">
        <v>554</v>
      </c>
    </row>
    <row r="339" spans="1:47" s="2" customFormat="1" ht="29.25">
      <c r="A339" s="35"/>
      <c r="B339" s="36"/>
      <c r="C339" s="37"/>
      <c r="D339" s="205" t="s">
        <v>146</v>
      </c>
      <c r="E339" s="37"/>
      <c r="F339" s="206" t="s">
        <v>555</v>
      </c>
      <c r="G339" s="37"/>
      <c r="H339" s="37"/>
      <c r="I339" s="207"/>
      <c r="J339" s="37"/>
      <c r="K339" s="37"/>
      <c r="L339" s="40"/>
      <c r="M339" s="208"/>
      <c r="N339" s="209"/>
      <c r="O339" s="72"/>
      <c r="P339" s="72"/>
      <c r="Q339" s="72"/>
      <c r="R339" s="72"/>
      <c r="S339" s="72"/>
      <c r="T339" s="73"/>
      <c r="U339" s="35"/>
      <c r="V339" s="35"/>
      <c r="W339" s="35"/>
      <c r="X339" s="35"/>
      <c r="Y339" s="35"/>
      <c r="Z339" s="35"/>
      <c r="AA339" s="35"/>
      <c r="AB339" s="35"/>
      <c r="AC339" s="35"/>
      <c r="AD339" s="35"/>
      <c r="AE339" s="35"/>
      <c r="AT339" s="18" t="s">
        <v>146</v>
      </c>
      <c r="AU339" s="18" t="s">
        <v>85</v>
      </c>
    </row>
    <row r="340" spans="1:65" s="2" customFormat="1" ht="14.45" customHeight="1">
      <c r="A340" s="35"/>
      <c r="B340" s="36"/>
      <c r="C340" s="192" t="s">
        <v>556</v>
      </c>
      <c r="D340" s="192" t="s">
        <v>139</v>
      </c>
      <c r="E340" s="193" t="s">
        <v>557</v>
      </c>
      <c r="F340" s="194" t="s">
        <v>558</v>
      </c>
      <c r="G340" s="195" t="s">
        <v>467</v>
      </c>
      <c r="H340" s="196">
        <v>1</v>
      </c>
      <c r="I340" s="197"/>
      <c r="J340" s="198">
        <f>ROUND(I340*H340,2)</f>
        <v>0</v>
      </c>
      <c r="K340" s="194" t="s">
        <v>143</v>
      </c>
      <c r="L340" s="40"/>
      <c r="M340" s="199" t="s">
        <v>1</v>
      </c>
      <c r="N340" s="200" t="s">
        <v>42</v>
      </c>
      <c r="O340" s="72"/>
      <c r="P340" s="201">
        <f>O340*H340</f>
        <v>0</v>
      </c>
      <c r="Q340" s="201">
        <v>0</v>
      </c>
      <c r="R340" s="201">
        <f>Q340*H340</f>
        <v>0</v>
      </c>
      <c r="S340" s="201">
        <v>0</v>
      </c>
      <c r="T340" s="202">
        <f>S340*H340</f>
        <v>0</v>
      </c>
      <c r="U340" s="35"/>
      <c r="V340" s="35"/>
      <c r="W340" s="35"/>
      <c r="X340" s="35"/>
      <c r="Y340" s="35"/>
      <c r="Z340" s="35"/>
      <c r="AA340" s="35"/>
      <c r="AB340" s="35"/>
      <c r="AC340" s="35"/>
      <c r="AD340" s="35"/>
      <c r="AE340" s="35"/>
      <c r="AR340" s="203" t="s">
        <v>553</v>
      </c>
      <c r="AT340" s="203" t="s">
        <v>139</v>
      </c>
      <c r="AU340" s="203" t="s">
        <v>85</v>
      </c>
      <c r="AY340" s="18" t="s">
        <v>137</v>
      </c>
      <c r="BE340" s="204">
        <f>IF(N340="základní",J340,0)</f>
        <v>0</v>
      </c>
      <c r="BF340" s="204">
        <f>IF(N340="snížená",J340,0)</f>
        <v>0</v>
      </c>
      <c r="BG340" s="204">
        <f>IF(N340="zákl. přenesená",J340,0)</f>
        <v>0</v>
      </c>
      <c r="BH340" s="204">
        <f>IF(N340="sníž. přenesená",J340,0)</f>
        <v>0</v>
      </c>
      <c r="BI340" s="204">
        <f>IF(N340="nulová",J340,0)</f>
        <v>0</v>
      </c>
      <c r="BJ340" s="18" t="s">
        <v>85</v>
      </c>
      <c r="BK340" s="204">
        <f>ROUND(I340*H340,2)</f>
        <v>0</v>
      </c>
      <c r="BL340" s="18" t="s">
        <v>553</v>
      </c>
      <c r="BM340" s="203" t="s">
        <v>559</v>
      </c>
    </row>
    <row r="341" spans="1:47" s="2" customFormat="1" ht="29.25">
      <c r="A341" s="35"/>
      <c r="B341" s="36"/>
      <c r="C341" s="37"/>
      <c r="D341" s="205" t="s">
        <v>146</v>
      </c>
      <c r="E341" s="37"/>
      <c r="F341" s="206" t="s">
        <v>555</v>
      </c>
      <c r="G341" s="37"/>
      <c r="H341" s="37"/>
      <c r="I341" s="207"/>
      <c r="J341" s="37"/>
      <c r="K341" s="37"/>
      <c r="L341" s="40"/>
      <c r="M341" s="208"/>
      <c r="N341" s="209"/>
      <c r="O341" s="72"/>
      <c r="P341" s="72"/>
      <c r="Q341" s="72"/>
      <c r="R341" s="72"/>
      <c r="S341" s="72"/>
      <c r="T341" s="73"/>
      <c r="U341" s="35"/>
      <c r="V341" s="35"/>
      <c r="W341" s="35"/>
      <c r="X341" s="35"/>
      <c r="Y341" s="35"/>
      <c r="Z341" s="35"/>
      <c r="AA341" s="35"/>
      <c r="AB341" s="35"/>
      <c r="AC341" s="35"/>
      <c r="AD341" s="35"/>
      <c r="AE341" s="35"/>
      <c r="AT341" s="18" t="s">
        <v>146</v>
      </c>
      <c r="AU341" s="18" t="s">
        <v>85</v>
      </c>
    </row>
    <row r="342" spans="1:65" s="2" customFormat="1" ht="14.45" customHeight="1">
      <c r="A342" s="35"/>
      <c r="B342" s="36"/>
      <c r="C342" s="192" t="s">
        <v>560</v>
      </c>
      <c r="D342" s="192" t="s">
        <v>139</v>
      </c>
      <c r="E342" s="193" t="s">
        <v>561</v>
      </c>
      <c r="F342" s="194" t="s">
        <v>562</v>
      </c>
      <c r="G342" s="195" t="s">
        <v>467</v>
      </c>
      <c r="H342" s="196">
        <v>1</v>
      </c>
      <c r="I342" s="197"/>
      <c r="J342" s="198">
        <f>ROUND(I342*H342,2)</f>
        <v>0</v>
      </c>
      <c r="K342" s="194" t="s">
        <v>143</v>
      </c>
      <c r="L342" s="40"/>
      <c r="M342" s="199" t="s">
        <v>1</v>
      </c>
      <c r="N342" s="200" t="s">
        <v>42</v>
      </c>
      <c r="O342" s="72"/>
      <c r="P342" s="201">
        <f>O342*H342</f>
        <v>0</v>
      </c>
      <c r="Q342" s="201">
        <v>0</v>
      </c>
      <c r="R342" s="201">
        <f>Q342*H342</f>
        <v>0</v>
      </c>
      <c r="S342" s="201">
        <v>0</v>
      </c>
      <c r="T342" s="202">
        <f>S342*H342</f>
        <v>0</v>
      </c>
      <c r="U342" s="35"/>
      <c r="V342" s="35"/>
      <c r="W342" s="35"/>
      <c r="X342" s="35"/>
      <c r="Y342" s="35"/>
      <c r="Z342" s="35"/>
      <c r="AA342" s="35"/>
      <c r="AB342" s="35"/>
      <c r="AC342" s="35"/>
      <c r="AD342" s="35"/>
      <c r="AE342" s="35"/>
      <c r="AR342" s="203" t="s">
        <v>553</v>
      </c>
      <c r="AT342" s="203" t="s">
        <v>139</v>
      </c>
      <c r="AU342" s="203" t="s">
        <v>85</v>
      </c>
      <c r="AY342" s="18" t="s">
        <v>137</v>
      </c>
      <c r="BE342" s="204">
        <f>IF(N342="základní",J342,0)</f>
        <v>0</v>
      </c>
      <c r="BF342" s="204">
        <f>IF(N342="snížená",J342,0)</f>
        <v>0</v>
      </c>
      <c r="BG342" s="204">
        <f>IF(N342="zákl. přenesená",J342,0)</f>
        <v>0</v>
      </c>
      <c r="BH342" s="204">
        <f>IF(N342="sníž. přenesená",J342,0)</f>
        <v>0</v>
      </c>
      <c r="BI342" s="204">
        <f>IF(N342="nulová",J342,0)</f>
        <v>0</v>
      </c>
      <c r="BJ342" s="18" t="s">
        <v>85</v>
      </c>
      <c r="BK342" s="204">
        <f>ROUND(I342*H342,2)</f>
        <v>0</v>
      </c>
      <c r="BL342" s="18" t="s">
        <v>553</v>
      </c>
      <c r="BM342" s="203" t="s">
        <v>563</v>
      </c>
    </row>
    <row r="343" spans="1:47" s="2" customFormat="1" ht="29.25">
      <c r="A343" s="35"/>
      <c r="B343" s="36"/>
      <c r="C343" s="37"/>
      <c r="D343" s="205" t="s">
        <v>146</v>
      </c>
      <c r="E343" s="37"/>
      <c r="F343" s="206" t="s">
        <v>555</v>
      </c>
      <c r="G343" s="37"/>
      <c r="H343" s="37"/>
      <c r="I343" s="207"/>
      <c r="J343" s="37"/>
      <c r="K343" s="37"/>
      <c r="L343" s="40"/>
      <c r="M343" s="208"/>
      <c r="N343" s="209"/>
      <c r="O343" s="72"/>
      <c r="P343" s="72"/>
      <c r="Q343" s="72"/>
      <c r="R343" s="72"/>
      <c r="S343" s="72"/>
      <c r="T343" s="73"/>
      <c r="U343" s="35"/>
      <c r="V343" s="35"/>
      <c r="W343" s="35"/>
      <c r="X343" s="35"/>
      <c r="Y343" s="35"/>
      <c r="Z343" s="35"/>
      <c r="AA343" s="35"/>
      <c r="AB343" s="35"/>
      <c r="AC343" s="35"/>
      <c r="AD343" s="35"/>
      <c r="AE343" s="35"/>
      <c r="AT343" s="18" t="s">
        <v>146</v>
      </c>
      <c r="AU343" s="18" t="s">
        <v>85</v>
      </c>
    </row>
    <row r="344" spans="1:65" s="2" customFormat="1" ht="14.45" customHeight="1">
      <c r="A344" s="35"/>
      <c r="B344" s="36"/>
      <c r="C344" s="192" t="s">
        <v>564</v>
      </c>
      <c r="D344" s="192" t="s">
        <v>139</v>
      </c>
      <c r="E344" s="193" t="s">
        <v>565</v>
      </c>
      <c r="F344" s="194" t="s">
        <v>566</v>
      </c>
      <c r="G344" s="195" t="s">
        <v>467</v>
      </c>
      <c r="H344" s="196">
        <v>1</v>
      </c>
      <c r="I344" s="197"/>
      <c r="J344" s="198">
        <f>ROUND(I344*H344,2)</f>
        <v>0</v>
      </c>
      <c r="K344" s="194" t="s">
        <v>143</v>
      </c>
      <c r="L344" s="40"/>
      <c r="M344" s="199" t="s">
        <v>1</v>
      </c>
      <c r="N344" s="200" t="s">
        <v>42</v>
      </c>
      <c r="O344" s="72"/>
      <c r="P344" s="201">
        <f>O344*H344</f>
        <v>0</v>
      </c>
      <c r="Q344" s="201">
        <v>0</v>
      </c>
      <c r="R344" s="201">
        <f>Q344*H344</f>
        <v>0</v>
      </c>
      <c r="S344" s="201">
        <v>0</v>
      </c>
      <c r="T344" s="202">
        <f>S344*H344</f>
        <v>0</v>
      </c>
      <c r="U344" s="35"/>
      <c r="V344" s="35"/>
      <c r="W344" s="35"/>
      <c r="X344" s="35"/>
      <c r="Y344" s="35"/>
      <c r="Z344" s="35"/>
      <c r="AA344" s="35"/>
      <c r="AB344" s="35"/>
      <c r="AC344" s="35"/>
      <c r="AD344" s="35"/>
      <c r="AE344" s="35"/>
      <c r="AR344" s="203" t="s">
        <v>553</v>
      </c>
      <c r="AT344" s="203" t="s">
        <v>139</v>
      </c>
      <c r="AU344" s="203" t="s">
        <v>85</v>
      </c>
      <c r="AY344" s="18" t="s">
        <v>137</v>
      </c>
      <c r="BE344" s="204">
        <f>IF(N344="základní",J344,0)</f>
        <v>0</v>
      </c>
      <c r="BF344" s="204">
        <f>IF(N344="snížená",J344,0)</f>
        <v>0</v>
      </c>
      <c r="BG344" s="204">
        <f>IF(N344="zákl. přenesená",J344,0)</f>
        <v>0</v>
      </c>
      <c r="BH344" s="204">
        <f>IF(N344="sníž. přenesená",J344,0)</f>
        <v>0</v>
      </c>
      <c r="BI344" s="204">
        <f>IF(N344="nulová",J344,0)</f>
        <v>0</v>
      </c>
      <c r="BJ344" s="18" t="s">
        <v>85</v>
      </c>
      <c r="BK344" s="204">
        <f>ROUND(I344*H344,2)</f>
        <v>0</v>
      </c>
      <c r="BL344" s="18" t="s">
        <v>553</v>
      </c>
      <c r="BM344" s="203" t="s">
        <v>567</v>
      </c>
    </row>
    <row r="345" spans="1:47" s="2" customFormat="1" ht="29.25">
      <c r="A345" s="35"/>
      <c r="B345" s="36"/>
      <c r="C345" s="37"/>
      <c r="D345" s="205" t="s">
        <v>146</v>
      </c>
      <c r="E345" s="37"/>
      <c r="F345" s="206" t="s">
        <v>555</v>
      </c>
      <c r="G345" s="37"/>
      <c r="H345" s="37"/>
      <c r="I345" s="207"/>
      <c r="J345" s="37"/>
      <c r="K345" s="37"/>
      <c r="L345" s="40"/>
      <c r="M345" s="208"/>
      <c r="N345" s="209"/>
      <c r="O345" s="72"/>
      <c r="P345" s="72"/>
      <c r="Q345" s="72"/>
      <c r="R345" s="72"/>
      <c r="S345" s="72"/>
      <c r="T345" s="73"/>
      <c r="U345" s="35"/>
      <c r="V345" s="35"/>
      <c r="W345" s="35"/>
      <c r="X345" s="35"/>
      <c r="Y345" s="35"/>
      <c r="Z345" s="35"/>
      <c r="AA345" s="35"/>
      <c r="AB345" s="35"/>
      <c r="AC345" s="35"/>
      <c r="AD345" s="35"/>
      <c r="AE345" s="35"/>
      <c r="AT345" s="18" t="s">
        <v>146</v>
      </c>
      <c r="AU345" s="18" t="s">
        <v>85</v>
      </c>
    </row>
    <row r="346" spans="1:65" s="2" customFormat="1" ht="14.45" customHeight="1">
      <c r="A346" s="35"/>
      <c r="B346" s="36"/>
      <c r="C346" s="192" t="s">
        <v>568</v>
      </c>
      <c r="D346" s="192" t="s">
        <v>139</v>
      </c>
      <c r="E346" s="193" t="s">
        <v>569</v>
      </c>
      <c r="F346" s="194" t="s">
        <v>570</v>
      </c>
      <c r="G346" s="195" t="s">
        <v>467</v>
      </c>
      <c r="H346" s="196">
        <v>1</v>
      </c>
      <c r="I346" s="197"/>
      <c r="J346" s="198">
        <f>ROUND(I346*H346,2)</f>
        <v>0</v>
      </c>
      <c r="K346" s="194" t="s">
        <v>143</v>
      </c>
      <c r="L346" s="40"/>
      <c r="M346" s="199" t="s">
        <v>1</v>
      </c>
      <c r="N346" s="200" t="s">
        <v>42</v>
      </c>
      <c r="O346" s="72"/>
      <c r="P346" s="201">
        <f>O346*H346</f>
        <v>0</v>
      </c>
      <c r="Q346" s="201">
        <v>0</v>
      </c>
      <c r="R346" s="201">
        <f>Q346*H346</f>
        <v>0</v>
      </c>
      <c r="S346" s="201">
        <v>0</v>
      </c>
      <c r="T346" s="202">
        <f>S346*H346</f>
        <v>0</v>
      </c>
      <c r="U346" s="35"/>
      <c r="V346" s="35"/>
      <c r="W346" s="35"/>
      <c r="X346" s="35"/>
      <c r="Y346" s="35"/>
      <c r="Z346" s="35"/>
      <c r="AA346" s="35"/>
      <c r="AB346" s="35"/>
      <c r="AC346" s="35"/>
      <c r="AD346" s="35"/>
      <c r="AE346" s="35"/>
      <c r="AR346" s="203" t="s">
        <v>553</v>
      </c>
      <c r="AT346" s="203" t="s">
        <v>139</v>
      </c>
      <c r="AU346" s="203" t="s">
        <v>85</v>
      </c>
      <c r="AY346" s="18" t="s">
        <v>137</v>
      </c>
      <c r="BE346" s="204">
        <f>IF(N346="základní",J346,0)</f>
        <v>0</v>
      </c>
      <c r="BF346" s="204">
        <f>IF(N346="snížená",J346,0)</f>
        <v>0</v>
      </c>
      <c r="BG346" s="204">
        <f>IF(N346="zákl. přenesená",J346,0)</f>
        <v>0</v>
      </c>
      <c r="BH346" s="204">
        <f>IF(N346="sníž. přenesená",J346,0)</f>
        <v>0</v>
      </c>
      <c r="BI346" s="204">
        <f>IF(N346="nulová",J346,0)</f>
        <v>0</v>
      </c>
      <c r="BJ346" s="18" t="s">
        <v>85</v>
      </c>
      <c r="BK346" s="204">
        <f>ROUND(I346*H346,2)</f>
        <v>0</v>
      </c>
      <c r="BL346" s="18" t="s">
        <v>553</v>
      </c>
      <c r="BM346" s="203" t="s">
        <v>571</v>
      </c>
    </row>
    <row r="347" spans="1:47" s="2" customFormat="1" ht="29.25">
      <c r="A347" s="35"/>
      <c r="B347" s="36"/>
      <c r="C347" s="37"/>
      <c r="D347" s="205" t="s">
        <v>146</v>
      </c>
      <c r="E347" s="37"/>
      <c r="F347" s="206" t="s">
        <v>572</v>
      </c>
      <c r="G347" s="37"/>
      <c r="H347" s="37"/>
      <c r="I347" s="207"/>
      <c r="J347" s="37"/>
      <c r="K347" s="37"/>
      <c r="L347" s="40"/>
      <c r="M347" s="208"/>
      <c r="N347" s="209"/>
      <c r="O347" s="72"/>
      <c r="P347" s="72"/>
      <c r="Q347" s="72"/>
      <c r="R347" s="72"/>
      <c r="S347" s="72"/>
      <c r="T347" s="73"/>
      <c r="U347" s="35"/>
      <c r="V347" s="35"/>
      <c r="W347" s="35"/>
      <c r="X347" s="35"/>
      <c r="Y347" s="35"/>
      <c r="Z347" s="35"/>
      <c r="AA347" s="35"/>
      <c r="AB347" s="35"/>
      <c r="AC347" s="35"/>
      <c r="AD347" s="35"/>
      <c r="AE347" s="35"/>
      <c r="AT347" s="18" t="s">
        <v>146</v>
      </c>
      <c r="AU347" s="18" t="s">
        <v>85</v>
      </c>
    </row>
    <row r="348" spans="1:65" s="2" customFormat="1" ht="14.45" customHeight="1">
      <c r="A348" s="35"/>
      <c r="B348" s="36"/>
      <c r="C348" s="192" t="s">
        <v>573</v>
      </c>
      <c r="D348" s="192" t="s">
        <v>139</v>
      </c>
      <c r="E348" s="193" t="s">
        <v>574</v>
      </c>
      <c r="F348" s="194" t="s">
        <v>575</v>
      </c>
      <c r="G348" s="195" t="s">
        <v>467</v>
      </c>
      <c r="H348" s="196">
        <v>1</v>
      </c>
      <c r="I348" s="197"/>
      <c r="J348" s="198">
        <f>ROUND(I348*H348,2)</f>
        <v>0</v>
      </c>
      <c r="K348" s="194" t="s">
        <v>143</v>
      </c>
      <c r="L348" s="40"/>
      <c r="M348" s="199" t="s">
        <v>1</v>
      </c>
      <c r="N348" s="200" t="s">
        <v>42</v>
      </c>
      <c r="O348" s="72"/>
      <c r="P348" s="201">
        <f>O348*H348</f>
        <v>0</v>
      </c>
      <c r="Q348" s="201">
        <v>0</v>
      </c>
      <c r="R348" s="201">
        <f>Q348*H348</f>
        <v>0</v>
      </c>
      <c r="S348" s="201">
        <v>0</v>
      </c>
      <c r="T348" s="202">
        <f>S348*H348</f>
        <v>0</v>
      </c>
      <c r="U348" s="35"/>
      <c r="V348" s="35"/>
      <c r="W348" s="35"/>
      <c r="X348" s="35"/>
      <c r="Y348" s="35"/>
      <c r="Z348" s="35"/>
      <c r="AA348" s="35"/>
      <c r="AB348" s="35"/>
      <c r="AC348" s="35"/>
      <c r="AD348" s="35"/>
      <c r="AE348" s="35"/>
      <c r="AR348" s="203" t="s">
        <v>553</v>
      </c>
      <c r="AT348" s="203" t="s">
        <v>139</v>
      </c>
      <c r="AU348" s="203" t="s">
        <v>85</v>
      </c>
      <c r="AY348" s="18" t="s">
        <v>137</v>
      </c>
      <c r="BE348" s="204">
        <f>IF(N348="základní",J348,0)</f>
        <v>0</v>
      </c>
      <c r="BF348" s="204">
        <f>IF(N348="snížená",J348,0)</f>
        <v>0</v>
      </c>
      <c r="BG348" s="204">
        <f>IF(N348="zákl. přenesená",J348,0)</f>
        <v>0</v>
      </c>
      <c r="BH348" s="204">
        <f>IF(N348="sníž. přenesená",J348,0)</f>
        <v>0</v>
      </c>
      <c r="BI348" s="204">
        <f>IF(N348="nulová",J348,0)</f>
        <v>0</v>
      </c>
      <c r="BJ348" s="18" t="s">
        <v>85</v>
      </c>
      <c r="BK348" s="204">
        <f>ROUND(I348*H348,2)</f>
        <v>0</v>
      </c>
      <c r="BL348" s="18" t="s">
        <v>553</v>
      </c>
      <c r="BM348" s="203" t="s">
        <v>576</v>
      </c>
    </row>
    <row r="349" spans="1:47" s="2" customFormat="1" ht="29.25">
      <c r="A349" s="35"/>
      <c r="B349" s="36"/>
      <c r="C349" s="37"/>
      <c r="D349" s="205" t="s">
        <v>146</v>
      </c>
      <c r="E349" s="37"/>
      <c r="F349" s="206" t="s">
        <v>577</v>
      </c>
      <c r="G349" s="37"/>
      <c r="H349" s="37"/>
      <c r="I349" s="207"/>
      <c r="J349" s="37"/>
      <c r="K349" s="37"/>
      <c r="L349" s="40"/>
      <c r="M349" s="208"/>
      <c r="N349" s="209"/>
      <c r="O349" s="72"/>
      <c r="P349" s="72"/>
      <c r="Q349" s="72"/>
      <c r="R349" s="72"/>
      <c r="S349" s="72"/>
      <c r="T349" s="73"/>
      <c r="U349" s="35"/>
      <c r="V349" s="35"/>
      <c r="W349" s="35"/>
      <c r="X349" s="35"/>
      <c r="Y349" s="35"/>
      <c r="Z349" s="35"/>
      <c r="AA349" s="35"/>
      <c r="AB349" s="35"/>
      <c r="AC349" s="35"/>
      <c r="AD349" s="35"/>
      <c r="AE349" s="35"/>
      <c r="AT349" s="18" t="s">
        <v>146</v>
      </c>
      <c r="AU349" s="18" t="s">
        <v>85</v>
      </c>
    </row>
    <row r="350" spans="1:65" s="2" customFormat="1" ht="14.45" customHeight="1">
      <c r="A350" s="35"/>
      <c r="B350" s="36"/>
      <c r="C350" s="192" t="s">
        <v>578</v>
      </c>
      <c r="D350" s="192" t="s">
        <v>139</v>
      </c>
      <c r="E350" s="193" t="s">
        <v>579</v>
      </c>
      <c r="F350" s="194" t="s">
        <v>580</v>
      </c>
      <c r="G350" s="195" t="s">
        <v>467</v>
      </c>
      <c r="H350" s="196">
        <v>1</v>
      </c>
      <c r="I350" s="197"/>
      <c r="J350" s="198">
        <f>ROUND(I350*H350,2)</f>
        <v>0</v>
      </c>
      <c r="K350" s="194" t="s">
        <v>143</v>
      </c>
      <c r="L350" s="40"/>
      <c r="M350" s="199" t="s">
        <v>1</v>
      </c>
      <c r="N350" s="200" t="s">
        <v>42</v>
      </c>
      <c r="O350" s="72"/>
      <c r="P350" s="201">
        <f>O350*H350</f>
        <v>0</v>
      </c>
      <c r="Q350" s="201">
        <v>0</v>
      </c>
      <c r="R350" s="201">
        <f>Q350*H350</f>
        <v>0</v>
      </c>
      <c r="S350" s="201">
        <v>0</v>
      </c>
      <c r="T350" s="202">
        <f>S350*H350</f>
        <v>0</v>
      </c>
      <c r="U350" s="35"/>
      <c r="V350" s="35"/>
      <c r="W350" s="35"/>
      <c r="X350" s="35"/>
      <c r="Y350" s="35"/>
      <c r="Z350" s="35"/>
      <c r="AA350" s="35"/>
      <c r="AB350" s="35"/>
      <c r="AC350" s="35"/>
      <c r="AD350" s="35"/>
      <c r="AE350" s="35"/>
      <c r="AR350" s="203" t="s">
        <v>553</v>
      </c>
      <c r="AT350" s="203" t="s">
        <v>139</v>
      </c>
      <c r="AU350" s="203" t="s">
        <v>85</v>
      </c>
      <c r="AY350" s="18" t="s">
        <v>137</v>
      </c>
      <c r="BE350" s="204">
        <f>IF(N350="základní",J350,0)</f>
        <v>0</v>
      </c>
      <c r="BF350" s="204">
        <f>IF(N350="snížená",J350,0)</f>
        <v>0</v>
      </c>
      <c r="BG350" s="204">
        <f>IF(N350="zákl. přenesená",J350,0)</f>
        <v>0</v>
      </c>
      <c r="BH350" s="204">
        <f>IF(N350="sníž. přenesená",J350,0)</f>
        <v>0</v>
      </c>
      <c r="BI350" s="204">
        <f>IF(N350="nulová",J350,0)</f>
        <v>0</v>
      </c>
      <c r="BJ350" s="18" t="s">
        <v>85</v>
      </c>
      <c r="BK350" s="204">
        <f>ROUND(I350*H350,2)</f>
        <v>0</v>
      </c>
      <c r="BL350" s="18" t="s">
        <v>553</v>
      </c>
      <c r="BM350" s="203" t="s">
        <v>581</v>
      </c>
    </row>
    <row r="351" spans="1:47" s="2" customFormat="1" ht="29.25">
      <c r="A351" s="35"/>
      <c r="B351" s="36"/>
      <c r="C351" s="37"/>
      <c r="D351" s="205" t="s">
        <v>146</v>
      </c>
      <c r="E351" s="37"/>
      <c r="F351" s="206" t="s">
        <v>577</v>
      </c>
      <c r="G351" s="37"/>
      <c r="H351" s="37"/>
      <c r="I351" s="207"/>
      <c r="J351" s="37"/>
      <c r="K351" s="37"/>
      <c r="L351" s="40"/>
      <c r="M351" s="208"/>
      <c r="N351" s="209"/>
      <c r="O351" s="72"/>
      <c r="P351" s="72"/>
      <c r="Q351" s="72"/>
      <c r="R351" s="72"/>
      <c r="S351" s="72"/>
      <c r="T351" s="73"/>
      <c r="U351" s="35"/>
      <c r="V351" s="35"/>
      <c r="W351" s="35"/>
      <c r="X351" s="35"/>
      <c r="Y351" s="35"/>
      <c r="Z351" s="35"/>
      <c r="AA351" s="35"/>
      <c r="AB351" s="35"/>
      <c r="AC351" s="35"/>
      <c r="AD351" s="35"/>
      <c r="AE351" s="35"/>
      <c r="AT351" s="18" t="s">
        <v>146</v>
      </c>
      <c r="AU351" s="18" t="s">
        <v>85</v>
      </c>
    </row>
    <row r="352" spans="1:65" s="2" customFormat="1" ht="14.45" customHeight="1">
      <c r="A352" s="35"/>
      <c r="B352" s="36"/>
      <c r="C352" s="192" t="s">
        <v>582</v>
      </c>
      <c r="D352" s="192" t="s">
        <v>139</v>
      </c>
      <c r="E352" s="193" t="s">
        <v>583</v>
      </c>
      <c r="F352" s="194" t="s">
        <v>584</v>
      </c>
      <c r="G352" s="195" t="s">
        <v>467</v>
      </c>
      <c r="H352" s="196">
        <v>1</v>
      </c>
      <c r="I352" s="197"/>
      <c r="J352" s="198">
        <f>ROUND(I352*H352,2)</f>
        <v>0</v>
      </c>
      <c r="K352" s="194" t="s">
        <v>143</v>
      </c>
      <c r="L352" s="40"/>
      <c r="M352" s="199" t="s">
        <v>1</v>
      </c>
      <c r="N352" s="200" t="s">
        <v>42</v>
      </c>
      <c r="O352" s="72"/>
      <c r="P352" s="201">
        <f>O352*H352</f>
        <v>0</v>
      </c>
      <c r="Q352" s="201">
        <v>0</v>
      </c>
      <c r="R352" s="201">
        <f>Q352*H352</f>
        <v>0</v>
      </c>
      <c r="S352" s="201">
        <v>0</v>
      </c>
      <c r="T352" s="202">
        <f>S352*H352</f>
        <v>0</v>
      </c>
      <c r="U352" s="35"/>
      <c r="V352" s="35"/>
      <c r="W352" s="35"/>
      <c r="X352" s="35"/>
      <c r="Y352" s="35"/>
      <c r="Z352" s="35"/>
      <c r="AA352" s="35"/>
      <c r="AB352" s="35"/>
      <c r="AC352" s="35"/>
      <c r="AD352" s="35"/>
      <c r="AE352" s="35"/>
      <c r="AR352" s="203" t="s">
        <v>553</v>
      </c>
      <c r="AT352" s="203" t="s">
        <v>139</v>
      </c>
      <c r="AU352" s="203" t="s">
        <v>85</v>
      </c>
      <c r="AY352" s="18" t="s">
        <v>137</v>
      </c>
      <c r="BE352" s="204">
        <f>IF(N352="základní",J352,0)</f>
        <v>0</v>
      </c>
      <c r="BF352" s="204">
        <f>IF(N352="snížená",J352,0)</f>
        <v>0</v>
      </c>
      <c r="BG352" s="204">
        <f>IF(N352="zákl. přenesená",J352,0)</f>
        <v>0</v>
      </c>
      <c r="BH352" s="204">
        <f>IF(N352="sníž. přenesená",J352,0)</f>
        <v>0</v>
      </c>
      <c r="BI352" s="204">
        <f>IF(N352="nulová",J352,0)</f>
        <v>0</v>
      </c>
      <c r="BJ352" s="18" t="s">
        <v>85</v>
      </c>
      <c r="BK352" s="204">
        <f>ROUND(I352*H352,2)</f>
        <v>0</v>
      </c>
      <c r="BL352" s="18" t="s">
        <v>553</v>
      </c>
      <c r="BM352" s="203" t="s">
        <v>585</v>
      </c>
    </row>
    <row r="353" spans="1:47" s="2" customFormat="1" ht="29.25">
      <c r="A353" s="35"/>
      <c r="B353" s="36"/>
      <c r="C353" s="37"/>
      <c r="D353" s="205" t="s">
        <v>146</v>
      </c>
      <c r="E353" s="37"/>
      <c r="F353" s="206" t="s">
        <v>572</v>
      </c>
      <c r="G353" s="37"/>
      <c r="H353" s="37"/>
      <c r="I353" s="207"/>
      <c r="J353" s="37"/>
      <c r="K353" s="37"/>
      <c r="L353" s="40"/>
      <c r="M353" s="208"/>
      <c r="N353" s="209"/>
      <c r="O353" s="72"/>
      <c r="P353" s="72"/>
      <c r="Q353" s="72"/>
      <c r="R353" s="72"/>
      <c r="S353" s="72"/>
      <c r="T353" s="73"/>
      <c r="U353" s="35"/>
      <c r="V353" s="35"/>
      <c r="W353" s="35"/>
      <c r="X353" s="35"/>
      <c r="Y353" s="35"/>
      <c r="Z353" s="35"/>
      <c r="AA353" s="35"/>
      <c r="AB353" s="35"/>
      <c r="AC353" s="35"/>
      <c r="AD353" s="35"/>
      <c r="AE353" s="35"/>
      <c r="AT353" s="18" t="s">
        <v>146</v>
      </c>
      <c r="AU353" s="18" t="s">
        <v>85</v>
      </c>
    </row>
    <row r="354" spans="1:65" s="2" customFormat="1" ht="14.45" customHeight="1">
      <c r="A354" s="35"/>
      <c r="B354" s="36"/>
      <c r="C354" s="192" t="s">
        <v>586</v>
      </c>
      <c r="D354" s="192" t="s">
        <v>139</v>
      </c>
      <c r="E354" s="193" t="s">
        <v>587</v>
      </c>
      <c r="F354" s="194" t="s">
        <v>588</v>
      </c>
      <c r="G354" s="195" t="s">
        <v>467</v>
      </c>
      <c r="H354" s="196">
        <v>1</v>
      </c>
      <c r="I354" s="197"/>
      <c r="J354" s="198">
        <f>ROUND(I354*H354,2)</f>
        <v>0</v>
      </c>
      <c r="K354" s="194" t="s">
        <v>143</v>
      </c>
      <c r="L354" s="40"/>
      <c r="M354" s="199" t="s">
        <v>1</v>
      </c>
      <c r="N354" s="200" t="s">
        <v>42</v>
      </c>
      <c r="O354" s="72"/>
      <c r="P354" s="201">
        <f>O354*H354</f>
        <v>0</v>
      </c>
      <c r="Q354" s="201">
        <v>0</v>
      </c>
      <c r="R354" s="201">
        <f>Q354*H354</f>
        <v>0</v>
      </c>
      <c r="S354" s="201">
        <v>0</v>
      </c>
      <c r="T354" s="202">
        <f>S354*H354</f>
        <v>0</v>
      </c>
      <c r="U354" s="35"/>
      <c r="V354" s="35"/>
      <c r="W354" s="35"/>
      <c r="X354" s="35"/>
      <c r="Y354" s="35"/>
      <c r="Z354" s="35"/>
      <c r="AA354" s="35"/>
      <c r="AB354" s="35"/>
      <c r="AC354" s="35"/>
      <c r="AD354" s="35"/>
      <c r="AE354" s="35"/>
      <c r="AR354" s="203" t="s">
        <v>553</v>
      </c>
      <c r="AT354" s="203" t="s">
        <v>139</v>
      </c>
      <c r="AU354" s="203" t="s">
        <v>85</v>
      </c>
      <c r="AY354" s="18" t="s">
        <v>137</v>
      </c>
      <c r="BE354" s="204">
        <f>IF(N354="základní",J354,0)</f>
        <v>0</v>
      </c>
      <c r="BF354" s="204">
        <f>IF(N354="snížená",J354,0)</f>
        <v>0</v>
      </c>
      <c r="BG354" s="204">
        <f>IF(N354="zákl. přenesená",J354,0)</f>
        <v>0</v>
      </c>
      <c r="BH354" s="204">
        <f>IF(N354="sníž. přenesená",J354,0)</f>
        <v>0</v>
      </c>
      <c r="BI354" s="204">
        <f>IF(N354="nulová",J354,0)</f>
        <v>0</v>
      </c>
      <c r="BJ354" s="18" t="s">
        <v>85</v>
      </c>
      <c r="BK354" s="204">
        <f>ROUND(I354*H354,2)</f>
        <v>0</v>
      </c>
      <c r="BL354" s="18" t="s">
        <v>553</v>
      </c>
      <c r="BM354" s="203" t="s">
        <v>589</v>
      </c>
    </row>
    <row r="355" spans="1:47" s="2" customFormat="1" ht="29.25">
      <c r="A355" s="35"/>
      <c r="B355" s="36"/>
      <c r="C355" s="37"/>
      <c r="D355" s="205" t="s">
        <v>146</v>
      </c>
      <c r="E355" s="37"/>
      <c r="F355" s="206" t="s">
        <v>590</v>
      </c>
      <c r="G355" s="37"/>
      <c r="H355" s="37"/>
      <c r="I355" s="207"/>
      <c r="J355" s="37"/>
      <c r="K355" s="37"/>
      <c r="L355" s="40"/>
      <c r="M355" s="208"/>
      <c r="N355" s="209"/>
      <c r="O355" s="72"/>
      <c r="P355" s="72"/>
      <c r="Q355" s="72"/>
      <c r="R355" s="72"/>
      <c r="S355" s="72"/>
      <c r="T355" s="73"/>
      <c r="U355" s="35"/>
      <c r="V355" s="35"/>
      <c r="W355" s="35"/>
      <c r="X355" s="35"/>
      <c r="Y355" s="35"/>
      <c r="Z355" s="35"/>
      <c r="AA355" s="35"/>
      <c r="AB355" s="35"/>
      <c r="AC355" s="35"/>
      <c r="AD355" s="35"/>
      <c r="AE355" s="35"/>
      <c r="AT355" s="18" t="s">
        <v>146</v>
      </c>
      <c r="AU355" s="18" t="s">
        <v>85</v>
      </c>
    </row>
    <row r="356" spans="1:65" s="2" customFormat="1" ht="14.45" customHeight="1">
      <c r="A356" s="35"/>
      <c r="B356" s="36"/>
      <c r="C356" s="192" t="s">
        <v>591</v>
      </c>
      <c r="D356" s="192" t="s">
        <v>139</v>
      </c>
      <c r="E356" s="193" t="s">
        <v>592</v>
      </c>
      <c r="F356" s="194" t="s">
        <v>593</v>
      </c>
      <c r="G356" s="195" t="s">
        <v>467</v>
      </c>
      <c r="H356" s="196">
        <v>1</v>
      </c>
      <c r="I356" s="197"/>
      <c r="J356" s="198">
        <f>ROUND(I356*H356,2)</f>
        <v>0</v>
      </c>
      <c r="K356" s="194" t="s">
        <v>143</v>
      </c>
      <c r="L356" s="40"/>
      <c r="M356" s="199" t="s">
        <v>1</v>
      </c>
      <c r="N356" s="200" t="s">
        <v>42</v>
      </c>
      <c r="O356" s="72"/>
      <c r="P356" s="201">
        <f>O356*H356</f>
        <v>0</v>
      </c>
      <c r="Q356" s="201">
        <v>0</v>
      </c>
      <c r="R356" s="201">
        <f>Q356*H356</f>
        <v>0</v>
      </c>
      <c r="S356" s="201">
        <v>0</v>
      </c>
      <c r="T356" s="202">
        <f>S356*H356</f>
        <v>0</v>
      </c>
      <c r="U356" s="35"/>
      <c r="V356" s="35"/>
      <c r="W356" s="35"/>
      <c r="X356" s="35"/>
      <c r="Y356" s="35"/>
      <c r="Z356" s="35"/>
      <c r="AA356" s="35"/>
      <c r="AB356" s="35"/>
      <c r="AC356" s="35"/>
      <c r="AD356" s="35"/>
      <c r="AE356" s="35"/>
      <c r="AR356" s="203" t="s">
        <v>553</v>
      </c>
      <c r="AT356" s="203" t="s">
        <v>139</v>
      </c>
      <c r="AU356" s="203" t="s">
        <v>85</v>
      </c>
      <c r="AY356" s="18" t="s">
        <v>137</v>
      </c>
      <c r="BE356" s="204">
        <f>IF(N356="základní",J356,0)</f>
        <v>0</v>
      </c>
      <c r="BF356" s="204">
        <f>IF(N356="snížená",J356,0)</f>
        <v>0</v>
      </c>
      <c r="BG356" s="204">
        <f>IF(N356="zákl. přenesená",J356,0)</f>
        <v>0</v>
      </c>
      <c r="BH356" s="204">
        <f>IF(N356="sníž. přenesená",J356,0)</f>
        <v>0</v>
      </c>
      <c r="BI356" s="204">
        <f>IF(N356="nulová",J356,0)</f>
        <v>0</v>
      </c>
      <c r="BJ356" s="18" t="s">
        <v>85</v>
      </c>
      <c r="BK356" s="204">
        <f>ROUND(I356*H356,2)</f>
        <v>0</v>
      </c>
      <c r="BL356" s="18" t="s">
        <v>553</v>
      </c>
      <c r="BM356" s="203" t="s">
        <v>594</v>
      </c>
    </row>
    <row r="357" spans="1:47" s="2" customFormat="1" ht="29.25">
      <c r="A357" s="35"/>
      <c r="B357" s="36"/>
      <c r="C357" s="37"/>
      <c r="D357" s="205" t="s">
        <v>146</v>
      </c>
      <c r="E357" s="37"/>
      <c r="F357" s="206" t="s">
        <v>572</v>
      </c>
      <c r="G357" s="37"/>
      <c r="H357" s="37"/>
      <c r="I357" s="207"/>
      <c r="J357" s="37"/>
      <c r="K357" s="37"/>
      <c r="L357" s="40"/>
      <c r="M357" s="208"/>
      <c r="N357" s="209"/>
      <c r="O357" s="72"/>
      <c r="P357" s="72"/>
      <c r="Q357" s="72"/>
      <c r="R357" s="72"/>
      <c r="S357" s="72"/>
      <c r="T357" s="73"/>
      <c r="U357" s="35"/>
      <c r="V357" s="35"/>
      <c r="W357" s="35"/>
      <c r="X357" s="35"/>
      <c r="Y357" s="35"/>
      <c r="Z357" s="35"/>
      <c r="AA357" s="35"/>
      <c r="AB357" s="35"/>
      <c r="AC357" s="35"/>
      <c r="AD357" s="35"/>
      <c r="AE357" s="35"/>
      <c r="AT357" s="18" t="s">
        <v>146</v>
      </c>
      <c r="AU357" s="18" t="s">
        <v>85</v>
      </c>
    </row>
    <row r="358" spans="1:65" s="2" customFormat="1" ht="14.45" customHeight="1">
      <c r="A358" s="35"/>
      <c r="B358" s="36"/>
      <c r="C358" s="192" t="s">
        <v>595</v>
      </c>
      <c r="D358" s="192" t="s">
        <v>139</v>
      </c>
      <c r="E358" s="193" t="s">
        <v>596</v>
      </c>
      <c r="F358" s="194" t="s">
        <v>597</v>
      </c>
      <c r="G358" s="195" t="s">
        <v>467</v>
      </c>
      <c r="H358" s="196">
        <v>1</v>
      </c>
      <c r="I358" s="197"/>
      <c r="J358" s="198">
        <f>ROUND(I358*H358,2)</f>
        <v>0</v>
      </c>
      <c r="K358" s="194" t="s">
        <v>1</v>
      </c>
      <c r="L358" s="40"/>
      <c r="M358" s="199" t="s">
        <v>1</v>
      </c>
      <c r="N358" s="200" t="s">
        <v>42</v>
      </c>
      <c r="O358" s="72"/>
      <c r="P358" s="201">
        <f>O358*H358</f>
        <v>0</v>
      </c>
      <c r="Q358" s="201">
        <v>0</v>
      </c>
      <c r="R358" s="201">
        <f>Q358*H358</f>
        <v>0</v>
      </c>
      <c r="S358" s="201">
        <v>0</v>
      </c>
      <c r="T358" s="202">
        <f>S358*H358</f>
        <v>0</v>
      </c>
      <c r="U358" s="35"/>
      <c r="V358" s="35"/>
      <c r="W358" s="35"/>
      <c r="X358" s="35"/>
      <c r="Y358" s="35"/>
      <c r="Z358" s="35"/>
      <c r="AA358" s="35"/>
      <c r="AB358" s="35"/>
      <c r="AC358" s="35"/>
      <c r="AD358" s="35"/>
      <c r="AE358" s="35"/>
      <c r="AR358" s="203" t="s">
        <v>553</v>
      </c>
      <c r="AT358" s="203" t="s">
        <v>139</v>
      </c>
      <c r="AU358" s="203" t="s">
        <v>85</v>
      </c>
      <c r="AY358" s="18" t="s">
        <v>137</v>
      </c>
      <c r="BE358" s="204">
        <f>IF(N358="základní",J358,0)</f>
        <v>0</v>
      </c>
      <c r="BF358" s="204">
        <f>IF(N358="snížená",J358,0)</f>
        <v>0</v>
      </c>
      <c r="BG358" s="204">
        <f>IF(N358="zákl. přenesená",J358,0)</f>
        <v>0</v>
      </c>
      <c r="BH358" s="204">
        <f>IF(N358="sníž. přenesená",J358,0)</f>
        <v>0</v>
      </c>
      <c r="BI358" s="204">
        <f>IF(N358="nulová",J358,0)</f>
        <v>0</v>
      </c>
      <c r="BJ358" s="18" t="s">
        <v>85</v>
      </c>
      <c r="BK358" s="204">
        <f>ROUND(I358*H358,2)</f>
        <v>0</v>
      </c>
      <c r="BL358" s="18" t="s">
        <v>553</v>
      </c>
      <c r="BM358" s="203" t="s">
        <v>598</v>
      </c>
    </row>
    <row r="359" spans="1:65" s="2" customFormat="1" ht="14.45" customHeight="1">
      <c r="A359" s="35"/>
      <c r="B359" s="36"/>
      <c r="C359" s="192" t="s">
        <v>599</v>
      </c>
      <c r="D359" s="192" t="s">
        <v>139</v>
      </c>
      <c r="E359" s="193" t="s">
        <v>600</v>
      </c>
      <c r="F359" s="194" t="s">
        <v>601</v>
      </c>
      <c r="G359" s="195" t="s">
        <v>467</v>
      </c>
      <c r="H359" s="196">
        <v>1</v>
      </c>
      <c r="I359" s="197"/>
      <c r="J359" s="198">
        <f>ROUND(I359*H359,2)</f>
        <v>0</v>
      </c>
      <c r="K359" s="194" t="s">
        <v>1</v>
      </c>
      <c r="L359" s="40"/>
      <c r="M359" s="252" t="s">
        <v>1</v>
      </c>
      <c r="N359" s="253" t="s">
        <v>42</v>
      </c>
      <c r="O359" s="254"/>
      <c r="P359" s="255">
        <f>O359*H359</f>
        <v>0</v>
      </c>
      <c r="Q359" s="255">
        <v>0</v>
      </c>
      <c r="R359" s="255">
        <f>Q359*H359</f>
        <v>0</v>
      </c>
      <c r="S359" s="255">
        <v>0</v>
      </c>
      <c r="T359" s="256">
        <f>S359*H359</f>
        <v>0</v>
      </c>
      <c r="U359" s="35"/>
      <c r="V359" s="35"/>
      <c r="W359" s="35"/>
      <c r="X359" s="35"/>
      <c r="Y359" s="35"/>
      <c r="Z359" s="35"/>
      <c r="AA359" s="35"/>
      <c r="AB359" s="35"/>
      <c r="AC359" s="35"/>
      <c r="AD359" s="35"/>
      <c r="AE359" s="35"/>
      <c r="AR359" s="203" t="s">
        <v>553</v>
      </c>
      <c r="AT359" s="203" t="s">
        <v>139</v>
      </c>
      <c r="AU359" s="203" t="s">
        <v>85</v>
      </c>
      <c r="AY359" s="18" t="s">
        <v>137</v>
      </c>
      <c r="BE359" s="204">
        <f>IF(N359="základní",J359,0)</f>
        <v>0</v>
      </c>
      <c r="BF359" s="204">
        <f>IF(N359="snížená",J359,0)</f>
        <v>0</v>
      </c>
      <c r="BG359" s="204">
        <f>IF(N359="zákl. přenesená",J359,0)</f>
        <v>0</v>
      </c>
      <c r="BH359" s="204">
        <f>IF(N359="sníž. přenesená",J359,0)</f>
        <v>0</v>
      </c>
      <c r="BI359" s="204">
        <f>IF(N359="nulová",J359,0)</f>
        <v>0</v>
      </c>
      <c r="BJ359" s="18" t="s">
        <v>85</v>
      </c>
      <c r="BK359" s="204">
        <f>ROUND(I359*H359,2)</f>
        <v>0</v>
      </c>
      <c r="BL359" s="18" t="s">
        <v>553</v>
      </c>
      <c r="BM359" s="203" t="s">
        <v>602</v>
      </c>
    </row>
    <row r="360" spans="1:31" s="2" customFormat="1" ht="6.95" customHeight="1">
      <c r="A360" s="35"/>
      <c r="B360" s="55"/>
      <c r="C360" s="56"/>
      <c r="D360" s="56"/>
      <c r="E360" s="56"/>
      <c r="F360" s="56"/>
      <c r="G360" s="56"/>
      <c r="H360" s="56"/>
      <c r="I360" s="56"/>
      <c r="J360" s="56"/>
      <c r="K360" s="56"/>
      <c r="L360" s="40"/>
      <c r="M360" s="35"/>
      <c r="O360" s="35"/>
      <c r="P360" s="35"/>
      <c r="Q360" s="35"/>
      <c r="R360" s="35"/>
      <c r="S360" s="35"/>
      <c r="T360" s="35"/>
      <c r="U360" s="35"/>
      <c r="V360" s="35"/>
      <c r="W360" s="35"/>
      <c r="X360" s="35"/>
      <c r="Y360" s="35"/>
      <c r="Z360" s="35"/>
      <c r="AA360" s="35"/>
      <c r="AB360" s="35"/>
      <c r="AC360" s="35"/>
      <c r="AD360" s="35"/>
      <c r="AE360" s="35"/>
    </row>
  </sheetData>
  <sheetProtection algorithmName="SHA-512" hashValue="9sWe51WQ2GdTC4VWg4PyzP6yum84usIyTTa+oTiyNu31YSCp0rFdtyJyH2reENqfxx8dsRtlp7LyB1al3B2FUg==" saltValue="C+sO1fxSsUvkYLgNcTJiea4OqY9qKXsCoicIGUGfyDtGuXE7UGBtr1p0k6zen3/P5iqjmP06r3ObHO3ALZ2NTg==" spinCount="100000" sheet="1" objects="1" scenarios="1" formatColumns="0" formatRows="0" autoFilter="0"/>
  <autoFilter ref="C124:K359"/>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70"/>
  <sheetViews>
    <sheetView showGridLines="0" tabSelected="1" workbookViewId="0" topLeftCell="A36"/>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c r="M2" s="318"/>
      <c r="N2" s="318"/>
      <c r="O2" s="318"/>
      <c r="P2" s="318"/>
      <c r="Q2" s="318"/>
      <c r="R2" s="318"/>
      <c r="S2" s="318"/>
      <c r="T2" s="318"/>
      <c r="U2" s="318"/>
      <c r="V2" s="318"/>
      <c r="AT2" s="18" t="s">
        <v>94</v>
      </c>
    </row>
    <row r="3" spans="2:46" s="1" customFormat="1" ht="6.95" customHeight="1">
      <c r="B3" s="116"/>
      <c r="C3" s="117"/>
      <c r="D3" s="117"/>
      <c r="E3" s="117"/>
      <c r="F3" s="117"/>
      <c r="G3" s="117"/>
      <c r="H3" s="117"/>
      <c r="I3" s="117"/>
      <c r="J3" s="117"/>
      <c r="K3" s="117"/>
      <c r="L3" s="21"/>
      <c r="AT3" s="18" t="s">
        <v>87</v>
      </c>
    </row>
    <row r="4" spans="2:46" s="1" customFormat="1" ht="24.95" customHeight="1">
      <c r="B4" s="21"/>
      <c r="D4" s="118" t="s">
        <v>101</v>
      </c>
      <c r="L4" s="21"/>
      <c r="M4" s="119" t="s">
        <v>10</v>
      </c>
      <c r="AT4" s="18" t="s">
        <v>4</v>
      </c>
    </row>
    <row r="5" spans="2:12" s="1" customFormat="1" ht="6.95" customHeight="1">
      <c r="B5" s="21"/>
      <c r="L5" s="21"/>
    </row>
    <row r="6" spans="2:12" s="1" customFormat="1" ht="12" customHeight="1">
      <c r="B6" s="21"/>
      <c r="D6" s="120" t="s">
        <v>16</v>
      </c>
      <c r="L6" s="21"/>
    </row>
    <row r="7" spans="2:12" s="1" customFormat="1" ht="16.5" customHeight="1">
      <c r="B7" s="21"/>
      <c r="E7" s="319" t="str">
        <f>'Rekapitulace stavby'!K6</f>
        <v>KLATOVY, ŠTĚPÁNOVICE - VODOVOD 2021</v>
      </c>
      <c r="F7" s="320"/>
      <c r="G7" s="320"/>
      <c r="H7" s="320"/>
      <c r="L7" s="21"/>
    </row>
    <row r="8" spans="2:12" s="1" customFormat="1" ht="12" customHeight="1">
      <c r="B8" s="21"/>
      <c r="D8" s="120" t="s">
        <v>102</v>
      </c>
      <c r="L8" s="21"/>
    </row>
    <row r="9" spans="1:31" s="2" customFormat="1" ht="23.25" customHeight="1">
      <c r="A9" s="35"/>
      <c r="B9" s="40"/>
      <c r="C9" s="35"/>
      <c r="D9" s="35"/>
      <c r="E9" s="319" t="s">
        <v>603</v>
      </c>
      <c r="F9" s="322"/>
      <c r="G9" s="322"/>
      <c r="H9" s="322"/>
      <c r="I9" s="35"/>
      <c r="J9" s="35"/>
      <c r="K9" s="35"/>
      <c r="L9" s="52"/>
      <c r="S9" s="35"/>
      <c r="T9" s="35"/>
      <c r="U9" s="35"/>
      <c r="V9" s="35"/>
      <c r="W9" s="35"/>
      <c r="X9" s="35"/>
      <c r="Y9" s="35"/>
      <c r="Z9" s="35"/>
      <c r="AA9" s="35"/>
      <c r="AB9" s="35"/>
      <c r="AC9" s="35"/>
      <c r="AD9" s="35"/>
      <c r="AE9" s="35"/>
    </row>
    <row r="10" spans="1:31" s="2" customFormat="1" ht="12" customHeight="1">
      <c r="A10" s="35"/>
      <c r="B10" s="40"/>
      <c r="C10" s="35"/>
      <c r="D10" s="120" t="s">
        <v>604</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21" t="s">
        <v>605</v>
      </c>
      <c r="F11" s="322"/>
      <c r="G11" s="322"/>
      <c r="H11" s="322"/>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0" t="s">
        <v>20</v>
      </c>
      <c r="E14" s="35"/>
      <c r="F14" s="111" t="s">
        <v>606</v>
      </c>
      <c r="G14" s="35"/>
      <c r="H14" s="35"/>
      <c r="I14" s="120" t="s">
        <v>22</v>
      </c>
      <c r="J14" s="121" t="str">
        <f>'Rekapitulace stavby'!AN8</f>
        <v>4. 5. 2021</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29</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30</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3" t="str">
        <f>'Rekapitulace stavby'!E14</f>
        <v>Vyplň údaj</v>
      </c>
      <c r="F20" s="324"/>
      <c r="G20" s="324"/>
      <c r="H20" s="324"/>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32</v>
      </c>
      <c r="E22" s="35"/>
      <c r="F22" s="35"/>
      <c r="G22" s="35"/>
      <c r="H22" s="35"/>
      <c r="I22" s="120" t="s">
        <v>25</v>
      </c>
      <c r="J22" s="111" t="s">
        <v>607</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608</v>
      </c>
      <c r="F23" s="35"/>
      <c r="G23" s="35"/>
      <c r="H23" s="35"/>
      <c r="I23" s="120" t="s">
        <v>28</v>
      </c>
      <c r="J23" s="111" t="s">
        <v>609</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607</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608</v>
      </c>
      <c r="F26" s="35"/>
      <c r="G26" s="35"/>
      <c r="H26" s="35"/>
      <c r="I26" s="120" t="s">
        <v>28</v>
      </c>
      <c r="J26" s="111" t="s">
        <v>609</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36</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5" t="s">
        <v>1</v>
      </c>
      <c r="F29" s="325"/>
      <c r="G29" s="325"/>
      <c r="H29" s="325"/>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37</v>
      </c>
      <c r="E32" s="35"/>
      <c r="F32" s="35"/>
      <c r="G32" s="35"/>
      <c r="H32" s="35"/>
      <c r="I32" s="35"/>
      <c r="J32" s="127">
        <f>ROUND(J125,2)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39</v>
      </c>
      <c r="G34" s="35"/>
      <c r="H34" s="35"/>
      <c r="I34" s="128" t="s">
        <v>38</v>
      </c>
      <c r="J34" s="128" t="s">
        <v>40</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41</v>
      </c>
      <c r="E35" s="120" t="s">
        <v>42</v>
      </c>
      <c r="F35" s="130">
        <f>ROUND((SUM(BE125:BE169)),2)</f>
        <v>0</v>
      </c>
      <c r="G35" s="35"/>
      <c r="H35" s="35"/>
      <c r="I35" s="131">
        <v>0.21</v>
      </c>
      <c r="J35" s="130">
        <f>ROUND(((SUM(BE125:BE169))*I35),2)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43</v>
      </c>
      <c r="F36" s="130">
        <f>ROUND((SUM(BF125:BF169)),2)</f>
        <v>0</v>
      </c>
      <c r="G36" s="35"/>
      <c r="H36" s="35"/>
      <c r="I36" s="131">
        <v>0.15</v>
      </c>
      <c r="J36" s="130">
        <f>ROUND(((SUM(BF125:BF169))*I36),2)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44</v>
      </c>
      <c r="F37" s="130">
        <f>ROUND((SUM(BG125:BG169)),2)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0" t="s">
        <v>45</v>
      </c>
      <c r="F38" s="130">
        <f>ROUND((SUM(BH125:BH169)),2)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0" t="s">
        <v>46</v>
      </c>
      <c r="F39" s="130">
        <f>ROUND((SUM(BI125:BI169)),2)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47</v>
      </c>
      <c r="E41" s="134"/>
      <c r="F41" s="134"/>
      <c r="G41" s="135" t="s">
        <v>48</v>
      </c>
      <c r="H41" s="136" t="s">
        <v>49</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9" t="s">
        <v>50</v>
      </c>
      <c r="E50" s="140"/>
      <c r="F50" s="140"/>
      <c r="G50" s="139" t="s">
        <v>51</v>
      </c>
      <c r="H50" s="140"/>
      <c r="I50" s="140"/>
      <c r="J50" s="140"/>
      <c r="K50" s="140"/>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1" t="s">
        <v>52</v>
      </c>
      <c r="E61" s="142"/>
      <c r="F61" s="143" t="s">
        <v>53</v>
      </c>
      <c r="G61" s="141" t="s">
        <v>52</v>
      </c>
      <c r="H61" s="142"/>
      <c r="I61" s="142"/>
      <c r="J61" s="144" t="s">
        <v>53</v>
      </c>
      <c r="K61" s="142"/>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9" t="s">
        <v>54</v>
      </c>
      <c r="E65" s="145"/>
      <c r="F65" s="145"/>
      <c r="G65" s="139" t="s">
        <v>55</v>
      </c>
      <c r="H65" s="145"/>
      <c r="I65" s="145"/>
      <c r="J65" s="145"/>
      <c r="K65" s="14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1" t="s">
        <v>52</v>
      </c>
      <c r="E76" s="142"/>
      <c r="F76" s="143" t="s">
        <v>53</v>
      </c>
      <c r="G76" s="141" t="s">
        <v>52</v>
      </c>
      <c r="H76" s="142"/>
      <c r="I76" s="142"/>
      <c r="J76" s="144" t="s">
        <v>53</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108</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6" t="str">
        <f>E7</f>
        <v>KLATOVY, ŠTĚPÁNOVICE - VODOVOD 2021</v>
      </c>
      <c r="F85" s="327"/>
      <c r="G85" s="327"/>
      <c r="H85" s="327"/>
      <c r="I85" s="37"/>
      <c r="J85" s="37"/>
      <c r="K85" s="37"/>
      <c r="L85" s="52"/>
      <c r="S85" s="35"/>
      <c r="T85" s="35"/>
      <c r="U85" s="35"/>
      <c r="V85" s="35"/>
      <c r="W85" s="35"/>
      <c r="X85" s="35"/>
      <c r="Y85" s="35"/>
      <c r="Z85" s="35"/>
      <c r="AA85" s="35"/>
      <c r="AB85" s="35"/>
      <c r="AC85" s="35"/>
      <c r="AD85" s="35"/>
      <c r="AE85" s="35"/>
    </row>
    <row r="86" spans="2:12" s="1" customFormat="1" ht="12" customHeight="1">
      <c r="B86" s="22"/>
      <c r="C86" s="30" t="s">
        <v>102</v>
      </c>
      <c r="D86" s="23"/>
      <c r="E86" s="23"/>
      <c r="F86" s="23"/>
      <c r="G86" s="23"/>
      <c r="H86" s="23"/>
      <c r="I86" s="23"/>
      <c r="J86" s="23"/>
      <c r="K86" s="23"/>
      <c r="L86" s="21"/>
    </row>
    <row r="87" spans="1:31" s="2" customFormat="1" ht="23.25" customHeight="1">
      <c r="A87" s="35"/>
      <c r="B87" s="36"/>
      <c r="C87" s="37"/>
      <c r="D87" s="37"/>
      <c r="E87" s="326" t="s">
        <v>603</v>
      </c>
      <c r="F87" s="328"/>
      <c r="G87" s="328"/>
      <c r="H87" s="328"/>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604</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4" t="str">
        <f>E11</f>
        <v>000 - VRN</v>
      </c>
      <c r="F89" s="328"/>
      <c r="G89" s="328"/>
      <c r="H89" s="328"/>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Štěpánovice u Klatov</v>
      </c>
      <c r="G91" s="37"/>
      <c r="H91" s="37"/>
      <c r="I91" s="30" t="s">
        <v>22</v>
      </c>
      <c r="J91" s="67" t="str">
        <f>IF(J14="","",J14)</f>
        <v>4. 5. 2021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Město Klatovy</v>
      </c>
      <c r="G93" s="37"/>
      <c r="H93" s="37"/>
      <c r="I93" s="30" t="s">
        <v>32</v>
      </c>
      <c r="J93" s="33" t="str">
        <f>E23</f>
        <v>Šumavské vodovody a kanalizace a.s.</v>
      </c>
      <c r="K93" s="37"/>
      <c r="L93" s="52"/>
      <c r="S93" s="35"/>
      <c r="T93" s="35"/>
      <c r="U93" s="35"/>
      <c r="V93" s="35"/>
      <c r="W93" s="35"/>
      <c r="X93" s="35"/>
      <c r="Y93" s="35"/>
      <c r="Z93" s="35"/>
      <c r="AA93" s="35"/>
      <c r="AB93" s="35"/>
      <c r="AC93" s="35"/>
      <c r="AD93" s="35"/>
      <c r="AE93" s="35"/>
    </row>
    <row r="94" spans="1:31" s="2" customFormat="1" ht="25.7" customHeight="1">
      <c r="A94" s="35"/>
      <c r="B94" s="36"/>
      <c r="C94" s="30" t="s">
        <v>30</v>
      </c>
      <c r="D94" s="37"/>
      <c r="E94" s="37"/>
      <c r="F94" s="28" t="str">
        <f>IF(E20="","",E20)</f>
        <v>Vyplň údaj</v>
      </c>
      <c r="G94" s="37"/>
      <c r="H94" s="37"/>
      <c r="I94" s="30" t="s">
        <v>35</v>
      </c>
      <c r="J94" s="33" t="str">
        <f>E26</f>
        <v>Šumavské vodovody a kanalizace a.s.</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109</v>
      </c>
      <c r="D96" s="151"/>
      <c r="E96" s="151"/>
      <c r="F96" s="151"/>
      <c r="G96" s="151"/>
      <c r="H96" s="151"/>
      <c r="I96" s="151"/>
      <c r="J96" s="152" t="s">
        <v>110</v>
      </c>
      <c r="K96" s="151"/>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111</v>
      </c>
      <c r="D98" s="37"/>
      <c r="E98" s="37"/>
      <c r="F98" s="37"/>
      <c r="G98" s="37"/>
      <c r="H98" s="37"/>
      <c r="I98" s="37"/>
      <c r="J98" s="85">
        <f>J125</f>
        <v>0</v>
      </c>
      <c r="K98" s="37"/>
      <c r="L98" s="52"/>
      <c r="S98" s="35"/>
      <c r="T98" s="35"/>
      <c r="U98" s="35"/>
      <c r="V98" s="35"/>
      <c r="W98" s="35"/>
      <c r="X98" s="35"/>
      <c r="Y98" s="35"/>
      <c r="Z98" s="35"/>
      <c r="AA98" s="35"/>
      <c r="AB98" s="35"/>
      <c r="AC98" s="35"/>
      <c r="AD98" s="35"/>
      <c r="AE98" s="35"/>
      <c r="AU98" s="18" t="s">
        <v>112</v>
      </c>
    </row>
    <row r="99" spans="2:12" s="9" customFormat="1" ht="24.95" customHeight="1">
      <c r="B99" s="154"/>
      <c r="C99" s="155"/>
      <c r="D99" s="156" t="s">
        <v>121</v>
      </c>
      <c r="E99" s="157"/>
      <c r="F99" s="157"/>
      <c r="G99" s="157"/>
      <c r="H99" s="157"/>
      <c r="I99" s="157"/>
      <c r="J99" s="158">
        <f>J126</f>
        <v>0</v>
      </c>
      <c r="K99" s="155"/>
      <c r="L99" s="159"/>
    </row>
    <row r="100" spans="2:12" s="10" customFormat="1" ht="19.9" customHeight="1">
      <c r="B100" s="160"/>
      <c r="C100" s="105"/>
      <c r="D100" s="161" t="s">
        <v>610</v>
      </c>
      <c r="E100" s="162"/>
      <c r="F100" s="162"/>
      <c r="G100" s="162"/>
      <c r="H100" s="162"/>
      <c r="I100" s="162"/>
      <c r="J100" s="163">
        <f>J127</f>
        <v>0</v>
      </c>
      <c r="K100" s="105"/>
      <c r="L100" s="164"/>
    </row>
    <row r="101" spans="2:12" s="10" customFormat="1" ht="19.9" customHeight="1">
      <c r="B101" s="160"/>
      <c r="C101" s="105"/>
      <c r="D101" s="161" t="s">
        <v>611</v>
      </c>
      <c r="E101" s="162"/>
      <c r="F101" s="162"/>
      <c r="G101" s="162"/>
      <c r="H101" s="162"/>
      <c r="I101" s="162"/>
      <c r="J101" s="163">
        <f>J140</f>
        <v>0</v>
      </c>
      <c r="K101" s="105"/>
      <c r="L101" s="164"/>
    </row>
    <row r="102" spans="2:12" s="10" customFormat="1" ht="19.9" customHeight="1">
      <c r="B102" s="160"/>
      <c r="C102" s="105"/>
      <c r="D102" s="161" t="s">
        <v>612</v>
      </c>
      <c r="E102" s="162"/>
      <c r="F102" s="162"/>
      <c r="G102" s="162"/>
      <c r="H102" s="162"/>
      <c r="I102" s="162"/>
      <c r="J102" s="163">
        <f>J147</f>
        <v>0</v>
      </c>
      <c r="K102" s="105"/>
      <c r="L102" s="164"/>
    </row>
    <row r="103" spans="2:12" s="10" customFormat="1" ht="19.9" customHeight="1">
      <c r="B103" s="160"/>
      <c r="C103" s="105"/>
      <c r="D103" s="161" t="s">
        <v>613</v>
      </c>
      <c r="E103" s="162"/>
      <c r="F103" s="162"/>
      <c r="G103" s="162"/>
      <c r="H103" s="162"/>
      <c r="I103" s="162"/>
      <c r="J103" s="163">
        <f>J159</f>
        <v>0</v>
      </c>
      <c r="K103" s="105"/>
      <c r="L103" s="164"/>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5"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5"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5" customHeight="1">
      <c r="A110" s="35"/>
      <c r="B110" s="36"/>
      <c r="C110" s="24" t="s">
        <v>122</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26" t="str">
        <f>E7</f>
        <v>KLATOVY, ŠTĚPÁNOVICE - VODOVOD 2021</v>
      </c>
      <c r="F113" s="327"/>
      <c r="G113" s="327"/>
      <c r="H113" s="327"/>
      <c r="I113" s="37"/>
      <c r="J113" s="37"/>
      <c r="K113" s="37"/>
      <c r="L113" s="52"/>
      <c r="S113" s="35"/>
      <c r="T113" s="35"/>
      <c r="U113" s="35"/>
      <c r="V113" s="35"/>
      <c r="W113" s="35"/>
      <c r="X113" s="35"/>
      <c r="Y113" s="35"/>
      <c r="Z113" s="35"/>
      <c r="AA113" s="35"/>
      <c r="AB113" s="35"/>
      <c r="AC113" s="35"/>
      <c r="AD113" s="35"/>
      <c r="AE113" s="35"/>
    </row>
    <row r="114" spans="2:12" s="1" customFormat="1" ht="12" customHeight="1">
      <c r="B114" s="22"/>
      <c r="C114" s="30" t="s">
        <v>102</v>
      </c>
      <c r="D114" s="23"/>
      <c r="E114" s="23"/>
      <c r="F114" s="23"/>
      <c r="G114" s="23"/>
      <c r="H114" s="23"/>
      <c r="I114" s="23"/>
      <c r="J114" s="23"/>
      <c r="K114" s="23"/>
      <c r="L114" s="21"/>
    </row>
    <row r="115" spans="1:31" s="2" customFormat="1" ht="23.25" customHeight="1">
      <c r="A115" s="35"/>
      <c r="B115" s="36"/>
      <c r="C115" s="37"/>
      <c r="D115" s="37"/>
      <c r="E115" s="326" t="s">
        <v>603</v>
      </c>
      <c r="F115" s="328"/>
      <c r="G115" s="328"/>
      <c r="H115" s="328"/>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604</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6.5" customHeight="1">
      <c r="A117" s="35"/>
      <c r="B117" s="36"/>
      <c r="C117" s="37"/>
      <c r="D117" s="37"/>
      <c r="E117" s="274" t="str">
        <f>E11</f>
        <v>000 - VRN</v>
      </c>
      <c r="F117" s="328"/>
      <c r="G117" s="328"/>
      <c r="H117" s="328"/>
      <c r="I117" s="37"/>
      <c r="J117" s="37"/>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20</v>
      </c>
      <c r="D119" s="37"/>
      <c r="E119" s="37"/>
      <c r="F119" s="28" t="str">
        <f>F14</f>
        <v>Štěpánovice u Klatov</v>
      </c>
      <c r="G119" s="37"/>
      <c r="H119" s="37"/>
      <c r="I119" s="30" t="s">
        <v>22</v>
      </c>
      <c r="J119" s="67" t="str">
        <f>IF(J14="","",J14)</f>
        <v>4. 5. 2021</v>
      </c>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25.7" customHeight="1">
      <c r="A121" s="35"/>
      <c r="B121" s="36"/>
      <c r="C121" s="30" t="s">
        <v>24</v>
      </c>
      <c r="D121" s="37"/>
      <c r="E121" s="37"/>
      <c r="F121" s="28" t="str">
        <f>E17</f>
        <v>Město Klatovy</v>
      </c>
      <c r="G121" s="37"/>
      <c r="H121" s="37"/>
      <c r="I121" s="30" t="s">
        <v>32</v>
      </c>
      <c r="J121" s="33" t="str">
        <f>E23</f>
        <v>Šumavské vodovody a kanalizace a.s.</v>
      </c>
      <c r="K121" s="37"/>
      <c r="L121" s="52"/>
      <c r="S121" s="35"/>
      <c r="T121" s="35"/>
      <c r="U121" s="35"/>
      <c r="V121" s="35"/>
      <c r="W121" s="35"/>
      <c r="X121" s="35"/>
      <c r="Y121" s="35"/>
      <c r="Z121" s="35"/>
      <c r="AA121" s="35"/>
      <c r="AB121" s="35"/>
      <c r="AC121" s="35"/>
      <c r="AD121" s="35"/>
      <c r="AE121" s="35"/>
    </row>
    <row r="122" spans="1:31" s="2" customFormat="1" ht="25.7" customHeight="1">
      <c r="A122" s="35"/>
      <c r="B122" s="36"/>
      <c r="C122" s="30" t="s">
        <v>30</v>
      </c>
      <c r="D122" s="37"/>
      <c r="E122" s="37"/>
      <c r="F122" s="28" t="str">
        <f>IF(E20="","",E20)</f>
        <v>Vyplň údaj</v>
      </c>
      <c r="G122" s="37"/>
      <c r="H122" s="37"/>
      <c r="I122" s="30" t="s">
        <v>35</v>
      </c>
      <c r="J122" s="33" t="str">
        <f>E26</f>
        <v>Šumavské vodovody a kanalizace a.s.</v>
      </c>
      <c r="K122" s="37"/>
      <c r="L122" s="52"/>
      <c r="S122" s="35"/>
      <c r="T122" s="35"/>
      <c r="U122" s="35"/>
      <c r="V122" s="35"/>
      <c r="W122" s="35"/>
      <c r="X122" s="35"/>
      <c r="Y122" s="35"/>
      <c r="Z122" s="35"/>
      <c r="AA122" s="35"/>
      <c r="AB122" s="35"/>
      <c r="AC122" s="35"/>
      <c r="AD122" s="35"/>
      <c r="AE122" s="35"/>
    </row>
    <row r="123" spans="1:31" s="2" customFormat="1" ht="10.3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11" customFormat="1" ht="29.25" customHeight="1">
      <c r="A124" s="165"/>
      <c r="B124" s="166"/>
      <c r="C124" s="167" t="s">
        <v>123</v>
      </c>
      <c r="D124" s="168" t="s">
        <v>62</v>
      </c>
      <c r="E124" s="168" t="s">
        <v>58</v>
      </c>
      <c r="F124" s="168" t="s">
        <v>59</v>
      </c>
      <c r="G124" s="168" t="s">
        <v>124</v>
      </c>
      <c r="H124" s="168" t="s">
        <v>125</v>
      </c>
      <c r="I124" s="168" t="s">
        <v>126</v>
      </c>
      <c r="J124" s="168" t="s">
        <v>110</v>
      </c>
      <c r="K124" s="169" t="s">
        <v>127</v>
      </c>
      <c r="L124" s="170"/>
      <c r="M124" s="76" t="s">
        <v>1</v>
      </c>
      <c r="N124" s="77" t="s">
        <v>41</v>
      </c>
      <c r="O124" s="77" t="s">
        <v>128</v>
      </c>
      <c r="P124" s="77" t="s">
        <v>129</v>
      </c>
      <c r="Q124" s="77" t="s">
        <v>130</v>
      </c>
      <c r="R124" s="77" t="s">
        <v>131</v>
      </c>
      <c r="S124" s="77" t="s">
        <v>132</v>
      </c>
      <c r="T124" s="78" t="s">
        <v>133</v>
      </c>
      <c r="U124" s="165"/>
      <c r="V124" s="165"/>
      <c r="W124" s="165"/>
      <c r="X124" s="165"/>
      <c r="Y124" s="165"/>
      <c r="Z124" s="165"/>
      <c r="AA124" s="165"/>
      <c r="AB124" s="165"/>
      <c r="AC124" s="165"/>
      <c r="AD124" s="165"/>
      <c r="AE124" s="165"/>
    </row>
    <row r="125" spans="1:63" s="2" customFormat="1" ht="22.9" customHeight="1">
      <c r="A125" s="35"/>
      <c r="B125" s="36"/>
      <c r="C125" s="83" t="s">
        <v>134</v>
      </c>
      <c r="D125" s="37"/>
      <c r="E125" s="37"/>
      <c r="F125" s="37"/>
      <c r="G125" s="37"/>
      <c r="H125" s="37"/>
      <c r="I125" s="37"/>
      <c r="J125" s="171">
        <f>BK125</f>
        <v>0</v>
      </c>
      <c r="K125" s="37"/>
      <c r="L125" s="40"/>
      <c r="M125" s="79"/>
      <c r="N125" s="172"/>
      <c r="O125" s="80"/>
      <c r="P125" s="173">
        <f>P126</f>
        <v>0</v>
      </c>
      <c r="Q125" s="80"/>
      <c r="R125" s="173">
        <f>R126</f>
        <v>0</v>
      </c>
      <c r="S125" s="80"/>
      <c r="T125" s="174">
        <f>T126</f>
        <v>0</v>
      </c>
      <c r="U125" s="35"/>
      <c r="V125" s="35"/>
      <c r="W125" s="35"/>
      <c r="X125" s="35"/>
      <c r="Y125" s="35"/>
      <c r="Z125" s="35"/>
      <c r="AA125" s="35"/>
      <c r="AB125" s="35"/>
      <c r="AC125" s="35"/>
      <c r="AD125" s="35"/>
      <c r="AE125" s="35"/>
      <c r="AT125" s="18" t="s">
        <v>76</v>
      </c>
      <c r="AU125" s="18" t="s">
        <v>112</v>
      </c>
      <c r="BK125" s="175">
        <f>BK126</f>
        <v>0</v>
      </c>
    </row>
    <row r="126" spans="2:63" s="12" customFormat="1" ht="25.9" customHeight="1">
      <c r="B126" s="176"/>
      <c r="C126" s="177"/>
      <c r="D126" s="178" t="s">
        <v>76</v>
      </c>
      <c r="E126" s="179" t="s">
        <v>92</v>
      </c>
      <c r="F126" s="179" t="s">
        <v>549</v>
      </c>
      <c r="G126" s="177"/>
      <c r="H126" s="177"/>
      <c r="I126" s="180"/>
      <c r="J126" s="181">
        <f>BK126</f>
        <v>0</v>
      </c>
      <c r="K126" s="177"/>
      <c r="L126" s="182"/>
      <c r="M126" s="183"/>
      <c r="N126" s="184"/>
      <c r="O126" s="184"/>
      <c r="P126" s="185">
        <f>P127+P140+P147+P159</f>
        <v>0</v>
      </c>
      <c r="Q126" s="184"/>
      <c r="R126" s="185">
        <f>R127+R140+R147+R159</f>
        <v>0</v>
      </c>
      <c r="S126" s="184"/>
      <c r="T126" s="186">
        <f>T127+T140+T147+T159</f>
        <v>0</v>
      </c>
      <c r="AR126" s="187" t="s">
        <v>85</v>
      </c>
      <c r="AT126" s="188" t="s">
        <v>76</v>
      </c>
      <c r="AU126" s="188" t="s">
        <v>77</v>
      </c>
      <c r="AY126" s="187" t="s">
        <v>137</v>
      </c>
      <c r="BK126" s="189">
        <f>BK127+BK140+BK147+BK159</f>
        <v>0</v>
      </c>
    </row>
    <row r="127" spans="2:63" s="12" customFormat="1" ht="22.9" customHeight="1">
      <c r="B127" s="176"/>
      <c r="C127" s="177"/>
      <c r="D127" s="178" t="s">
        <v>76</v>
      </c>
      <c r="E127" s="190" t="s">
        <v>614</v>
      </c>
      <c r="F127" s="190" t="s">
        <v>615</v>
      </c>
      <c r="G127" s="177"/>
      <c r="H127" s="177"/>
      <c r="I127" s="180"/>
      <c r="J127" s="191">
        <f>BK127</f>
        <v>0</v>
      </c>
      <c r="K127" s="177"/>
      <c r="L127" s="182"/>
      <c r="M127" s="183"/>
      <c r="N127" s="184"/>
      <c r="O127" s="184"/>
      <c r="P127" s="185">
        <f>SUM(P128:P139)</f>
        <v>0</v>
      </c>
      <c r="Q127" s="184"/>
      <c r="R127" s="185">
        <f>SUM(R128:R139)</f>
        <v>0</v>
      </c>
      <c r="S127" s="184"/>
      <c r="T127" s="186">
        <f>SUM(T128:T139)</f>
        <v>0</v>
      </c>
      <c r="AR127" s="187" t="s">
        <v>85</v>
      </c>
      <c r="AT127" s="188" t="s">
        <v>76</v>
      </c>
      <c r="AU127" s="188" t="s">
        <v>85</v>
      </c>
      <c r="AY127" s="187" t="s">
        <v>137</v>
      </c>
      <c r="BK127" s="189">
        <f>SUM(BK128:BK139)</f>
        <v>0</v>
      </c>
    </row>
    <row r="128" spans="1:65" s="2" customFormat="1" ht="14.45" customHeight="1">
      <c r="A128" s="35"/>
      <c r="B128" s="36"/>
      <c r="C128" s="192" t="s">
        <v>85</v>
      </c>
      <c r="D128" s="192" t="s">
        <v>139</v>
      </c>
      <c r="E128" s="193" t="s">
        <v>616</v>
      </c>
      <c r="F128" s="194" t="s">
        <v>617</v>
      </c>
      <c r="G128" s="195" t="s">
        <v>618</v>
      </c>
      <c r="H128" s="196">
        <v>1</v>
      </c>
      <c r="I128" s="197"/>
      <c r="J128" s="198">
        <f>ROUND(I128*H128,2)</f>
        <v>0</v>
      </c>
      <c r="K128" s="194" t="s">
        <v>143</v>
      </c>
      <c r="L128" s="40"/>
      <c r="M128" s="199" t="s">
        <v>1</v>
      </c>
      <c r="N128" s="200" t="s">
        <v>42</v>
      </c>
      <c r="O128" s="72"/>
      <c r="P128" s="201">
        <f>O128*H128</f>
        <v>0</v>
      </c>
      <c r="Q128" s="201">
        <v>0</v>
      </c>
      <c r="R128" s="201">
        <f>Q128*H128</f>
        <v>0</v>
      </c>
      <c r="S128" s="201">
        <v>0</v>
      </c>
      <c r="T128" s="202">
        <f>S128*H128</f>
        <v>0</v>
      </c>
      <c r="U128" s="35"/>
      <c r="V128" s="35"/>
      <c r="W128" s="35"/>
      <c r="X128" s="35"/>
      <c r="Y128" s="35"/>
      <c r="Z128" s="35"/>
      <c r="AA128" s="35"/>
      <c r="AB128" s="35"/>
      <c r="AC128" s="35"/>
      <c r="AD128" s="35"/>
      <c r="AE128" s="35"/>
      <c r="AR128" s="203" t="s">
        <v>553</v>
      </c>
      <c r="AT128" s="203" t="s">
        <v>139</v>
      </c>
      <c r="AU128" s="203" t="s">
        <v>87</v>
      </c>
      <c r="AY128" s="18" t="s">
        <v>137</v>
      </c>
      <c r="BE128" s="204">
        <f>IF(N128="základní",J128,0)</f>
        <v>0</v>
      </c>
      <c r="BF128" s="204">
        <f>IF(N128="snížená",J128,0)</f>
        <v>0</v>
      </c>
      <c r="BG128" s="204">
        <f>IF(N128="zákl. přenesená",J128,0)</f>
        <v>0</v>
      </c>
      <c r="BH128" s="204">
        <f>IF(N128="sníž. přenesená",J128,0)</f>
        <v>0</v>
      </c>
      <c r="BI128" s="204">
        <f>IF(N128="nulová",J128,0)</f>
        <v>0</v>
      </c>
      <c r="BJ128" s="18" t="s">
        <v>85</v>
      </c>
      <c r="BK128" s="204">
        <f>ROUND(I128*H128,2)</f>
        <v>0</v>
      </c>
      <c r="BL128" s="18" t="s">
        <v>553</v>
      </c>
      <c r="BM128" s="203" t="s">
        <v>619</v>
      </c>
    </row>
    <row r="129" spans="1:47" s="2" customFormat="1" ht="29.25">
      <c r="A129" s="35"/>
      <c r="B129" s="36"/>
      <c r="C129" s="37"/>
      <c r="D129" s="205" t="s">
        <v>146</v>
      </c>
      <c r="E129" s="37"/>
      <c r="F129" s="206" t="s">
        <v>555</v>
      </c>
      <c r="G129" s="37"/>
      <c r="H129" s="37"/>
      <c r="I129" s="207"/>
      <c r="J129" s="37"/>
      <c r="K129" s="37"/>
      <c r="L129" s="40"/>
      <c r="M129" s="208"/>
      <c r="N129" s="209"/>
      <c r="O129" s="72"/>
      <c r="P129" s="72"/>
      <c r="Q129" s="72"/>
      <c r="R129" s="72"/>
      <c r="S129" s="72"/>
      <c r="T129" s="73"/>
      <c r="U129" s="35"/>
      <c r="V129" s="35"/>
      <c r="W129" s="35"/>
      <c r="X129" s="35"/>
      <c r="Y129" s="35"/>
      <c r="Z129" s="35"/>
      <c r="AA129" s="35"/>
      <c r="AB129" s="35"/>
      <c r="AC129" s="35"/>
      <c r="AD129" s="35"/>
      <c r="AE129" s="35"/>
      <c r="AT129" s="18" t="s">
        <v>146</v>
      </c>
      <c r="AU129" s="18" t="s">
        <v>87</v>
      </c>
    </row>
    <row r="130" spans="1:65" s="2" customFormat="1" ht="14.45" customHeight="1">
      <c r="A130" s="35"/>
      <c r="B130" s="36"/>
      <c r="C130" s="192" t="s">
        <v>87</v>
      </c>
      <c r="D130" s="192" t="s">
        <v>139</v>
      </c>
      <c r="E130" s="193" t="s">
        <v>620</v>
      </c>
      <c r="F130" s="194" t="s">
        <v>621</v>
      </c>
      <c r="G130" s="195" t="s">
        <v>618</v>
      </c>
      <c r="H130" s="196">
        <v>1</v>
      </c>
      <c r="I130" s="197"/>
      <c r="J130" s="198">
        <f>ROUND(I130*H130,2)</f>
        <v>0</v>
      </c>
      <c r="K130" s="194" t="s">
        <v>143</v>
      </c>
      <c r="L130" s="40"/>
      <c r="M130" s="199" t="s">
        <v>1</v>
      </c>
      <c r="N130" s="200" t="s">
        <v>42</v>
      </c>
      <c r="O130" s="72"/>
      <c r="P130" s="201">
        <f>O130*H130</f>
        <v>0</v>
      </c>
      <c r="Q130" s="201">
        <v>0</v>
      </c>
      <c r="R130" s="201">
        <f>Q130*H130</f>
        <v>0</v>
      </c>
      <c r="S130" s="201">
        <v>0</v>
      </c>
      <c r="T130" s="202">
        <f>S130*H130</f>
        <v>0</v>
      </c>
      <c r="U130" s="35"/>
      <c r="V130" s="35"/>
      <c r="W130" s="35"/>
      <c r="X130" s="35"/>
      <c r="Y130" s="35"/>
      <c r="Z130" s="35"/>
      <c r="AA130" s="35"/>
      <c r="AB130" s="35"/>
      <c r="AC130" s="35"/>
      <c r="AD130" s="35"/>
      <c r="AE130" s="35"/>
      <c r="AR130" s="203" t="s">
        <v>553</v>
      </c>
      <c r="AT130" s="203" t="s">
        <v>139</v>
      </c>
      <c r="AU130" s="203" t="s">
        <v>87</v>
      </c>
      <c r="AY130" s="18" t="s">
        <v>137</v>
      </c>
      <c r="BE130" s="204">
        <f>IF(N130="základní",J130,0)</f>
        <v>0</v>
      </c>
      <c r="BF130" s="204">
        <f>IF(N130="snížená",J130,0)</f>
        <v>0</v>
      </c>
      <c r="BG130" s="204">
        <f>IF(N130="zákl. přenesená",J130,0)</f>
        <v>0</v>
      </c>
      <c r="BH130" s="204">
        <f>IF(N130="sníž. přenesená",J130,0)</f>
        <v>0</v>
      </c>
      <c r="BI130" s="204">
        <f>IF(N130="nulová",J130,0)</f>
        <v>0</v>
      </c>
      <c r="BJ130" s="18" t="s">
        <v>85</v>
      </c>
      <c r="BK130" s="204">
        <f>ROUND(I130*H130,2)</f>
        <v>0</v>
      </c>
      <c r="BL130" s="18" t="s">
        <v>553</v>
      </c>
      <c r="BM130" s="203" t="s">
        <v>622</v>
      </c>
    </row>
    <row r="131" spans="1:47" s="2" customFormat="1" ht="29.25">
      <c r="A131" s="35"/>
      <c r="B131" s="36"/>
      <c r="C131" s="37"/>
      <c r="D131" s="205" t="s">
        <v>146</v>
      </c>
      <c r="E131" s="37"/>
      <c r="F131" s="206" t="s">
        <v>572</v>
      </c>
      <c r="G131" s="37"/>
      <c r="H131" s="37"/>
      <c r="I131" s="207"/>
      <c r="J131" s="37"/>
      <c r="K131" s="37"/>
      <c r="L131" s="40"/>
      <c r="M131" s="208"/>
      <c r="N131" s="209"/>
      <c r="O131" s="72"/>
      <c r="P131" s="72"/>
      <c r="Q131" s="72"/>
      <c r="R131" s="72"/>
      <c r="S131" s="72"/>
      <c r="T131" s="73"/>
      <c r="U131" s="35"/>
      <c r="V131" s="35"/>
      <c r="W131" s="35"/>
      <c r="X131" s="35"/>
      <c r="Y131" s="35"/>
      <c r="Z131" s="35"/>
      <c r="AA131" s="35"/>
      <c r="AB131" s="35"/>
      <c r="AC131" s="35"/>
      <c r="AD131" s="35"/>
      <c r="AE131" s="35"/>
      <c r="AT131" s="18" t="s">
        <v>146</v>
      </c>
      <c r="AU131" s="18" t="s">
        <v>87</v>
      </c>
    </row>
    <row r="132" spans="2:51" s="14" customFormat="1" ht="11.25">
      <c r="B132" s="221"/>
      <c r="C132" s="222"/>
      <c r="D132" s="205" t="s">
        <v>166</v>
      </c>
      <c r="E132" s="223" t="s">
        <v>1</v>
      </c>
      <c r="F132" s="224" t="s">
        <v>623</v>
      </c>
      <c r="G132" s="222"/>
      <c r="H132" s="223" t="s">
        <v>1</v>
      </c>
      <c r="I132" s="225"/>
      <c r="J132" s="222"/>
      <c r="K132" s="222"/>
      <c r="L132" s="226"/>
      <c r="M132" s="227"/>
      <c r="N132" s="228"/>
      <c r="O132" s="228"/>
      <c r="P132" s="228"/>
      <c r="Q132" s="228"/>
      <c r="R132" s="228"/>
      <c r="S132" s="228"/>
      <c r="T132" s="229"/>
      <c r="AT132" s="230" t="s">
        <v>166</v>
      </c>
      <c r="AU132" s="230" t="s">
        <v>87</v>
      </c>
      <c r="AV132" s="14" t="s">
        <v>85</v>
      </c>
      <c r="AW132" s="14" t="s">
        <v>34</v>
      </c>
      <c r="AX132" s="14" t="s">
        <v>77</v>
      </c>
      <c r="AY132" s="230" t="s">
        <v>137</v>
      </c>
    </row>
    <row r="133" spans="2:51" s="14" customFormat="1" ht="11.25">
      <c r="B133" s="221"/>
      <c r="C133" s="222"/>
      <c r="D133" s="205" t="s">
        <v>166</v>
      </c>
      <c r="E133" s="223" t="s">
        <v>1</v>
      </c>
      <c r="F133" s="224" t="s">
        <v>624</v>
      </c>
      <c r="G133" s="222"/>
      <c r="H133" s="223" t="s">
        <v>1</v>
      </c>
      <c r="I133" s="225"/>
      <c r="J133" s="222"/>
      <c r="K133" s="222"/>
      <c r="L133" s="226"/>
      <c r="M133" s="227"/>
      <c r="N133" s="228"/>
      <c r="O133" s="228"/>
      <c r="P133" s="228"/>
      <c r="Q133" s="228"/>
      <c r="R133" s="228"/>
      <c r="S133" s="228"/>
      <c r="T133" s="229"/>
      <c r="AT133" s="230" t="s">
        <v>166</v>
      </c>
      <c r="AU133" s="230" t="s">
        <v>87</v>
      </c>
      <c r="AV133" s="14" t="s">
        <v>85</v>
      </c>
      <c r="AW133" s="14" t="s">
        <v>34</v>
      </c>
      <c r="AX133" s="14" t="s">
        <v>77</v>
      </c>
      <c r="AY133" s="230" t="s">
        <v>137</v>
      </c>
    </row>
    <row r="134" spans="2:51" s="13" customFormat="1" ht="11.25">
      <c r="B134" s="210"/>
      <c r="C134" s="211"/>
      <c r="D134" s="205" t="s">
        <v>166</v>
      </c>
      <c r="E134" s="212" t="s">
        <v>1</v>
      </c>
      <c r="F134" s="213" t="s">
        <v>85</v>
      </c>
      <c r="G134" s="211"/>
      <c r="H134" s="214">
        <v>1</v>
      </c>
      <c r="I134" s="215"/>
      <c r="J134" s="211"/>
      <c r="K134" s="211"/>
      <c r="L134" s="216"/>
      <c r="M134" s="217"/>
      <c r="N134" s="218"/>
      <c r="O134" s="218"/>
      <c r="P134" s="218"/>
      <c r="Q134" s="218"/>
      <c r="R134" s="218"/>
      <c r="S134" s="218"/>
      <c r="T134" s="219"/>
      <c r="AT134" s="220" t="s">
        <v>166</v>
      </c>
      <c r="AU134" s="220" t="s">
        <v>87</v>
      </c>
      <c r="AV134" s="13" t="s">
        <v>87</v>
      </c>
      <c r="AW134" s="13" t="s">
        <v>34</v>
      </c>
      <c r="AX134" s="13" t="s">
        <v>85</v>
      </c>
      <c r="AY134" s="220" t="s">
        <v>137</v>
      </c>
    </row>
    <row r="135" spans="1:65" s="2" customFormat="1" ht="14.45" customHeight="1">
      <c r="A135" s="35"/>
      <c r="B135" s="36"/>
      <c r="C135" s="192" t="s">
        <v>152</v>
      </c>
      <c r="D135" s="192" t="s">
        <v>139</v>
      </c>
      <c r="E135" s="193" t="s">
        <v>561</v>
      </c>
      <c r="F135" s="194" t="s">
        <v>562</v>
      </c>
      <c r="G135" s="195" t="s">
        <v>618</v>
      </c>
      <c r="H135" s="196">
        <v>1</v>
      </c>
      <c r="I135" s="197"/>
      <c r="J135" s="198">
        <f>ROUND(I135*H135,2)</f>
        <v>0</v>
      </c>
      <c r="K135" s="194" t="s">
        <v>143</v>
      </c>
      <c r="L135" s="40"/>
      <c r="M135" s="199" t="s">
        <v>1</v>
      </c>
      <c r="N135" s="200" t="s">
        <v>42</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553</v>
      </c>
      <c r="AT135" s="203" t="s">
        <v>139</v>
      </c>
      <c r="AU135" s="203" t="s">
        <v>87</v>
      </c>
      <c r="AY135" s="18" t="s">
        <v>137</v>
      </c>
      <c r="BE135" s="204">
        <f>IF(N135="základní",J135,0)</f>
        <v>0</v>
      </c>
      <c r="BF135" s="204">
        <f>IF(N135="snížená",J135,0)</f>
        <v>0</v>
      </c>
      <c r="BG135" s="204">
        <f>IF(N135="zákl. přenesená",J135,0)</f>
        <v>0</v>
      </c>
      <c r="BH135" s="204">
        <f>IF(N135="sníž. přenesená",J135,0)</f>
        <v>0</v>
      </c>
      <c r="BI135" s="204">
        <f>IF(N135="nulová",J135,0)</f>
        <v>0</v>
      </c>
      <c r="BJ135" s="18" t="s">
        <v>85</v>
      </c>
      <c r="BK135" s="204">
        <f>ROUND(I135*H135,2)</f>
        <v>0</v>
      </c>
      <c r="BL135" s="18" t="s">
        <v>553</v>
      </c>
      <c r="BM135" s="203" t="s">
        <v>625</v>
      </c>
    </row>
    <row r="136" spans="1:47" s="2" customFormat="1" ht="29.25">
      <c r="A136" s="35"/>
      <c r="B136" s="36"/>
      <c r="C136" s="37"/>
      <c r="D136" s="205" t="s">
        <v>146</v>
      </c>
      <c r="E136" s="37"/>
      <c r="F136" s="206" t="s">
        <v>555</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146</v>
      </c>
      <c r="AU136" s="18" t="s">
        <v>87</v>
      </c>
    </row>
    <row r="137" spans="2:51" s="14" customFormat="1" ht="11.25">
      <c r="B137" s="221"/>
      <c r="C137" s="222"/>
      <c r="D137" s="205" t="s">
        <v>166</v>
      </c>
      <c r="E137" s="223" t="s">
        <v>1</v>
      </c>
      <c r="F137" s="224" t="s">
        <v>626</v>
      </c>
      <c r="G137" s="222"/>
      <c r="H137" s="223" t="s">
        <v>1</v>
      </c>
      <c r="I137" s="225"/>
      <c r="J137" s="222"/>
      <c r="K137" s="222"/>
      <c r="L137" s="226"/>
      <c r="M137" s="227"/>
      <c r="N137" s="228"/>
      <c r="O137" s="228"/>
      <c r="P137" s="228"/>
      <c r="Q137" s="228"/>
      <c r="R137" s="228"/>
      <c r="S137" s="228"/>
      <c r="T137" s="229"/>
      <c r="AT137" s="230" t="s">
        <v>166</v>
      </c>
      <c r="AU137" s="230" t="s">
        <v>87</v>
      </c>
      <c r="AV137" s="14" t="s">
        <v>85</v>
      </c>
      <c r="AW137" s="14" t="s">
        <v>34</v>
      </c>
      <c r="AX137" s="14" t="s">
        <v>77</v>
      </c>
      <c r="AY137" s="230" t="s">
        <v>137</v>
      </c>
    </row>
    <row r="138" spans="2:51" s="14" customFormat="1" ht="11.25">
      <c r="B138" s="221"/>
      <c r="C138" s="222"/>
      <c r="D138" s="205" t="s">
        <v>166</v>
      </c>
      <c r="E138" s="223" t="s">
        <v>1</v>
      </c>
      <c r="F138" s="224" t="s">
        <v>627</v>
      </c>
      <c r="G138" s="222"/>
      <c r="H138" s="223" t="s">
        <v>1</v>
      </c>
      <c r="I138" s="225"/>
      <c r="J138" s="222"/>
      <c r="K138" s="222"/>
      <c r="L138" s="226"/>
      <c r="M138" s="227"/>
      <c r="N138" s="228"/>
      <c r="O138" s="228"/>
      <c r="P138" s="228"/>
      <c r="Q138" s="228"/>
      <c r="R138" s="228"/>
      <c r="S138" s="228"/>
      <c r="T138" s="229"/>
      <c r="AT138" s="230" t="s">
        <v>166</v>
      </c>
      <c r="AU138" s="230" t="s">
        <v>87</v>
      </c>
      <c r="AV138" s="14" t="s">
        <v>85</v>
      </c>
      <c r="AW138" s="14" t="s">
        <v>34</v>
      </c>
      <c r="AX138" s="14" t="s">
        <v>77</v>
      </c>
      <c r="AY138" s="230" t="s">
        <v>137</v>
      </c>
    </row>
    <row r="139" spans="2:51" s="13" customFormat="1" ht="11.25">
      <c r="B139" s="210"/>
      <c r="C139" s="211"/>
      <c r="D139" s="205" t="s">
        <v>166</v>
      </c>
      <c r="E139" s="212" t="s">
        <v>1</v>
      </c>
      <c r="F139" s="213" t="s">
        <v>85</v>
      </c>
      <c r="G139" s="211"/>
      <c r="H139" s="214">
        <v>1</v>
      </c>
      <c r="I139" s="215"/>
      <c r="J139" s="211"/>
      <c r="K139" s="211"/>
      <c r="L139" s="216"/>
      <c r="M139" s="217"/>
      <c r="N139" s="218"/>
      <c r="O139" s="218"/>
      <c r="P139" s="218"/>
      <c r="Q139" s="218"/>
      <c r="R139" s="218"/>
      <c r="S139" s="218"/>
      <c r="T139" s="219"/>
      <c r="AT139" s="220" t="s">
        <v>166</v>
      </c>
      <c r="AU139" s="220" t="s">
        <v>87</v>
      </c>
      <c r="AV139" s="13" t="s">
        <v>87</v>
      </c>
      <c r="AW139" s="13" t="s">
        <v>34</v>
      </c>
      <c r="AX139" s="13" t="s">
        <v>85</v>
      </c>
      <c r="AY139" s="220" t="s">
        <v>137</v>
      </c>
    </row>
    <row r="140" spans="2:63" s="12" customFormat="1" ht="22.9" customHeight="1">
      <c r="B140" s="176"/>
      <c r="C140" s="177"/>
      <c r="D140" s="178" t="s">
        <v>76</v>
      </c>
      <c r="E140" s="190" t="s">
        <v>628</v>
      </c>
      <c r="F140" s="190" t="s">
        <v>629</v>
      </c>
      <c r="G140" s="177"/>
      <c r="H140" s="177"/>
      <c r="I140" s="180"/>
      <c r="J140" s="191">
        <f>BK140</f>
        <v>0</v>
      </c>
      <c r="K140" s="177"/>
      <c r="L140" s="182"/>
      <c r="M140" s="183"/>
      <c r="N140" s="184"/>
      <c r="O140" s="184"/>
      <c r="P140" s="185">
        <f>SUM(P141:P146)</f>
        <v>0</v>
      </c>
      <c r="Q140" s="184"/>
      <c r="R140" s="185">
        <f>SUM(R141:R146)</f>
        <v>0</v>
      </c>
      <c r="S140" s="184"/>
      <c r="T140" s="186">
        <f>SUM(T141:T146)</f>
        <v>0</v>
      </c>
      <c r="AR140" s="187" t="s">
        <v>161</v>
      </c>
      <c r="AT140" s="188" t="s">
        <v>76</v>
      </c>
      <c r="AU140" s="188" t="s">
        <v>85</v>
      </c>
      <c r="AY140" s="187" t="s">
        <v>137</v>
      </c>
      <c r="BK140" s="189">
        <f>SUM(BK141:BK146)</f>
        <v>0</v>
      </c>
    </row>
    <row r="141" spans="1:65" s="2" customFormat="1" ht="14.45" customHeight="1">
      <c r="A141" s="35"/>
      <c r="B141" s="36"/>
      <c r="C141" s="192" t="s">
        <v>144</v>
      </c>
      <c r="D141" s="192" t="s">
        <v>139</v>
      </c>
      <c r="E141" s="193" t="s">
        <v>630</v>
      </c>
      <c r="F141" s="194" t="s">
        <v>629</v>
      </c>
      <c r="G141" s="195" t="s">
        <v>618</v>
      </c>
      <c r="H141" s="196">
        <v>1</v>
      </c>
      <c r="I141" s="197"/>
      <c r="J141" s="198">
        <f>ROUND(I141*H141,2)</f>
        <v>0</v>
      </c>
      <c r="K141" s="194" t="s">
        <v>143</v>
      </c>
      <c r="L141" s="40"/>
      <c r="M141" s="199" t="s">
        <v>1</v>
      </c>
      <c r="N141" s="200" t="s">
        <v>42</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553</v>
      </c>
      <c r="AT141" s="203" t="s">
        <v>139</v>
      </c>
      <c r="AU141" s="203" t="s">
        <v>87</v>
      </c>
      <c r="AY141" s="18" t="s">
        <v>137</v>
      </c>
      <c r="BE141" s="204">
        <f>IF(N141="základní",J141,0)</f>
        <v>0</v>
      </c>
      <c r="BF141" s="204">
        <f>IF(N141="snížená",J141,0)</f>
        <v>0</v>
      </c>
      <c r="BG141" s="204">
        <f>IF(N141="zákl. přenesená",J141,0)</f>
        <v>0</v>
      </c>
      <c r="BH141" s="204">
        <f>IF(N141="sníž. přenesená",J141,0)</f>
        <v>0</v>
      </c>
      <c r="BI141" s="204">
        <f>IF(N141="nulová",J141,0)</f>
        <v>0</v>
      </c>
      <c r="BJ141" s="18" t="s">
        <v>85</v>
      </c>
      <c r="BK141" s="204">
        <f>ROUND(I141*H141,2)</f>
        <v>0</v>
      </c>
      <c r="BL141" s="18" t="s">
        <v>553</v>
      </c>
      <c r="BM141" s="203" t="s">
        <v>631</v>
      </c>
    </row>
    <row r="142" spans="1:47" s="2" customFormat="1" ht="29.25">
      <c r="A142" s="35"/>
      <c r="B142" s="36"/>
      <c r="C142" s="37"/>
      <c r="D142" s="205" t="s">
        <v>146</v>
      </c>
      <c r="E142" s="37"/>
      <c r="F142" s="206" t="s">
        <v>572</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146</v>
      </c>
      <c r="AU142" s="18" t="s">
        <v>87</v>
      </c>
    </row>
    <row r="143" spans="2:51" s="14" customFormat="1" ht="11.25">
      <c r="B143" s="221"/>
      <c r="C143" s="222"/>
      <c r="D143" s="205" t="s">
        <v>166</v>
      </c>
      <c r="E143" s="223" t="s">
        <v>1</v>
      </c>
      <c r="F143" s="224" t="s">
        <v>632</v>
      </c>
      <c r="G143" s="222"/>
      <c r="H143" s="223" t="s">
        <v>1</v>
      </c>
      <c r="I143" s="225"/>
      <c r="J143" s="222"/>
      <c r="K143" s="222"/>
      <c r="L143" s="226"/>
      <c r="M143" s="227"/>
      <c r="N143" s="228"/>
      <c r="O143" s="228"/>
      <c r="P143" s="228"/>
      <c r="Q143" s="228"/>
      <c r="R143" s="228"/>
      <c r="S143" s="228"/>
      <c r="T143" s="229"/>
      <c r="AT143" s="230" t="s">
        <v>166</v>
      </c>
      <c r="AU143" s="230" t="s">
        <v>87</v>
      </c>
      <c r="AV143" s="14" t="s">
        <v>85</v>
      </c>
      <c r="AW143" s="14" t="s">
        <v>34</v>
      </c>
      <c r="AX143" s="14" t="s">
        <v>77</v>
      </c>
      <c r="AY143" s="230" t="s">
        <v>137</v>
      </c>
    </row>
    <row r="144" spans="2:51" s="14" customFormat="1" ht="11.25">
      <c r="B144" s="221"/>
      <c r="C144" s="222"/>
      <c r="D144" s="205" t="s">
        <v>166</v>
      </c>
      <c r="E144" s="223" t="s">
        <v>1</v>
      </c>
      <c r="F144" s="224" t="s">
        <v>633</v>
      </c>
      <c r="G144" s="222"/>
      <c r="H144" s="223" t="s">
        <v>1</v>
      </c>
      <c r="I144" s="225"/>
      <c r="J144" s="222"/>
      <c r="K144" s="222"/>
      <c r="L144" s="226"/>
      <c r="M144" s="227"/>
      <c r="N144" s="228"/>
      <c r="O144" s="228"/>
      <c r="P144" s="228"/>
      <c r="Q144" s="228"/>
      <c r="R144" s="228"/>
      <c r="S144" s="228"/>
      <c r="T144" s="229"/>
      <c r="AT144" s="230" t="s">
        <v>166</v>
      </c>
      <c r="AU144" s="230" t="s">
        <v>87</v>
      </c>
      <c r="AV144" s="14" t="s">
        <v>85</v>
      </c>
      <c r="AW144" s="14" t="s">
        <v>34</v>
      </c>
      <c r="AX144" s="14" t="s">
        <v>77</v>
      </c>
      <c r="AY144" s="230" t="s">
        <v>137</v>
      </c>
    </row>
    <row r="145" spans="2:51" s="14" customFormat="1" ht="11.25">
      <c r="B145" s="221"/>
      <c r="C145" s="222"/>
      <c r="D145" s="205" t="s">
        <v>166</v>
      </c>
      <c r="E145" s="223" t="s">
        <v>1</v>
      </c>
      <c r="F145" s="224" t="s">
        <v>634</v>
      </c>
      <c r="G145" s="222"/>
      <c r="H145" s="223" t="s">
        <v>1</v>
      </c>
      <c r="I145" s="225"/>
      <c r="J145" s="222"/>
      <c r="K145" s="222"/>
      <c r="L145" s="226"/>
      <c r="M145" s="227"/>
      <c r="N145" s="228"/>
      <c r="O145" s="228"/>
      <c r="P145" s="228"/>
      <c r="Q145" s="228"/>
      <c r="R145" s="228"/>
      <c r="S145" s="228"/>
      <c r="T145" s="229"/>
      <c r="AT145" s="230" t="s">
        <v>166</v>
      </c>
      <c r="AU145" s="230" t="s">
        <v>87</v>
      </c>
      <c r="AV145" s="14" t="s">
        <v>85</v>
      </c>
      <c r="AW145" s="14" t="s">
        <v>34</v>
      </c>
      <c r="AX145" s="14" t="s">
        <v>77</v>
      </c>
      <c r="AY145" s="230" t="s">
        <v>137</v>
      </c>
    </row>
    <row r="146" spans="2:51" s="13" customFormat="1" ht="11.25">
      <c r="B146" s="210"/>
      <c r="C146" s="211"/>
      <c r="D146" s="205" t="s">
        <v>166</v>
      </c>
      <c r="E146" s="212" t="s">
        <v>1</v>
      </c>
      <c r="F146" s="213" t="s">
        <v>85</v>
      </c>
      <c r="G146" s="211"/>
      <c r="H146" s="214">
        <v>1</v>
      </c>
      <c r="I146" s="215"/>
      <c r="J146" s="211"/>
      <c r="K146" s="211"/>
      <c r="L146" s="216"/>
      <c r="M146" s="217"/>
      <c r="N146" s="218"/>
      <c r="O146" s="218"/>
      <c r="P146" s="218"/>
      <c r="Q146" s="218"/>
      <c r="R146" s="218"/>
      <c r="S146" s="218"/>
      <c r="T146" s="219"/>
      <c r="AT146" s="220" t="s">
        <v>166</v>
      </c>
      <c r="AU146" s="220" t="s">
        <v>87</v>
      </c>
      <c r="AV146" s="13" t="s">
        <v>87</v>
      </c>
      <c r="AW146" s="13" t="s">
        <v>34</v>
      </c>
      <c r="AX146" s="13" t="s">
        <v>85</v>
      </c>
      <c r="AY146" s="220" t="s">
        <v>137</v>
      </c>
    </row>
    <row r="147" spans="2:63" s="12" customFormat="1" ht="22.9" customHeight="1">
      <c r="B147" s="176"/>
      <c r="C147" s="177"/>
      <c r="D147" s="178" t="s">
        <v>76</v>
      </c>
      <c r="E147" s="190" t="s">
        <v>635</v>
      </c>
      <c r="F147" s="190" t="s">
        <v>570</v>
      </c>
      <c r="G147" s="177"/>
      <c r="H147" s="177"/>
      <c r="I147" s="180"/>
      <c r="J147" s="191">
        <f>BK147</f>
        <v>0</v>
      </c>
      <c r="K147" s="177"/>
      <c r="L147" s="182"/>
      <c r="M147" s="183"/>
      <c r="N147" s="184"/>
      <c r="O147" s="184"/>
      <c r="P147" s="185">
        <f>SUM(P148:P158)</f>
        <v>0</v>
      </c>
      <c r="Q147" s="184"/>
      <c r="R147" s="185">
        <f>SUM(R148:R158)</f>
        <v>0</v>
      </c>
      <c r="S147" s="184"/>
      <c r="T147" s="186">
        <f>SUM(T148:T158)</f>
        <v>0</v>
      </c>
      <c r="AR147" s="187" t="s">
        <v>161</v>
      </c>
      <c r="AT147" s="188" t="s">
        <v>76</v>
      </c>
      <c r="AU147" s="188" t="s">
        <v>85</v>
      </c>
      <c r="AY147" s="187" t="s">
        <v>137</v>
      </c>
      <c r="BK147" s="189">
        <f>SUM(BK148:BK158)</f>
        <v>0</v>
      </c>
    </row>
    <row r="148" spans="1:65" s="2" customFormat="1" ht="14.45" customHeight="1">
      <c r="A148" s="35"/>
      <c r="B148" s="36"/>
      <c r="C148" s="192" t="s">
        <v>161</v>
      </c>
      <c r="D148" s="192" t="s">
        <v>139</v>
      </c>
      <c r="E148" s="193" t="s">
        <v>569</v>
      </c>
      <c r="F148" s="194" t="s">
        <v>570</v>
      </c>
      <c r="G148" s="195" t="s">
        <v>618</v>
      </c>
      <c r="H148" s="196">
        <v>1</v>
      </c>
      <c r="I148" s="197"/>
      <c r="J148" s="198">
        <f>ROUND(I148*H148,2)</f>
        <v>0</v>
      </c>
      <c r="K148" s="194" t="s">
        <v>143</v>
      </c>
      <c r="L148" s="40"/>
      <c r="M148" s="199" t="s">
        <v>1</v>
      </c>
      <c r="N148" s="200" t="s">
        <v>42</v>
      </c>
      <c r="O148" s="72"/>
      <c r="P148" s="201">
        <f>O148*H148</f>
        <v>0</v>
      </c>
      <c r="Q148" s="201">
        <v>0</v>
      </c>
      <c r="R148" s="201">
        <f>Q148*H148</f>
        <v>0</v>
      </c>
      <c r="S148" s="201">
        <v>0</v>
      </c>
      <c r="T148" s="202">
        <f>S148*H148</f>
        <v>0</v>
      </c>
      <c r="U148" s="35"/>
      <c r="V148" s="35"/>
      <c r="W148" s="35"/>
      <c r="X148" s="35"/>
      <c r="Y148" s="35"/>
      <c r="Z148" s="35"/>
      <c r="AA148" s="35"/>
      <c r="AB148" s="35"/>
      <c r="AC148" s="35"/>
      <c r="AD148" s="35"/>
      <c r="AE148" s="35"/>
      <c r="AR148" s="203" t="s">
        <v>553</v>
      </c>
      <c r="AT148" s="203" t="s">
        <v>139</v>
      </c>
      <c r="AU148" s="203" t="s">
        <v>87</v>
      </c>
      <c r="AY148" s="18" t="s">
        <v>137</v>
      </c>
      <c r="BE148" s="204">
        <f>IF(N148="základní",J148,0)</f>
        <v>0</v>
      </c>
      <c r="BF148" s="204">
        <f>IF(N148="snížená",J148,0)</f>
        <v>0</v>
      </c>
      <c r="BG148" s="204">
        <f>IF(N148="zákl. přenesená",J148,0)</f>
        <v>0</v>
      </c>
      <c r="BH148" s="204">
        <f>IF(N148="sníž. přenesená",J148,0)</f>
        <v>0</v>
      </c>
      <c r="BI148" s="204">
        <f>IF(N148="nulová",J148,0)</f>
        <v>0</v>
      </c>
      <c r="BJ148" s="18" t="s">
        <v>85</v>
      </c>
      <c r="BK148" s="204">
        <f>ROUND(I148*H148,2)</f>
        <v>0</v>
      </c>
      <c r="BL148" s="18" t="s">
        <v>553</v>
      </c>
      <c r="BM148" s="203" t="s">
        <v>636</v>
      </c>
    </row>
    <row r="149" spans="1:47" s="2" customFormat="1" ht="29.25">
      <c r="A149" s="35"/>
      <c r="B149" s="36"/>
      <c r="C149" s="37"/>
      <c r="D149" s="205" t="s">
        <v>146</v>
      </c>
      <c r="E149" s="37"/>
      <c r="F149" s="206" t="s">
        <v>572</v>
      </c>
      <c r="G149" s="37"/>
      <c r="H149" s="37"/>
      <c r="I149" s="207"/>
      <c r="J149" s="37"/>
      <c r="K149" s="37"/>
      <c r="L149" s="40"/>
      <c r="M149" s="208"/>
      <c r="N149" s="209"/>
      <c r="O149" s="72"/>
      <c r="P149" s="72"/>
      <c r="Q149" s="72"/>
      <c r="R149" s="72"/>
      <c r="S149" s="72"/>
      <c r="T149" s="73"/>
      <c r="U149" s="35"/>
      <c r="V149" s="35"/>
      <c r="W149" s="35"/>
      <c r="X149" s="35"/>
      <c r="Y149" s="35"/>
      <c r="Z149" s="35"/>
      <c r="AA149" s="35"/>
      <c r="AB149" s="35"/>
      <c r="AC149" s="35"/>
      <c r="AD149" s="35"/>
      <c r="AE149" s="35"/>
      <c r="AT149" s="18" t="s">
        <v>146</v>
      </c>
      <c r="AU149" s="18" t="s">
        <v>87</v>
      </c>
    </row>
    <row r="150" spans="2:51" s="14" customFormat="1" ht="11.25">
      <c r="B150" s="221"/>
      <c r="C150" s="222"/>
      <c r="D150" s="205" t="s">
        <v>166</v>
      </c>
      <c r="E150" s="223" t="s">
        <v>1</v>
      </c>
      <c r="F150" s="224" t="s">
        <v>637</v>
      </c>
      <c r="G150" s="222"/>
      <c r="H150" s="223" t="s">
        <v>1</v>
      </c>
      <c r="I150" s="225"/>
      <c r="J150" s="222"/>
      <c r="K150" s="222"/>
      <c r="L150" s="226"/>
      <c r="M150" s="227"/>
      <c r="N150" s="228"/>
      <c r="O150" s="228"/>
      <c r="P150" s="228"/>
      <c r="Q150" s="228"/>
      <c r="R150" s="228"/>
      <c r="S150" s="228"/>
      <c r="T150" s="229"/>
      <c r="AT150" s="230" t="s">
        <v>166</v>
      </c>
      <c r="AU150" s="230" t="s">
        <v>87</v>
      </c>
      <c r="AV150" s="14" t="s">
        <v>85</v>
      </c>
      <c r="AW150" s="14" t="s">
        <v>34</v>
      </c>
      <c r="AX150" s="14" t="s">
        <v>77</v>
      </c>
      <c r="AY150" s="230" t="s">
        <v>137</v>
      </c>
    </row>
    <row r="151" spans="2:51" s="13" customFormat="1" ht="11.25">
      <c r="B151" s="210"/>
      <c r="C151" s="211"/>
      <c r="D151" s="205" t="s">
        <v>166</v>
      </c>
      <c r="E151" s="212" t="s">
        <v>1</v>
      </c>
      <c r="F151" s="213" t="s">
        <v>85</v>
      </c>
      <c r="G151" s="211"/>
      <c r="H151" s="214">
        <v>1</v>
      </c>
      <c r="I151" s="215"/>
      <c r="J151" s="211"/>
      <c r="K151" s="211"/>
      <c r="L151" s="216"/>
      <c r="M151" s="217"/>
      <c r="N151" s="218"/>
      <c r="O151" s="218"/>
      <c r="P151" s="218"/>
      <c r="Q151" s="218"/>
      <c r="R151" s="218"/>
      <c r="S151" s="218"/>
      <c r="T151" s="219"/>
      <c r="AT151" s="220" t="s">
        <v>166</v>
      </c>
      <c r="AU151" s="220" t="s">
        <v>87</v>
      </c>
      <c r="AV151" s="13" t="s">
        <v>87</v>
      </c>
      <c r="AW151" s="13" t="s">
        <v>34</v>
      </c>
      <c r="AX151" s="13" t="s">
        <v>85</v>
      </c>
      <c r="AY151" s="220" t="s">
        <v>137</v>
      </c>
    </row>
    <row r="152" spans="1:65" s="2" customFormat="1" ht="14.45" customHeight="1">
      <c r="A152" s="35"/>
      <c r="B152" s="36"/>
      <c r="C152" s="192" t="s">
        <v>168</v>
      </c>
      <c r="D152" s="192" t="s">
        <v>139</v>
      </c>
      <c r="E152" s="193" t="s">
        <v>579</v>
      </c>
      <c r="F152" s="194" t="s">
        <v>580</v>
      </c>
      <c r="G152" s="195" t="s">
        <v>618</v>
      </c>
      <c r="H152" s="196">
        <v>1</v>
      </c>
      <c r="I152" s="197"/>
      <c r="J152" s="198">
        <f>ROUND(I152*H152,2)</f>
        <v>0</v>
      </c>
      <c r="K152" s="194" t="s">
        <v>143</v>
      </c>
      <c r="L152" s="40"/>
      <c r="M152" s="199" t="s">
        <v>1</v>
      </c>
      <c r="N152" s="200" t="s">
        <v>42</v>
      </c>
      <c r="O152" s="72"/>
      <c r="P152" s="201">
        <f>O152*H152</f>
        <v>0</v>
      </c>
      <c r="Q152" s="201">
        <v>0</v>
      </c>
      <c r="R152" s="201">
        <f>Q152*H152</f>
        <v>0</v>
      </c>
      <c r="S152" s="201">
        <v>0</v>
      </c>
      <c r="T152" s="202">
        <f>S152*H152</f>
        <v>0</v>
      </c>
      <c r="U152" s="35"/>
      <c r="V152" s="35"/>
      <c r="W152" s="35"/>
      <c r="X152" s="35"/>
      <c r="Y152" s="35"/>
      <c r="Z152" s="35"/>
      <c r="AA152" s="35"/>
      <c r="AB152" s="35"/>
      <c r="AC152" s="35"/>
      <c r="AD152" s="35"/>
      <c r="AE152" s="35"/>
      <c r="AR152" s="203" t="s">
        <v>553</v>
      </c>
      <c r="AT152" s="203" t="s">
        <v>139</v>
      </c>
      <c r="AU152" s="203" t="s">
        <v>87</v>
      </c>
      <c r="AY152" s="18" t="s">
        <v>137</v>
      </c>
      <c r="BE152" s="204">
        <f>IF(N152="základní",J152,0)</f>
        <v>0</v>
      </c>
      <c r="BF152" s="204">
        <f>IF(N152="snížená",J152,0)</f>
        <v>0</v>
      </c>
      <c r="BG152" s="204">
        <f>IF(N152="zákl. přenesená",J152,0)</f>
        <v>0</v>
      </c>
      <c r="BH152" s="204">
        <f>IF(N152="sníž. přenesená",J152,0)</f>
        <v>0</v>
      </c>
      <c r="BI152" s="204">
        <f>IF(N152="nulová",J152,0)</f>
        <v>0</v>
      </c>
      <c r="BJ152" s="18" t="s">
        <v>85</v>
      </c>
      <c r="BK152" s="204">
        <f>ROUND(I152*H152,2)</f>
        <v>0</v>
      </c>
      <c r="BL152" s="18" t="s">
        <v>553</v>
      </c>
      <c r="BM152" s="203" t="s">
        <v>638</v>
      </c>
    </row>
    <row r="153" spans="1:47" s="2" customFormat="1" ht="29.25">
      <c r="A153" s="35"/>
      <c r="B153" s="36"/>
      <c r="C153" s="37"/>
      <c r="D153" s="205" t="s">
        <v>146</v>
      </c>
      <c r="E153" s="37"/>
      <c r="F153" s="206" t="s">
        <v>577</v>
      </c>
      <c r="G153" s="37"/>
      <c r="H153" s="37"/>
      <c r="I153" s="207"/>
      <c r="J153" s="37"/>
      <c r="K153" s="37"/>
      <c r="L153" s="40"/>
      <c r="M153" s="208"/>
      <c r="N153" s="209"/>
      <c r="O153" s="72"/>
      <c r="P153" s="72"/>
      <c r="Q153" s="72"/>
      <c r="R153" s="72"/>
      <c r="S153" s="72"/>
      <c r="T153" s="73"/>
      <c r="U153" s="35"/>
      <c r="V153" s="35"/>
      <c r="W153" s="35"/>
      <c r="X153" s="35"/>
      <c r="Y153" s="35"/>
      <c r="Z153" s="35"/>
      <c r="AA153" s="35"/>
      <c r="AB153" s="35"/>
      <c r="AC153" s="35"/>
      <c r="AD153" s="35"/>
      <c r="AE153" s="35"/>
      <c r="AT153" s="18" t="s">
        <v>146</v>
      </c>
      <c r="AU153" s="18" t="s">
        <v>87</v>
      </c>
    </row>
    <row r="154" spans="2:51" s="14" customFormat="1" ht="11.25">
      <c r="B154" s="221"/>
      <c r="C154" s="222"/>
      <c r="D154" s="205" t="s">
        <v>166</v>
      </c>
      <c r="E154" s="223" t="s">
        <v>1</v>
      </c>
      <c r="F154" s="224" t="s">
        <v>639</v>
      </c>
      <c r="G154" s="222"/>
      <c r="H154" s="223" t="s">
        <v>1</v>
      </c>
      <c r="I154" s="225"/>
      <c r="J154" s="222"/>
      <c r="K154" s="222"/>
      <c r="L154" s="226"/>
      <c r="M154" s="227"/>
      <c r="N154" s="228"/>
      <c r="O154" s="228"/>
      <c r="P154" s="228"/>
      <c r="Q154" s="228"/>
      <c r="R154" s="228"/>
      <c r="S154" s="228"/>
      <c r="T154" s="229"/>
      <c r="AT154" s="230" t="s">
        <v>166</v>
      </c>
      <c r="AU154" s="230" t="s">
        <v>87</v>
      </c>
      <c r="AV154" s="14" t="s">
        <v>85</v>
      </c>
      <c r="AW154" s="14" t="s">
        <v>34</v>
      </c>
      <c r="AX154" s="14" t="s">
        <v>77</v>
      </c>
      <c r="AY154" s="230" t="s">
        <v>137</v>
      </c>
    </row>
    <row r="155" spans="2:51" s="14" customFormat="1" ht="22.5">
      <c r="B155" s="221"/>
      <c r="C155" s="222"/>
      <c r="D155" s="205" t="s">
        <v>166</v>
      </c>
      <c r="E155" s="223" t="s">
        <v>1</v>
      </c>
      <c r="F155" s="224" t="s">
        <v>640</v>
      </c>
      <c r="G155" s="222"/>
      <c r="H155" s="223" t="s">
        <v>1</v>
      </c>
      <c r="I155" s="225"/>
      <c r="J155" s="222"/>
      <c r="K155" s="222"/>
      <c r="L155" s="226"/>
      <c r="M155" s="227"/>
      <c r="N155" s="228"/>
      <c r="O155" s="228"/>
      <c r="P155" s="228"/>
      <c r="Q155" s="228"/>
      <c r="R155" s="228"/>
      <c r="S155" s="228"/>
      <c r="T155" s="229"/>
      <c r="AT155" s="230" t="s">
        <v>166</v>
      </c>
      <c r="AU155" s="230" t="s">
        <v>87</v>
      </c>
      <c r="AV155" s="14" t="s">
        <v>85</v>
      </c>
      <c r="AW155" s="14" t="s">
        <v>34</v>
      </c>
      <c r="AX155" s="14" t="s">
        <v>77</v>
      </c>
      <c r="AY155" s="230" t="s">
        <v>137</v>
      </c>
    </row>
    <row r="156" spans="2:51" s="14" customFormat="1" ht="11.25">
      <c r="B156" s="221"/>
      <c r="C156" s="222"/>
      <c r="D156" s="205" t="s">
        <v>166</v>
      </c>
      <c r="E156" s="223" t="s">
        <v>1</v>
      </c>
      <c r="F156" s="224" t="s">
        <v>641</v>
      </c>
      <c r="G156" s="222"/>
      <c r="H156" s="223" t="s">
        <v>1</v>
      </c>
      <c r="I156" s="225"/>
      <c r="J156" s="222"/>
      <c r="K156" s="222"/>
      <c r="L156" s="226"/>
      <c r="M156" s="227"/>
      <c r="N156" s="228"/>
      <c r="O156" s="228"/>
      <c r="P156" s="228"/>
      <c r="Q156" s="228"/>
      <c r="R156" s="228"/>
      <c r="S156" s="228"/>
      <c r="T156" s="229"/>
      <c r="AT156" s="230" t="s">
        <v>166</v>
      </c>
      <c r="AU156" s="230" t="s">
        <v>87</v>
      </c>
      <c r="AV156" s="14" t="s">
        <v>85</v>
      </c>
      <c r="AW156" s="14" t="s">
        <v>34</v>
      </c>
      <c r="AX156" s="14" t="s">
        <v>77</v>
      </c>
      <c r="AY156" s="230" t="s">
        <v>137</v>
      </c>
    </row>
    <row r="157" spans="2:51" s="14" customFormat="1" ht="11.25">
      <c r="B157" s="221"/>
      <c r="C157" s="222"/>
      <c r="D157" s="205" t="s">
        <v>166</v>
      </c>
      <c r="E157" s="223" t="s">
        <v>1</v>
      </c>
      <c r="F157" s="224" t="s">
        <v>642</v>
      </c>
      <c r="G157" s="222"/>
      <c r="H157" s="223" t="s">
        <v>1</v>
      </c>
      <c r="I157" s="225"/>
      <c r="J157" s="222"/>
      <c r="K157" s="222"/>
      <c r="L157" s="226"/>
      <c r="M157" s="227"/>
      <c r="N157" s="228"/>
      <c r="O157" s="228"/>
      <c r="P157" s="228"/>
      <c r="Q157" s="228"/>
      <c r="R157" s="228"/>
      <c r="S157" s="228"/>
      <c r="T157" s="229"/>
      <c r="AT157" s="230" t="s">
        <v>166</v>
      </c>
      <c r="AU157" s="230" t="s">
        <v>87</v>
      </c>
      <c r="AV157" s="14" t="s">
        <v>85</v>
      </c>
      <c r="AW157" s="14" t="s">
        <v>34</v>
      </c>
      <c r="AX157" s="14" t="s">
        <v>77</v>
      </c>
      <c r="AY157" s="230" t="s">
        <v>137</v>
      </c>
    </row>
    <row r="158" spans="2:51" s="13" customFormat="1" ht="11.25">
      <c r="B158" s="210"/>
      <c r="C158" s="211"/>
      <c r="D158" s="205" t="s">
        <v>166</v>
      </c>
      <c r="E158" s="212" t="s">
        <v>1</v>
      </c>
      <c r="F158" s="213" t="s">
        <v>85</v>
      </c>
      <c r="G158" s="211"/>
      <c r="H158" s="214">
        <v>1</v>
      </c>
      <c r="I158" s="215"/>
      <c r="J158" s="211"/>
      <c r="K158" s="211"/>
      <c r="L158" s="216"/>
      <c r="M158" s="217"/>
      <c r="N158" s="218"/>
      <c r="O158" s="218"/>
      <c r="P158" s="218"/>
      <c r="Q158" s="218"/>
      <c r="R158" s="218"/>
      <c r="S158" s="218"/>
      <c r="T158" s="219"/>
      <c r="AT158" s="220" t="s">
        <v>166</v>
      </c>
      <c r="AU158" s="220" t="s">
        <v>87</v>
      </c>
      <c r="AV158" s="13" t="s">
        <v>87</v>
      </c>
      <c r="AW158" s="13" t="s">
        <v>34</v>
      </c>
      <c r="AX158" s="13" t="s">
        <v>85</v>
      </c>
      <c r="AY158" s="220" t="s">
        <v>137</v>
      </c>
    </row>
    <row r="159" spans="2:63" s="12" customFormat="1" ht="22.9" customHeight="1">
      <c r="B159" s="176"/>
      <c r="C159" s="177"/>
      <c r="D159" s="178" t="s">
        <v>76</v>
      </c>
      <c r="E159" s="190" t="s">
        <v>643</v>
      </c>
      <c r="F159" s="190" t="s">
        <v>584</v>
      </c>
      <c r="G159" s="177"/>
      <c r="H159" s="177"/>
      <c r="I159" s="180"/>
      <c r="J159" s="191">
        <f>BK159</f>
        <v>0</v>
      </c>
      <c r="K159" s="177"/>
      <c r="L159" s="182"/>
      <c r="M159" s="183"/>
      <c r="N159" s="184"/>
      <c r="O159" s="184"/>
      <c r="P159" s="185">
        <f>SUM(P160:P169)</f>
        <v>0</v>
      </c>
      <c r="Q159" s="184"/>
      <c r="R159" s="185">
        <f>SUM(R160:R169)</f>
        <v>0</v>
      </c>
      <c r="S159" s="184"/>
      <c r="T159" s="186">
        <f>SUM(T160:T169)</f>
        <v>0</v>
      </c>
      <c r="AR159" s="187" t="s">
        <v>161</v>
      </c>
      <c r="AT159" s="188" t="s">
        <v>76</v>
      </c>
      <c r="AU159" s="188" t="s">
        <v>85</v>
      </c>
      <c r="AY159" s="187" t="s">
        <v>137</v>
      </c>
      <c r="BK159" s="189">
        <f>SUM(BK160:BK169)</f>
        <v>0</v>
      </c>
    </row>
    <row r="160" spans="1:65" s="2" customFormat="1" ht="14.45" customHeight="1">
      <c r="A160" s="35"/>
      <c r="B160" s="36"/>
      <c r="C160" s="192" t="s">
        <v>174</v>
      </c>
      <c r="D160" s="192" t="s">
        <v>139</v>
      </c>
      <c r="E160" s="193" t="s">
        <v>583</v>
      </c>
      <c r="F160" s="194" t="s">
        <v>584</v>
      </c>
      <c r="G160" s="195" t="s">
        <v>618</v>
      </c>
      <c r="H160" s="196">
        <v>1</v>
      </c>
      <c r="I160" s="197"/>
      <c r="J160" s="198">
        <f>ROUND(I160*H160,2)</f>
        <v>0</v>
      </c>
      <c r="K160" s="194" t="s">
        <v>143</v>
      </c>
      <c r="L160" s="40"/>
      <c r="M160" s="199" t="s">
        <v>1</v>
      </c>
      <c r="N160" s="200" t="s">
        <v>42</v>
      </c>
      <c r="O160" s="72"/>
      <c r="P160" s="201">
        <f>O160*H160</f>
        <v>0</v>
      </c>
      <c r="Q160" s="201">
        <v>0</v>
      </c>
      <c r="R160" s="201">
        <f>Q160*H160</f>
        <v>0</v>
      </c>
      <c r="S160" s="201">
        <v>0</v>
      </c>
      <c r="T160" s="202">
        <f>S160*H160</f>
        <v>0</v>
      </c>
      <c r="U160" s="35"/>
      <c r="V160" s="35"/>
      <c r="W160" s="35"/>
      <c r="X160" s="35"/>
      <c r="Y160" s="35"/>
      <c r="Z160" s="35"/>
      <c r="AA160" s="35"/>
      <c r="AB160" s="35"/>
      <c r="AC160" s="35"/>
      <c r="AD160" s="35"/>
      <c r="AE160" s="35"/>
      <c r="AR160" s="203" t="s">
        <v>553</v>
      </c>
      <c r="AT160" s="203" t="s">
        <v>139</v>
      </c>
      <c r="AU160" s="203" t="s">
        <v>87</v>
      </c>
      <c r="AY160" s="18" t="s">
        <v>137</v>
      </c>
      <c r="BE160" s="204">
        <f>IF(N160="základní",J160,0)</f>
        <v>0</v>
      </c>
      <c r="BF160" s="204">
        <f>IF(N160="snížená",J160,0)</f>
        <v>0</v>
      </c>
      <c r="BG160" s="204">
        <f>IF(N160="zákl. přenesená",J160,0)</f>
        <v>0</v>
      </c>
      <c r="BH160" s="204">
        <f>IF(N160="sníž. přenesená",J160,0)</f>
        <v>0</v>
      </c>
      <c r="BI160" s="204">
        <f>IF(N160="nulová",J160,0)</f>
        <v>0</v>
      </c>
      <c r="BJ160" s="18" t="s">
        <v>85</v>
      </c>
      <c r="BK160" s="204">
        <f>ROUND(I160*H160,2)</f>
        <v>0</v>
      </c>
      <c r="BL160" s="18" t="s">
        <v>553</v>
      </c>
      <c r="BM160" s="203" t="s">
        <v>644</v>
      </c>
    </row>
    <row r="161" spans="1:47" s="2" customFormat="1" ht="29.25">
      <c r="A161" s="35"/>
      <c r="B161" s="36"/>
      <c r="C161" s="37"/>
      <c r="D161" s="205" t="s">
        <v>146</v>
      </c>
      <c r="E161" s="37"/>
      <c r="F161" s="206" t="s">
        <v>572</v>
      </c>
      <c r="G161" s="37"/>
      <c r="H161" s="37"/>
      <c r="I161" s="207"/>
      <c r="J161" s="37"/>
      <c r="K161" s="37"/>
      <c r="L161" s="40"/>
      <c r="M161" s="208"/>
      <c r="N161" s="209"/>
      <c r="O161" s="72"/>
      <c r="P161" s="72"/>
      <c r="Q161" s="72"/>
      <c r="R161" s="72"/>
      <c r="S161" s="72"/>
      <c r="T161" s="73"/>
      <c r="U161" s="35"/>
      <c r="V161" s="35"/>
      <c r="W161" s="35"/>
      <c r="X161" s="35"/>
      <c r="Y161" s="35"/>
      <c r="Z161" s="35"/>
      <c r="AA161" s="35"/>
      <c r="AB161" s="35"/>
      <c r="AC161" s="35"/>
      <c r="AD161" s="35"/>
      <c r="AE161" s="35"/>
      <c r="AT161" s="18" t="s">
        <v>146</v>
      </c>
      <c r="AU161" s="18" t="s">
        <v>87</v>
      </c>
    </row>
    <row r="162" spans="1:65" s="2" customFormat="1" ht="14.45" customHeight="1">
      <c r="A162" s="35"/>
      <c r="B162" s="36"/>
      <c r="C162" s="192" t="s">
        <v>181</v>
      </c>
      <c r="D162" s="192" t="s">
        <v>139</v>
      </c>
      <c r="E162" s="193" t="s">
        <v>645</v>
      </c>
      <c r="F162" s="194" t="s">
        <v>646</v>
      </c>
      <c r="G162" s="195" t="s">
        <v>618</v>
      </c>
      <c r="H162" s="196">
        <v>1</v>
      </c>
      <c r="I162" s="197"/>
      <c r="J162" s="198">
        <f>ROUND(I162*H162,2)</f>
        <v>0</v>
      </c>
      <c r="K162" s="194" t="s">
        <v>143</v>
      </c>
      <c r="L162" s="40"/>
      <c r="M162" s="199" t="s">
        <v>1</v>
      </c>
      <c r="N162" s="200" t="s">
        <v>42</v>
      </c>
      <c r="O162" s="72"/>
      <c r="P162" s="201">
        <f>O162*H162</f>
        <v>0</v>
      </c>
      <c r="Q162" s="201">
        <v>0</v>
      </c>
      <c r="R162" s="201">
        <f>Q162*H162</f>
        <v>0</v>
      </c>
      <c r="S162" s="201">
        <v>0</v>
      </c>
      <c r="T162" s="202">
        <f>S162*H162</f>
        <v>0</v>
      </c>
      <c r="U162" s="35"/>
      <c r="V162" s="35"/>
      <c r="W162" s="35"/>
      <c r="X162" s="35"/>
      <c r="Y162" s="35"/>
      <c r="Z162" s="35"/>
      <c r="AA162" s="35"/>
      <c r="AB162" s="35"/>
      <c r="AC162" s="35"/>
      <c r="AD162" s="35"/>
      <c r="AE162" s="35"/>
      <c r="AR162" s="203" t="s">
        <v>553</v>
      </c>
      <c r="AT162" s="203" t="s">
        <v>139</v>
      </c>
      <c r="AU162" s="203" t="s">
        <v>87</v>
      </c>
      <c r="AY162" s="18" t="s">
        <v>137</v>
      </c>
      <c r="BE162" s="204">
        <f>IF(N162="základní",J162,0)</f>
        <v>0</v>
      </c>
      <c r="BF162" s="204">
        <f>IF(N162="snížená",J162,0)</f>
        <v>0</v>
      </c>
      <c r="BG162" s="204">
        <f>IF(N162="zákl. přenesená",J162,0)</f>
        <v>0</v>
      </c>
      <c r="BH162" s="204">
        <f>IF(N162="sníž. přenesená",J162,0)</f>
        <v>0</v>
      </c>
      <c r="BI162" s="204">
        <f>IF(N162="nulová",J162,0)</f>
        <v>0</v>
      </c>
      <c r="BJ162" s="18" t="s">
        <v>85</v>
      </c>
      <c r="BK162" s="204">
        <f>ROUND(I162*H162,2)</f>
        <v>0</v>
      </c>
      <c r="BL162" s="18" t="s">
        <v>553</v>
      </c>
      <c r="BM162" s="203" t="s">
        <v>647</v>
      </c>
    </row>
    <row r="163" spans="1:47" s="2" customFormat="1" ht="29.25">
      <c r="A163" s="35"/>
      <c r="B163" s="36"/>
      <c r="C163" s="37"/>
      <c r="D163" s="205" t="s">
        <v>146</v>
      </c>
      <c r="E163" s="37"/>
      <c r="F163" s="206" t="s">
        <v>572</v>
      </c>
      <c r="G163" s="37"/>
      <c r="H163" s="37"/>
      <c r="I163" s="207"/>
      <c r="J163" s="37"/>
      <c r="K163" s="37"/>
      <c r="L163" s="40"/>
      <c r="M163" s="208"/>
      <c r="N163" s="209"/>
      <c r="O163" s="72"/>
      <c r="P163" s="72"/>
      <c r="Q163" s="72"/>
      <c r="R163" s="72"/>
      <c r="S163" s="72"/>
      <c r="T163" s="73"/>
      <c r="U163" s="35"/>
      <c r="V163" s="35"/>
      <c r="W163" s="35"/>
      <c r="X163" s="35"/>
      <c r="Y163" s="35"/>
      <c r="Z163" s="35"/>
      <c r="AA163" s="35"/>
      <c r="AB163" s="35"/>
      <c r="AC163" s="35"/>
      <c r="AD163" s="35"/>
      <c r="AE163" s="35"/>
      <c r="AT163" s="18" t="s">
        <v>146</v>
      </c>
      <c r="AU163" s="18" t="s">
        <v>87</v>
      </c>
    </row>
    <row r="164" spans="2:51" s="14" customFormat="1" ht="22.5">
      <c r="B164" s="221"/>
      <c r="C164" s="222"/>
      <c r="D164" s="205" t="s">
        <v>166</v>
      </c>
      <c r="E164" s="223" t="s">
        <v>1</v>
      </c>
      <c r="F164" s="224" t="s">
        <v>648</v>
      </c>
      <c r="G164" s="222"/>
      <c r="H164" s="223" t="s">
        <v>1</v>
      </c>
      <c r="I164" s="225"/>
      <c r="J164" s="222"/>
      <c r="K164" s="222"/>
      <c r="L164" s="226"/>
      <c r="M164" s="227"/>
      <c r="N164" s="228"/>
      <c r="O164" s="228"/>
      <c r="P164" s="228"/>
      <c r="Q164" s="228"/>
      <c r="R164" s="228"/>
      <c r="S164" s="228"/>
      <c r="T164" s="229"/>
      <c r="AT164" s="230" t="s">
        <v>166</v>
      </c>
      <c r="AU164" s="230" t="s">
        <v>87</v>
      </c>
      <c r="AV164" s="14" t="s">
        <v>85</v>
      </c>
      <c r="AW164" s="14" t="s">
        <v>34</v>
      </c>
      <c r="AX164" s="14" t="s">
        <v>77</v>
      </c>
      <c r="AY164" s="230" t="s">
        <v>137</v>
      </c>
    </row>
    <row r="165" spans="2:51" s="13" customFormat="1" ht="11.25">
      <c r="B165" s="210"/>
      <c r="C165" s="211"/>
      <c r="D165" s="205" t="s">
        <v>166</v>
      </c>
      <c r="E165" s="212" t="s">
        <v>1</v>
      </c>
      <c r="F165" s="213" t="s">
        <v>85</v>
      </c>
      <c r="G165" s="211"/>
      <c r="H165" s="214">
        <v>1</v>
      </c>
      <c r="I165" s="215"/>
      <c r="J165" s="211"/>
      <c r="K165" s="211"/>
      <c r="L165" s="216"/>
      <c r="M165" s="217"/>
      <c r="N165" s="218"/>
      <c r="O165" s="218"/>
      <c r="P165" s="218"/>
      <c r="Q165" s="218"/>
      <c r="R165" s="218"/>
      <c r="S165" s="218"/>
      <c r="T165" s="219"/>
      <c r="AT165" s="220" t="s">
        <v>166</v>
      </c>
      <c r="AU165" s="220" t="s">
        <v>87</v>
      </c>
      <c r="AV165" s="13" t="s">
        <v>87</v>
      </c>
      <c r="AW165" s="13" t="s">
        <v>34</v>
      </c>
      <c r="AX165" s="13" t="s">
        <v>85</v>
      </c>
      <c r="AY165" s="220" t="s">
        <v>137</v>
      </c>
    </row>
    <row r="166" spans="1:65" s="2" customFormat="1" ht="14.45" customHeight="1">
      <c r="A166" s="35"/>
      <c r="B166" s="36"/>
      <c r="C166" s="192" t="s">
        <v>188</v>
      </c>
      <c r="D166" s="192" t="s">
        <v>139</v>
      </c>
      <c r="E166" s="193" t="s">
        <v>649</v>
      </c>
      <c r="F166" s="194" t="s">
        <v>650</v>
      </c>
      <c r="G166" s="195" t="s">
        <v>618</v>
      </c>
      <c r="H166" s="196">
        <v>1</v>
      </c>
      <c r="I166" s="197"/>
      <c r="J166" s="198">
        <f>ROUND(I166*H166,2)</f>
        <v>0</v>
      </c>
      <c r="K166" s="194" t="s">
        <v>143</v>
      </c>
      <c r="L166" s="40"/>
      <c r="M166" s="199" t="s">
        <v>1</v>
      </c>
      <c r="N166" s="200" t="s">
        <v>42</v>
      </c>
      <c r="O166" s="72"/>
      <c r="P166" s="201">
        <f>O166*H166</f>
        <v>0</v>
      </c>
      <c r="Q166" s="201">
        <v>0</v>
      </c>
      <c r="R166" s="201">
        <f>Q166*H166</f>
        <v>0</v>
      </c>
      <c r="S166" s="201">
        <v>0</v>
      </c>
      <c r="T166" s="202">
        <f>S166*H166</f>
        <v>0</v>
      </c>
      <c r="U166" s="35"/>
      <c r="V166" s="35"/>
      <c r="W166" s="35"/>
      <c r="X166" s="35"/>
      <c r="Y166" s="35"/>
      <c r="Z166" s="35"/>
      <c r="AA166" s="35"/>
      <c r="AB166" s="35"/>
      <c r="AC166" s="35"/>
      <c r="AD166" s="35"/>
      <c r="AE166" s="35"/>
      <c r="AR166" s="203" t="s">
        <v>553</v>
      </c>
      <c r="AT166" s="203" t="s">
        <v>139</v>
      </c>
      <c r="AU166" s="203" t="s">
        <v>87</v>
      </c>
      <c r="AY166" s="18" t="s">
        <v>137</v>
      </c>
      <c r="BE166" s="204">
        <f>IF(N166="základní",J166,0)</f>
        <v>0</v>
      </c>
      <c r="BF166" s="204">
        <f>IF(N166="snížená",J166,0)</f>
        <v>0</v>
      </c>
      <c r="BG166" s="204">
        <f>IF(N166="zákl. přenesená",J166,0)</f>
        <v>0</v>
      </c>
      <c r="BH166" s="204">
        <f>IF(N166="sníž. přenesená",J166,0)</f>
        <v>0</v>
      </c>
      <c r="BI166" s="204">
        <f>IF(N166="nulová",J166,0)</f>
        <v>0</v>
      </c>
      <c r="BJ166" s="18" t="s">
        <v>85</v>
      </c>
      <c r="BK166" s="204">
        <f>ROUND(I166*H166,2)</f>
        <v>0</v>
      </c>
      <c r="BL166" s="18" t="s">
        <v>553</v>
      </c>
      <c r="BM166" s="203" t="s">
        <v>651</v>
      </c>
    </row>
    <row r="167" spans="1:47" s="2" customFormat="1" ht="29.25">
      <c r="A167" s="35"/>
      <c r="B167" s="36"/>
      <c r="C167" s="37"/>
      <c r="D167" s="205" t="s">
        <v>146</v>
      </c>
      <c r="E167" s="37"/>
      <c r="F167" s="206" t="s">
        <v>590</v>
      </c>
      <c r="G167" s="37"/>
      <c r="H167" s="37"/>
      <c r="I167" s="207"/>
      <c r="J167" s="37"/>
      <c r="K167" s="37"/>
      <c r="L167" s="40"/>
      <c r="M167" s="208"/>
      <c r="N167" s="209"/>
      <c r="O167" s="72"/>
      <c r="P167" s="72"/>
      <c r="Q167" s="72"/>
      <c r="R167" s="72"/>
      <c r="S167" s="72"/>
      <c r="T167" s="73"/>
      <c r="U167" s="35"/>
      <c r="V167" s="35"/>
      <c r="W167" s="35"/>
      <c r="X167" s="35"/>
      <c r="Y167" s="35"/>
      <c r="Z167" s="35"/>
      <c r="AA167" s="35"/>
      <c r="AB167" s="35"/>
      <c r="AC167" s="35"/>
      <c r="AD167" s="35"/>
      <c r="AE167" s="35"/>
      <c r="AT167" s="18" t="s">
        <v>146</v>
      </c>
      <c r="AU167" s="18" t="s">
        <v>87</v>
      </c>
    </row>
    <row r="168" spans="2:51" s="14" customFormat="1" ht="11.25">
      <c r="B168" s="221"/>
      <c r="C168" s="222"/>
      <c r="D168" s="205" t="s">
        <v>166</v>
      </c>
      <c r="E168" s="223" t="s">
        <v>1</v>
      </c>
      <c r="F168" s="224" t="s">
        <v>652</v>
      </c>
      <c r="G168" s="222"/>
      <c r="H168" s="223" t="s">
        <v>1</v>
      </c>
      <c r="I168" s="225"/>
      <c r="J168" s="222"/>
      <c r="K168" s="222"/>
      <c r="L168" s="226"/>
      <c r="M168" s="227"/>
      <c r="N168" s="228"/>
      <c r="O168" s="228"/>
      <c r="P168" s="228"/>
      <c r="Q168" s="228"/>
      <c r="R168" s="228"/>
      <c r="S168" s="228"/>
      <c r="T168" s="229"/>
      <c r="AT168" s="230" t="s">
        <v>166</v>
      </c>
      <c r="AU168" s="230" t="s">
        <v>87</v>
      </c>
      <c r="AV168" s="14" t="s">
        <v>85</v>
      </c>
      <c r="AW168" s="14" t="s">
        <v>34</v>
      </c>
      <c r="AX168" s="14" t="s">
        <v>77</v>
      </c>
      <c r="AY168" s="230" t="s">
        <v>137</v>
      </c>
    </row>
    <row r="169" spans="2:51" s="13" customFormat="1" ht="11.25">
      <c r="B169" s="210"/>
      <c r="C169" s="211"/>
      <c r="D169" s="205" t="s">
        <v>166</v>
      </c>
      <c r="E169" s="212" t="s">
        <v>1</v>
      </c>
      <c r="F169" s="213" t="s">
        <v>85</v>
      </c>
      <c r="G169" s="211"/>
      <c r="H169" s="214">
        <v>1</v>
      </c>
      <c r="I169" s="215"/>
      <c r="J169" s="211"/>
      <c r="K169" s="211"/>
      <c r="L169" s="216"/>
      <c r="M169" s="257"/>
      <c r="N169" s="258"/>
      <c r="O169" s="258"/>
      <c r="P169" s="258"/>
      <c r="Q169" s="258"/>
      <c r="R169" s="258"/>
      <c r="S169" s="258"/>
      <c r="T169" s="259"/>
      <c r="AT169" s="220" t="s">
        <v>166</v>
      </c>
      <c r="AU169" s="220" t="s">
        <v>87</v>
      </c>
      <c r="AV169" s="13" t="s">
        <v>87</v>
      </c>
      <c r="AW169" s="13" t="s">
        <v>34</v>
      </c>
      <c r="AX169" s="13" t="s">
        <v>85</v>
      </c>
      <c r="AY169" s="220" t="s">
        <v>137</v>
      </c>
    </row>
    <row r="170" spans="1:31" s="2" customFormat="1" ht="6.95" customHeight="1">
      <c r="A170" s="35"/>
      <c r="B170" s="55"/>
      <c r="C170" s="56"/>
      <c r="D170" s="56"/>
      <c r="E170" s="56"/>
      <c r="F170" s="56"/>
      <c r="G170" s="56"/>
      <c r="H170" s="56"/>
      <c r="I170" s="56"/>
      <c r="J170" s="56"/>
      <c r="K170" s="56"/>
      <c r="L170" s="40"/>
      <c r="M170" s="35"/>
      <c r="O170" s="35"/>
      <c r="P170" s="35"/>
      <c r="Q170" s="35"/>
      <c r="R170" s="35"/>
      <c r="S170" s="35"/>
      <c r="T170" s="35"/>
      <c r="U170" s="35"/>
      <c r="V170" s="35"/>
      <c r="W170" s="35"/>
      <c r="X170" s="35"/>
      <c r="Y170" s="35"/>
      <c r="Z170" s="35"/>
      <c r="AA170" s="35"/>
      <c r="AB170" s="35"/>
      <c r="AC170" s="35"/>
      <c r="AD170" s="35"/>
      <c r="AE170" s="35"/>
    </row>
  </sheetData>
  <sheetProtection algorithmName="SHA-512" hashValue="xAD0Mo17R/CXcqwl6LhaT4iXYpEVYAQMDQ/E1UEFYErDxF4bm6QjaMPy+bWCzEHk3kyVz8I2/agr04BrUmet8A==" saltValue="uLRmK2lQW5eyMbE0mzwYS6KIbm3FL1mVdf/oGHAuP43xQYZuUkNwym+O7L0e6mr3/zF8ky929a/++G8fJWipeA==" spinCount="100000" sheet="1" objects="1" scenarios="1" formatColumns="0" formatRows="0" autoFilter="0"/>
  <autoFilter ref="C124:K169"/>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c r="M2" s="318"/>
      <c r="N2" s="318"/>
      <c r="O2" s="318"/>
      <c r="P2" s="318"/>
      <c r="Q2" s="318"/>
      <c r="R2" s="318"/>
      <c r="S2" s="318"/>
      <c r="T2" s="318"/>
      <c r="U2" s="318"/>
      <c r="V2" s="318"/>
      <c r="AT2" s="18" t="s">
        <v>97</v>
      </c>
    </row>
    <row r="3" spans="2:46" s="1" customFormat="1" ht="6.95" customHeight="1">
      <c r="B3" s="116"/>
      <c r="C3" s="117"/>
      <c r="D3" s="117"/>
      <c r="E3" s="117"/>
      <c r="F3" s="117"/>
      <c r="G3" s="117"/>
      <c r="H3" s="117"/>
      <c r="I3" s="117"/>
      <c r="J3" s="117"/>
      <c r="K3" s="117"/>
      <c r="L3" s="21"/>
      <c r="AT3" s="18" t="s">
        <v>87</v>
      </c>
    </row>
    <row r="4" spans="2:46" s="1" customFormat="1" ht="24.95" customHeight="1">
      <c r="B4" s="21"/>
      <c r="D4" s="118" t="s">
        <v>101</v>
      </c>
      <c r="L4" s="21"/>
      <c r="M4" s="119" t="s">
        <v>10</v>
      </c>
      <c r="AT4" s="18" t="s">
        <v>4</v>
      </c>
    </row>
    <row r="5" spans="2:12" s="1" customFormat="1" ht="6.95" customHeight="1">
      <c r="B5" s="21"/>
      <c r="L5" s="21"/>
    </row>
    <row r="6" spans="2:12" s="1" customFormat="1" ht="12" customHeight="1">
      <c r="B6" s="21"/>
      <c r="D6" s="120" t="s">
        <v>16</v>
      </c>
      <c r="L6" s="21"/>
    </row>
    <row r="7" spans="2:12" s="1" customFormat="1" ht="16.5" customHeight="1">
      <c r="B7" s="21"/>
      <c r="E7" s="319" t="str">
        <f>'Rekapitulace stavby'!K6</f>
        <v>KLATOVY, ŠTĚPÁNOVICE - VODOVOD 2021</v>
      </c>
      <c r="F7" s="320"/>
      <c r="G7" s="320"/>
      <c r="H7" s="320"/>
      <c r="L7" s="21"/>
    </row>
    <row r="8" spans="2:12" s="1" customFormat="1" ht="12" customHeight="1">
      <c r="B8" s="21"/>
      <c r="D8" s="120" t="s">
        <v>102</v>
      </c>
      <c r="L8" s="21"/>
    </row>
    <row r="9" spans="1:31" s="2" customFormat="1" ht="23.25" customHeight="1">
      <c r="A9" s="35"/>
      <c r="B9" s="40"/>
      <c r="C9" s="35"/>
      <c r="D9" s="35"/>
      <c r="E9" s="319" t="s">
        <v>603</v>
      </c>
      <c r="F9" s="322"/>
      <c r="G9" s="322"/>
      <c r="H9" s="322"/>
      <c r="I9" s="35"/>
      <c r="J9" s="35"/>
      <c r="K9" s="35"/>
      <c r="L9" s="52"/>
      <c r="S9" s="35"/>
      <c r="T9" s="35"/>
      <c r="U9" s="35"/>
      <c r="V9" s="35"/>
      <c r="W9" s="35"/>
      <c r="X9" s="35"/>
      <c r="Y9" s="35"/>
      <c r="Z9" s="35"/>
      <c r="AA9" s="35"/>
      <c r="AB9" s="35"/>
      <c r="AC9" s="35"/>
      <c r="AD9" s="35"/>
      <c r="AE9" s="35"/>
    </row>
    <row r="10" spans="1:31" s="2" customFormat="1" ht="12" customHeight="1">
      <c r="A10" s="35"/>
      <c r="B10" s="40"/>
      <c r="C10" s="35"/>
      <c r="D10" s="120" t="s">
        <v>604</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21" t="s">
        <v>653</v>
      </c>
      <c r="F11" s="322"/>
      <c r="G11" s="322"/>
      <c r="H11" s="322"/>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0" t="s">
        <v>20</v>
      </c>
      <c r="E14" s="35"/>
      <c r="F14" s="111" t="s">
        <v>606</v>
      </c>
      <c r="G14" s="35"/>
      <c r="H14" s="35"/>
      <c r="I14" s="120" t="s">
        <v>22</v>
      </c>
      <c r="J14" s="121" t="str">
        <f>'Rekapitulace stavby'!AN8</f>
        <v>4. 5. 2021</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29</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30</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3" t="str">
        <f>'Rekapitulace stavby'!E14</f>
        <v>Vyplň údaj</v>
      </c>
      <c r="F20" s="324"/>
      <c r="G20" s="324"/>
      <c r="H20" s="324"/>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32</v>
      </c>
      <c r="E22" s="35"/>
      <c r="F22" s="35"/>
      <c r="G22" s="35"/>
      <c r="H22" s="35"/>
      <c r="I22" s="120" t="s">
        <v>25</v>
      </c>
      <c r="J22" s="111" t="s">
        <v>607</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608</v>
      </c>
      <c r="F23" s="35"/>
      <c r="G23" s="35"/>
      <c r="H23" s="35"/>
      <c r="I23" s="120" t="s">
        <v>28</v>
      </c>
      <c r="J23" s="111" t="s">
        <v>609</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1</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654</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36</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5" t="s">
        <v>1</v>
      </c>
      <c r="F29" s="325"/>
      <c r="G29" s="325"/>
      <c r="H29" s="325"/>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37</v>
      </c>
      <c r="E32" s="35"/>
      <c r="F32" s="35"/>
      <c r="G32" s="35"/>
      <c r="H32" s="35"/>
      <c r="I32" s="35"/>
      <c r="J32" s="127">
        <f>ROUND(J129,2)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39</v>
      </c>
      <c r="G34" s="35"/>
      <c r="H34" s="35"/>
      <c r="I34" s="128" t="s">
        <v>38</v>
      </c>
      <c r="J34" s="128" t="s">
        <v>40</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41</v>
      </c>
      <c r="E35" s="120" t="s">
        <v>42</v>
      </c>
      <c r="F35" s="130">
        <f>ROUND((SUM(BE129:BE335)),2)</f>
        <v>0</v>
      </c>
      <c r="G35" s="35"/>
      <c r="H35" s="35"/>
      <c r="I35" s="131">
        <v>0.21</v>
      </c>
      <c r="J35" s="130">
        <f>ROUND(((SUM(BE129:BE335))*I35),2)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43</v>
      </c>
      <c r="F36" s="130">
        <f>ROUND((SUM(BF129:BF335)),2)</f>
        <v>0</v>
      </c>
      <c r="G36" s="35"/>
      <c r="H36" s="35"/>
      <c r="I36" s="131">
        <v>0.15</v>
      </c>
      <c r="J36" s="130">
        <f>ROUND(((SUM(BF129:BF335))*I36),2)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44</v>
      </c>
      <c r="F37" s="130">
        <f>ROUND((SUM(BG129:BG335)),2)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0" t="s">
        <v>45</v>
      </c>
      <c r="F38" s="130">
        <f>ROUND((SUM(BH129:BH335)),2)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0" t="s">
        <v>46</v>
      </c>
      <c r="F39" s="130">
        <f>ROUND((SUM(BI129:BI335)),2)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47</v>
      </c>
      <c r="E41" s="134"/>
      <c r="F41" s="134"/>
      <c r="G41" s="135" t="s">
        <v>48</v>
      </c>
      <c r="H41" s="136" t="s">
        <v>49</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9" t="s">
        <v>50</v>
      </c>
      <c r="E50" s="140"/>
      <c r="F50" s="140"/>
      <c r="G50" s="139" t="s">
        <v>51</v>
      </c>
      <c r="H50" s="140"/>
      <c r="I50" s="140"/>
      <c r="J50" s="140"/>
      <c r="K50" s="140"/>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1" t="s">
        <v>52</v>
      </c>
      <c r="E61" s="142"/>
      <c r="F61" s="143" t="s">
        <v>53</v>
      </c>
      <c r="G61" s="141" t="s">
        <v>52</v>
      </c>
      <c r="H61" s="142"/>
      <c r="I61" s="142"/>
      <c r="J61" s="144" t="s">
        <v>53</v>
      </c>
      <c r="K61" s="142"/>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9" t="s">
        <v>54</v>
      </c>
      <c r="E65" s="145"/>
      <c r="F65" s="145"/>
      <c r="G65" s="139" t="s">
        <v>55</v>
      </c>
      <c r="H65" s="145"/>
      <c r="I65" s="145"/>
      <c r="J65" s="145"/>
      <c r="K65" s="14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1" t="s">
        <v>52</v>
      </c>
      <c r="E76" s="142"/>
      <c r="F76" s="143" t="s">
        <v>53</v>
      </c>
      <c r="G76" s="141" t="s">
        <v>52</v>
      </c>
      <c r="H76" s="142"/>
      <c r="I76" s="142"/>
      <c r="J76" s="144" t="s">
        <v>53</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108</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6" t="str">
        <f>E7</f>
        <v>KLATOVY, ŠTĚPÁNOVICE - VODOVOD 2021</v>
      </c>
      <c r="F85" s="327"/>
      <c r="G85" s="327"/>
      <c r="H85" s="327"/>
      <c r="I85" s="37"/>
      <c r="J85" s="37"/>
      <c r="K85" s="37"/>
      <c r="L85" s="52"/>
      <c r="S85" s="35"/>
      <c r="T85" s="35"/>
      <c r="U85" s="35"/>
      <c r="V85" s="35"/>
      <c r="W85" s="35"/>
      <c r="X85" s="35"/>
      <c r="Y85" s="35"/>
      <c r="Z85" s="35"/>
      <c r="AA85" s="35"/>
      <c r="AB85" s="35"/>
      <c r="AC85" s="35"/>
      <c r="AD85" s="35"/>
      <c r="AE85" s="35"/>
    </row>
    <row r="86" spans="2:12" s="1" customFormat="1" ht="12" customHeight="1">
      <c r="B86" s="22"/>
      <c r="C86" s="30" t="s">
        <v>102</v>
      </c>
      <c r="D86" s="23"/>
      <c r="E86" s="23"/>
      <c r="F86" s="23"/>
      <c r="G86" s="23"/>
      <c r="H86" s="23"/>
      <c r="I86" s="23"/>
      <c r="J86" s="23"/>
      <c r="K86" s="23"/>
      <c r="L86" s="21"/>
    </row>
    <row r="87" spans="1:31" s="2" customFormat="1" ht="23.25" customHeight="1">
      <c r="A87" s="35"/>
      <c r="B87" s="36"/>
      <c r="C87" s="37"/>
      <c r="D87" s="37"/>
      <c r="E87" s="326" t="s">
        <v>603</v>
      </c>
      <c r="F87" s="328"/>
      <c r="G87" s="328"/>
      <c r="H87" s="328"/>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604</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4" t="str">
        <f>E11</f>
        <v>SO 301 - VODOVOD</v>
      </c>
      <c r="F89" s="328"/>
      <c r="G89" s="328"/>
      <c r="H89" s="328"/>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Štěpánovice u Klatov</v>
      </c>
      <c r="G91" s="37"/>
      <c r="H91" s="37"/>
      <c r="I91" s="30" t="s">
        <v>22</v>
      </c>
      <c r="J91" s="67" t="str">
        <f>IF(J14="","",J14)</f>
        <v>4. 5. 2021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Město Klatovy</v>
      </c>
      <c r="G93" s="37"/>
      <c r="H93" s="37"/>
      <c r="I93" s="30" t="s">
        <v>32</v>
      </c>
      <c r="J93" s="33" t="str">
        <f>E23</f>
        <v>Šumavské vodovody a kanalizace a.s.</v>
      </c>
      <c r="K93" s="37"/>
      <c r="L93" s="52"/>
      <c r="S93" s="35"/>
      <c r="T93" s="35"/>
      <c r="U93" s="35"/>
      <c r="V93" s="35"/>
      <c r="W93" s="35"/>
      <c r="X93" s="35"/>
      <c r="Y93" s="35"/>
      <c r="Z93" s="35"/>
      <c r="AA93" s="35"/>
      <c r="AB93" s="35"/>
      <c r="AC93" s="35"/>
      <c r="AD93" s="35"/>
      <c r="AE93" s="35"/>
    </row>
    <row r="94" spans="1:31" s="2" customFormat="1" ht="25.7" customHeight="1">
      <c r="A94" s="35"/>
      <c r="B94" s="36"/>
      <c r="C94" s="30" t="s">
        <v>30</v>
      </c>
      <c r="D94" s="37"/>
      <c r="E94" s="37"/>
      <c r="F94" s="28" t="str">
        <f>IF(E20="","",E20)</f>
        <v>Vyplň údaj</v>
      </c>
      <c r="G94" s="37"/>
      <c r="H94" s="37"/>
      <c r="I94" s="30" t="s">
        <v>35</v>
      </c>
      <c r="J94" s="33" t="str">
        <f>E26</f>
        <v>ŠVaK a.s., Ing. Marie Smolařová</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109</v>
      </c>
      <c r="D96" s="151"/>
      <c r="E96" s="151"/>
      <c r="F96" s="151"/>
      <c r="G96" s="151"/>
      <c r="H96" s="151"/>
      <c r="I96" s="151"/>
      <c r="J96" s="152" t="s">
        <v>110</v>
      </c>
      <c r="K96" s="151"/>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111</v>
      </c>
      <c r="D98" s="37"/>
      <c r="E98" s="37"/>
      <c r="F98" s="37"/>
      <c r="G98" s="37"/>
      <c r="H98" s="37"/>
      <c r="I98" s="37"/>
      <c r="J98" s="85">
        <f>J129</f>
        <v>0</v>
      </c>
      <c r="K98" s="37"/>
      <c r="L98" s="52"/>
      <c r="S98" s="35"/>
      <c r="T98" s="35"/>
      <c r="U98" s="35"/>
      <c r="V98" s="35"/>
      <c r="W98" s="35"/>
      <c r="X98" s="35"/>
      <c r="Y98" s="35"/>
      <c r="Z98" s="35"/>
      <c r="AA98" s="35"/>
      <c r="AB98" s="35"/>
      <c r="AC98" s="35"/>
      <c r="AD98" s="35"/>
      <c r="AE98" s="35"/>
      <c r="AU98" s="18" t="s">
        <v>112</v>
      </c>
    </row>
    <row r="99" spans="2:12" s="9" customFormat="1" ht="24.95" customHeight="1">
      <c r="B99" s="154"/>
      <c r="C99" s="155"/>
      <c r="D99" s="156" t="s">
        <v>113</v>
      </c>
      <c r="E99" s="157"/>
      <c r="F99" s="157"/>
      <c r="G99" s="157"/>
      <c r="H99" s="157"/>
      <c r="I99" s="157"/>
      <c r="J99" s="158">
        <f>J130</f>
        <v>0</v>
      </c>
      <c r="K99" s="155"/>
      <c r="L99" s="159"/>
    </row>
    <row r="100" spans="2:12" s="10" customFormat="1" ht="19.9" customHeight="1">
      <c r="B100" s="160"/>
      <c r="C100" s="105"/>
      <c r="D100" s="161" t="s">
        <v>114</v>
      </c>
      <c r="E100" s="162"/>
      <c r="F100" s="162"/>
      <c r="G100" s="162"/>
      <c r="H100" s="162"/>
      <c r="I100" s="162"/>
      <c r="J100" s="163">
        <f>J131</f>
        <v>0</v>
      </c>
      <c r="K100" s="105"/>
      <c r="L100" s="164"/>
    </row>
    <row r="101" spans="2:12" s="10" customFormat="1" ht="19.9" customHeight="1">
      <c r="B101" s="160"/>
      <c r="C101" s="105"/>
      <c r="D101" s="161" t="s">
        <v>655</v>
      </c>
      <c r="E101" s="162"/>
      <c r="F101" s="162"/>
      <c r="G101" s="162"/>
      <c r="H101" s="162"/>
      <c r="I101" s="162"/>
      <c r="J101" s="163">
        <f>J198</f>
        <v>0</v>
      </c>
      <c r="K101" s="105"/>
      <c r="L101" s="164"/>
    </row>
    <row r="102" spans="2:12" s="10" customFormat="1" ht="19.9" customHeight="1">
      <c r="B102" s="160"/>
      <c r="C102" s="105"/>
      <c r="D102" s="161" t="s">
        <v>115</v>
      </c>
      <c r="E102" s="162"/>
      <c r="F102" s="162"/>
      <c r="G102" s="162"/>
      <c r="H102" s="162"/>
      <c r="I102" s="162"/>
      <c r="J102" s="163">
        <f>J202</f>
        <v>0</v>
      </c>
      <c r="K102" s="105"/>
      <c r="L102" s="164"/>
    </row>
    <row r="103" spans="2:12" s="10" customFormat="1" ht="19.9" customHeight="1">
      <c r="B103" s="160"/>
      <c r="C103" s="105"/>
      <c r="D103" s="161" t="s">
        <v>656</v>
      </c>
      <c r="E103" s="162"/>
      <c r="F103" s="162"/>
      <c r="G103" s="162"/>
      <c r="H103" s="162"/>
      <c r="I103" s="162"/>
      <c r="J103" s="163">
        <f>J208</f>
        <v>0</v>
      </c>
      <c r="K103" s="105"/>
      <c r="L103" s="164"/>
    </row>
    <row r="104" spans="2:12" s="10" customFormat="1" ht="19.9" customHeight="1">
      <c r="B104" s="160"/>
      <c r="C104" s="105"/>
      <c r="D104" s="161" t="s">
        <v>117</v>
      </c>
      <c r="E104" s="162"/>
      <c r="F104" s="162"/>
      <c r="G104" s="162"/>
      <c r="H104" s="162"/>
      <c r="I104" s="162"/>
      <c r="J104" s="163">
        <f>J218</f>
        <v>0</v>
      </c>
      <c r="K104" s="105"/>
      <c r="L104" s="164"/>
    </row>
    <row r="105" spans="2:12" s="10" customFormat="1" ht="19.9" customHeight="1">
      <c r="B105" s="160"/>
      <c r="C105" s="105"/>
      <c r="D105" s="161" t="s">
        <v>657</v>
      </c>
      <c r="E105" s="162"/>
      <c r="F105" s="162"/>
      <c r="G105" s="162"/>
      <c r="H105" s="162"/>
      <c r="I105" s="162"/>
      <c r="J105" s="163">
        <f>J301</f>
        <v>0</v>
      </c>
      <c r="K105" s="105"/>
      <c r="L105" s="164"/>
    </row>
    <row r="106" spans="2:12" s="10" customFormat="1" ht="19.9" customHeight="1">
      <c r="B106" s="160"/>
      <c r="C106" s="105"/>
      <c r="D106" s="161" t="s">
        <v>119</v>
      </c>
      <c r="E106" s="162"/>
      <c r="F106" s="162"/>
      <c r="G106" s="162"/>
      <c r="H106" s="162"/>
      <c r="I106" s="162"/>
      <c r="J106" s="163">
        <f>J314</f>
        <v>0</v>
      </c>
      <c r="K106" s="105"/>
      <c r="L106" s="164"/>
    </row>
    <row r="107" spans="2:12" s="10" customFormat="1" ht="19.9" customHeight="1">
      <c r="B107" s="160"/>
      <c r="C107" s="105"/>
      <c r="D107" s="161" t="s">
        <v>120</v>
      </c>
      <c r="E107" s="162"/>
      <c r="F107" s="162"/>
      <c r="G107" s="162"/>
      <c r="H107" s="162"/>
      <c r="I107" s="162"/>
      <c r="J107" s="163">
        <f>J331</f>
        <v>0</v>
      </c>
      <c r="K107" s="105"/>
      <c r="L107" s="164"/>
    </row>
    <row r="108" spans="1:31" s="2" customFormat="1" ht="21.7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55"/>
      <c r="C109" s="56"/>
      <c r="D109" s="56"/>
      <c r="E109" s="56"/>
      <c r="F109" s="56"/>
      <c r="G109" s="56"/>
      <c r="H109" s="56"/>
      <c r="I109" s="56"/>
      <c r="J109" s="56"/>
      <c r="K109" s="56"/>
      <c r="L109" s="52"/>
      <c r="S109" s="35"/>
      <c r="T109" s="35"/>
      <c r="U109" s="35"/>
      <c r="V109" s="35"/>
      <c r="W109" s="35"/>
      <c r="X109" s="35"/>
      <c r="Y109" s="35"/>
      <c r="Z109" s="35"/>
      <c r="AA109" s="35"/>
      <c r="AB109" s="35"/>
      <c r="AC109" s="35"/>
      <c r="AD109" s="35"/>
      <c r="AE109" s="35"/>
    </row>
    <row r="113" spans="1:31" s="2" customFormat="1" ht="6.95" customHeight="1">
      <c r="A113" s="35"/>
      <c r="B113" s="57"/>
      <c r="C113" s="58"/>
      <c r="D113" s="58"/>
      <c r="E113" s="58"/>
      <c r="F113" s="58"/>
      <c r="G113" s="58"/>
      <c r="H113" s="58"/>
      <c r="I113" s="58"/>
      <c r="J113" s="58"/>
      <c r="K113" s="58"/>
      <c r="L113" s="52"/>
      <c r="S113" s="35"/>
      <c r="T113" s="35"/>
      <c r="U113" s="35"/>
      <c r="V113" s="35"/>
      <c r="W113" s="35"/>
      <c r="X113" s="35"/>
      <c r="Y113" s="35"/>
      <c r="Z113" s="35"/>
      <c r="AA113" s="35"/>
      <c r="AB113" s="35"/>
      <c r="AC113" s="35"/>
      <c r="AD113" s="35"/>
      <c r="AE113" s="35"/>
    </row>
    <row r="114" spans="1:31" s="2" customFormat="1" ht="24.95" customHeight="1">
      <c r="A114" s="35"/>
      <c r="B114" s="36"/>
      <c r="C114" s="24" t="s">
        <v>122</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16</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6.5" customHeight="1">
      <c r="A117" s="35"/>
      <c r="B117" s="36"/>
      <c r="C117" s="37"/>
      <c r="D117" s="37"/>
      <c r="E117" s="326" t="str">
        <f>E7</f>
        <v>KLATOVY, ŠTĚPÁNOVICE - VODOVOD 2021</v>
      </c>
      <c r="F117" s="327"/>
      <c r="G117" s="327"/>
      <c r="H117" s="327"/>
      <c r="I117" s="37"/>
      <c r="J117" s="37"/>
      <c r="K117" s="37"/>
      <c r="L117" s="52"/>
      <c r="S117" s="35"/>
      <c r="T117" s="35"/>
      <c r="U117" s="35"/>
      <c r="V117" s="35"/>
      <c r="W117" s="35"/>
      <c r="X117" s="35"/>
      <c r="Y117" s="35"/>
      <c r="Z117" s="35"/>
      <c r="AA117" s="35"/>
      <c r="AB117" s="35"/>
      <c r="AC117" s="35"/>
      <c r="AD117" s="35"/>
      <c r="AE117" s="35"/>
    </row>
    <row r="118" spans="2:12" s="1" customFormat="1" ht="12" customHeight="1">
      <c r="B118" s="22"/>
      <c r="C118" s="30" t="s">
        <v>102</v>
      </c>
      <c r="D118" s="23"/>
      <c r="E118" s="23"/>
      <c r="F118" s="23"/>
      <c r="G118" s="23"/>
      <c r="H118" s="23"/>
      <c r="I118" s="23"/>
      <c r="J118" s="23"/>
      <c r="K118" s="23"/>
      <c r="L118" s="21"/>
    </row>
    <row r="119" spans="1:31" s="2" customFormat="1" ht="23.25" customHeight="1">
      <c r="A119" s="35"/>
      <c r="B119" s="36"/>
      <c r="C119" s="37"/>
      <c r="D119" s="37"/>
      <c r="E119" s="326" t="s">
        <v>603</v>
      </c>
      <c r="F119" s="328"/>
      <c r="G119" s="328"/>
      <c r="H119" s="328"/>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604</v>
      </c>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6.5" customHeight="1">
      <c r="A121" s="35"/>
      <c r="B121" s="36"/>
      <c r="C121" s="37"/>
      <c r="D121" s="37"/>
      <c r="E121" s="274" t="str">
        <f>E11</f>
        <v>SO 301 - VODOVOD</v>
      </c>
      <c r="F121" s="328"/>
      <c r="G121" s="328"/>
      <c r="H121" s="328"/>
      <c r="I121" s="37"/>
      <c r="J121" s="37"/>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20</v>
      </c>
      <c r="D123" s="37"/>
      <c r="E123" s="37"/>
      <c r="F123" s="28" t="str">
        <f>F14</f>
        <v>Štěpánovice u Klatov</v>
      </c>
      <c r="G123" s="37"/>
      <c r="H123" s="37"/>
      <c r="I123" s="30" t="s">
        <v>22</v>
      </c>
      <c r="J123" s="67" t="str">
        <f>IF(J14="","",J14)</f>
        <v>4. 5. 2021</v>
      </c>
      <c r="K123" s="37"/>
      <c r="L123" s="52"/>
      <c r="S123" s="35"/>
      <c r="T123" s="35"/>
      <c r="U123" s="35"/>
      <c r="V123" s="35"/>
      <c r="W123" s="35"/>
      <c r="X123" s="35"/>
      <c r="Y123" s="35"/>
      <c r="Z123" s="35"/>
      <c r="AA123" s="35"/>
      <c r="AB123" s="35"/>
      <c r="AC123" s="35"/>
      <c r="AD123" s="35"/>
      <c r="AE123" s="35"/>
    </row>
    <row r="124" spans="1:31" s="2" customFormat="1" ht="6.9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2" customFormat="1" ht="25.7" customHeight="1">
      <c r="A125" s="35"/>
      <c r="B125" s="36"/>
      <c r="C125" s="30" t="s">
        <v>24</v>
      </c>
      <c r="D125" s="37"/>
      <c r="E125" s="37"/>
      <c r="F125" s="28" t="str">
        <f>E17</f>
        <v>Město Klatovy</v>
      </c>
      <c r="G125" s="37"/>
      <c r="H125" s="37"/>
      <c r="I125" s="30" t="s">
        <v>32</v>
      </c>
      <c r="J125" s="33" t="str">
        <f>E23</f>
        <v>Šumavské vodovody a kanalizace a.s.</v>
      </c>
      <c r="K125" s="37"/>
      <c r="L125" s="52"/>
      <c r="S125" s="35"/>
      <c r="T125" s="35"/>
      <c r="U125" s="35"/>
      <c r="V125" s="35"/>
      <c r="W125" s="35"/>
      <c r="X125" s="35"/>
      <c r="Y125" s="35"/>
      <c r="Z125" s="35"/>
      <c r="AA125" s="35"/>
      <c r="AB125" s="35"/>
      <c r="AC125" s="35"/>
      <c r="AD125" s="35"/>
      <c r="AE125" s="35"/>
    </row>
    <row r="126" spans="1:31" s="2" customFormat="1" ht="25.7" customHeight="1">
      <c r="A126" s="35"/>
      <c r="B126" s="36"/>
      <c r="C126" s="30" t="s">
        <v>30</v>
      </c>
      <c r="D126" s="37"/>
      <c r="E126" s="37"/>
      <c r="F126" s="28" t="str">
        <f>IF(E20="","",E20)</f>
        <v>Vyplň údaj</v>
      </c>
      <c r="G126" s="37"/>
      <c r="H126" s="37"/>
      <c r="I126" s="30" t="s">
        <v>35</v>
      </c>
      <c r="J126" s="33" t="str">
        <f>E26</f>
        <v>ŠVaK a.s., Ing. Marie Smolařová</v>
      </c>
      <c r="K126" s="37"/>
      <c r="L126" s="52"/>
      <c r="S126" s="35"/>
      <c r="T126" s="35"/>
      <c r="U126" s="35"/>
      <c r="V126" s="35"/>
      <c r="W126" s="35"/>
      <c r="X126" s="35"/>
      <c r="Y126" s="35"/>
      <c r="Z126" s="35"/>
      <c r="AA126" s="35"/>
      <c r="AB126" s="35"/>
      <c r="AC126" s="35"/>
      <c r="AD126" s="35"/>
      <c r="AE126" s="35"/>
    </row>
    <row r="127" spans="1:31" s="2" customFormat="1" ht="10.3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11" customFormat="1" ht="29.25" customHeight="1">
      <c r="A128" s="165"/>
      <c r="B128" s="166"/>
      <c r="C128" s="167" t="s">
        <v>123</v>
      </c>
      <c r="D128" s="168" t="s">
        <v>62</v>
      </c>
      <c r="E128" s="168" t="s">
        <v>58</v>
      </c>
      <c r="F128" s="168" t="s">
        <v>59</v>
      </c>
      <c r="G128" s="168" t="s">
        <v>124</v>
      </c>
      <c r="H128" s="168" t="s">
        <v>125</v>
      </c>
      <c r="I128" s="168" t="s">
        <v>126</v>
      </c>
      <c r="J128" s="168" t="s">
        <v>110</v>
      </c>
      <c r="K128" s="169" t="s">
        <v>127</v>
      </c>
      <c r="L128" s="170"/>
      <c r="M128" s="76" t="s">
        <v>1</v>
      </c>
      <c r="N128" s="77" t="s">
        <v>41</v>
      </c>
      <c r="O128" s="77" t="s">
        <v>128</v>
      </c>
      <c r="P128" s="77" t="s">
        <v>129</v>
      </c>
      <c r="Q128" s="77" t="s">
        <v>130</v>
      </c>
      <c r="R128" s="77" t="s">
        <v>131</v>
      </c>
      <c r="S128" s="77" t="s">
        <v>132</v>
      </c>
      <c r="T128" s="78" t="s">
        <v>133</v>
      </c>
      <c r="U128" s="165"/>
      <c r="V128" s="165"/>
      <c r="W128" s="165"/>
      <c r="X128" s="165"/>
      <c r="Y128" s="165"/>
      <c r="Z128" s="165"/>
      <c r="AA128" s="165"/>
      <c r="AB128" s="165"/>
      <c r="AC128" s="165"/>
      <c r="AD128" s="165"/>
      <c r="AE128" s="165"/>
    </row>
    <row r="129" spans="1:63" s="2" customFormat="1" ht="22.9" customHeight="1">
      <c r="A129" s="35"/>
      <c r="B129" s="36"/>
      <c r="C129" s="83" t="s">
        <v>134</v>
      </c>
      <c r="D129" s="37"/>
      <c r="E129" s="37"/>
      <c r="F129" s="37"/>
      <c r="G129" s="37"/>
      <c r="H129" s="37"/>
      <c r="I129" s="37"/>
      <c r="J129" s="171">
        <f>BK129</f>
        <v>0</v>
      </c>
      <c r="K129" s="37"/>
      <c r="L129" s="40"/>
      <c r="M129" s="79"/>
      <c r="N129" s="172"/>
      <c r="O129" s="80"/>
      <c r="P129" s="173">
        <f>P130</f>
        <v>0</v>
      </c>
      <c r="Q129" s="80"/>
      <c r="R129" s="173">
        <f>R130</f>
        <v>163.16390342339997</v>
      </c>
      <c r="S129" s="80"/>
      <c r="T129" s="174">
        <f>T130</f>
        <v>93.34803999999998</v>
      </c>
      <c r="U129" s="35"/>
      <c r="V129" s="35"/>
      <c r="W129" s="35"/>
      <c r="X129" s="35"/>
      <c r="Y129" s="35"/>
      <c r="Z129" s="35"/>
      <c r="AA129" s="35"/>
      <c r="AB129" s="35"/>
      <c r="AC129" s="35"/>
      <c r="AD129" s="35"/>
      <c r="AE129" s="35"/>
      <c r="AT129" s="18" t="s">
        <v>76</v>
      </c>
      <c r="AU129" s="18" t="s">
        <v>112</v>
      </c>
      <c r="BK129" s="175">
        <f>BK130</f>
        <v>0</v>
      </c>
    </row>
    <row r="130" spans="2:63" s="12" customFormat="1" ht="25.9" customHeight="1">
      <c r="B130" s="176"/>
      <c r="C130" s="177"/>
      <c r="D130" s="178" t="s">
        <v>76</v>
      </c>
      <c r="E130" s="179" t="s">
        <v>135</v>
      </c>
      <c r="F130" s="179" t="s">
        <v>136</v>
      </c>
      <c r="G130" s="177"/>
      <c r="H130" s="177"/>
      <c r="I130" s="180"/>
      <c r="J130" s="181">
        <f>BK130</f>
        <v>0</v>
      </c>
      <c r="K130" s="177"/>
      <c r="L130" s="182"/>
      <c r="M130" s="183"/>
      <c r="N130" s="184"/>
      <c r="O130" s="184"/>
      <c r="P130" s="185">
        <f>P131+P198+P202+P208+P218+P301+P314+P331</f>
        <v>0</v>
      </c>
      <c r="Q130" s="184"/>
      <c r="R130" s="185">
        <f>R131+R198+R202+R208+R218+R301+R314+R331</f>
        <v>163.16390342339997</v>
      </c>
      <c r="S130" s="184"/>
      <c r="T130" s="186">
        <f>T131+T198+T202+T208+T218+T301+T314+T331</f>
        <v>93.34803999999998</v>
      </c>
      <c r="AR130" s="187" t="s">
        <v>85</v>
      </c>
      <c r="AT130" s="188" t="s">
        <v>76</v>
      </c>
      <c r="AU130" s="188" t="s">
        <v>77</v>
      </c>
      <c r="AY130" s="187" t="s">
        <v>137</v>
      </c>
      <c r="BK130" s="189">
        <f>BK131+BK198+BK202+BK208+BK218+BK301+BK314+BK331</f>
        <v>0</v>
      </c>
    </row>
    <row r="131" spans="2:63" s="12" customFormat="1" ht="22.9" customHeight="1">
      <c r="B131" s="176"/>
      <c r="C131" s="177"/>
      <c r="D131" s="178" t="s">
        <v>76</v>
      </c>
      <c r="E131" s="190" t="s">
        <v>85</v>
      </c>
      <c r="F131" s="190" t="s">
        <v>138</v>
      </c>
      <c r="G131" s="177"/>
      <c r="H131" s="177"/>
      <c r="I131" s="180"/>
      <c r="J131" s="191">
        <f>BK131</f>
        <v>0</v>
      </c>
      <c r="K131" s="177"/>
      <c r="L131" s="182"/>
      <c r="M131" s="183"/>
      <c r="N131" s="184"/>
      <c r="O131" s="184"/>
      <c r="P131" s="185">
        <f>SUM(P132:P197)</f>
        <v>0</v>
      </c>
      <c r="Q131" s="184"/>
      <c r="R131" s="185">
        <f>SUM(R132:R197)</f>
        <v>1.0565363384</v>
      </c>
      <c r="S131" s="184"/>
      <c r="T131" s="186">
        <f>SUM(T132:T197)</f>
        <v>91.83999999999999</v>
      </c>
      <c r="AR131" s="187" t="s">
        <v>85</v>
      </c>
      <c r="AT131" s="188" t="s">
        <v>76</v>
      </c>
      <c r="AU131" s="188" t="s">
        <v>85</v>
      </c>
      <c r="AY131" s="187" t="s">
        <v>137</v>
      </c>
      <c r="BK131" s="189">
        <f>SUM(BK132:BK197)</f>
        <v>0</v>
      </c>
    </row>
    <row r="132" spans="1:65" s="2" customFormat="1" ht="62.65" customHeight="1">
      <c r="A132" s="35"/>
      <c r="B132" s="36"/>
      <c r="C132" s="192" t="s">
        <v>85</v>
      </c>
      <c r="D132" s="192" t="s">
        <v>139</v>
      </c>
      <c r="E132" s="193" t="s">
        <v>658</v>
      </c>
      <c r="F132" s="194" t="s">
        <v>659</v>
      </c>
      <c r="G132" s="195" t="s">
        <v>155</v>
      </c>
      <c r="H132" s="196">
        <v>114.8</v>
      </c>
      <c r="I132" s="197"/>
      <c r="J132" s="198">
        <f>ROUND(I132*H132,2)</f>
        <v>0</v>
      </c>
      <c r="K132" s="194" t="s">
        <v>143</v>
      </c>
      <c r="L132" s="40"/>
      <c r="M132" s="199" t="s">
        <v>1</v>
      </c>
      <c r="N132" s="200" t="s">
        <v>42</v>
      </c>
      <c r="O132" s="72"/>
      <c r="P132" s="201">
        <f>O132*H132</f>
        <v>0</v>
      </c>
      <c r="Q132" s="201">
        <v>0</v>
      </c>
      <c r="R132" s="201">
        <f>Q132*H132</f>
        <v>0</v>
      </c>
      <c r="S132" s="201">
        <v>0.58</v>
      </c>
      <c r="T132" s="202">
        <f>S132*H132</f>
        <v>66.58399999999999</v>
      </c>
      <c r="U132" s="35"/>
      <c r="V132" s="35"/>
      <c r="W132" s="35"/>
      <c r="X132" s="35"/>
      <c r="Y132" s="35"/>
      <c r="Z132" s="35"/>
      <c r="AA132" s="35"/>
      <c r="AB132" s="35"/>
      <c r="AC132" s="35"/>
      <c r="AD132" s="35"/>
      <c r="AE132" s="35"/>
      <c r="AR132" s="203" t="s">
        <v>144</v>
      </c>
      <c r="AT132" s="203" t="s">
        <v>139</v>
      </c>
      <c r="AU132" s="203" t="s">
        <v>87</v>
      </c>
      <c r="AY132" s="18" t="s">
        <v>137</v>
      </c>
      <c r="BE132" s="204">
        <f>IF(N132="základní",J132,0)</f>
        <v>0</v>
      </c>
      <c r="BF132" s="204">
        <f>IF(N132="snížená",J132,0)</f>
        <v>0</v>
      </c>
      <c r="BG132" s="204">
        <f>IF(N132="zákl. přenesená",J132,0)</f>
        <v>0</v>
      </c>
      <c r="BH132" s="204">
        <f>IF(N132="sníž. přenesená",J132,0)</f>
        <v>0</v>
      </c>
      <c r="BI132" s="204">
        <f>IF(N132="nulová",J132,0)</f>
        <v>0</v>
      </c>
      <c r="BJ132" s="18" t="s">
        <v>85</v>
      </c>
      <c r="BK132" s="204">
        <f>ROUND(I132*H132,2)</f>
        <v>0</v>
      </c>
      <c r="BL132" s="18" t="s">
        <v>144</v>
      </c>
      <c r="BM132" s="203" t="s">
        <v>660</v>
      </c>
    </row>
    <row r="133" spans="1:47" s="2" customFormat="1" ht="175.5">
      <c r="A133" s="35"/>
      <c r="B133" s="36"/>
      <c r="C133" s="37"/>
      <c r="D133" s="205" t="s">
        <v>146</v>
      </c>
      <c r="E133" s="37"/>
      <c r="F133" s="206" t="s">
        <v>661</v>
      </c>
      <c r="G133" s="37"/>
      <c r="H133" s="37"/>
      <c r="I133" s="207"/>
      <c r="J133" s="37"/>
      <c r="K133" s="37"/>
      <c r="L133" s="40"/>
      <c r="M133" s="208"/>
      <c r="N133" s="209"/>
      <c r="O133" s="72"/>
      <c r="P133" s="72"/>
      <c r="Q133" s="72"/>
      <c r="R133" s="72"/>
      <c r="S133" s="72"/>
      <c r="T133" s="73"/>
      <c r="U133" s="35"/>
      <c r="V133" s="35"/>
      <c r="W133" s="35"/>
      <c r="X133" s="35"/>
      <c r="Y133" s="35"/>
      <c r="Z133" s="35"/>
      <c r="AA133" s="35"/>
      <c r="AB133" s="35"/>
      <c r="AC133" s="35"/>
      <c r="AD133" s="35"/>
      <c r="AE133" s="35"/>
      <c r="AT133" s="18" t="s">
        <v>146</v>
      </c>
      <c r="AU133" s="18" t="s">
        <v>87</v>
      </c>
    </row>
    <row r="134" spans="2:51" s="14" customFormat="1" ht="11.25">
      <c r="B134" s="221"/>
      <c r="C134" s="222"/>
      <c r="D134" s="205" t="s">
        <v>166</v>
      </c>
      <c r="E134" s="223" t="s">
        <v>1</v>
      </c>
      <c r="F134" s="224" t="s">
        <v>662</v>
      </c>
      <c r="G134" s="222"/>
      <c r="H134" s="223" t="s">
        <v>1</v>
      </c>
      <c r="I134" s="225"/>
      <c r="J134" s="222"/>
      <c r="K134" s="222"/>
      <c r="L134" s="226"/>
      <c r="M134" s="227"/>
      <c r="N134" s="228"/>
      <c r="O134" s="228"/>
      <c r="P134" s="228"/>
      <c r="Q134" s="228"/>
      <c r="R134" s="228"/>
      <c r="S134" s="228"/>
      <c r="T134" s="229"/>
      <c r="AT134" s="230" t="s">
        <v>166</v>
      </c>
      <c r="AU134" s="230" t="s">
        <v>87</v>
      </c>
      <c r="AV134" s="14" t="s">
        <v>85</v>
      </c>
      <c r="AW134" s="14" t="s">
        <v>34</v>
      </c>
      <c r="AX134" s="14" t="s">
        <v>77</v>
      </c>
      <c r="AY134" s="230" t="s">
        <v>137</v>
      </c>
    </row>
    <row r="135" spans="2:51" s="13" customFormat="1" ht="11.25">
      <c r="B135" s="210"/>
      <c r="C135" s="211"/>
      <c r="D135" s="205" t="s">
        <v>166</v>
      </c>
      <c r="E135" s="212" t="s">
        <v>1</v>
      </c>
      <c r="F135" s="213" t="s">
        <v>663</v>
      </c>
      <c r="G135" s="211"/>
      <c r="H135" s="214">
        <v>100</v>
      </c>
      <c r="I135" s="215"/>
      <c r="J135" s="211"/>
      <c r="K135" s="211"/>
      <c r="L135" s="216"/>
      <c r="M135" s="217"/>
      <c r="N135" s="218"/>
      <c r="O135" s="218"/>
      <c r="P135" s="218"/>
      <c r="Q135" s="218"/>
      <c r="R135" s="218"/>
      <c r="S135" s="218"/>
      <c r="T135" s="219"/>
      <c r="AT135" s="220" t="s">
        <v>166</v>
      </c>
      <c r="AU135" s="220" t="s">
        <v>87</v>
      </c>
      <c r="AV135" s="13" t="s">
        <v>87</v>
      </c>
      <c r="AW135" s="13" t="s">
        <v>34</v>
      </c>
      <c r="AX135" s="13" t="s">
        <v>77</v>
      </c>
      <c r="AY135" s="220" t="s">
        <v>137</v>
      </c>
    </row>
    <row r="136" spans="2:51" s="13" customFormat="1" ht="11.25">
      <c r="B136" s="210"/>
      <c r="C136" s="211"/>
      <c r="D136" s="205" t="s">
        <v>166</v>
      </c>
      <c r="E136" s="212" t="s">
        <v>1</v>
      </c>
      <c r="F136" s="213" t="s">
        <v>664</v>
      </c>
      <c r="G136" s="211"/>
      <c r="H136" s="214">
        <v>14.8</v>
      </c>
      <c r="I136" s="215"/>
      <c r="J136" s="211"/>
      <c r="K136" s="211"/>
      <c r="L136" s="216"/>
      <c r="M136" s="217"/>
      <c r="N136" s="218"/>
      <c r="O136" s="218"/>
      <c r="P136" s="218"/>
      <c r="Q136" s="218"/>
      <c r="R136" s="218"/>
      <c r="S136" s="218"/>
      <c r="T136" s="219"/>
      <c r="AT136" s="220" t="s">
        <v>166</v>
      </c>
      <c r="AU136" s="220" t="s">
        <v>87</v>
      </c>
      <c r="AV136" s="13" t="s">
        <v>87</v>
      </c>
      <c r="AW136" s="13" t="s">
        <v>34</v>
      </c>
      <c r="AX136" s="13" t="s">
        <v>77</v>
      </c>
      <c r="AY136" s="220" t="s">
        <v>137</v>
      </c>
    </row>
    <row r="137" spans="2:51" s="15" customFormat="1" ht="11.25">
      <c r="B137" s="231"/>
      <c r="C137" s="232"/>
      <c r="D137" s="205" t="s">
        <v>166</v>
      </c>
      <c r="E137" s="233" t="s">
        <v>1</v>
      </c>
      <c r="F137" s="234" t="s">
        <v>231</v>
      </c>
      <c r="G137" s="232"/>
      <c r="H137" s="235">
        <v>114.8</v>
      </c>
      <c r="I137" s="236"/>
      <c r="J137" s="232"/>
      <c r="K137" s="232"/>
      <c r="L137" s="237"/>
      <c r="M137" s="238"/>
      <c r="N137" s="239"/>
      <c r="O137" s="239"/>
      <c r="P137" s="239"/>
      <c r="Q137" s="239"/>
      <c r="R137" s="239"/>
      <c r="S137" s="239"/>
      <c r="T137" s="240"/>
      <c r="AT137" s="241" t="s">
        <v>166</v>
      </c>
      <c r="AU137" s="241" t="s">
        <v>87</v>
      </c>
      <c r="AV137" s="15" t="s">
        <v>144</v>
      </c>
      <c r="AW137" s="15" t="s">
        <v>34</v>
      </c>
      <c r="AX137" s="15" t="s">
        <v>85</v>
      </c>
      <c r="AY137" s="241" t="s">
        <v>137</v>
      </c>
    </row>
    <row r="138" spans="1:65" s="2" customFormat="1" ht="62.65" customHeight="1">
      <c r="A138" s="35"/>
      <c r="B138" s="36"/>
      <c r="C138" s="192" t="s">
        <v>87</v>
      </c>
      <c r="D138" s="192" t="s">
        <v>139</v>
      </c>
      <c r="E138" s="193" t="s">
        <v>665</v>
      </c>
      <c r="F138" s="194" t="s">
        <v>666</v>
      </c>
      <c r="G138" s="195" t="s">
        <v>155</v>
      </c>
      <c r="H138" s="196">
        <v>114.8</v>
      </c>
      <c r="I138" s="197"/>
      <c r="J138" s="198">
        <f>ROUND(I138*H138,2)</f>
        <v>0</v>
      </c>
      <c r="K138" s="194" t="s">
        <v>143</v>
      </c>
      <c r="L138" s="40"/>
      <c r="M138" s="199" t="s">
        <v>1</v>
      </c>
      <c r="N138" s="200" t="s">
        <v>42</v>
      </c>
      <c r="O138" s="72"/>
      <c r="P138" s="201">
        <f>O138*H138</f>
        <v>0</v>
      </c>
      <c r="Q138" s="201">
        <v>0</v>
      </c>
      <c r="R138" s="201">
        <f>Q138*H138</f>
        <v>0</v>
      </c>
      <c r="S138" s="201">
        <v>0.22</v>
      </c>
      <c r="T138" s="202">
        <f>S138*H138</f>
        <v>25.256</v>
      </c>
      <c r="U138" s="35"/>
      <c r="V138" s="35"/>
      <c r="W138" s="35"/>
      <c r="X138" s="35"/>
      <c r="Y138" s="35"/>
      <c r="Z138" s="35"/>
      <c r="AA138" s="35"/>
      <c r="AB138" s="35"/>
      <c r="AC138" s="35"/>
      <c r="AD138" s="35"/>
      <c r="AE138" s="35"/>
      <c r="AR138" s="203" t="s">
        <v>144</v>
      </c>
      <c r="AT138" s="203" t="s">
        <v>139</v>
      </c>
      <c r="AU138" s="203" t="s">
        <v>87</v>
      </c>
      <c r="AY138" s="18" t="s">
        <v>137</v>
      </c>
      <c r="BE138" s="204">
        <f>IF(N138="základní",J138,0)</f>
        <v>0</v>
      </c>
      <c r="BF138" s="204">
        <f>IF(N138="snížená",J138,0)</f>
        <v>0</v>
      </c>
      <c r="BG138" s="204">
        <f>IF(N138="zákl. přenesená",J138,0)</f>
        <v>0</v>
      </c>
      <c r="BH138" s="204">
        <f>IF(N138="sníž. přenesená",J138,0)</f>
        <v>0</v>
      </c>
      <c r="BI138" s="204">
        <f>IF(N138="nulová",J138,0)</f>
        <v>0</v>
      </c>
      <c r="BJ138" s="18" t="s">
        <v>85</v>
      </c>
      <c r="BK138" s="204">
        <f>ROUND(I138*H138,2)</f>
        <v>0</v>
      </c>
      <c r="BL138" s="18" t="s">
        <v>144</v>
      </c>
      <c r="BM138" s="203" t="s">
        <v>667</v>
      </c>
    </row>
    <row r="139" spans="1:47" s="2" customFormat="1" ht="175.5">
      <c r="A139" s="35"/>
      <c r="B139" s="36"/>
      <c r="C139" s="37"/>
      <c r="D139" s="205" t="s">
        <v>146</v>
      </c>
      <c r="E139" s="37"/>
      <c r="F139" s="206" t="s">
        <v>661</v>
      </c>
      <c r="G139" s="37"/>
      <c r="H139" s="37"/>
      <c r="I139" s="207"/>
      <c r="J139" s="37"/>
      <c r="K139" s="37"/>
      <c r="L139" s="40"/>
      <c r="M139" s="208"/>
      <c r="N139" s="209"/>
      <c r="O139" s="72"/>
      <c r="P139" s="72"/>
      <c r="Q139" s="72"/>
      <c r="R139" s="72"/>
      <c r="S139" s="72"/>
      <c r="T139" s="73"/>
      <c r="U139" s="35"/>
      <c r="V139" s="35"/>
      <c r="W139" s="35"/>
      <c r="X139" s="35"/>
      <c r="Y139" s="35"/>
      <c r="Z139" s="35"/>
      <c r="AA139" s="35"/>
      <c r="AB139" s="35"/>
      <c r="AC139" s="35"/>
      <c r="AD139" s="35"/>
      <c r="AE139" s="35"/>
      <c r="AT139" s="18" t="s">
        <v>146</v>
      </c>
      <c r="AU139" s="18" t="s">
        <v>87</v>
      </c>
    </row>
    <row r="140" spans="2:51" s="14" customFormat="1" ht="11.25">
      <c r="B140" s="221"/>
      <c r="C140" s="222"/>
      <c r="D140" s="205" t="s">
        <v>166</v>
      </c>
      <c r="E140" s="223" t="s">
        <v>1</v>
      </c>
      <c r="F140" s="224" t="s">
        <v>662</v>
      </c>
      <c r="G140" s="222"/>
      <c r="H140" s="223" t="s">
        <v>1</v>
      </c>
      <c r="I140" s="225"/>
      <c r="J140" s="222"/>
      <c r="K140" s="222"/>
      <c r="L140" s="226"/>
      <c r="M140" s="227"/>
      <c r="N140" s="228"/>
      <c r="O140" s="228"/>
      <c r="P140" s="228"/>
      <c r="Q140" s="228"/>
      <c r="R140" s="228"/>
      <c r="S140" s="228"/>
      <c r="T140" s="229"/>
      <c r="AT140" s="230" t="s">
        <v>166</v>
      </c>
      <c r="AU140" s="230" t="s">
        <v>87</v>
      </c>
      <c r="AV140" s="14" t="s">
        <v>85</v>
      </c>
      <c r="AW140" s="14" t="s">
        <v>34</v>
      </c>
      <c r="AX140" s="14" t="s">
        <v>77</v>
      </c>
      <c r="AY140" s="230" t="s">
        <v>137</v>
      </c>
    </row>
    <row r="141" spans="2:51" s="13" customFormat="1" ht="11.25">
      <c r="B141" s="210"/>
      <c r="C141" s="211"/>
      <c r="D141" s="205" t="s">
        <v>166</v>
      </c>
      <c r="E141" s="212" t="s">
        <v>1</v>
      </c>
      <c r="F141" s="213" t="s">
        <v>663</v>
      </c>
      <c r="G141" s="211"/>
      <c r="H141" s="214">
        <v>100</v>
      </c>
      <c r="I141" s="215"/>
      <c r="J141" s="211"/>
      <c r="K141" s="211"/>
      <c r="L141" s="216"/>
      <c r="M141" s="217"/>
      <c r="N141" s="218"/>
      <c r="O141" s="218"/>
      <c r="P141" s="218"/>
      <c r="Q141" s="218"/>
      <c r="R141" s="218"/>
      <c r="S141" s="218"/>
      <c r="T141" s="219"/>
      <c r="AT141" s="220" t="s">
        <v>166</v>
      </c>
      <c r="AU141" s="220" t="s">
        <v>87</v>
      </c>
      <c r="AV141" s="13" t="s">
        <v>87</v>
      </c>
      <c r="AW141" s="13" t="s">
        <v>34</v>
      </c>
      <c r="AX141" s="13" t="s">
        <v>77</v>
      </c>
      <c r="AY141" s="220" t="s">
        <v>137</v>
      </c>
    </row>
    <row r="142" spans="2:51" s="13" customFormat="1" ht="11.25">
      <c r="B142" s="210"/>
      <c r="C142" s="211"/>
      <c r="D142" s="205" t="s">
        <v>166</v>
      </c>
      <c r="E142" s="212" t="s">
        <v>1</v>
      </c>
      <c r="F142" s="213" t="s">
        <v>664</v>
      </c>
      <c r="G142" s="211"/>
      <c r="H142" s="214">
        <v>14.8</v>
      </c>
      <c r="I142" s="215"/>
      <c r="J142" s="211"/>
      <c r="K142" s="211"/>
      <c r="L142" s="216"/>
      <c r="M142" s="217"/>
      <c r="N142" s="218"/>
      <c r="O142" s="218"/>
      <c r="P142" s="218"/>
      <c r="Q142" s="218"/>
      <c r="R142" s="218"/>
      <c r="S142" s="218"/>
      <c r="T142" s="219"/>
      <c r="AT142" s="220" t="s">
        <v>166</v>
      </c>
      <c r="AU142" s="220" t="s">
        <v>87</v>
      </c>
      <c r="AV142" s="13" t="s">
        <v>87</v>
      </c>
      <c r="AW142" s="13" t="s">
        <v>34</v>
      </c>
      <c r="AX142" s="13" t="s">
        <v>77</v>
      </c>
      <c r="AY142" s="220" t="s">
        <v>137</v>
      </c>
    </row>
    <row r="143" spans="2:51" s="15" customFormat="1" ht="11.25">
      <c r="B143" s="231"/>
      <c r="C143" s="232"/>
      <c r="D143" s="205" t="s">
        <v>166</v>
      </c>
      <c r="E143" s="233" t="s">
        <v>1</v>
      </c>
      <c r="F143" s="234" t="s">
        <v>231</v>
      </c>
      <c r="G143" s="232"/>
      <c r="H143" s="235">
        <v>114.8</v>
      </c>
      <c r="I143" s="236"/>
      <c r="J143" s="232"/>
      <c r="K143" s="232"/>
      <c r="L143" s="237"/>
      <c r="M143" s="238"/>
      <c r="N143" s="239"/>
      <c r="O143" s="239"/>
      <c r="P143" s="239"/>
      <c r="Q143" s="239"/>
      <c r="R143" s="239"/>
      <c r="S143" s="239"/>
      <c r="T143" s="240"/>
      <c r="AT143" s="241" t="s">
        <v>166</v>
      </c>
      <c r="AU143" s="241" t="s">
        <v>87</v>
      </c>
      <c r="AV143" s="15" t="s">
        <v>144</v>
      </c>
      <c r="AW143" s="15" t="s">
        <v>34</v>
      </c>
      <c r="AX143" s="15" t="s">
        <v>85</v>
      </c>
      <c r="AY143" s="241" t="s">
        <v>137</v>
      </c>
    </row>
    <row r="144" spans="1:65" s="2" customFormat="1" ht="90" customHeight="1">
      <c r="A144" s="35"/>
      <c r="B144" s="36"/>
      <c r="C144" s="192" t="s">
        <v>152</v>
      </c>
      <c r="D144" s="192" t="s">
        <v>139</v>
      </c>
      <c r="E144" s="193" t="s">
        <v>195</v>
      </c>
      <c r="F144" s="194" t="s">
        <v>196</v>
      </c>
      <c r="G144" s="195" t="s">
        <v>171</v>
      </c>
      <c r="H144" s="196">
        <v>3.4</v>
      </c>
      <c r="I144" s="197"/>
      <c r="J144" s="198">
        <f>ROUND(I144*H144,2)</f>
        <v>0</v>
      </c>
      <c r="K144" s="194" t="s">
        <v>143</v>
      </c>
      <c r="L144" s="40"/>
      <c r="M144" s="199" t="s">
        <v>1</v>
      </c>
      <c r="N144" s="200" t="s">
        <v>42</v>
      </c>
      <c r="O144" s="72"/>
      <c r="P144" s="201">
        <f>O144*H144</f>
        <v>0</v>
      </c>
      <c r="Q144" s="201">
        <v>0.0369043</v>
      </c>
      <c r="R144" s="201">
        <f>Q144*H144</f>
        <v>0.12547462</v>
      </c>
      <c r="S144" s="201">
        <v>0</v>
      </c>
      <c r="T144" s="202">
        <f>S144*H144</f>
        <v>0</v>
      </c>
      <c r="U144" s="35"/>
      <c r="V144" s="35"/>
      <c r="W144" s="35"/>
      <c r="X144" s="35"/>
      <c r="Y144" s="35"/>
      <c r="Z144" s="35"/>
      <c r="AA144" s="35"/>
      <c r="AB144" s="35"/>
      <c r="AC144" s="35"/>
      <c r="AD144" s="35"/>
      <c r="AE144" s="35"/>
      <c r="AR144" s="203" t="s">
        <v>144</v>
      </c>
      <c r="AT144" s="203" t="s">
        <v>139</v>
      </c>
      <c r="AU144" s="203" t="s">
        <v>87</v>
      </c>
      <c r="AY144" s="18" t="s">
        <v>137</v>
      </c>
      <c r="BE144" s="204">
        <f>IF(N144="základní",J144,0)</f>
        <v>0</v>
      </c>
      <c r="BF144" s="204">
        <f>IF(N144="snížená",J144,0)</f>
        <v>0</v>
      </c>
      <c r="BG144" s="204">
        <f>IF(N144="zákl. přenesená",J144,0)</f>
        <v>0</v>
      </c>
      <c r="BH144" s="204">
        <f>IF(N144="sníž. přenesená",J144,0)</f>
        <v>0</v>
      </c>
      <c r="BI144" s="204">
        <f>IF(N144="nulová",J144,0)</f>
        <v>0</v>
      </c>
      <c r="BJ144" s="18" t="s">
        <v>85</v>
      </c>
      <c r="BK144" s="204">
        <f>ROUND(I144*H144,2)</f>
        <v>0</v>
      </c>
      <c r="BL144" s="18" t="s">
        <v>144</v>
      </c>
      <c r="BM144" s="203" t="s">
        <v>668</v>
      </c>
    </row>
    <row r="145" spans="1:47" s="2" customFormat="1" ht="68.25">
      <c r="A145" s="35"/>
      <c r="B145" s="36"/>
      <c r="C145" s="37"/>
      <c r="D145" s="205" t="s">
        <v>146</v>
      </c>
      <c r="E145" s="37"/>
      <c r="F145" s="206" t="s">
        <v>192</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146</v>
      </c>
      <c r="AU145" s="18" t="s">
        <v>87</v>
      </c>
    </row>
    <row r="146" spans="2:51" s="13" customFormat="1" ht="11.25">
      <c r="B146" s="210"/>
      <c r="C146" s="211"/>
      <c r="D146" s="205" t="s">
        <v>166</v>
      </c>
      <c r="E146" s="212" t="s">
        <v>1</v>
      </c>
      <c r="F146" s="213" t="s">
        <v>669</v>
      </c>
      <c r="G146" s="211"/>
      <c r="H146" s="214">
        <v>1</v>
      </c>
      <c r="I146" s="215"/>
      <c r="J146" s="211"/>
      <c r="K146" s="211"/>
      <c r="L146" s="216"/>
      <c r="M146" s="217"/>
      <c r="N146" s="218"/>
      <c r="O146" s="218"/>
      <c r="P146" s="218"/>
      <c r="Q146" s="218"/>
      <c r="R146" s="218"/>
      <c r="S146" s="218"/>
      <c r="T146" s="219"/>
      <c r="AT146" s="220" t="s">
        <v>166</v>
      </c>
      <c r="AU146" s="220" t="s">
        <v>87</v>
      </c>
      <c r="AV146" s="13" t="s">
        <v>87</v>
      </c>
      <c r="AW146" s="13" t="s">
        <v>34</v>
      </c>
      <c r="AX146" s="13" t="s">
        <v>77</v>
      </c>
      <c r="AY146" s="220" t="s">
        <v>137</v>
      </c>
    </row>
    <row r="147" spans="2:51" s="13" customFormat="1" ht="11.25">
      <c r="B147" s="210"/>
      <c r="C147" s="211"/>
      <c r="D147" s="205" t="s">
        <v>166</v>
      </c>
      <c r="E147" s="212" t="s">
        <v>1</v>
      </c>
      <c r="F147" s="213" t="s">
        <v>670</v>
      </c>
      <c r="G147" s="211"/>
      <c r="H147" s="214">
        <v>2.4</v>
      </c>
      <c r="I147" s="215"/>
      <c r="J147" s="211"/>
      <c r="K147" s="211"/>
      <c r="L147" s="216"/>
      <c r="M147" s="217"/>
      <c r="N147" s="218"/>
      <c r="O147" s="218"/>
      <c r="P147" s="218"/>
      <c r="Q147" s="218"/>
      <c r="R147" s="218"/>
      <c r="S147" s="218"/>
      <c r="T147" s="219"/>
      <c r="AT147" s="220" t="s">
        <v>166</v>
      </c>
      <c r="AU147" s="220" t="s">
        <v>87</v>
      </c>
      <c r="AV147" s="13" t="s">
        <v>87</v>
      </c>
      <c r="AW147" s="13" t="s">
        <v>34</v>
      </c>
      <c r="AX147" s="13" t="s">
        <v>77</v>
      </c>
      <c r="AY147" s="220" t="s">
        <v>137</v>
      </c>
    </row>
    <row r="148" spans="2:51" s="15" customFormat="1" ht="11.25">
      <c r="B148" s="231"/>
      <c r="C148" s="232"/>
      <c r="D148" s="205" t="s">
        <v>166</v>
      </c>
      <c r="E148" s="233" t="s">
        <v>1</v>
      </c>
      <c r="F148" s="234" t="s">
        <v>231</v>
      </c>
      <c r="G148" s="232"/>
      <c r="H148" s="235">
        <v>3.4</v>
      </c>
      <c r="I148" s="236"/>
      <c r="J148" s="232"/>
      <c r="K148" s="232"/>
      <c r="L148" s="237"/>
      <c r="M148" s="238"/>
      <c r="N148" s="239"/>
      <c r="O148" s="239"/>
      <c r="P148" s="239"/>
      <c r="Q148" s="239"/>
      <c r="R148" s="239"/>
      <c r="S148" s="239"/>
      <c r="T148" s="240"/>
      <c r="AT148" s="241" t="s">
        <v>166</v>
      </c>
      <c r="AU148" s="241" t="s">
        <v>87</v>
      </c>
      <c r="AV148" s="15" t="s">
        <v>144</v>
      </c>
      <c r="AW148" s="15" t="s">
        <v>34</v>
      </c>
      <c r="AX148" s="15" t="s">
        <v>85</v>
      </c>
      <c r="AY148" s="241" t="s">
        <v>137</v>
      </c>
    </row>
    <row r="149" spans="1:65" s="2" customFormat="1" ht="90" customHeight="1">
      <c r="A149" s="35"/>
      <c r="B149" s="36"/>
      <c r="C149" s="192" t="s">
        <v>144</v>
      </c>
      <c r="D149" s="192" t="s">
        <v>139</v>
      </c>
      <c r="E149" s="193" t="s">
        <v>207</v>
      </c>
      <c r="F149" s="194" t="s">
        <v>208</v>
      </c>
      <c r="G149" s="195" t="s">
        <v>171</v>
      </c>
      <c r="H149" s="196">
        <v>11.6</v>
      </c>
      <c r="I149" s="197"/>
      <c r="J149" s="198">
        <f>ROUND(I149*H149,2)</f>
        <v>0</v>
      </c>
      <c r="K149" s="194" t="s">
        <v>143</v>
      </c>
      <c r="L149" s="40"/>
      <c r="M149" s="199" t="s">
        <v>1</v>
      </c>
      <c r="N149" s="200" t="s">
        <v>42</v>
      </c>
      <c r="O149" s="72"/>
      <c r="P149" s="201">
        <f>O149*H149</f>
        <v>0</v>
      </c>
      <c r="Q149" s="201">
        <v>0.0369043</v>
      </c>
      <c r="R149" s="201">
        <f>Q149*H149</f>
        <v>0.42808988</v>
      </c>
      <c r="S149" s="201">
        <v>0</v>
      </c>
      <c r="T149" s="202">
        <f>S149*H149</f>
        <v>0</v>
      </c>
      <c r="U149" s="35"/>
      <c r="V149" s="35"/>
      <c r="W149" s="35"/>
      <c r="X149" s="35"/>
      <c r="Y149" s="35"/>
      <c r="Z149" s="35"/>
      <c r="AA149" s="35"/>
      <c r="AB149" s="35"/>
      <c r="AC149" s="35"/>
      <c r="AD149" s="35"/>
      <c r="AE149" s="35"/>
      <c r="AR149" s="203" t="s">
        <v>144</v>
      </c>
      <c r="AT149" s="203" t="s">
        <v>139</v>
      </c>
      <c r="AU149" s="203" t="s">
        <v>87</v>
      </c>
      <c r="AY149" s="18" t="s">
        <v>137</v>
      </c>
      <c r="BE149" s="204">
        <f>IF(N149="základní",J149,0)</f>
        <v>0</v>
      </c>
      <c r="BF149" s="204">
        <f>IF(N149="snížená",J149,0)</f>
        <v>0</v>
      </c>
      <c r="BG149" s="204">
        <f>IF(N149="zákl. přenesená",J149,0)</f>
        <v>0</v>
      </c>
      <c r="BH149" s="204">
        <f>IF(N149="sníž. přenesená",J149,0)</f>
        <v>0</v>
      </c>
      <c r="BI149" s="204">
        <f>IF(N149="nulová",J149,0)</f>
        <v>0</v>
      </c>
      <c r="BJ149" s="18" t="s">
        <v>85</v>
      </c>
      <c r="BK149" s="204">
        <f>ROUND(I149*H149,2)</f>
        <v>0</v>
      </c>
      <c r="BL149" s="18" t="s">
        <v>144</v>
      </c>
      <c r="BM149" s="203" t="s">
        <v>671</v>
      </c>
    </row>
    <row r="150" spans="1:47" s="2" customFormat="1" ht="68.25">
      <c r="A150" s="35"/>
      <c r="B150" s="36"/>
      <c r="C150" s="37"/>
      <c r="D150" s="205" t="s">
        <v>146</v>
      </c>
      <c r="E150" s="37"/>
      <c r="F150" s="206" t="s">
        <v>192</v>
      </c>
      <c r="G150" s="37"/>
      <c r="H150" s="37"/>
      <c r="I150" s="207"/>
      <c r="J150" s="37"/>
      <c r="K150" s="37"/>
      <c r="L150" s="40"/>
      <c r="M150" s="208"/>
      <c r="N150" s="209"/>
      <c r="O150" s="72"/>
      <c r="P150" s="72"/>
      <c r="Q150" s="72"/>
      <c r="R150" s="72"/>
      <c r="S150" s="72"/>
      <c r="T150" s="73"/>
      <c r="U150" s="35"/>
      <c r="V150" s="35"/>
      <c r="W150" s="35"/>
      <c r="X150" s="35"/>
      <c r="Y150" s="35"/>
      <c r="Z150" s="35"/>
      <c r="AA150" s="35"/>
      <c r="AB150" s="35"/>
      <c r="AC150" s="35"/>
      <c r="AD150" s="35"/>
      <c r="AE150" s="35"/>
      <c r="AT150" s="18" t="s">
        <v>146</v>
      </c>
      <c r="AU150" s="18" t="s">
        <v>87</v>
      </c>
    </row>
    <row r="151" spans="2:51" s="13" customFormat="1" ht="11.25">
      <c r="B151" s="210"/>
      <c r="C151" s="211"/>
      <c r="D151" s="205" t="s">
        <v>166</v>
      </c>
      <c r="E151" s="212" t="s">
        <v>1</v>
      </c>
      <c r="F151" s="213" t="s">
        <v>672</v>
      </c>
      <c r="G151" s="211"/>
      <c r="H151" s="214">
        <v>2</v>
      </c>
      <c r="I151" s="215"/>
      <c r="J151" s="211"/>
      <c r="K151" s="211"/>
      <c r="L151" s="216"/>
      <c r="M151" s="217"/>
      <c r="N151" s="218"/>
      <c r="O151" s="218"/>
      <c r="P151" s="218"/>
      <c r="Q151" s="218"/>
      <c r="R151" s="218"/>
      <c r="S151" s="218"/>
      <c r="T151" s="219"/>
      <c r="AT151" s="220" t="s">
        <v>166</v>
      </c>
      <c r="AU151" s="220" t="s">
        <v>87</v>
      </c>
      <c r="AV151" s="13" t="s">
        <v>87</v>
      </c>
      <c r="AW151" s="13" t="s">
        <v>34</v>
      </c>
      <c r="AX151" s="13" t="s">
        <v>77</v>
      </c>
      <c r="AY151" s="220" t="s">
        <v>137</v>
      </c>
    </row>
    <row r="152" spans="2:51" s="13" customFormat="1" ht="11.25">
      <c r="B152" s="210"/>
      <c r="C152" s="211"/>
      <c r="D152" s="205" t="s">
        <v>166</v>
      </c>
      <c r="E152" s="212" t="s">
        <v>1</v>
      </c>
      <c r="F152" s="213" t="s">
        <v>673</v>
      </c>
      <c r="G152" s="211"/>
      <c r="H152" s="214">
        <v>9.6</v>
      </c>
      <c r="I152" s="215"/>
      <c r="J152" s="211"/>
      <c r="K152" s="211"/>
      <c r="L152" s="216"/>
      <c r="M152" s="217"/>
      <c r="N152" s="218"/>
      <c r="O152" s="218"/>
      <c r="P152" s="218"/>
      <c r="Q152" s="218"/>
      <c r="R152" s="218"/>
      <c r="S152" s="218"/>
      <c r="T152" s="219"/>
      <c r="AT152" s="220" t="s">
        <v>166</v>
      </c>
      <c r="AU152" s="220" t="s">
        <v>87</v>
      </c>
      <c r="AV152" s="13" t="s">
        <v>87</v>
      </c>
      <c r="AW152" s="13" t="s">
        <v>34</v>
      </c>
      <c r="AX152" s="13" t="s">
        <v>77</v>
      </c>
      <c r="AY152" s="220" t="s">
        <v>137</v>
      </c>
    </row>
    <row r="153" spans="2:51" s="15" customFormat="1" ht="11.25">
      <c r="B153" s="231"/>
      <c r="C153" s="232"/>
      <c r="D153" s="205" t="s">
        <v>166</v>
      </c>
      <c r="E153" s="233" t="s">
        <v>1</v>
      </c>
      <c r="F153" s="234" t="s">
        <v>231</v>
      </c>
      <c r="G153" s="232"/>
      <c r="H153" s="235">
        <v>11.6</v>
      </c>
      <c r="I153" s="236"/>
      <c r="J153" s="232"/>
      <c r="K153" s="232"/>
      <c r="L153" s="237"/>
      <c r="M153" s="238"/>
      <c r="N153" s="239"/>
      <c r="O153" s="239"/>
      <c r="P153" s="239"/>
      <c r="Q153" s="239"/>
      <c r="R153" s="239"/>
      <c r="S153" s="239"/>
      <c r="T153" s="240"/>
      <c r="AT153" s="241" t="s">
        <v>166</v>
      </c>
      <c r="AU153" s="241" t="s">
        <v>87</v>
      </c>
      <c r="AV153" s="15" t="s">
        <v>144</v>
      </c>
      <c r="AW153" s="15" t="s">
        <v>34</v>
      </c>
      <c r="AX153" s="15" t="s">
        <v>85</v>
      </c>
      <c r="AY153" s="241" t="s">
        <v>137</v>
      </c>
    </row>
    <row r="154" spans="1:65" s="2" customFormat="1" ht="37.9" customHeight="1">
      <c r="A154" s="35"/>
      <c r="B154" s="36"/>
      <c r="C154" s="192" t="s">
        <v>161</v>
      </c>
      <c r="D154" s="192" t="s">
        <v>139</v>
      </c>
      <c r="E154" s="193" t="s">
        <v>674</v>
      </c>
      <c r="F154" s="194" t="s">
        <v>675</v>
      </c>
      <c r="G154" s="195" t="s">
        <v>219</v>
      </c>
      <c r="H154" s="196">
        <v>15.68</v>
      </c>
      <c r="I154" s="197"/>
      <c r="J154" s="198">
        <f>ROUND(I154*H154,2)</f>
        <v>0</v>
      </c>
      <c r="K154" s="194" t="s">
        <v>143</v>
      </c>
      <c r="L154" s="40"/>
      <c r="M154" s="199" t="s">
        <v>1</v>
      </c>
      <c r="N154" s="200" t="s">
        <v>42</v>
      </c>
      <c r="O154" s="72"/>
      <c r="P154" s="201">
        <f>O154*H154</f>
        <v>0</v>
      </c>
      <c r="Q154" s="201">
        <v>0</v>
      </c>
      <c r="R154" s="201">
        <f>Q154*H154</f>
        <v>0</v>
      </c>
      <c r="S154" s="201">
        <v>0</v>
      </c>
      <c r="T154" s="202">
        <f>S154*H154</f>
        <v>0</v>
      </c>
      <c r="U154" s="35"/>
      <c r="V154" s="35"/>
      <c r="W154" s="35"/>
      <c r="X154" s="35"/>
      <c r="Y154" s="35"/>
      <c r="Z154" s="35"/>
      <c r="AA154" s="35"/>
      <c r="AB154" s="35"/>
      <c r="AC154" s="35"/>
      <c r="AD154" s="35"/>
      <c r="AE154" s="35"/>
      <c r="AR154" s="203" t="s">
        <v>144</v>
      </c>
      <c r="AT154" s="203" t="s">
        <v>139</v>
      </c>
      <c r="AU154" s="203" t="s">
        <v>87</v>
      </c>
      <c r="AY154" s="18" t="s">
        <v>137</v>
      </c>
      <c r="BE154" s="204">
        <f>IF(N154="základní",J154,0)</f>
        <v>0</v>
      </c>
      <c r="BF154" s="204">
        <f>IF(N154="snížená",J154,0)</f>
        <v>0</v>
      </c>
      <c r="BG154" s="204">
        <f>IF(N154="zákl. přenesená",J154,0)</f>
        <v>0</v>
      </c>
      <c r="BH154" s="204">
        <f>IF(N154="sníž. přenesená",J154,0)</f>
        <v>0</v>
      </c>
      <c r="BI154" s="204">
        <f>IF(N154="nulová",J154,0)</f>
        <v>0</v>
      </c>
      <c r="BJ154" s="18" t="s">
        <v>85</v>
      </c>
      <c r="BK154" s="204">
        <f>ROUND(I154*H154,2)</f>
        <v>0</v>
      </c>
      <c r="BL154" s="18" t="s">
        <v>144</v>
      </c>
      <c r="BM154" s="203" t="s">
        <v>676</v>
      </c>
    </row>
    <row r="155" spans="1:47" s="2" customFormat="1" ht="175.5">
      <c r="A155" s="35"/>
      <c r="B155" s="36"/>
      <c r="C155" s="37"/>
      <c r="D155" s="205" t="s">
        <v>146</v>
      </c>
      <c r="E155" s="37"/>
      <c r="F155" s="206" t="s">
        <v>677</v>
      </c>
      <c r="G155" s="37"/>
      <c r="H155" s="37"/>
      <c r="I155" s="207"/>
      <c r="J155" s="37"/>
      <c r="K155" s="37"/>
      <c r="L155" s="40"/>
      <c r="M155" s="208"/>
      <c r="N155" s="209"/>
      <c r="O155" s="72"/>
      <c r="P155" s="72"/>
      <c r="Q155" s="72"/>
      <c r="R155" s="72"/>
      <c r="S155" s="72"/>
      <c r="T155" s="73"/>
      <c r="U155" s="35"/>
      <c r="V155" s="35"/>
      <c r="W155" s="35"/>
      <c r="X155" s="35"/>
      <c r="Y155" s="35"/>
      <c r="Z155" s="35"/>
      <c r="AA155" s="35"/>
      <c r="AB155" s="35"/>
      <c r="AC155" s="35"/>
      <c r="AD155" s="35"/>
      <c r="AE155" s="35"/>
      <c r="AT155" s="18" t="s">
        <v>146</v>
      </c>
      <c r="AU155" s="18" t="s">
        <v>87</v>
      </c>
    </row>
    <row r="156" spans="2:51" s="13" customFormat="1" ht="11.25">
      <c r="B156" s="210"/>
      <c r="C156" s="211"/>
      <c r="D156" s="205" t="s">
        <v>166</v>
      </c>
      <c r="E156" s="212" t="s">
        <v>1</v>
      </c>
      <c r="F156" s="213" t="s">
        <v>678</v>
      </c>
      <c r="G156" s="211"/>
      <c r="H156" s="214">
        <v>4.08</v>
      </c>
      <c r="I156" s="215"/>
      <c r="J156" s="211"/>
      <c r="K156" s="211"/>
      <c r="L156" s="216"/>
      <c r="M156" s="217"/>
      <c r="N156" s="218"/>
      <c r="O156" s="218"/>
      <c r="P156" s="218"/>
      <c r="Q156" s="218"/>
      <c r="R156" s="218"/>
      <c r="S156" s="218"/>
      <c r="T156" s="219"/>
      <c r="AT156" s="220" t="s">
        <v>166</v>
      </c>
      <c r="AU156" s="220" t="s">
        <v>87</v>
      </c>
      <c r="AV156" s="13" t="s">
        <v>87</v>
      </c>
      <c r="AW156" s="13" t="s">
        <v>34</v>
      </c>
      <c r="AX156" s="13" t="s">
        <v>77</v>
      </c>
      <c r="AY156" s="220" t="s">
        <v>137</v>
      </c>
    </row>
    <row r="157" spans="2:51" s="13" customFormat="1" ht="11.25">
      <c r="B157" s="210"/>
      <c r="C157" s="211"/>
      <c r="D157" s="205" t="s">
        <v>166</v>
      </c>
      <c r="E157" s="212" t="s">
        <v>1</v>
      </c>
      <c r="F157" s="213" t="s">
        <v>679</v>
      </c>
      <c r="G157" s="211"/>
      <c r="H157" s="214">
        <v>11.6</v>
      </c>
      <c r="I157" s="215"/>
      <c r="J157" s="211"/>
      <c r="K157" s="211"/>
      <c r="L157" s="216"/>
      <c r="M157" s="217"/>
      <c r="N157" s="218"/>
      <c r="O157" s="218"/>
      <c r="P157" s="218"/>
      <c r="Q157" s="218"/>
      <c r="R157" s="218"/>
      <c r="S157" s="218"/>
      <c r="T157" s="219"/>
      <c r="AT157" s="220" t="s">
        <v>166</v>
      </c>
      <c r="AU157" s="220" t="s">
        <v>87</v>
      </c>
      <c r="AV157" s="13" t="s">
        <v>87</v>
      </c>
      <c r="AW157" s="13" t="s">
        <v>34</v>
      </c>
      <c r="AX157" s="13" t="s">
        <v>77</v>
      </c>
      <c r="AY157" s="220" t="s">
        <v>137</v>
      </c>
    </row>
    <row r="158" spans="1:65" s="2" customFormat="1" ht="49.15" customHeight="1">
      <c r="A158" s="35"/>
      <c r="B158" s="36"/>
      <c r="C158" s="192" t="s">
        <v>168</v>
      </c>
      <c r="D158" s="192" t="s">
        <v>139</v>
      </c>
      <c r="E158" s="193" t="s">
        <v>225</v>
      </c>
      <c r="F158" s="194" t="s">
        <v>226</v>
      </c>
      <c r="G158" s="195" t="s">
        <v>219</v>
      </c>
      <c r="H158" s="196">
        <v>116.38</v>
      </c>
      <c r="I158" s="197"/>
      <c r="J158" s="198">
        <f>ROUND(I158*H158,2)</f>
        <v>0</v>
      </c>
      <c r="K158" s="194" t="s">
        <v>143</v>
      </c>
      <c r="L158" s="40"/>
      <c r="M158" s="199" t="s">
        <v>1</v>
      </c>
      <c r="N158" s="200" t="s">
        <v>42</v>
      </c>
      <c r="O158" s="72"/>
      <c r="P158" s="201">
        <f>O158*H158</f>
        <v>0</v>
      </c>
      <c r="Q158" s="201">
        <v>0</v>
      </c>
      <c r="R158" s="201">
        <f>Q158*H158</f>
        <v>0</v>
      </c>
      <c r="S158" s="201">
        <v>0</v>
      </c>
      <c r="T158" s="202">
        <f>S158*H158</f>
        <v>0</v>
      </c>
      <c r="U158" s="35"/>
      <c r="V158" s="35"/>
      <c r="W158" s="35"/>
      <c r="X158" s="35"/>
      <c r="Y158" s="35"/>
      <c r="Z158" s="35"/>
      <c r="AA158" s="35"/>
      <c r="AB158" s="35"/>
      <c r="AC158" s="35"/>
      <c r="AD158" s="35"/>
      <c r="AE158" s="35"/>
      <c r="AR158" s="203" t="s">
        <v>144</v>
      </c>
      <c r="AT158" s="203" t="s">
        <v>139</v>
      </c>
      <c r="AU158" s="203" t="s">
        <v>87</v>
      </c>
      <c r="AY158" s="18" t="s">
        <v>137</v>
      </c>
      <c r="BE158" s="204">
        <f>IF(N158="základní",J158,0)</f>
        <v>0</v>
      </c>
      <c r="BF158" s="204">
        <f>IF(N158="snížená",J158,0)</f>
        <v>0</v>
      </c>
      <c r="BG158" s="204">
        <f>IF(N158="zákl. přenesená",J158,0)</f>
        <v>0</v>
      </c>
      <c r="BH158" s="204">
        <f>IF(N158="sníž. přenesená",J158,0)</f>
        <v>0</v>
      </c>
      <c r="BI158" s="204">
        <f>IF(N158="nulová",J158,0)</f>
        <v>0</v>
      </c>
      <c r="BJ158" s="18" t="s">
        <v>85</v>
      </c>
      <c r="BK158" s="204">
        <f>ROUND(I158*H158,2)</f>
        <v>0</v>
      </c>
      <c r="BL158" s="18" t="s">
        <v>144</v>
      </c>
      <c r="BM158" s="203" t="s">
        <v>680</v>
      </c>
    </row>
    <row r="159" spans="1:47" s="2" customFormat="1" ht="48.75">
      <c r="A159" s="35"/>
      <c r="B159" s="36"/>
      <c r="C159" s="37"/>
      <c r="D159" s="205" t="s">
        <v>146</v>
      </c>
      <c r="E159" s="37"/>
      <c r="F159" s="206" t="s">
        <v>228</v>
      </c>
      <c r="G159" s="37"/>
      <c r="H159" s="37"/>
      <c r="I159" s="207"/>
      <c r="J159" s="37"/>
      <c r="K159" s="37"/>
      <c r="L159" s="40"/>
      <c r="M159" s="208"/>
      <c r="N159" s="209"/>
      <c r="O159" s="72"/>
      <c r="P159" s="72"/>
      <c r="Q159" s="72"/>
      <c r="R159" s="72"/>
      <c r="S159" s="72"/>
      <c r="T159" s="73"/>
      <c r="U159" s="35"/>
      <c r="V159" s="35"/>
      <c r="W159" s="35"/>
      <c r="X159" s="35"/>
      <c r="Y159" s="35"/>
      <c r="Z159" s="35"/>
      <c r="AA159" s="35"/>
      <c r="AB159" s="35"/>
      <c r="AC159" s="35"/>
      <c r="AD159" s="35"/>
      <c r="AE159" s="35"/>
      <c r="AT159" s="18" t="s">
        <v>146</v>
      </c>
      <c r="AU159" s="18" t="s">
        <v>87</v>
      </c>
    </row>
    <row r="160" spans="2:51" s="13" customFormat="1" ht="11.25">
      <c r="B160" s="210"/>
      <c r="C160" s="211"/>
      <c r="D160" s="205" t="s">
        <v>166</v>
      </c>
      <c r="E160" s="212" t="s">
        <v>1</v>
      </c>
      <c r="F160" s="213" t="s">
        <v>681</v>
      </c>
      <c r="G160" s="211"/>
      <c r="H160" s="214">
        <v>205.2</v>
      </c>
      <c r="I160" s="215"/>
      <c r="J160" s="211"/>
      <c r="K160" s="211"/>
      <c r="L160" s="216"/>
      <c r="M160" s="217"/>
      <c r="N160" s="218"/>
      <c r="O160" s="218"/>
      <c r="P160" s="218"/>
      <c r="Q160" s="218"/>
      <c r="R160" s="218"/>
      <c r="S160" s="218"/>
      <c r="T160" s="219"/>
      <c r="AT160" s="220" t="s">
        <v>166</v>
      </c>
      <c r="AU160" s="220" t="s">
        <v>87</v>
      </c>
      <c r="AV160" s="13" t="s">
        <v>87</v>
      </c>
      <c r="AW160" s="13" t="s">
        <v>34</v>
      </c>
      <c r="AX160" s="13" t="s">
        <v>77</v>
      </c>
      <c r="AY160" s="220" t="s">
        <v>137</v>
      </c>
    </row>
    <row r="161" spans="2:51" s="13" customFormat="1" ht="11.25">
      <c r="B161" s="210"/>
      <c r="C161" s="211"/>
      <c r="D161" s="205" t="s">
        <v>166</v>
      </c>
      <c r="E161" s="212" t="s">
        <v>1</v>
      </c>
      <c r="F161" s="213" t="s">
        <v>682</v>
      </c>
      <c r="G161" s="211"/>
      <c r="H161" s="214">
        <v>75.776</v>
      </c>
      <c r="I161" s="215"/>
      <c r="J161" s="211"/>
      <c r="K161" s="211"/>
      <c r="L161" s="216"/>
      <c r="M161" s="217"/>
      <c r="N161" s="218"/>
      <c r="O161" s="218"/>
      <c r="P161" s="218"/>
      <c r="Q161" s="218"/>
      <c r="R161" s="218"/>
      <c r="S161" s="218"/>
      <c r="T161" s="219"/>
      <c r="AT161" s="220" t="s">
        <v>166</v>
      </c>
      <c r="AU161" s="220" t="s">
        <v>87</v>
      </c>
      <c r="AV161" s="13" t="s">
        <v>87</v>
      </c>
      <c r="AW161" s="13" t="s">
        <v>34</v>
      </c>
      <c r="AX161" s="13" t="s">
        <v>77</v>
      </c>
      <c r="AY161" s="220" t="s">
        <v>137</v>
      </c>
    </row>
    <row r="162" spans="2:51" s="16" customFormat="1" ht="11.25">
      <c r="B162" s="260"/>
      <c r="C162" s="261"/>
      <c r="D162" s="205" t="s">
        <v>166</v>
      </c>
      <c r="E162" s="262" t="s">
        <v>1</v>
      </c>
      <c r="F162" s="263" t="s">
        <v>683</v>
      </c>
      <c r="G162" s="261"/>
      <c r="H162" s="264">
        <v>280.976</v>
      </c>
      <c r="I162" s="265"/>
      <c r="J162" s="261"/>
      <c r="K162" s="261"/>
      <c r="L162" s="266"/>
      <c r="M162" s="267"/>
      <c r="N162" s="268"/>
      <c r="O162" s="268"/>
      <c r="P162" s="268"/>
      <c r="Q162" s="268"/>
      <c r="R162" s="268"/>
      <c r="S162" s="268"/>
      <c r="T162" s="269"/>
      <c r="AT162" s="270" t="s">
        <v>166</v>
      </c>
      <c r="AU162" s="270" t="s">
        <v>87</v>
      </c>
      <c r="AV162" s="16" t="s">
        <v>152</v>
      </c>
      <c r="AW162" s="16" t="s">
        <v>34</v>
      </c>
      <c r="AX162" s="16" t="s">
        <v>77</v>
      </c>
      <c r="AY162" s="270" t="s">
        <v>137</v>
      </c>
    </row>
    <row r="163" spans="2:51" s="13" customFormat="1" ht="11.25">
      <c r="B163" s="210"/>
      <c r="C163" s="211"/>
      <c r="D163" s="205" t="s">
        <v>166</v>
      </c>
      <c r="E163" s="212" t="s">
        <v>1</v>
      </c>
      <c r="F163" s="213" t="s">
        <v>684</v>
      </c>
      <c r="G163" s="211"/>
      <c r="H163" s="214">
        <v>-48.216</v>
      </c>
      <c r="I163" s="215"/>
      <c r="J163" s="211"/>
      <c r="K163" s="211"/>
      <c r="L163" s="216"/>
      <c r="M163" s="217"/>
      <c r="N163" s="218"/>
      <c r="O163" s="218"/>
      <c r="P163" s="218"/>
      <c r="Q163" s="218"/>
      <c r="R163" s="218"/>
      <c r="S163" s="218"/>
      <c r="T163" s="219"/>
      <c r="AT163" s="220" t="s">
        <v>166</v>
      </c>
      <c r="AU163" s="220" t="s">
        <v>87</v>
      </c>
      <c r="AV163" s="13" t="s">
        <v>87</v>
      </c>
      <c r="AW163" s="13" t="s">
        <v>34</v>
      </c>
      <c r="AX163" s="13" t="s">
        <v>77</v>
      </c>
      <c r="AY163" s="220" t="s">
        <v>137</v>
      </c>
    </row>
    <row r="164" spans="2:51" s="15" customFormat="1" ht="11.25">
      <c r="B164" s="231"/>
      <c r="C164" s="232"/>
      <c r="D164" s="205" t="s">
        <v>166</v>
      </c>
      <c r="E164" s="233" t="s">
        <v>1</v>
      </c>
      <c r="F164" s="234" t="s">
        <v>231</v>
      </c>
      <c r="G164" s="232"/>
      <c r="H164" s="235">
        <v>232.76</v>
      </c>
      <c r="I164" s="236"/>
      <c r="J164" s="232"/>
      <c r="K164" s="232"/>
      <c r="L164" s="237"/>
      <c r="M164" s="238"/>
      <c r="N164" s="239"/>
      <c r="O164" s="239"/>
      <c r="P164" s="239"/>
      <c r="Q164" s="239"/>
      <c r="R164" s="239"/>
      <c r="S164" s="239"/>
      <c r="T164" s="240"/>
      <c r="AT164" s="241" t="s">
        <v>166</v>
      </c>
      <c r="AU164" s="241" t="s">
        <v>87</v>
      </c>
      <c r="AV164" s="15" t="s">
        <v>144</v>
      </c>
      <c r="AW164" s="15" t="s">
        <v>34</v>
      </c>
      <c r="AX164" s="15" t="s">
        <v>77</v>
      </c>
      <c r="AY164" s="241" t="s">
        <v>137</v>
      </c>
    </row>
    <row r="165" spans="2:51" s="13" customFormat="1" ht="11.25">
      <c r="B165" s="210"/>
      <c r="C165" s="211"/>
      <c r="D165" s="205" t="s">
        <v>166</v>
      </c>
      <c r="E165" s="212" t="s">
        <v>1</v>
      </c>
      <c r="F165" s="213" t="s">
        <v>685</v>
      </c>
      <c r="G165" s="211"/>
      <c r="H165" s="214">
        <v>116.38</v>
      </c>
      <c r="I165" s="215"/>
      <c r="J165" s="211"/>
      <c r="K165" s="211"/>
      <c r="L165" s="216"/>
      <c r="M165" s="217"/>
      <c r="N165" s="218"/>
      <c r="O165" s="218"/>
      <c r="P165" s="218"/>
      <c r="Q165" s="218"/>
      <c r="R165" s="218"/>
      <c r="S165" s="218"/>
      <c r="T165" s="219"/>
      <c r="AT165" s="220" t="s">
        <v>166</v>
      </c>
      <c r="AU165" s="220" t="s">
        <v>87</v>
      </c>
      <c r="AV165" s="13" t="s">
        <v>87</v>
      </c>
      <c r="AW165" s="13" t="s">
        <v>34</v>
      </c>
      <c r="AX165" s="13" t="s">
        <v>85</v>
      </c>
      <c r="AY165" s="220" t="s">
        <v>137</v>
      </c>
    </row>
    <row r="166" spans="1:65" s="2" customFormat="1" ht="49.15" customHeight="1">
      <c r="A166" s="35"/>
      <c r="B166" s="36"/>
      <c r="C166" s="192" t="s">
        <v>174</v>
      </c>
      <c r="D166" s="192" t="s">
        <v>139</v>
      </c>
      <c r="E166" s="193" t="s">
        <v>237</v>
      </c>
      <c r="F166" s="194" t="s">
        <v>238</v>
      </c>
      <c r="G166" s="195" t="s">
        <v>219</v>
      </c>
      <c r="H166" s="196">
        <v>116.38</v>
      </c>
      <c r="I166" s="197"/>
      <c r="J166" s="198">
        <f>ROUND(I166*H166,2)</f>
        <v>0</v>
      </c>
      <c r="K166" s="194" t="s">
        <v>143</v>
      </c>
      <c r="L166" s="40"/>
      <c r="M166" s="199" t="s">
        <v>1</v>
      </c>
      <c r="N166" s="200" t="s">
        <v>42</v>
      </c>
      <c r="O166" s="72"/>
      <c r="P166" s="201">
        <f>O166*H166</f>
        <v>0</v>
      </c>
      <c r="Q166" s="201">
        <v>0</v>
      </c>
      <c r="R166" s="201">
        <f>Q166*H166</f>
        <v>0</v>
      </c>
      <c r="S166" s="201">
        <v>0</v>
      </c>
      <c r="T166" s="202">
        <f>S166*H166</f>
        <v>0</v>
      </c>
      <c r="U166" s="35"/>
      <c r="V166" s="35"/>
      <c r="W166" s="35"/>
      <c r="X166" s="35"/>
      <c r="Y166" s="35"/>
      <c r="Z166" s="35"/>
      <c r="AA166" s="35"/>
      <c r="AB166" s="35"/>
      <c r="AC166" s="35"/>
      <c r="AD166" s="35"/>
      <c r="AE166" s="35"/>
      <c r="AR166" s="203" t="s">
        <v>144</v>
      </c>
      <c r="AT166" s="203" t="s">
        <v>139</v>
      </c>
      <c r="AU166" s="203" t="s">
        <v>87</v>
      </c>
      <c r="AY166" s="18" t="s">
        <v>137</v>
      </c>
      <c r="BE166" s="204">
        <f>IF(N166="základní",J166,0)</f>
        <v>0</v>
      </c>
      <c r="BF166" s="204">
        <f>IF(N166="snížená",J166,0)</f>
        <v>0</v>
      </c>
      <c r="BG166" s="204">
        <f>IF(N166="zákl. přenesená",J166,0)</f>
        <v>0</v>
      </c>
      <c r="BH166" s="204">
        <f>IF(N166="sníž. přenesená",J166,0)</f>
        <v>0</v>
      </c>
      <c r="BI166" s="204">
        <f>IF(N166="nulová",J166,0)</f>
        <v>0</v>
      </c>
      <c r="BJ166" s="18" t="s">
        <v>85</v>
      </c>
      <c r="BK166" s="204">
        <f>ROUND(I166*H166,2)</f>
        <v>0</v>
      </c>
      <c r="BL166" s="18" t="s">
        <v>144</v>
      </c>
      <c r="BM166" s="203" t="s">
        <v>686</v>
      </c>
    </row>
    <row r="167" spans="1:47" s="2" customFormat="1" ht="48.75">
      <c r="A167" s="35"/>
      <c r="B167" s="36"/>
      <c r="C167" s="37"/>
      <c r="D167" s="205" t="s">
        <v>146</v>
      </c>
      <c r="E167" s="37"/>
      <c r="F167" s="206" t="s">
        <v>228</v>
      </c>
      <c r="G167" s="37"/>
      <c r="H167" s="37"/>
      <c r="I167" s="207"/>
      <c r="J167" s="37"/>
      <c r="K167" s="37"/>
      <c r="L167" s="40"/>
      <c r="M167" s="208"/>
      <c r="N167" s="209"/>
      <c r="O167" s="72"/>
      <c r="P167" s="72"/>
      <c r="Q167" s="72"/>
      <c r="R167" s="72"/>
      <c r="S167" s="72"/>
      <c r="T167" s="73"/>
      <c r="U167" s="35"/>
      <c r="V167" s="35"/>
      <c r="W167" s="35"/>
      <c r="X167" s="35"/>
      <c r="Y167" s="35"/>
      <c r="Z167" s="35"/>
      <c r="AA167" s="35"/>
      <c r="AB167" s="35"/>
      <c r="AC167" s="35"/>
      <c r="AD167" s="35"/>
      <c r="AE167" s="35"/>
      <c r="AT167" s="18" t="s">
        <v>146</v>
      </c>
      <c r="AU167" s="18" t="s">
        <v>87</v>
      </c>
    </row>
    <row r="168" spans="1:65" s="2" customFormat="1" ht="37.9" customHeight="1">
      <c r="A168" s="35"/>
      <c r="B168" s="36"/>
      <c r="C168" s="192" t="s">
        <v>181</v>
      </c>
      <c r="D168" s="192" t="s">
        <v>139</v>
      </c>
      <c r="E168" s="193" t="s">
        <v>687</v>
      </c>
      <c r="F168" s="194" t="s">
        <v>688</v>
      </c>
      <c r="G168" s="195" t="s">
        <v>155</v>
      </c>
      <c r="H168" s="196">
        <v>599.84</v>
      </c>
      <c r="I168" s="197"/>
      <c r="J168" s="198">
        <f>ROUND(I168*H168,2)</f>
        <v>0</v>
      </c>
      <c r="K168" s="194" t="s">
        <v>143</v>
      </c>
      <c r="L168" s="40"/>
      <c r="M168" s="199" t="s">
        <v>1</v>
      </c>
      <c r="N168" s="200" t="s">
        <v>42</v>
      </c>
      <c r="O168" s="72"/>
      <c r="P168" s="201">
        <f>O168*H168</f>
        <v>0</v>
      </c>
      <c r="Q168" s="201">
        <v>0.00083851</v>
      </c>
      <c r="R168" s="201">
        <f>Q168*H168</f>
        <v>0.5029718384</v>
      </c>
      <c r="S168" s="201">
        <v>0</v>
      </c>
      <c r="T168" s="202">
        <f>S168*H168</f>
        <v>0</v>
      </c>
      <c r="U168" s="35"/>
      <c r="V168" s="35"/>
      <c r="W168" s="35"/>
      <c r="X168" s="35"/>
      <c r="Y168" s="35"/>
      <c r="Z168" s="35"/>
      <c r="AA168" s="35"/>
      <c r="AB168" s="35"/>
      <c r="AC168" s="35"/>
      <c r="AD168" s="35"/>
      <c r="AE168" s="35"/>
      <c r="AR168" s="203" t="s">
        <v>144</v>
      </c>
      <c r="AT168" s="203" t="s">
        <v>139</v>
      </c>
      <c r="AU168" s="203" t="s">
        <v>87</v>
      </c>
      <c r="AY168" s="18" t="s">
        <v>137</v>
      </c>
      <c r="BE168" s="204">
        <f>IF(N168="základní",J168,0)</f>
        <v>0</v>
      </c>
      <c r="BF168" s="204">
        <f>IF(N168="snížená",J168,0)</f>
        <v>0</v>
      </c>
      <c r="BG168" s="204">
        <f>IF(N168="zákl. přenesená",J168,0)</f>
        <v>0</v>
      </c>
      <c r="BH168" s="204">
        <f>IF(N168="sníž. přenesená",J168,0)</f>
        <v>0</v>
      </c>
      <c r="BI168" s="204">
        <f>IF(N168="nulová",J168,0)</f>
        <v>0</v>
      </c>
      <c r="BJ168" s="18" t="s">
        <v>85</v>
      </c>
      <c r="BK168" s="204">
        <f>ROUND(I168*H168,2)</f>
        <v>0</v>
      </c>
      <c r="BL168" s="18" t="s">
        <v>144</v>
      </c>
      <c r="BM168" s="203" t="s">
        <v>689</v>
      </c>
    </row>
    <row r="169" spans="1:47" s="2" customFormat="1" ht="136.5">
      <c r="A169" s="35"/>
      <c r="B169" s="36"/>
      <c r="C169" s="37"/>
      <c r="D169" s="205" t="s">
        <v>146</v>
      </c>
      <c r="E169" s="37"/>
      <c r="F169" s="206" t="s">
        <v>250</v>
      </c>
      <c r="G169" s="37"/>
      <c r="H169" s="37"/>
      <c r="I169" s="207"/>
      <c r="J169" s="37"/>
      <c r="K169" s="37"/>
      <c r="L169" s="40"/>
      <c r="M169" s="208"/>
      <c r="N169" s="209"/>
      <c r="O169" s="72"/>
      <c r="P169" s="72"/>
      <c r="Q169" s="72"/>
      <c r="R169" s="72"/>
      <c r="S169" s="72"/>
      <c r="T169" s="73"/>
      <c r="U169" s="35"/>
      <c r="V169" s="35"/>
      <c r="W169" s="35"/>
      <c r="X169" s="35"/>
      <c r="Y169" s="35"/>
      <c r="Z169" s="35"/>
      <c r="AA169" s="35"/>
      <c r="AB169" s="35"/>
      <c r="AC169" s="35"/>
      <c r="AD169" s="35"/>
      <c r="AE169" s="35"/>
      <c r="AT169" s="18" t="s">
        <v>146</v>
      </c>
      <c r="AU169" s="18" t="s">
        <v>87</v>
      </c>
    </row>
    <row r="170" spans="2:51" s="13" customFormat="1" ht="11.25">
      <c r="B170" s="210"/>
      <c r="C170" s="211"/>
      <c r="D170" s="205" t="s">
        <v>166</v>
      </c>
      <c r="E170" s="212" t="s">
        <v>1</v>
      </c>
      <c r="F170" s="213" t="s">
        <v>690</v>
      </c>
      <c r="G170" s="211"/>
      <c r="H170" s="214">
        <v>410.4</v>
      </c>
      <c r="I170" s="215"/>
      <c r="J170" s="211"/>
      <c r="K170" s="211"/>
      <c r="L170" s="216"/>
      <c r="M170" s="217"/>
      <c r="N170" s="218"/>
      <c r="O170" s="218"/>
      <c r="P170" s="218"/>
      <c r="Q170" s="218"/>
      <c r="R170" s="218"/>
      <c r="S170" s="218"/>
      <c r="T170" s="219"/>
      <c r="AT170" s="220" t="s">
        <v>166</v>
      </c>
      <c r="AU170" s="220" t="s">
        <v>87</v>
      </c>
      <c r="AV170" s="13" t="s">
        <v>87</v>
      </c>
      <c r="AW170" s="13" t="s">
        <v>34</v>
      </c>
      <c r="AX170" s="13" t="s">
        <v>77</v>
      </c>
      <c r="AY170" s="220" t="s">
        <v>137</v>
      </c>
    </row>
    <row r="171" spans="2:51" s="13" customFormat="1" ht="11.25">
      <c r="B171" s="210"/>
      <c r="C171" s="211"/>
      <c r="D171" s="205" t="s">
        <v>166</v>
      </c>
      <c r="E171" s="212" t="s">
        <v>1</v>
      </c>
      <c r="F171" s="213" t="s">
        <v>691</v>
      </c>
      <c r="G171" s="211"/>
      <c r="H171" s="214">
        <v>189.44</v>
      </c>
      <c r="I171" s="215"/>
      <c r="J171" s="211"/>
      <c r="K171" s="211"/>
      <c r="L171" s="216"/>
      <c r="M171" s="217"/>
      <c r="N171" s="218"/>
      <c r="O171" s="218"/>
      <c r="P171" s="218"/>
      <c r="Q171" s="218"/>
      <c r="R171" s="218"/>
      <c r="S171" s="218"/>
      <c r="T171" s="219"/>
      <c r="AT171" s="220" t="s">
        <v>166</v>
      </c>
      <c r="AU171" s="220" t="s">
        <v>87</v>
      </c>
      <c r="AV171" s="13" t="s">
        <v>87</v>
      </c>
      <c r="AW171" s="13" t="s">
        <v>34</v>
      </c>
      <c r="AX171" s="13" t="s">
        <v>77</v>
      </c>
      <c r="AY171" s="220" t="s">
        <v>137</v>
      </c>
    </row>
    <row r="172" spans="2:51" s="15" customFormat="1" ht="11.25">
      <c r="B172" s="231"/>
      <c r="C172" s="232"/>
      <c r="D172" s="205" t="s">
        <v>166</v>
      </c>
      <c r="E172" s="233" t="s">
        <v>1</v>
      </c>
      <c r="F172" s="234" t="s">
        <v>231</v>
      </c>
      <c r="G172" s="232"/>
      <c r="H172" s="235">
        <v>599.84</v>
      </c>
      <c r="I172" s="236"/>
      <c r="J172" s="232"/>
      <c r="K172" s="232"/>
      <c r="L172" s="237"/>
      <c r="M172" s="238"/>
      <c r="N172" s="239"/>
      <c r="O172" s="239"/>
      <c r="P172" s="239"/>
      <c r="Q172" s="239"/>
      <c r="R172" s="239"/>
      <c r="S172" s="239"/>
      <c r="T172" s="240"/>
      <c r="AT172" s="241" t="s">
        <v>166</v>
      </c>
      <c r="AU172" s="241" t="s">
        <v>87</v>
      </c>
      <c r="AV172" s="15" t="s">
        <v>144</v>
      </c>
      <c r="AW172" s="15" t="s">
        <v>34</v>
      </c>
      <c r="AX172" s="15" t="s">
        <v>85</v>
      </c>
      <c r="AY172" s="241" t="s">
        <v>137</v>
      </c>
    </row>
    <row r="173" spans="1:65" s="2" customFormat="1" ht="37.9" customHeight="1">
      <c r="A173" s="35"/>
      <c r="B173" s="36"/>
      <c r="C173" s="192" t="s">
        <v>188</v>
      </c>
      <c r="D173" s="192" t="s">
        <v>139</v>
      </c>
      <c r="E173" s="193" t="s">
        <v>692</v>
      </c>
      <c r="F173" s="194" t="s">
        <v>693</v>
      </c>
      <c r="G173" s="195" t="s">
        <v>155</v>
      </c>
      <c r="H173" s="196">
        <v>599.84</v>
      </c>
      <c r="I173" s="197"/>
      <c r="J173" s="198">
        <f>ROUND(I173*H173,2)</f>
        <v>0</v>
      </c>
      <c r="K173" s="194" t="s">
        <v>143</v>
      </c>
      <c r="L173" s="40"/>
      <c r="M173" s="199" t="s">
        <v>1</v>
      </c>
      <c r="N173" s="200" t="s">
        <v>42</v>
      </c>
      <c r="O173" s="72"/>
      <c r="P173" s="201">
        <f>O173*H173</f>
        <v>0</v>
      </c>
      <c r="Q173" s="201">
        <v>0</v>
      </c>
      <c r="R173" s="201">
        <f>Q173*H173</f>
        <v>0</v>
      </c>
      <c r="S173" s="201">
        <v>0</v>
      </c>
      <c r="T173" s="202">
        <f>S173*H173</f>
        <v>0</v>
      </c>
      <c r="U173" s="35"/>
      <c r="V173" s="35"/>
      <c r="W173" s="35"/>
      <c r="X173" s="35"/>
      <c r="Y173" s="35"/>
      <c r="Z173" s="35"/>
      <c r="AA173" s="35"/>
      <c r="AB173" s="35"/>
      <c r="AC173" s="35"/>
      <c r="AD173" s="35"/>
      <c r="AE173" s="35"/>
      <c r="AR173" s="203" t="s">
        <v>144</v>
      </c>
      <c r="AT173" s="203" t="s">
        <v>139</v>
      </c>
      <c r="AU173" s="203" t="s">
        <v>87</v>
      </c>
      <c r="AY173" s="18" t="s">
        <v>137</v>
      </c>
      <c r="BE173" s="204">
        <f>IF(N173="základní",J173,0)</f>
        <v>0</v>
      </c>
      <c r="BF173" s="204">
        <f>IF(N173="snížená",J173,0)</f>
        <v>0</v>
      </c>
      <c r="BG173" s="204">
        <f>IF(N173="zákl. přenesená",J173,0)</f>
        <v>0</v>
      </c>
      <c r="BH173" s="204">
        <f>IF(N173="sníž. přenesená",J173,0)</f>
        <v>0</v>
      </c>
      <c r="BI173" s="204">
        <f>IF(N173="nulová",J173,0)</f>
        <v>0</v>
      </c>
      <c r="BJ173" s="18" t="s">
        <v>85</v>
      </c>
      <c r="BK173" s="204">
        <f>ROUND(I173*H173,2)</f>
        <v>0</v>
      </c>
      <c r="BL173" s="18" t="s">
        <v>144</v>
      </c>
      <c r="BM173" s="203" t="s">
        <v>694</v>
      </c>
    </row>
    <row r="174" spans="1:65" s="2" customFormat="1" ht="49.15" customHeight="1">
      <c r="A174" s="35"/>
      <c r="B174" s="36"/>
      <c r="C174" s="192" t="s">
        <v>194</v>
      </c>
      <c r="D174" s="192" t="s">
        <v>139</v>
      </c>
      <c r="E174" s="193" t="s">
        <v>695</v>
      </c>
      <c r="F174" s="194" t="s">
        <v>696</v>
      </c>
      <c r="G174" s="195" t="s">
        <v>297</v>
      </c>
      <c r="H174" s="196">
        <v>350.41</v>
      </c>
      <c r="I174" s="197"/>
      <c r="J174" s="198">
        <f>ROUND(I174*H174,2)</f>
        <v>0</v>
      </c>
      <c r="K174" s="194" t="s">
        <v>1</v>
      </c>
      <c r="L174" s="40"/>
      <c r="M174" s="199" t="s">
        <v>1</v>
      </c>
      <c r="N174" s="200" t="s">
        <v>42</v>
      </c>
      <c r="O174" s="72"/>
      <c r="P174" s="201">
        <f>O174*H174</f>
        <v>0</v>
      </c>
      <c r="Q174" s="201">
        <v>0</v>
      </c>
      <c r="R174" s="201">
        <f>Q174*H174</f>
        <v>0</v>
      </c>
      <c r="S174" s="201">
        <v>0</v>
      </c>
      <c r="T174" s="202">
        <f>S174*H174</f>
        <v>0</v>
      </c>
      <c r="U174" s="35"/>
      <c r="V174" s="35"/>
      <c r="W174" s="35"/>
      <c r="X174" s="35"/>
      <c r="Y174" s="35"/>
      <c r="Z174" s="35"/>
      <c r="AA174" s="35"/>
      <c r="AB174" s="35"/>
      <c r="AC174" s="35"/>
      <c r="AD174" s="35"/>
      <c r="AE174" s="35"/>
      <c r="AR174" s="203" t="s">
        <v>144</v>
      </c>
      <c r="AT174" s="203" t="s">
        <v>139</v>
      </c>
      <c r="AU174" s="203" t="s">
        <v>87</v>
      </c>
      <c r="AY174" s="18" t="s">
        <v>137</v>
      </c>
      <c r="BE174" s="204">
        <f>IF(N174="základní",J174,0)</f>
        <v>0</v>
      </c>
      <c r="BF174" s="204">
        <f>IF(N174="snížená",J174,0)</f>
        <v>0</v>
      </c>
      <c r="BG174" s="204">
        <f>IF(N174="zákl. přenesená",J174,0)</f>
        <v>0</v>
      </c>
      <c r="BH174" s="204">
        <f>IF(N174="sníž. přenesená",J174,0)</f>
        <v>0</v>
      </c>
      <c r="BI174" s="204">
        <f>IF(N174="nulová",J174,0)</f>
        <v>0</v>
      </c>
      <c r="BJ174" s="18" t="s">
        <v>85</v>
      </c>
      <c r="BK174" s="204">
        <f>ROUND(I174*H174,2)</f>
        <v>0</v>
      </c>
      <c r="BL174" s="18" t="s">
        <v>144</v>
      </c>
      <c r="BM174" s="203" t="s">
        <v>697</v>
      </c>
    </row>
    <row r="175" spans="1:47" s="2" customFormat="1" ht="29.25">
      <c r="A175" s="35"/>
      <c r="B175" s="36"/>
      <c r="C175" s="37"/>
      <c r="D175" s="205" t="s">
        <v>146</v>
      </c>
      <c r="E175" s="37"/>
      <c r="F175" s="206" t="s">
        <v>698</v>
      </c>
      <c r="G175" s="37"/>
      <c r="H175" s="37"/>
      <c r="I175" s="207"/>
      <c r="J175" s="37"/>
      <c r="K175" s="37"/>
      <c r="L175" s="40"/>
      <c r="M175" s="208"/>
      <c r="N175" s="209"/>
      <c r="O175" s="72"/>
      <c r="P175" s="72"/>
      <c r="Q175" s="72"/>
      <c r="R175" s="72"/>
      <c r="S175" s="72"/>
      <c r="T175" s="73"/>
      <c r="U175" s="35"/>
      <c r="V175" s="35"/>
      <c r="W175" s="35"/>
      <c r="X175" s="35"/>
      <c r="Y175" s="35"/>
      <c r="Z175" s="35"/>
      <c r="AA175" s="35"/>
      <c r="AB175" s="35"/>
      <c r="AC175" s="35"/>
      <c r="AD175" s="35"/>
      <c r="AE175" s="35"/>
      <c r="AT175" s="18" t="s">
        <v>146</v>
      </c>
      <c r="AU175" s="18" t="s">
        <v>87</v>
      </c>
    </row>
    <row r="176" spans="2:51" s="14" customFormat="1" ht="11.25">
      <c r="B176" s="221"/>
      <c r="C176" s="222"/>
      <c r="D176" s="205" t="s">
        <v>166</v>
      </c>
      <c r="E176" s="223" t="s">
        <v>1</v>
      </c>
      <c r="F176" s="224" t="s">
        <v>699</v>
      </c>
      <c r="G176" s="222"/>
      <c r="H176" s="223" t="s">
        <v>1</v>
      </c>
      <c r="I176" s="225"/>
      <c r="J176" s="222"/>
      <c r="K176" s="222"/>
      <c r="L176" s="226"/>
      <c r="M176" s="227"/>
      <c r="N176" s="228"/>
      <c r="O176" s="228"/>
      <c r="P176" s="228"/>
      <c r="Q176" s="228"/>
      <c r="R176" s="228"/>
      <c r="S176" s="228"/>
      <c r="T176" s="229"/>
      <c r="AT176" s="230" t="s">
        <v>166</v>
      </c>
      <c r="AU176" s="230" t="s">
        <v>87</v>
      </c>
      <c r="AV176" s="14" t="s">
        <v>85</v>
      </c>
      <c r="AW176" s="14" t="s">
        <v>34</v>
      </c>
      <c r="AX176" s="14" t="s">
        <v>77</v>
      </c>
      <c r="AY176" s="230" t="s">
        <v>137</v>
      </c>
    </row>
    <row r="177" spans="2:51" s="13" customFormat="1" ht="11.25">
      <c r="B177" s="210"/>
      <c r="C177" s="211"/>
      <c r="D177" s="205" t="s">
        <v>166</v>
      </c>
      <c r="E177" s="212" t="s">
        <v>1</v>
      </c>
      <c r="F177" s="213" t="s">
        <v>700</v>
      </c>
      <c r="G177" s="211"/>
      <c r="H177" s="214">
        <v>232.76</v>
      </c>
      <c r="I177" s="215"/>
      <c r="J177" s="211"/>
      <c r="K177" s="211"/>
      <c r="L177" s="216"/>
      <c r="M177" s="217"/>
      <c r="N177" s="218"/>
      <c r="O177" s="218"/>
      <c r="P177" s="218"/>
      <c r="Q177" s="218"/>
      <c r="R177" s="218"/>
      <c r="S177" s="218"/>
      <c r="T177" s="219"/>
      <c r="AT177" s="220" t="s">
        <v>166</v>
      </c>
      <c r="AU177" s="220" t="s">
        <v>87</v>
      </c>
      <c r="AV177" s="13" t="s">
        <v>87</v>
      </c>
      <c r="AW177" s="13" t="s">
        <v>34</v>
      </c>
      <c r="AX177" s="13" t="s">
        <v>77</v>
      </c>
      <c r="AY177" s="220" t="s">
        <v>137</v>
      </c>
    </row>
    <row r="178" spans="2:51" s="13" customFormat="1" ht="11.25">
      <c r="B178" s="210"/>
      <c r="C178" s="211"/>
      <c r="D178" s="205" t="s">
        <v>166</v>
      </c>
      <c r="E178" s="212" t="s">
        <v>1</v>
      </c>
      <c r="F178" s="213" t="s">
        <v>701</v>
      </c>
      <c r="G178" s="211"/>
      <c r="H178" s="214">
        <v>-78.268</v>
      </c>
      <c r="I178" s="215"/>
      <c r="J178" s="211"/>
      <c r="K178" s="211"/>
      <c r="L178" s="216"/>
      <c r="M178" s="217"/>
      <c r="N178" s="218"/>
      <c r="O178" s="218"/>
      <c r="P178" s="218"/>
      <c r="Q178" s="218"/>
      <c r="R178" s="218"/>
      <c r="S178" s="218"/>
      <c r="T178" s="219"/>
      <c r="AT178" s="220" t="s">
        <v>166</v>
      </c>
      <c r="AU178" s="220" t="s">
        <v>87</v>
      </c>
      <c r="AV178" s="13" t="s">
        <v>87</v>
      </c>
      <c r="AW178" s="13" t="s">
        <v>34</v>
      </c>
      <c r="AX178" s="13" t="s">
        <v>77</v>
      </c>
      <c r="AY178" s="220" t="s">
        <v>137</v>
      </c>
    </row>
    <row r="179" spans="2:51" s="13" customFormat="1" ht="11.25">
      <c r="B179" s="210"/>
      <c r="C179" s="211"/>
      <c r="D179" s="205" t="s">
        <v>166</v>
      </c>
      <c r="E179" s="212" t="s">
        <v>1</v>
      </c>
      <c r="F179" s="213" t="s">
        <v>702</v>
      </c>
      <c r="G179" s="211"/>
      <c r="H179" s="214">
        <v>40.18</v>
      </c>
      <c r="I179" s="215"/>
      <c r="J179" s="211"/>
      <c r="K179" s="211"/>
      <c r="L179" s="216"/>
      <c r="M179" s="217"/>
      <c r="N179" s="218"/>
      <c r="O179" s="218"/>
      <c r="P179" s="218"/>
      <c r="Q179" s="218"/>
      <c r="R179" s="218"/>
      <c r="S179" s="218"/>
      <c r="T179" s="219"/>
      <c r="AT179" s="220" t="s">
        <v>166</v>
      </c>
      <c r="AU179" s="220" t="s">
        <v>87</v>
      </c>
      <c r="AV179" s="13" t="s">
        <v>87</v>
      </c>
      <c r="AW179" s="13" t="s">
        <v>34</v>
      </c>
      <c r="AX179" s="13" t="s">
        <v>77</v>
      </c>
      <c r="AY179" s="220" t="s">
        <v>137</v>
      </c>
    </row>
    <row r="180" spans="2:51" s="15" customFormat="1" ht="11.25">
      <c r="B180" s="231"/>
      <c r="C180" s="232"/>
      <c r="D180" s="205" t="s">
        <v>166</v>
      </c>
      <c r="E180" s="233" t="s">
        <v>1</v>
      </c>
      <c r="F180" s="234" t="s">
        <v>231</v>
      </c>
      <c r="G180" s="232"/>
      <c r="H180" s="235">
        <v>194.672</v>
      </c>
      <c r="I180" s="236"/>
      <c r="J180" s="232"/>
      <c r="K180" s="232"/>
      <c r="L180" s="237"/>
      <c r="M180" s="238"/>
      <c r="N180" s="239"/>
      <c r="O180" s="239"/>
      <c r="P180" s="239"/>
      <c r="Q180" s="239"/>
      <c r="R180" s="239"/>
      <c r="S180" s="239"/>
      <c r="T180" s="240"/>
      <c r="AT180" s="241" t="s">
        <v>166</v>
      </c>
      <c r="AU180" s="241" t="s">
        <v>87</v>
      </c>
      <c r="AV180" s="15" t="s">
        <v>144</v>
      </c>
      <c r="AW180" s="15" t="s">
        <v>34</v>
      </c>
      <c r="AX180" s="15" t="s">
        <v>77</v>
      </c>
      <c r="AY180" s="241" t="s">
        <v>137</v>
      </c>
    </row>
    <row r="181" spans="2:51" s="13" customFormat="1" ht="11.25">
      <c r="B181" s="210"/>
      <c r="C181" s="211"/>
      <c r="D181" s="205" t="s">
        <v>166</v>
      </c>
      <c r="E181" s="212" t="s">
        <v>1</v>
      </c>
      <c r="F181" s="213" t="s">
        <v>703</v>
      </c>
      <c r="G181" s="211"/>
      <c r="H181" s="214">
        <v>350.41</v>
      </c>
      <c r="I181" s="215"/>
      <c r="J181" s="211"/>
      <c r="K181" s="211"/>
      <c r="L181" s="216"/>
      <c r="M181" s="217"/>
      <c r="N181" s="218"/>
      <c r="O181" s="218"/>
      <c r="P181" s="218"/>
      <c r="Q181" s="218"/>
      <c r="R181" s="218"/>
      <c r="S181" s="218"/>
      <c r="T181" s="219"/>
      <c r="AT181" s="220" t="s">
        <v>166</v>
      </c>
      <c r="AU181" s="220" t="s">
        <v>87</v>
      </c>
      <c r="AV181" s="13" t="s">
        <v>87</v>
      </c>
      <c r="AW181" s="13" t="s">
        <v>34</v>
      </c>
      <c r="AX181" s="13" t="s">
        <v>85</v>
      </c>
      <c r="AY181" s="220" t="s">
        <v>137</v>
      </c>
    </row>
    <row r="182" spans="1:65" s="2" customFormat="1" ht="37.9" customHeight="1">
      <c r="A182" s="35"/>
      <c r="B182" s="36"/>
      <c r="C182" s="192" t="s">
        <v>198</v>
      </c>
      <c r="D182" s="192" t="s">
        <v>139</v>
      </c>
      <c r="E182" s="193" t="s">
        <v>704</v>
      </c>
      <c r="F182" s="194" t="s">
        <v>304</v>
      </c>
      <c r="G182" s="195" t="s">
        <v>219</v>
      </c>
      <c r="H182" s="196">
        <v>156.535</v>
      </c>
      <c r="I182" s="197"/>
      <c r="J182" s="198">
        <f>ROUND(I182*H182,2)</f>
        <v>0</v>
      </c>
      <c r="K182" s="194" t="s">
        <v>143</v>
      </c>
      <c r="L182" s="40"/>
      <c r="M182" s="199" t="s">
        <v>1</v>
      </c>
      <c r="N182" s="200" t="s">
        <v>42</v>
      </c>
      <c r="O182" s="72"/>
      <c r="P182" s="201">
        <f>O182*H182</f>
        <v>0</v>
      </c>
      <c r="Q182" s="201">
        <v>0</v>
      </c>
      <c r="R182" s="201">
        <f>Q182*H182</f>
        <v>0</v>
      </c>
      <c r="S182" s="201">
        <v>0</v>
      </c>
      <c r="T182" s="202">
        <f>S182*H182</f>
        <v>0</v>
      </c>
      <c r="U182" s="35"/>
      <c r="V182" s="35"/>
      <c r="W182" s="35"/>
      <c r="X182" s="35"/>
      <c r="Y182" s="35"/>
      <c r="Z182" s="35"/>
      <c r="AA182" s="35"/>
      <c r="AB182" s="35"/>
      <c r="AC182" s="35"/>
      <c r="AD182" s="35"/>
      <c r="AE182" s="35"/>
      <c r="AR182" s="203" t="s">
        <v>144</v>
      </c>
      <c r="AT182" s="203" t="s">
        <v>139</v>
      </c>
      <c r="AU182" s="203" t="s">
        <v>87</v>
      </c>
      <c r="AY182" s="18" t="s">
        <v>137</v>
      </c>
      <c r="BE182" s="204">
        <f>IF(N182="základní",J182,0)</f>
        <v>0</v>
      </c>
      <c r="BF182" s="204">
        <f>IF(N182="snížená",J182,0)</f>
        <v>0</v>
      </c>
      <c r="BG182" s="204">
        <f>IF(N182="zákl. přenesená",J182,0)</f>
        <v>0</v>
      </c>
      <c r="BH182" s="204">
        <f>IF(N182="sníž. přenesená",J182,0)</f>
        <v>0</v>
      </c>
      <c r="BI182" s="204">
        <f>IF(N182="nulová",J182,0)</f>
        <v>0</v>
      </c>
      <c r="BJ182" s="18" t="s">
        <v>85</v>
      </c>
      <c r="BK182" s="204">
        <f>ROUND(I182*H182,2)</f>
        <v>0</v>
      </c>
      <c r="BL182" s="18" t="s">
        <v>144</v>
      </c>
      <c r="BM182" s="203" t="s">
        <v>705</v>
      </c>
    </row>
    <row r="183" spans="1:47" s="2" customFormat="1" ht="175.5">
      <c r="A183" s="35"/>
      <c r="B183" s="36"/>
      <c r="C183" s="37"/>
      <c r="D183" s="205" t="s">
        <v>146</v>
      </c>
      <c r="E183" s="37"/>
      <c r="F183" s="206" t="s">
        <v>306</v>
      </c>
      <c r="G183" s="37"/>
      <c r="H183" s="37"/>
      <c r="I183" s="207"/>
      <c r="J183" s="37"/>
      <c r="K183" s="37"/>
      <c r="L183" s="40"/>
      <c r="M183" s="208"/>
      <c r="N183" s="209"/>
      <c r="O183" s="72"/>
      <c r="P183" s="72"/>
      <c r="Q183" s="72"/>
      <c r="R183" s="72"/>
      <c r="S183" s="72"/>
      <c r="T183" s="73"/>
      <c r="U183" s="35"/>
      <c r="V183" s="35"/>
      <c r="W183" s="35"/>
      <c r="X183" s="35"/>
      <c r="Y183" s="35"/>
      <c r="Z183" s="35"/>
      <c r="AA183" s="35"/>
      <c r="AB183" s="35"/>
      <c r="AC183" s="35"/>
      <c r="AD183" s="35"/>
      <c r="AE183" s="35"/>
      <c r="AT183" s="18" t="s">
        <v>146</v>
      </c>
      <c r="AU183" s="18" t="s">
        <v>87</v>
      </c>
    </row>
    <row r="184" spans="2:51" s="13" customFormat="1" ht="11.25">
      <c r="B184" s="210"/>
      <c r="C184" s="211"/>
      <c r="D184" s="205" t="s">
        <v>166</v>
      </c>
      <c r="E184" s="212" t="s">
        <v>1</v>
      </c>
      <c r="F184" s="213" t="s">
        <v>700</v>
      </c>
      <c r="G184" s="211"/>
      <c r="H184" s="214">
        <v>232.76</v>
      </c>
      <c r="I184" s="215"/>
      <c r="J184" s="211"/>
      <c r="K184" s="211"/>
      <c r="L184" s="216"/>
      <c r="M184" s="217"/>
      <c r="N184" s="218"/>
      <c r="O184" s="218"/>
      <c r="P184" s="218"/>
      <c r="Q184" s="218"/>
      <c r="R184" s="218"/>
      <c r="S184" s="218"/>
      <c r="T184" s="219"/>
      <c r="AT184" s="220" t="s">
        <v>166</v>
      </c>
      <c r="AU184" s="220" t="s">
        <v>87</v>
      </c>
      <c r="AV184" s="13" t="s">
        <v>87</v>
      </c>
      <c r="AW184" s="13" t="s">
        <v>34</v>
      </c>
      <c r="AX184" s="13" t="s">
        <v>77</v>
      </c>
      <c r="AY184" s="220" t="s">
        <v>137</v>
      </c>
    </row>
    <row r="185" spans="2:51" s="13" customFormat="1" ht="11.25">
      <c r="B185" s="210"/>
      <c r="C185" s="211"/>
      <c r="D185" s="205" t="s">
        <v>166</v>
      </c>
      <c r="E185" s="212" t="s">
        <v>1</v>
      </c>
      <c r="F185" s="213" t="s">
        <v>706</v>
      </c>
      <c r="G185" s="211"/>
      <c r="H185" s="214">
        <v>-16.136</v>
      </c>
      <c r="I185" s="215"/>
      <c r="J185" s="211"/>
      <c r="K185" s="211"/>
      <c r="L185" s="216"/>
      <c r="M185" s="217"/>
      <c r="N185" s="218"/>
      <c r="O185" s="218"/>
      <c r="P185" s="218"/>
      <c r="Q185" s="218"/>
      <c r="R185" s="218"/>
      <c r="S185" s="218"/>
      <c r="T185" s="219"/>
      <c r="AT185" s="220" t="s">
        <v>166</v>
      </c>
      <c r="AU185" s="220" t="s">
        <v>87</v>
      </c>
      <c r="AV185" s="13" t="s">
        <v>87</v>
      </c>
      <c r="AW185" s="13" t="s">
        <v>34</v>
      </c>
      <c r="AX185" s="13" t="s">
        <v>77</v>
      </c>
      <c r="AY185" s="220" t="s">
        <v>137</v>
      </c>
    </row>
    <row r="186" spans="2:51" s="13" customFormat="1" ht="11.25">
      <c r="B186" s="210"/>
      <c r="C186" s="211"/>
      <c r="D186" s="205" t="s">
        <v>166</v>
      </c>
      <c r="E186" s="212" t="s">
        <v>1</v>
      </c>
      <c r="F186" s="213" t="s">
        <v>707</v>
      </c>
      <c r="G186" s="211"/>
      <c r="H186" s="214">
        <v>-60.089</v>
      </c>
      <c r="I186" s="215"/>
      <c r="J186" s="211"/>
      <c r="K186" s="211"/>
      <c r="L186" s="216"/>
      <c r="M186" s="217"/>
      <c r="N186" s="218"/>
      <c r="O186" s="218"/>
      <c r="P186" s="218"/>
      <c r="Q186" s="218"/>
      <c r="R186" s="218"/>
      <c r="S186" s="218"/>
      <c r="T186" s="219"/>
      <c r="AT186" s="220" t="s">
        <v>166</v>
      </c>
      <c r="AU186" s="220" t="s">
        <v>87</v>
      </c>
      <c r="AV186" s="13" t="s">
        <v>87</v>
      </c>
      <c r="AW186" s="13" t="s">
        <v>34</v>
      </c>
      <c r="AX186" s="13" t="s">
        <v>77</v>
      </c>
      <c r="AY186" s="220" t="s">
        <v>137</v>
      </c>
    </row>
    <row r="187" spans="2:51" s="15" customFormat="1" ht="11.25">
      <c r="B187" s="231"/>
      <c r="C187" s="232"/>
      <c r="D187" s="205" t="s">
        <v>166</v>
      </c>
      <c r="E187" s="233" t="s">
        <v>1</v>
      </c>
      <c r="F187" s="234" t="s">
        <v>231</v>
      </c>
      <c r="G187" s="232"/>
      <c r="H187" s="235">
        <v>156.535</v>
      </c>
      <c r="I187" s="236"/>
      <c r="J187" s="232"/>
      <c r="K187" s="232"/>
      <c r="L187" s="237"/>
      <c r="M187" s="238"/>
      <c r="N187" s="239"/>
      <c r="O187" s="239"/>
      <c r="P187" s="239"/>
      <c r="Q187" s="239"/>
      <c r="R187" s="239"/>
      <c r="S187" s="239"/>
      <c r="T187" s="240"/>
      <c r="AT187" s="241" t="s">
        <v>166</v>
      </c>
      <c r="AU187" s="241" t="s">
        <v>87</v>
      </c>
      <c r="AV187" s="15" t="s">
        <v>144</v>
      </c>
      <c r="AW187" s="15" t="s">
        <v>34</v>
      </c>
      <c r="AX187" s="15" t="s">
        <v>85</v>
      </c>
      <c r="AY187" s="241" t="s">
        <v>137</v>
      </c>
    </row>
    <row r="188" spans="1:65" s="2" customFormat="1" ht="14.45" customHeight="1">
      <c r="A188" s="35"/>
      <c r="B188" s="36"/>
      <c r="C188" s="242" t="s">
        <v>202</v>
      </c>
      <c r="D188" s="242" t="s">
        <v>309</v>
      </c>
      <c r="E188" s="243" t="s">
        <v>708</v>
      </c>
      <c r="F188" s="244" t="s">
        <v>709</v>
      </c>
      <c r="G188" s="245" t="s">
        <v>297</v>
      </c>
      <c r="H188" s="246">
        <v>148.708</v>
      </c>
      <c r="I188" s="247"/>
      <c r="J188" s="248">
        <f>ROUND(I188*H188,2)</f>
        <v>0</v>
      </c>
      <c r="K188" s="244" t="s">
        <v>143</v>
      </c>
      <c r="L188" s="249"/>
      <c r="M188" s="250" t="s">
        <v>1</v>
      </c>
      <c r="N188" s="251" t="s">
        <v>42</v>
      </c>
      <c r="O188" s="72"/>
      <c r="P188" s="201">
        <f>O188*H188</f>
        <v>0</v>
      </c>
      <c r="Q188" s="201">
        <v>0</v>
      </c>
      <c r="R188" s="201">
        <f>Q188*H188</f>
        <v>0</v>
      </c>
      <c r="S188" s="201">
        <v>0</v>
      </c>
      <c r="T188" s="202">
        <f>S188*H188</f>
        <v>0</v>
      </c>
      <c r="U188" s="35"/>
      <c r="V188" s="35"/>
      <c r="W188" s="35"/>
      <c r="X188" s="35"/>
      <c r="Y188" s="35"/>
      <c r="Z188" s="35"/>
      <c r="AA188" s="35"/>
      <c r="AB188" s="35"/>
      <c r="AC188" s="35"/>
      <c r="AD188" s="35"/>
      <c r="AE188" s="35"/>
      <c r="AR188" s="203" t="s">
        <v>181</v>
      </c>
      <c r="AT188" s="203" t="s">
        <v>309</v>
      </c>
      <c r="AU188" s="203" t="s">
        <v>87</v>
      </c>
      <c r="AY188" s="18" t="s">
        <v>137</v>
      </c>
      <c r="BE188" s="204">
        <f>IF(N188="základní",J188,0)</f>
        <v>0</v>
      </c>
      <c r="BF188" s="204">
        <f>IF(N188="snížená",J188,0)</f>
        <v>0</v>
      </c>
      <c r="BG188" s="204">
        <f>IF(N188="zákl. přenesená",J188,0)</f>
        <v>0</v>
      </c>
      <c r="BH188" s="204">
        <f>IF(N188="sníž. přenesená",J188,0)</f>
        <v>0</v>
      </c>
      <c r="BI188" s="204">
        <f>IF(N188="nulová",J188,0)</f>
        <v>0</v>
      </c>
      <c r="BJ188" s="18" t="s">
        <v>85</v>
      </c>
      <c r="BK188" s="204">
        <f>ROUND(I188*H188,2)</f>
        <v>0</v>
      </c>
      <c r="BL188" s="18" t="s">
        <v>144</v>
      </c>
      <c r="BM188" s="203" t="s">
        <v>710</v>
      </c>
    </row>
    <row r="189" spans="2:51" s="14" customFormat="1" ht="11.25">
      <c r="B189" s="221"/>
      <c r="C189" s="222"/>
      <c r="D189" s="205" t="s">
        <v>166</v>
      </c>
      <c r="E189" s="223" t="s">
        <v>1</v>
      </c>
      <c r="F189" s="224" t="s">
        <v>711</v>
      </c>
      <c r="G189" s="222"/>
      <c r="H189" s="223" t="s">
        <v>1</v>
      </c>
      <c r="I189" s="225"/>
      <c r="J189" s="222"/>
      <c r="K189" s="222"/>
      <c r="L189" s="226"/>
      <c r="M189" s="227"/>
      <c r="N189" s="228"/>
      <c r="O189" s="228"/>
      <c r="P189" s="228"/>
      <c r="Q189" s="228"/>
      <c r="R189" s="228"/>
      <c r="S189" s="228"/>
      <c r="T189" s="229"/>
      <c r="AT189" s="230" t="s">
        <v>166</v>
      </c>
      <c r="AU189" s="230" t="s">
        <v>87</v>
      </c>
      <c r="AV189" s="14" t="s">
        <v>85</v>
      </c>
      <c r="AW189" s="14" t="s">
        <v>34</v>
      </c>
      <c r="AX189" s="14" t="s">
        <v>77</v>
      </c>
      <c r="AY189" s="230" t="s">
        <v>137</v>
      </c>
    </row>
    <row r="190" spans="2:51" s="13" customFormat="1" ht="11.25">
      <c r="B190" s="210"/>
      <c r="C190" s="211"/>
      <c r="D190" s="205" t="s">
        <v>166</v>
      </c>
      <c r="E190" s="212" t="s">
        <v>1</v>
      </c>
      <c r="F190" s="213" t="s">
        <v>712</v>
      </c>
      <c r="G190" s="211"/>
      <c r="H190" s="214">
        <v>148.708</v>
      </c>
      <c r="I190" s="215"/>
      <c r="J190" s="211"/>
      <c r="K190" s="211"/>
      <c r="L190" s="216"/>
      <c r="M190" s="217"/>
      <c r="N190" s="218"/>
      <c r="O190" s="218"/>
      <c r="P190" s="218"/>
      <c r="Q190" s="218"/>
      <c r="R190" s="218"/>
      <c r="S190" s="218"/>
      <c r="T190" s="219"/>
      <c r="AT190" s="220" t="s">
        <v>166</v>
      </c>
      <c r="AU190" s="220" t="s">
        <v>87</v>
      </c>
      <c r="AV190" s="13" t="s">
        <v>87</v>
      </c>
      <c r="AW190" s="13" t="s">
        <v>34</v>
      </c>
      <c r="AX190" s="13" t="s">
        <v>85</v>
      </c>
      <c r="AY190" s="220" t="s">
        <v>137</v>
      </c>
    </row>
    <row r="191" spans="1:65" s="2" customFormat="1" ht="62.65" customHeight="1">
      <c r="A191" s="35"/>
      <c r="B191" s="36"/>
      <c r="C191" s="192" t="s">
        <v>206</v>
      </c>
      <c r="D191" s="192" t="s">
        <v>139</v>
      </c>
      <c r="E191" s="193" t="s">
        <v>316</v>
      </c>
      <c r="F191" s="194" t="s">
        <v>317</v>
      </c>
      <c r="G191" s="195" t="s">
        <v>219</v>
      </c>
      <c r="H191" s="196">
        <v>60.089</v>
      </c>
      <c r="I191" s="197"/>
      <c r="J191" s="198">
        <f>ROUND(I191*H191,2)</f>
        <v>0</v>
      </c>
      <c r="K191" s="194" t="s">
        <v>143</v>
      </c>
      <c r="L191" s="40"/>
      <c r="M191" s="199" t="s">
        <v>1</v>
      </c>
      <c r="N191" s="200" t="s">
        <v>42</v>
      </c>
      <c r="O191" s="72"/>
      <c r="P191" s="201">
        <f>O191*H191</f>
        <v>0</v>
      </c>
      <c r="Q191" s="201">
        <v>0</v>
      </c>
      <c r="R191" s="201">
        <f>Q191*H191</f>
        <v>0</v>
      </c>
      <c r="S191" s="201">
        <v>0</v>
      </c>
      <c r="T191" s="202">
        <f>S191*H191</f>
        <v>0</v>
      </c>
      <c r="U191" s="35"/>
      <c r="V191" s="35"/>
      <c r="W191" s="35"/>
      <c r="X191" s="35"/>
      <c r="Y191" s="35"/>
      <c r="Z191" s="35"/>
      <c r="AA191" s="35"/>
      <c r="AB191" s="35"/>
      <c r="AC191" s="35"/>
      <c r="AD191" s="35"/>
      <c r="AE191" s="35"/>
      <c r="AR191" s="203" t="s">
        <v>144</v>
      </c>
      <c r="AT191" s="203" t="s">
        <v>139</v>
      </c>
      <c r="AU191" s="203" t="s">
        <v>87</v>
      </c>
      <c r="AY191" s="18" t="s">
        <v>137</v>
      </c>
      <c r="BE191" s="204">
        <f>IF(N191="základní",J191,0)</f>
        <v>0</v>
      </c>
      <c r="BF191" s="204">
        <f>IF(N191="snížená",J191,0)</f>
        <v>0</v>
      </c>
      <c r="BG191" s="204">
        <f>IF(N191="zákl. přenesená",J191,0)</f>
        <v>0</v>
      </c>
      <c r="BH191" s="204">
        <f>IF(N191="sníž. přenesená",J191,0)</f>
        <v>0</v>
      </c>
      <c r="BI191" s="204">
        <f>IF(N191="nulová",J191,0)</f>
        <v>0</v>
      </c>
      <c r="BJ191" s="18" t="s">
        <v>85</v>
      </c>
      <c r="BK191" s="204">
        <f>ROUND(I191*H191,2)</f>
        <v>0</v>
      </c>
      <c r="BL191" s="18" t="s">
        <v>144</v>
      </c>
      <c r="BM191" s="203" t="s">
        <v>713</v>
      </c>
    </row>
    <row r="192" spans="1:47" s="2" customFormat="1" ht="107.25">
      <c r="A192" s="35"/>
      <c r="B192" s="36"/>
      <c r="C192" s="37"/>
      <c r="D192" s="205" t="s">
        <v>146</v>
      </c>
      <c r="E192" s="37"/>
      <c r="F192" s="206" t="s">
        <v>319</v>
      </c>
      <c r="G192" s="37"/>
      <c r="H192" s="37"/>
      <c r="I192" s="207"/>
      <c r="J192" s="37"/>
      <c r="K192" s="37"/>
      <c r="L192" s="40"/>
      <c r="M192" s="208"/>
      <c r="N192" s="209"/>
      <c r="O192" s="72"/>
      <c r="P192" s="72"/>
      <c r="Q192" s="72"/>
      <c r="R192" s="72"/>
      <c r="S192" s="72"/>
      <c r="T192" s="73"/>
      <c r="U192" s="35"/>
      <c r="V192" s="35"/>
      <c r="W192" s="35"/>
      <c r="X192" s="35"/>
      <c r="Y192" s="35"/>
      <c r="Z192" s="35"/>
      <c r="AA192" s="35"/>
      <c r="AB192" s="35"/>
      <c r="AC192" s="35"/>
      <c r="AD192" s="35"/>
      <c r="AE192" s="35"/>
      <c r="AT192" s="18" t="s">
        <v>146</v>
      </c>
      <c r="AU192" s="18" t="s">
        <v>87</v>
      </c>
    </row>
    <row r="193" spans="2:51" s="13" customFormat="1" ht="11.25">
      <c r="B193" s="210"/>
      <c r="C193" s="211"/>
      <c r="D193" s="205" t="s">
        <v>166</v>
      </c>
      <c r="E193" s="212" t="s">
        <v>1</v>
      </c>
      <c r="F193" s="213" t="s">
        <v>714</v>
      </c>
      <c r="G193" s="211"/>
      <c r="H193" s="214">
        <v>44.46</v>
      </c>
      <c r="I193" s="215"/>
      <c r="J193" s="211"/>
      <c r="K193" s="211"/>
      <c r="L193" s="216"/>
      <c r="M193" s="217"/>
      <c r="N193" s="218"/>
      <c r="O193" s="218"/>
      <c r="P193" s="218"/>
      <c r="Q193" s="218"/>
      <c r="R193" s="218"/>
      <c r="S193" s="218"/>
      <c r="T193" s="219"/>
      <c r="AT193" s="220" t="s">
        <v>166</v>
      </c>
      <c r="AU193" s="220" t="s">
        <v>87</v>
      </c>
      <c r="AV193" s="13" t="s">
        <v>87</v>
      </c>
      <c r="AW193" s="13" t="s">
        <v>34</v>
      </c>
      <c r="AX193" s="13" t="s">
        <v>77</v>
      </c>
      <c r="AY193" s="220" t="s">
        <v>137</v>
      </c>
    </row>
    <row r="194" spans="2:51" s="13" customFormat="1" ht="11.25">
      <c r="B194" s="210"/>
      <c r="C194" s="211"/>
      <c r="D194" s="205" t="s">
        <v>166</v>
      </c>
      <c r="E194" s="212" t="s">
        <v>1</v>
      </c>
      <c r="F194" s="213" t="s">
        <v>715</v>
      </c>
      <c r="G194" s="211"/>
      <c r="H194" s="214">
        <v>15.629</v>
      </c>
      <c r="I194" s="215"/>
      <c r="J194" s="211"/>
      <c r="K194" s="211"/>
      <c r="L194" s="216"/>
      <c r="M194" s="217"/>
      <c r="N194" s="218"/>
      <c r="O194" s="218"/>
      <c r="P194" s="218"/>
      <c r="Q194" s="218"/>
      <c r="R194" s="218"/>
      <c r="S194" s="218"/>
      <c r="T194" s="219"/>
      <c r="AT194" s="220" t="s">
        <v>166</v>
      </c>
      <c r="AU194" s="220" t="s">
        <v>87</v>
      </c>
      <c r="AV194" s="13" t="s">
        <v>87</v>
      </c>
      <c r="AW194" s="13" t="s">
        <v>34</v>
      </c>
      <c r="AX194" s="13" t="s">
        <v>77</v>
      </c>
      <c r="AY194" s="220" t="s">
        <v>137</v>
      </c>
    </row>
    <row r="195" spans="2:51" s="15" customFormat="1" ht="11.25">
      <c r="B195" s="231"/>
      <c r="C195" s="232"/>
      <c r="D195" s="205" t="s">
        <v>166</v>
      </c>
      <c r="E195" s="233" t="s">
        <v>1</v>
      </c>
      <c r="F195" s="234" t="s">
        <v>231</v>
      </c>
      <c r="G195" s="232"/>
      <c r="H195" s="235">
        <v>60.089</v>
      </c>
      <c r="I195" s="236"/>
      <c r="J195" s="232"/>
      <c r="K195" s="232"/>
      <c r="L195" s="237"/>
      <c r="M195" s="238"/>
      <c r="N195" s="239"/>
      <c r="O195" s="239"/>
      <c r="P195" s="239"/>
      <c r="Q195" s="239"/>
      <c r="R195" s="239"/>
      <c r="S195" s="239"/>
      <c r="T195" s="240"/>
      <c r="AT195" s="241" t="s">
        <v>166</v>
      </c>
      <c r="AU195" s="241" t="s">
        <v>87</v>
      </c>
      <c r="AV195" s="15" t="s">
        <v>144</v>
      </c>
      <c r="AW195" s="15" t="s">
        <v>34</v>
      </c>
      <c r="AX195" s="15" t="s">
        <v>85</v>
      </c>
      <c r="AY195" s="241" t="s">
        <v>137</v>
      </c>
    </row>
    <row r="196" spans="1:65" s="2" customFormat="1" ht="14.45" customHeight="1">
      <c r="A196" s="35"/>
      <c r="B196" s="36"/>
      <c r="C196" s="242" t="s">
        <v>211</v>
      </c>
      <c r="D196" s="242" t="s">
        <v>309</v>
      </c>
      <c r="E196" s="243" t="s">
        <v>716</v>
      </c>
      <c r="F196" s="244" t="s">
        <v>717</v>
      </c>
      <c r="G196" s="245" t="s">
        <v>297</v>
      </c>
      <c r="H196" s="246">
        <v>123.182</v>
      </c>
      <c r="I196" s="247"/>
      <c r="J196" s="248">
        <f>ROUND(I196*H196,2)</f>
        <v>0</v>
      </c>
      <c r="K196" s="244" t="s">
        <v>143</v>
      </c>
      <c r="L196" s="249"/>
      <c r="M196" s="250" t="s">
        <v>1</v>
      </c>
      <c r="N196" s="251" t="s">
        <v>42</v>
      </c>
      <c r="O196" s="72"/>
      <c r="P196" s="201">
        <f>O196*H196</f>
        <v>0</v>
      </c>
      <c r="Q196" s="201">
        <v>0</v>
      </c>
      <c r="R196" s="201">
        <f>Q196*H196</f>
        <v>0</v>
      </c>
      <c r="S196" s="201">
        <v>0</v>
      </c>
      <c r="T196" s="202">
        <f>S196*H196</f>
        <v>0</v>
      </c>
      <c r="U196" s="35"/>
      <c r="V196" s="35"/>
      <c r="W196" s="35"/>
      <c r="X196" s="35"/>
      <c r="Y196" s="35"/>
      <c r="Z196" s="35"/>
      <c r="AA196" s="35"/>
      <c r="AB196" s="35"/>
      <c r="AC196" s="35"/>
      <c r="AD196" s="35"/>
      <c r="AE196" s="35"/>
      <c r="AR196" s="203" t="s">
        <v>181</v>
      </c>
      <c r="AT196" s="203" t="s">
        <v>309</v>
      </c>
      <c r="AU196" s="203" t="s">
        <v>87</v>
      </c>
      <c r="AY196" s="18" t="s">
        <v>137</v>
      </c>
      <c r="BE196" s="204">
        <f>IF(N196="základní",J196,0)</f>
        <v>0</v>
      </c>
      <c r="BF196" s="204">
        <f>IF(N196="snížená",J196,0)</f>
        <v>0</v>
      </c>
      <c r="BG196" s="204">
        <f>IF(N196="zákl. přenesená",J196,0)</f>
        <v>0</v>
      </c>
      <c r="BH196" s="204">
        <f>IF(N196="sníž. přenesená",J196,0)</f>
        <v>0</v>
      </c>
      <c r="BI196" s="204">
        <f>IF(N196="nulová",J196,0)</f>
        <v>0</v>
      </c>
      <c r="BJ196" s="18" t="s">
        <v>85</v>
      </c>
      <c r="BK196" s="204">
        <f>ROUND(I196*H196,2)</f>
        <v>0</v>
      </c>
      <c r="BL196" s="18" t="s">
        <v>144</v>
      </c>
      <c r="BM196" s="203" t="s">
        <v>718</v>
      </c>
    </row>
    <row r="197" spans="2:51" s="13" customFormat="1" ht="11.25">
      <c r="B197" s="210"/>
      <c r="C197" s="211"/>
      <c r="D197" s="205" t="s">
        <v>166</v>
      </c>
      <c r="E197" s="212" t="s">
        <v>1</v>
      </c>
      <c r="F197" s="213" t="s">
        <v>719</v>
      </c>
      <c r="G197" s="211"/>
      <c r="H197" s="214">
        <v>123.182</v>
      </c>
      <c r="I197" s="215"/>
      <c r="J197" s="211"/>
      <c r="K197" s="211"/>
      <c r="L197" s="216"/>
      <c r="M197" s="217"/>
      <c r="N197" s="218"/>
      <c r="O197" s="218"/>
      <c r="P197" s="218"/>
      <c r="Q197" s="218"/>
      <c r="R197" s="218"/>
      <c r="S197" s="218"/>
      <c r="T197" s="219"/>
      <c r="AT197" s="220" t="s">
        <v>166</v>
      </c>
      <c r="AU197" s="220" t="s">
        <v>87</v>
      </c>
      <c r="AV197" s="13" t="s">
        <v>87</v>
      </c>
      <c r="AW197" s="13" t="s">
        <v>34</v>
      </c>
      <c r="AX197" s="13" t="s">
        <v>85</v>
      </c>
      <c r="AY197" s="220" t="s">
        <v>137</v>
      </c>
    </row>
    <row r="198" spans="2:63" s="12" customFormat="1" ht="22.9" customHeight="1">
      <c r="B198" s="176"/>
      <c r="C198" s="177"/>
      <c r="D198" s="178" t="s">
        <v>76</v>
      </c>
      <c r="E198" s="190" t="s">
        <v>152</v>
      </c>
      <c r="F198" s="190" t="s">
        <v>720</v>
      </c>
      <c r="G198" s="177"/>
      <c r="H198" s="177"/>
      <c r="I198" s="180"/>
      <c r="J198" s="191">
        <f>BK198</f>
        <v>0</v>
      </c>
      <c r="K198" s="177"/>
      <c r="L198" s="182"/>
      <c r="M198" s="183"/>
      <c r="N198" s="184"/>
      <c r="O198" s="184"/>
      <c r="P198" s="185">
        <f>SUM(P199:P201)</f>
        <v>0</v>
      </c>
      <c r="Q198" s="184"/>
      <c r="R198" s="185">
        <f>SUM(R199:R201)</f>
        <v>0</v>
      </c>
      <c r="S198" s="184"/>
      <c r="T198" s="186">
        <f>SUM(T199:T201)</f>
        <v>1.4850000000000003</v>
      </c>
      <c r="AR198" s="187" t="s">
        <v>85</v>
      </c>
      <c r="AT198" s="188" t="s">
        <v>76</v>
      </c>
      <c r="AU198" s="188" t="s">
        <v>85</v>
      </c>
      <c r="AY198" s="187" t="s">
        <v>137</v>
      </c>
      <c r="BK198" s="189">
        <f>SUM(BK199:BK201)</f>
        <v>0</v>
      </c>
    </row>
    <row r="199" spans="1:65" s="2" customFormat="1" ht="24.2" customHeight="1">
      <c r="A199" s="35"/>
      <c r="B199" s="36"/>
      <c r="C199" s="192" t="s">
        <v>8</v>
      </c>
      <c r="D199" s="192" t="s">
        <v>139</v>
      </c>
      <c r="E199" s="193" t="s">
        <v>721</v>
      </c>
      <c r="F199" s="194" t="s">
        <v>722</v>
      </c>
      <c r="G199" s="195" t="s">
        <v>219</v>
      </c>
      <c r="H199" s="196">
        <v>2.7</v>
      </c>
      <c r="I199" s="197"/>
      <c r="J199" s="198">
        <f>ROUND(I199*H199,2)</f>
        <v>0</v>
      </c>
      <c r="K199" s="194" t="s">
        <v>143</v>
      </c>
      <c r="L199" s="40"/>
      <c r="M199" s="199" t="s">
        <v>1</v>
      </c>
      <c r="N199" s="200" t="s">
        <v>42</v>
      </c>
      <c r="O199" s="72"/>
      <c r="P199" s="201">
        <f>O199*H199</f>
        <v>0</v>
      </c>
      <c r="Q199" s="201">
        <v>0</v>
      </c>
      <c r="R199" s="201">
        <f>Q199*H199</f>
        <v>0</v>
      </c>
      <c r="S199" s="201">
        <v>0.55</v>
      </c>
      <c r="T199" s="202">
        <f>S199*H199</f>
        <v>1.4850000000000003</v>
      </c>
      <c r="U199" s="35"/>
      <c r="V199" s="35"/>
      <c r="W199" s="35"/>
      <c r="X199" s="35"/>
      <c r="Y199" s="35"/>
      <c r="Z199" s="35"/>
      <c r="AA199" s="35"/>
      <c r="AB199" s="35"/>
      <c r="AC199" s="35"/>
      <c r="AD199" s="35"/>
      <c r="AE199" s="35"/>
      <c r="AR199" s="203" t="s">
        <v>144</v>
      </c>
      <c r="AT199" s="203" t="s">
        <v>139</v>
      </c>
      <c r="AU199" s="203" t="s">
        <v>87</v>
      </c>
      <c r="AY199" s="18" t="s">
        <v>137</v>
      </c>
      <c r="BE199" s="204">
        <f>IF(N199="základní",J199,0)</f>
        <v>0</v>
      </c>
      <c r="BF199" s="204">
        <f>IF(N199="snížená",J199,0)</f>
        <v>0</v>
      </c>
      <c r="BG199" s="204">
        <f>IF(N199="zákl. přenesená",J199,0)</f>
        <v>0</v>
      </c>
      <c r="BH199" s="204">
        <f>IF(N199="sníž. přenesená",J199,0)</f>
        <v>0</v>
      </c>
      <c r="BI199" s="204">
        <f>IF(N199="nulová",J199,0)</f>
        <v>0</v>
      </c>
      <c r="BJ199" s="18" t="s">
        <v>85</v>
      </c>
      <c r="BK199" s="204">
        <f>ROUND(I199*H199,2)</f>
        <v>0</v>
      </c>
      <c r="BL199" s="18" t="s">
        <v>144</v>
      </c>
      <c r="BM199" s="203" t="s">
        <v>723</v>
      </c>
    </row>
    <row r="200" spans="1:47" s="2" customFormat="1" ht="58.5">
      <c r="A200" s="35"/>
      <c r="B200" s="36"/>
      <c r="C200" s="37"/>
      <c r="D200" s="205" t="s">
        <v>146</v>
      </c>
      <c r="E200" s="37"/>
      <c r="F200" s="206" t="s">
        <v>724</v>
      </c>
      <c r="G200" s="37"/>
      <c r="H200" s="37"/>
      <c r="I200" s="207"/>
      <c r="J200" s="37"/>
      <c r="K200" s="37"/>
      <c r="L200" s="40"/>
      <c r="M200" s="208"/>
      <c r="N200" s="209"/>
      <c r="O200" s="72"/>
      <c r="P200" s="72"/>
      <c r="Q200" s="72"/>
      <c r="R200" s="72"/>
      <c r="S200" s="72"/>
      <c r="T200" s="73"/>
      <c r="U200" s="35"/>
      <c r="V200" s="35"/>
      <c r="W200" s="35"/>
      <c r="X200" s="35"/>
      <c r="Y200" s="35"/>
      <c r="Z200" s="35"/>
      <c r="AA200" s="35"/>
      <c r="AB200" s="35"/>
      <c r="AC200" s="35"/>
      <c r="AD200" s="35"/>
      <c r="AE200" s="35"/>
      <c r="AT200" s="18" t="s">
        <v>146</v>
      </c>
      <c r="AU200" s="18" t="s">
        <v>87</v>
      </c>
    </row>
    <row r="201" spans="2:51" s="13" customFormat="1" ht="11.25">
      <c r="B201" s="210"/>
      <c r="C201" s="211"/>
      <c r="D201" s="205" t="s">
        <v>166</v>
      </c>
      <c r="E201" s="212" t="s">
        <v>1</v>
      </c>
      <c r="F201" s="213" t="s">
        <v>725</v>
      </c>
      <c r="G201" s="211"/>
      <c r="H201" s="214">
        <v>2.7</v>
      </c>
      <c r="I201" s="215"/>
      <c r="J201" s="211"/>
      <c r="K201" s="211"/>
      <c r="L201" s="216"/>
      <c r="M201" s="217"/>
      <c r="N201" s="218"/>
      <c r="O201" s="218"/>
      <c r="P201" s="218"/>
      <c r="Q201" s="218"/>
      <c r="R201" s="218"/>
      <c r="S201" s="218"/>
      <c r="T201" s="219"/>
      <c r="AT201" s="220" t="s">
        <v>166</v>
      </c>
      <c r="AU201" s="220" t="s">
        <v>87</v>
      </c>
      <c r="AV201" s="13" t="s">
        <v>87</v>
      </c>
      <c r="AW201" s="13" t="s">
        <v>34</v>
      </c>
      <c r="AX201" s="13" t="s">
        <v>85</v>
      </c>
      <c r="AY201" s="220" t="s">
        <v>137</v>
      </c>
    </row>
    <row r="202" spans="2:63" s="12" customFormat="1" ht="22.9" customHeight="1">
      <c r="B202" s="176"/>
      <c r="C202" s="177"/>
      <c r="D202" s="178" t="s">
        <v>76</v>
      </c>
      <c r="E202" s="190" t="s">
        <v>144</v>
      </c>
      <c r="F202" s="190" t="s">
        <v>342</v>
      </c>
      <c r="G202" s="177"/>
      <c r="H202" s="177"/>
      <c r="I202" s="180"/>
      <c r="J202" s="191">
        <f>BK202</f>
        <v>0</v>
      </c>
      <c r="K202" s="177"/>
      <c r="L202" s="182"/>
      <c r="M202" s="183"/>
      <c r="N202" s="184"/>
      <c r="O202" s="184"/>
      <c r="P202" s="185">
        <f>SUM(P203:P207)</f>
        <v>0</v>
      </c>
      <c r="Q202" s="184"/>
      <c r="R202" s="185">
        <f>SUM(R203:R207)</f>
        <v>0</v>
      </c>
      <c r="S202" s="184"/>
      <c r="T202" s="186">
        <f>SUM(T203:T207)</f>
        <v>0</v>
      </c>
      <c r="AR202" s="187" t="s">
        <v>85</v>
      </c>
      <c r="AT202" s="188" t="s">
        <v>76</v>
      </c>
      <c r="AU202" s="188" t="s">
        <v>85</v>
      </c>
      <c r="AY202" s="187" t="s">
        <v>137</v>
      </c>
      <c r="BK202" s="189">
        <f>SUM(BK203:BK207)</f>
        <v>0</v>
      </c>
    </row>
    <row r="203" spans="1:65" s="2" customFormat="1" ht="24.2" customHeight="1">
      <c r="A203" s="35"/>
      <c r="B203" s="36"/>
      <c r="C203" s="192" t="s">
        <v>224</v>
      </c>
      <c r="D203" s="192" t="s">
        <v>139</v>
      </c>
      <c r="E203" s="193" t="s">
        <v>726</v>
      </c>
      <c r="F203" s="194" t="s">
        <v>727</v>
      </c>
      <c r="G203" s="195" t="s">
        <v>219</v>
      </c>
      <c r="H203" s="196">
        <v>16.136</v>
      </c>
      <c r="I203" s="197"/>
      <c r="J203" s="198">
        <f>ROUND(I203*H203,2)</f>
        <v>0</v>
      </c>
      <c r="K203" s="194" t="s">
        <v>143</v>
      </c>
      <c r="L203" s="40"/>
      <c r="M203" s="199" t="s">
        <v>1</v>
      </c>
      <c r="N203" s="200" t="s">
        <v>42</v>
      </c>
      <c r="O203" s="72"/>
      <c r="P203" s="201">
        <f>O203*H203</f>
        <v>0</v>
      </c>
      <c r="Q203" s="201">
        <v>0</v>
      </c>
      <c r="R203" s="201">
        <f>Q203*H203</f>
        <v>0</v>
      </c>
      <c r="S203" s="201">
        <v>0</v>
      </c>
      <c r="T203" s="202">
        <f>S203*H203</f>
        <v>0</v>
      </c>
      <c r="U203" s="35"/>
      <c r="V203" s="35"/>
      <c r="W203" s="35"/>
      <c r="X203" s="35"/>
      <c r="Y203" s="35"/>
      <c r="Z203" s="35"/>
      <c r="AA203" s="35"/>
      <c r="AB203" s="35"/>
      <c r="AC203" s="35"/>
      <c r="AD203" s="35"/>
      <c r="AE203" s="35"/>
      <c r="AR203" s="203" t="s">
        <v>144</v>
      </c>
      <c r="AT203" s="203" t="s">
        <v>139</v>
      </c>
      <c r="AU203" s="203" t="s">
        <v>87</v>
      </c>
      <c r="AY203" s="18" t="s">
        <v>137</v>
      </c>
      <c r="BE203" s="204">
        <f>IF(N203="základní",J203,0)</f>
        <v>0</v>
      </c>
      <c r="BF203" s="204">
        <f>IF(N203="snížená",J203,0)</f>
        <v>0</v>
      </c>
      <c r="BG203" s="204">
        <f>IF(N203="zákl. přenesená",J203,0)</f>
        <v>0</v>
      </c>
      <c r="BH203" s="204">
        <f>IF(N203="sníž. přenesená",J203,0)</f>
        <v>0</v>
      </c>
      <c r="BI203" s="204">
        <f>IF(N203="nulová",J203,0)</f>
        <v>0</v>
      </c>
      <c r="BJ203" s="18" t="s">
        <v>85</v>
      </c>
      <c r="BK203" s="204">
        <f>ROUND(I203*H203,2)</f>
        <v>0</v>
      </c>
      <c r="BL203" s="18" t="s">
        <v>144</v>
      </c>
      <c r="BM203" s="203" t="s">
        <v>728</v>
      </c>
    </row>
    <row r="204" spans="1:47" s="2" customFormat="1" ht="39">
      <c r="A204" s="35"/>
      <c r="B204" s="36"/>
      <c r="C204" s="37"/>
      <c r="D204" s="205" t="s">
        <v>146</v>
      </c>
      <c r="E204" s="37"/>
      <c r="F204" s="206" t="s">
        <v>347</v>
      </c>
      <c r="G204" s="37"/>
      <c r="H204" s="37"/>
      <c r="I204" s="207"/>
      <c r="J204" s="37"/>
      <c r="K204" s="37"/>
      <c r="L204" s="40"/>
      <c r="M204" s="208"/>
      <c r="N204" s="209"/>
      <c r="O204" s="72"/>
      <c r="P204" s="72"/>
      <c r="Q204" s="72"/>
      <c r="R204" s="72"/>
      <c r="S204" s="72"/>
      <c r="T204" s="73"/>
      <c r="U204" s="35"/>
      <c r="V204" s="35"/>
      <c r="W204" s="35"/>
      <c r="X204" s="35"/>
      <c r="Y204" s="35"/>
      <c r="Z204" s="35"/>
      <c r="AA204" s="35"/>
      <c r="AB204" s="35"/>
      <c r="AC204" s="35"/>
      <c r="AD204" s="35"/>
      <c r="AE204" s="35"/>
      <c r="AT204" s="18" t="s">
        <v>146</v>
      </c>
      <c r="AU204" s="18" t="s">
        <v>87</v>
      </c>
    </row>
    <row r="205" spans="2:51" s="13" customFormat="1" ht="11.25">
      <c r="B205" s="210"/>
      <c r="C205" s="211"/>
      <c r="D205" s="205" t="s">
        <v>166</v>
      </c>
      <c r="E205" s="212" t="s">
        <v>1</v>
      </c>
      <c r="F205" s="213" t="s">
        <v>729</v>
      </c>
      <c r="G205" s="211"/>
      <c r="H205" s="214">
        <v>11.4</v>
      </c>
      <c r="I205" s="215"/>
      <c r="J205" s="211"/>
      <c r="K205" s="211"/>
      <c r="L205" s="216"/>
      <c r="M205" s="217"/>
      <c r="N205" s="218"/>
      <c r="O205" s="218"/>
      <c r="P205" s="218"/>
      <c r="Q205" s="218"/>
      <c r="R205" s="218"/>
      <c r="S205" s="218"/>
      <c r="T205" s="219"/>
      <c r="AT205" s="220" t="s">
        <v>166</v>
      </c>
      <c r="AU205" s="220" t="s">
        <v>87</v>
      </c>
      <c r="AV205" s="13" t="s">
        <v>87</v>
      </c>
      <c r="AW205" s="13" t="s">
        <v>34</v>
      </c>
      <c r="AX205" s="13" t="s">
        <v>77</v>
      </c>
      <c r="AY205" s="220" t="s">
        <v>137</v>
      </c>
    </row>
    <row r="206" spans="2:51" s="13" customFormat="1" ht="11.25">
      <c r="B206" s="210"/>
      <c r="C206" s="211"/>
      <c r="D206" s="205" t="s">
        <v>166</v>
      </c>
      <c r="E206" s="212" t="s">
        <v>1</v>
      </c>
      <c r="F206" s="213" t="s">
        <v>730</v>
      </c>
      <c r="G206" s="211"/>
      <c r="H206" s="214">
        <v>4.736</v>
      </c>
      <c r="I206" s="215"/>
      <c r="J206" s="211"/>
      <c r="K206" s="211"/>
      <c r="L206" s="216"/>
      <c r="M206" s="217"/>
      <c r="N206" s="218"/>
      <c r="O206" s="218"/>
      <c r="P206" s="218"/>
      <c r="Q206" s="218"/>
      <c r="R206" s="218"/>
      <c r="S206" s="218"/>
      <c r="T206" s="219"/>
      <c r="AT206" s="220" t="s">
        <v>166</v>
      </c>
      <c r="AU206" s="220" t="s">
        <v>87</v>
      </c>
      <c r="AV206" s="13" t="s">
        <v>87</v>
      </c>
      <c r="AW206" s="13" t="s">
        <v>34</v>
      </c>
      <c r="AX206" s="13" t="s">
        <v>77</v>
      </c>
      <c r="AY206" s="220" t="s">
        <v>137</v>
      </c>
    </row>
    <row r="207" spans="2:51" s="15" customFormat="1" ht="11.25">
      <c r="B207" s="231"/>
      <c r="C207" s="232"/>
      <c r="D207" s="205" t="s">
        <v>166</v>
      </c>
      <c r="E207" s="233" t="s">
        <v>1</v>
      </c>
      <c r="F207" s="234" t="s">
        <v>231</v>
      </c>
      <c r="G207" s="232"/>
      <c r="H207" s="235">
        <v>16.136</v>
      </c>
      <c r="I207" s="236"/>
      <c r="J207" s="232"/>
      <c r="K207" s="232"/>
      <c r="L207" s="237"/>
      <c r="M207" s="238"/>
      <c r="N207" s="239"/>
      <c r="O207" s="239"/>
      <c r="P207" s="239"/>
      <c r="Q207" s="239"/>
      <c r="R207" s="239"/>
      <c r="S207" s="239"/>
      <c r="T207" s="240"/>
      <c r="AT207" s="241" t="s">
        <v>166</v>
      </c>
      <c r="AU207" s="241" t="s">
        <v>87</v>
      </c>
      <c r="AV207" s="15" t="s">
        <v>144</v>
      </c>
      <c r="AW207" s="15" t="s">
        <v>34</v>
      </c>
      <c r="AX207" s="15" t="s">
        <v>85</v>
      </c>
      <c r="AY207" s="241" t="s">
        <v>137</v>
      </c>
    </row>
    <row r="208" spans="2:63" s="12" customFormat="1" ht="22.9" customHeight="1">
      <c r="B208" s="176"/>
      <c r="C208" s="177"/>
      <c r="D208" s="178" t="s">
        <v>76</v>
      </c>
      <c r="E208" s="190" t="s">
        <v>161</v>
      </c>
      <c r="F208" s="190" t="s">
        <v>731</v>
      </c>
      <c r="G208" s="177"/>
      <c r="H208" s="177"/>
      <c r="I208" s="180"/>
      <c r="J208" s="191">
        <f>BK208</f>
        <v>0</v>
      </c>
      <c r="K208" s="177"/>
      <c r="L208" s="182"/>
      <c r="M208" s="183"/>
      <c r="N208" s="184"/>
      <c r="O208" s="184"/>
      <c r="P208" s="185">
        <f>SUM(P209:P217)</f>
        <v>0</v>
      </c>
      <c r="Q208" s="184"/>
      <c r="R208" s="185">
        <f>SUM(R209:R217)</f>
        <v>159.01659759999998</v>
      </c>
      <c r="S208" s="184"/>
      <c r="T208" s="186">
        <f>SUM(T209:T217)</f>
        <v>0</v>
      </c>
      <c r="AR208" s="187" t="s">
        <v>85</v>
      </c>
      <c r="AT208" s="188" t="s">
        <v>76</v>
      </c>
      <c r="AU208" s="188" t="s">
        <v>85</v>
      </c>
      <c r="AY208" s="187" t="s">
        <v>137</v>
      </c>
      <c r="BK208" s="189">
        <f>SUM(BK209:BK217)</f>
        <v>0</v>
      </c>
    </row>
    <row r="209" spans="1:65" s="2" customFormat="1" ht="24.2" customHeight="1">
      <c r="A209" s="35"/>
      <c r="B209" s="36"/>
      <c r="C209" s="192" t="s">
        <v>232</v>
      </c>
      <c r="D209" s="192" t="s">
        <v>139</v>
      </c>
      <c r="E209" s="193" t="s">
        <v>732</v>
      </c>
      <c r="F209" s="194" t="s">
        <v>733</v>
      </c>
      <c r="G209" s="195" t="s">
        <v>155</v>
      </c>
      <c r="H209" s="196">
        <v>114.8</v>
      </c>
      <c r="I209" s="197"/>
      <c r="J209" s="198">
        <f>ROUND(I209*H209,2)</f>
        <v>0</v>
      </c>
      <c r="K209" s="194" t="s">
        <v>143</v>
      </c>
      <c r="L209" s="40"/>
      <c r="M209" s="199" t="s">
        <v>1</v>
      </c>
      <c r="N209" s="200" t="s">
        <v>42</v>
      </c>
      <c r="O209" s="72"/>
      <c r="P209" s="201">
        <f>O209*H209</f>
        <v>0</v>
      </c>
      <c r="Q209" s="201">
        <v>0.575</v>
      </c>
      <c r="R209" s="201">
        <f>Q209*H209</f>
        <v>66.00999999999999</v>
      </c>
      <c r="S209" s="201">
        <v>0</v>
      </c>
      <c r="T209" s="202">
        <f>S209*H209</f>
        <v>0</v>
      </c>
      <c r="U209" s="35"/>
      <c r="V209" s="35"/>
      <c r="W209" s="35"/>
      <c r="X209" s="35"/>
      <c r="Y209" s="35"/>
      <c r="Z209" s="35"/>
      <c r="AA209" s="35"/>
      <c r="AB209" s="35"/>
      <c r="AC209" s="35"/>
      <c r="AD209" s="35"/>
      <c r="AE209" s="35"/>
      <c r="AR209" s="203" t="s">
        <v>144</v>
      </c>
      <c r="AT209" s="203" t="s">
        <v>139</v>
      </c>
      <c r="AU209" s="203" t="s">
        <v>87</v>
      </c>
      <c r="AY209" s="18" t="s">
        <v>137</v>
      </c>
      <c r="BE209" s="204">
        <f>IF(N209="základní",J209,0)</f>
        <v>0</v>
      </c>
      <c r="BF209" s="204">
        <f>IF(N209="snížená",J209,0)</f>
        <v>0</v>
      </c>
      <c r="BG209" s="204">
        <f>IF(N209="zákl. přenesená",J209,0)</f>
        <v>0</v>
      </c>
      <c r="BH209" s="204">
        <f>IF(N209="sníž. přenesená",J209,0)</f>
        <v>0</v>
      </c>
      <c r="BI209" s="204">
        <f>IF(N209="nulová",J209,0)</f>
        <v>0</v>
      </c>
      <c r="BJ209" s="18" t="s">
        <v>85</v>
      </c>
      <c r="BK209" s="204">
        <f>ROUND(I209*H209,2)</f>
        <v>0</v>
      </c>
      <c r="BL209" s="18" t="s">
        <v>144</v>
      </c>
      <c r="BM209" s="203" t="s">
        <v>734</v>
      </c>
    </row>
    <row r="210" spans="2:51" s="13" customFormat="1" ht="11.25">
      <c r="B210" s="210"/>
      <c r="C210" s="211"/>
      <c r="D210" s="205" t="s">
        <v>166</v>
      </c>
      <c r="E210" s="212" t="s">
        <v>1</v>
      </c>
      <c r="F210" s="213" t="s">
        <v>735</v>
      </c>
      <c r="G210" s="211"/>
      <c r="H210" s="214">
        <v>114.8</v>
      </c>
      <c r="I210" s="215"/>
      <c r="J210" s="211"/>
      <c r="K210" s="211"/>
      <c r="L210" s="216"/>
      <c r="M210" s="217"/>
      <c r="N210" s="218"/>
      <c r="O210" s="218"/>
      <c r="P210" s="218"/>
      <c r="Q210" s="218"/>
      <c r="R210" s="218"/>
      <c r="S210" s="218"/>
      <c r="T210" s="219"/>
      <c r="AT210" s="220" t="s">
        <v>166</v>
      </c>
      <c r="AU210" s="220" t="s">
        <v>87</v>
      </c>
      <c r="AV210" s="13" t="s">
        <v>87</v>
      </c>
      <c r="AW210" s="13" t="s">
        <v>34</v>
      </c>
      <c r="AX210" s="13" t="s">
        <v>85</v>
      </c>
      <c r="AY210" s="220" t="s">
        <v>137</v>
      </c>
    </row>
    <row r="211" spans="1:65" s="2" customFormat="1" ht="37.9" customHeight="1">
      <c r="A211" s="35"/>
      <c r="B211" s="36"/>
      <c r="C211" s="192" t="s">
        <v>236</v>
      </c>
      <c r="D211" s="192" t="s">
        <v>139</v>
      </c>
      <c r="E211" s="193" t="s">
        <v>736</v>
      </c>
      <c r="F211" s="194" t="s">
        <v>737</v>
      </c>
      <c r="G211" s="195" t="s">
        <v>155</v>
      </c>
      <c r="H211" s="196">
        <v>114.8</v>
      </c>
      <c r="I211" s="197"/>
      <c r="J211" s="198">
        <f>ROUND(I211*H211,2)</f>
        <v>0</v>
      </c>
      <c r="K211" s="194" t="s">
        <v>143</v>
      </c>
      <c r="L211" s="40"/>
      <c r="M211" s="199" t="s">
        <v>1</v>
      </c>
      <c r="N211" s="200" t="s">
        <v>42</v>
      </c>
      <c r="O211" s="72"/>
      <c r="P211" s="201">
        <f>O211*H211</f>
        <v>0</v>
      </c>
      <c r="Q211" s="201">
        <v>0.495872</v>
      </c>
      <c r="R211" s="201">
        <f>Q211*H211</f>
        <v>56.9261056</v>
      </c>
      <c r="S211" s="201">
        <v>0</v>
      </c>
      <c r="T211" s="202">
        <f>S211*H211</f>
        <v>0</v>
      </c>
      <c r="U211" s="35"/>
      <c r="V211" s="35"/>
      <c r="W211" s="35"/>
      <c r="X211" s="35"/>
      <c r="Y211" s="35"/>
      <c r="Z211" s="35"/>
      <c r="AA211" s="35"/>
      <c r="AB211" s="35"/>
      <c r="AC211" s="35"/>
      <c r="AD211" s="35"/>
      <c r="AE211" s="35"/>
      <c r="AR211" s="203" t="s">
        <v>144</v>
      </c>
      <c r="AT211" s="203" t="s">
        <v>139</v>
      </c>
      <c r="AU211" s="203" t="s">
        <v>87</v>
      </c>
      <c r="AY211" s="18" t="s">
        <v>137</v>
      </c>
      <c r="BE211" s="204">
        <f>IF(N211="základní",J211,0)</f>
        <v>0</v>
      </c>
      <c r="BF211" s="204">
        <f>IF(N211="snížená",J211,0)</f>
        <v>0</v>
      </c>
      <c r="BG211" s="204">
        <f>IF(N211="zákl. přenesená",J211,0)</f>
        <v>0</v>
      </c>
      <c r="BH211" s="204">
        <f>IF(N211="sníž. přenesená",J211,0)</f>
        <v>0</v>
      </c>
      <c r="BI211" s="204">
        <f>IF(N211="nulová",J211,0)</f>
        <v>0</v>
      </c>
      <c r="BJ211" s="18" t="s">
        <v>85</v>
      </c>
      <c r="BK211" s="204">
        <f>ROUND(I211*H211,2)</f>
        <v>0</v>
      </c>
      <c r="BL211" s="18" t="s">
        <v>144</v>
      </c>
      <c r="BM211" s="203" t="s">
        <v>738</v>
      </c>
    </row>
    <row r="212" spans="1:47" s="2" customFormat="1" ht="58.5">
      <c r="A212" s="35"/>
      <c r="B212" s="36"/>
      <c r="C212" s="37"/>
      <c r="D212" s="205" t="s">
        <v>146</v>
      </c>
      <c r="E212" s="37"/>
      <c r="F212" s="206" t="s">
        <v>739</v>
      </c>
      <c r="G212" s="37"/>
      <c r="H212" s="37"/>
      <c r="I212" s="207"/>
      <c r="J212" s="37"/>
      <c r="K212" s="37"/>
      <c r="L212" s="40"/>
      <c r="M212" s="208"/>
      <c r="N212" s="209"/>
      <c r="O212" s="72"/>
      <c r="P212" s="72"/>
      <c r="Q212" s="72"/>
      <c r="R212" s="72"/>
      <c r="S212" s="72"/>
      <c r="T212" s="73"/>
      <c r="U212" s="35"/>
      <c r="V212" s="35"/>
      <c r="W212" s="35"/>
      <c r="X212" s="35"/>
      <c r="Y212" s="35"/>
      <c r="Z212" s="35"/>
      <c r="AA212" s="35"/>
      <c r="AB212" s="35"/>
      <c r="AC212" s="35"/>
      <c r="AD212" s="35"/>
      <c r="AE212" s="35"/>
      <c r="AT212" s="18" t="s">
        <v>146</v>
      </c>
      <c r="AU212" s="18" t="s">
        <v>87</v>
      </c>
    </row>
    <row r="213" spans="2:51" s="13" customFormat="1" ht="11.25">
      <c r="B213" s="210"/>
      <c r="C213" s="211"/>
      <c r="D213" s="205" t="s">
        <v>166</v>
      </c>
      <c r="E213" s="212" t="s">
        <v>1</v>
      </c>
      <c r="F213" s="213" t="s">
        <v>735</v>
      </c>
      <c r="G213" s="211"/>
      <c r="H213" s="214">
        <v>114.8</v>
      </c>
      <c r="I213" s="215"/>
      <c r="J213" s="211"/>
      <c r="K213" s="211"/>
      <c r="L213" s="216"/>
      <c r="M213" s="217"/>
      <c r="N213" s="218"/>
      <c r="O213" s="218"/>
      <c r="P213" s="218"/>
      <c r="Q213" s="218"/>
      <c r="R213" s="218"/>
      <c r="S213" s="218"/>
      <c r="T213" s="219"/>
      <c r="AT213" s="220" t="s">
        <v>166</v>
      </c>
      <c r="AU213" s="220" t="s">
        <v>87</v>
      </c>
      <c r="AV213" s="13" t="s">
        <v>87</v>
      </c>
      <c r="AW213" s="13" t="s">
        <v>34</v>
      </c>
      <c r="AX213" s="13" t="s">
        <v>85</v>
      </c>
      <c r="AY213" s="220" t="s">
        <v>137</v>
      </c>
    </row>
    <row r="214" spans="1:65" s="2" customFormat="1" ht="49.15" customHeight="1">
      <c r="A214" s="35"/>
      <c r="B214" s="36"/>
      <c r="C214" s="192" t="s">
        <v>240</v>
      </c>
      <c r="D214" s="192" t="s">
        <v>139</v>
      </c>
      <c r="E214" s="193" t="s">
        <v>740</v>
      </c>
      <c r="F214" s="194" t="s">
        <v>741</v>
      </c>
      <c r="G214" s="195" t="s">
        <v>155</v>
      </c>
      <c r="H214" s="196">
        <v>114.8</v>
      </c>
      <c r="I214" s="197"/>
      <c r="J214" s="198">
        <f>ROUND(I214*H214,2)</f>
        <v>0</v>
      </c>
      <c r="K214" s="194" t="s">
        <v>143</v>
      </c>
      <c r="L214" s="40"/>
      <c r="M214" s="199" t="s">
        <v>1</v>
      </c>
      <c r="N214" s="200" t="s">
        <v>42</v>
      </c>
      <c r="O214" s="72"/>
      <c r="P214" s="201">
        <f>O214*H214</f>
        <v>0</v>
      </c>
      <c r="Q214" s="201">
        <v>0.18463</v>
      </c>
      <c r="R214" s="201">
        <f>Q214*H214</f>
        <v>21.195524</v>
      </c>
      <c r="S214" s="201">
        <v>0</v>
      </c>
      <c r="T214" s="202">
        <f>S214*H214</f>
        <v>0</v>
      </c>
      <c r="U214" s="35"/>
      <c r="V214" s="35"/>
      <c r="W214" s="35"/>
      <c r="X214" s="35"/>
      <c r="Y214" s="35"/>
      <c r="Z214" s="35"/>
      <c r="AA214" s="35"/>
      <c r="AB214" s="35"/>
      <c r="AC214" s="35"/>
      <c r="AD214" s="35"/>
      <c r="AE214" s="35"/>
      <c r="AR214" s="203" t="s">
        <v>144</v>
      </c>
      <c r="AT214" s="203" t="s">
        <v>139</v>
      </c>
      <c r="AU214" s="203" t="s">
        <v>87</v>
      </c>
      <c r="AY214" s="18" t="s">
        <v>137</v>
      </c>
      <c r="BE214" s="204">
        <f>IF(N214="základní",J214,0)</f>
        <v>0</v>
      </c>
      <c r="BF214" s="204">
        <f>IF(N214="snížená",J214,0)</f>
        <v>0</v>
      </c>
      <c r="BG214" s="204">
        <f>IF(N214="zákl. přenesená",J214,0)</f>
        <v>0</v>
      </c>
      <c r="BH214" s="204">
        <f>IF(N214="sníž. přenesená",J214,0)</f>
        <v>0</v>
      </c>
      <c r="BI214" s="204">
        <f>IF(N214="nulová",J214,0)</f>
        <v>0</v>
      </c>
      <c r="BJ214" s="18" t="s">
        <v>85</v>
      </c>
      <c r="BK214" s="204">
        <f>ROUND(I214*H214,2)</f>
        <v>0</v>
      </c>
      <c r="BL214" s="18" t="s">
        <v>144</v>
      </c>
      <c r="BM214" s="203" t="s">
        <v>742</v>
      </c>
    </row>
    <row r="215" spans="1:47" s="2" customFormat="1" ht="48.75">
      <c r="A215" s="35"/>
      <c r="B215" s="36"/>
      <c r="C215" s="37"/>
      <c r="D215" s="205" t="s">
        <v>146</v>
      </c>
      <c r="E215" s="37"/>
      <c r="F215" s="206" t="s">
        <v>743</v>
      </c>
      <c r="G215" s="37"/>
      <c r="H215" s="37"/>
      <c r="I215" s="207"/>
      <c r="J215" s="37"/>
      <c r="K215" s="37"/>
      <c r="L215" s="40"/>
      <c r="M215" s="208"/>
      <c r="N215" s="209"/>
      <c r="O215" s="72"/>
      <c r="P215" s="72"/>
      <c r="Q215" s="72"/>
      <c r="R215" s="72"/>
      <c r="S215" s="72"/>
      <c r="T215" s="73"/>
      <c r="U215" s="35"/>
      <c r="V215" s="35"/>
      <c r="W215" s="35"/>
      <c r="X215" s="35"/>
      <c r="Y215" s="35"/>
      <c r="Z215" s="35"/>
      <c r="AA215" s="35"/>
      <c r="AB215" s="35"/>
      <c r="AC215" s="35"/>
      <c r="AD215" s="35"/>
      <c r="AE215" s="35"/>
      <c r="AT215" s="18" t="s">
        <v>146</v>
      </c>
      <c r="AU215" s="18" t="s">
        <v>87</v>
      </c>
    </row>
    <row r="216" spans="1:65" s="2" customFormat="1" ht="37.9" customHeight="1">
      <c r="A216" s="35"/>
      <c r="B216" s="36"/>
      <c r="C216" s="192" t="s">
        <v>246</v>
      </c>
      <c r="D216" s="192" t="s">
        <v>139</v>
      </c>
      <c r="E216" s="193" t="s">
        <v>744</v>
      </c>
      <c r="F216" s="194" t="s">
        <v>745</v>
      </c>
      <c r="G216" s="195" t="s">
        <v>155</v>
      </c>
      <c r="H216" s="196">
        <v>114.8</v>
      </c>
      <c r="I216" s="197"/>
      <c r="J216" s="198">
        <f>ROUND(I216*H216,2)</f>
        <v>0</v>
      </c>
      <c r="K216" s="194" t="s">
        <v>143</v>
      </c>
      <c r="L216" s="40"/>
      <c r="M216" s="199" t="s">
        <v>1</v>
      </c>
      <c r="N216" s="200" t="s">
        <v>42</v>
      </c>
      <c r="O216" s="72"/>
      <c r="P216" s="201">
        <f>O216*H216</f>
        <v>0</v>
      </c>
      <c r="Q216" s="201">
        <v>0.12966</v>
      </c>
      <c r="R216" s="201">
        <f>Q216*H216</f>
        <v>14.884967999999999</v>
      </c>
      <c r="S216" s="201">
        <v>0</v>
      </c>
      <c r="T216" s="202">
        <f>S216*H216</f>
        <v>0</v>
      </c>
      <c r="U216" s="35"/>
      <c r="V216" s="35"/>
      <c r="W216" s="35"/>
      <c r="X216" s="35"/>
      <c r="Y216" s="35"/>
      <c r="Z216" s="35"/>
      <c r="AA216" s="35"/>
      <c r="AB216" s="35"/>
      <c r="AC216" s="35"/>
      <c r="AD216" s="35"/>
      <c r="AE216" s="35"/>
      <c r="AR216" s="203" t="s">
        <v>144</v>
      </c>
      <c r="AT216" s="203" t="s">
        <v>139</v>
      </c>
      <c r="AU216" s="203" t="s">
        <v>87</v>
      </c>
      <c r="AY216" s="18" t="s">
        <v>137</v>
      </c>
      <c r="BE216" s="204">
        <f>IF(N216="základní",J216,0)</f>
        <v>0</v>
      </c>
      <c r="BF216" s="204">
        <f>IF(N216="snížená",J216,0)</f>
        <v>0</v>
      </c>
      <c r="BG216" s="204">
        <f>IF(N216="zákl. přenesená",J216,0)</f>
        <v>0</v>
      </c>
      <c r="BH216" s="204">
        <f>IF(N216="sníž. přenesená",J216,0)</f>
        <v>0</v>
      </c>
      <c r="BI216" s="204">
        <f>IF(N216="nulová",J216,0)</f>
        <v>0</v>
      </c>
      <c r="BJ216" s="18" t="s">
        <v>85</v>
      </c>
      <c r="BK216" s="204">
        <f>ROUND(I216*H216,2)</f>
        <v>0</v>
      </c>
      <c r="BL216" s="18" t="s">
        <v>144</v>
      </c>
      <c r="BM216" s="203" t="s">
        <v>746</v>
      </c>
    </row>
    <row r="217" spans="1:47" s="2" customFormat="1" ht="48.75">
      <c r="A217" s="35"/>
      <c r="B217" s="36"/>
      <c r="C217" s="37"/>
      <c r="D217" s="205" t="s">
        <v>146</v>
      </c>
      <c r="E217" s="37"/>
      <c r="F217" s="206" t="s">
        <v>367</v>
      </c>
      <c r="G217" s="37"/>
      <c r="H217" s="37"/>
      <c r="I217" s="207"/>
      <c r="J217" s="37"/>
      <c r="K217" s="37"/>
      <c r="L217" s="40"/>
      <c r="M217" s="208"/>
      <c r="N217" s="209"/>
      <c r="O217" s="72"/>
      <c r="P217" s="72"/>
      <c r="Q217" s="72"/>
      <c r="R217" s="72"/>
      <c r="S217" s="72"/>
      <c r="T217" s="73"/>
      <c r="U217" s="35"/>
      <c r="V217" s="35"/>
      <c r="W217" s="35"/>
      <c r="X217" s="35"/>
      <c r="Y217" s="35"/>
      <c r="Z217" s="35"/>
      <c r="AA217" s="35"/>
      <c r="AB217" s="35"/>
      <c r="AC217" s="35"/>
      <c r="AD217" s="35"/>
      <c r="AE217" s="35"/>
      <c r="AT217" s="18" t="s">
        <v>146</v>
      </c>
      <c r="AU217" s="18" t="s">
        <v>87</v>
      </c>
    </row>
    <row r="218" spans="2:63" s="12" customFormat="1" ht="22.9" customHeight="1">
      <c r="B218" s="176"/>
      <c r="C218" s="177"/>
      <c r="D218" s="178" t="s">
        <v>76</v>
      </c>
      <c r="E218" s="190" t="s">
        <v>181</v>
      </c>
      <c r="F218" s="190" t="s">
        <v>368</v>
      </c>
      <c r="G218" s="177"/>
      <c r="H218" s="177"/>
      <c r="I218" s="180"/>
      <c r="J218" s="191">
        <f>BK218</f>
        <v>0</v>
      </c>
      <c r="K218" s="177"/>
      <c r="L218" s="182"/>
      <c r="M218" s="183"/>
      <c r="N218" s="184"/>
      <c r="O218" s="184"/>
      <c r="P218" s="185">
        <f>SUM(P219:P300)</f>
        <v>0</v>
      </c>
      <c r="Q218" s="184"/>
      <c r="R218" s="185">
        <f>SUM(R219:R300)</f>
        <v>3.0069741199999998</v>
      </c>
      <c r="S218" s="184"/>
      <c r="T218" s="186">
        <f>SUM(T219:T300)</f>
        <v>0.02304</v>
      </c>
      <c r="AR218" s="187" t="s">
        <v>85</v>
      </c>
      <c r="AT218" s="188" t="s">
        <v>76</v>
      </c>
      <c r="AU218" s="188" t="s">
        <v>85</v>
      </c>
      <c r="AY218" s="187" t="s">
        <v>137</v>
      </c>
      <c r="BK218" s="189">
        <f>SUM(BK219:BK300)</f>
        <v>0</v>
      </c>
    </row>
    <row r="219" spans="1:65" s="2" customFormat="1" ht="24.2" customHeight="1">
      <c r="A219" s="35"/>
      <c r="B219" s="36"/>
      <c r="C219" s="192" t="s">
        <v>7</v>
      </c>
      <c r="D219" s="192" t="s">
        <v>139</v>
      </c>
      <c r="E219" s="193" t="s">
        <v>747</v>
      </c>
      <c r="F219" s="194" t="s">
        <v>748</v>
      </c>
      <c r="G219" s="195" t="s">
        <v>142</v>
      </c>
      <c r="H219" s="196">
        <v>1</v>
      </c>
      <c r="I219" s="197"/>
      <c r="J219" s="198">
        <f>ROUND(I219*H219,2)</f>
        <v>0</v>
      </c>
      <c r="K219" s="194" t="s">
        <v>143</v>
      </c>
      <c r="L219" s="40"/>
      <c r="M219" s="199" t="s">
        <v>1</v>
      </c>
      <c r="N219" s="200" t="s">
        <v>42</v>
      </c>
      <c r="O219" s="72"/>
      <c r="P219" s="201">
        <f>O219*H219</f>
        <v>0</v>
      </c>
      <c r="Q219" s="201">
        <v>0</v>
      </c>
      <c r="R219" s="201">
        <f>Q219*H219</f>
        <v>0</v>
      </c>
      <c r="S219" s="201">
        <v>0</v>
      </c>
      <c r="T219" s="202">
        <f>S219*H219</f>
        <v>0</v>
      </c>
      <c r="U219" s="35"/>
      <c r="V219" s="35"/>
      <c r="W219" s="35"/>
      <c r="X219" s="35"/>
      <c r="Y219" s="35"/>
      <c r="Z219" s="35"/>
      <c r="AA219" s="35"/>
      <c r="AB219" s="35"/>
      <c r="AC219" s="35"/>
      <c r="AD219" s="35"/>
      <c r="AE219" s="35"/>
      <c r="AR219" s="203" t="s">
        <v>144</v>
      </c>
      <c r="AT219" s="203" t="s">
        <v>139</v>
      </c>
      <c r="AU219" s="203" t="s">
        <v>87</v>
      </c>
      <c r="AY219" s="18" t="s">
        <v>137</v>
      </c>
      <c r="BE219" s="204">
        <f>IF(N219="základní",J219,0)</f>
        <v>0</v>
      </c>
      <c r="BF219" s="204">
        <f>IF(N219="snížená",J219,0)</f>
        <v>0</v>
      </c>
      <c r="BG219" s="204">
        <f>IF(N219="zákl. přenesená",J219,0)</f>
        <v>0</v>
      </c>
      <c r="BH219" s="204">
        <f>IF(N219="sníž. přenesená",J219,0)</f>
        <v>0</v>
      </c>
      <c r="BI219" s="204">
        <f>IF(N219="nulová",J219,0)</f>
        <v>0</v>
      </c>
      <c r="BJ219" s="18" t="s">
        <v>85</v>
      </c>
      <c r="BK219" s="204">
        <f>ROUND(I219*H219,2)</f>
        <v>0</v>
      </c>
      <c r="BL219" s="18" t="s">
        <v>144</v>
      </c>
      <c r="BM219" s="203" t="s">
        <v>749</v>
      </c>
    </row>
    <row r="220" spans="1:47" s="2" customFormat="1" ht="78">
      <c r="A220" s="35"/>
      <c r="B220" s="36"/>
      <c r="C220" s="37"/>
      <c r="D220" s="205" t="s">
        <v>146</v>
      </c>
      <c r="E220" s="37"/>
      <c r="F220" s="206" t="s">
        <v>750</v>
      </c>
      <c r="G220" s="37"/>
      <c r="H220" s="37"/>
      <c r="I220" s="207"/>
      <c r="J220" s="37"/>
      <c r="K220" s="37"/>
      <c r="L220" s="40"/>
      <c r="M220" s="208"/>
      <c r="N220" s="209"/>
      <c r="O220" s="72"/>
      <c r="P220" s="72"/>
      <c r="Q220" s="72"/>
      <c r="R220" s="72"/>
      <c r="S220" s="72"/>
      <c r="T220" s="73"/>
      <c r="U220" s="35"/>
      <c r="V220" s="35"/>
      <c r="W220" s="35"/>
      <c r="X220" s="35"/>
      <c r="Y220" s="35"/>
      <c r="Z220" s="35"/>
      <c r="AA220" s="35"/>
      <c r="AB220" s="35"/>
      <c r="AC220" s="35"/>
      <c r="AD220" s="35"/>
      <c r="AE220" s="35"/>
      <c r="AT220" s="18" t="s">
        <v>146</v>
      </c>
      <c r="AU220" s="18" t="s">
        <v>87</v>
      </c>
    </row>
    <row r="221" spans="1:65" s="2" customFormat="1" ht="37.9" customHeight="1">
      <c r="A221" s="35"/>
      <c r="B221" s="36"/>
      <c r="C221" s="192" t="s">
        <v>257</v>
      </c>
      <c r="D221" s="192" t="s">
        <v>139</v>
      </c>
      <c r="E221" s="193" t="s">
        <v>751</v>
      </c>
      <c r="F221" s="194" t="s">
        <v>752</v>
      </c>
      <c r="G221" s="195" t="s">
        <v>142</v>
      </c>
      <c r="H221" s="196">
        <v>3</v>
      </c>
      <c r="I221" s="197"/>
      <c r="J221" s="198">
        <f>ROUND(I221*H221,2)</f>
        <v>0</v>
      </c>
      <c r="K221" s="194" t="s">
        <v>143</v>
      </c>
      <c r="L221" s="40"/>
      <c r="M221" s="199" t="s">
        <v>1</v>
      </c>
      <c r="N221" s="200" t="s">
        <v>42</v>
      </c>
      <c r="O221" s="72"/>
      <c r="P221" s="201">
        <f>O221*H221</f>
        <v>0</v>
      </c>
      <c r="Q221" s="201">
        <v>0.00167</v>
      </c>
      <c r="R221" s="201">
        <f>Q221*H221</f>
        <v>0.0050100000000000006</v>
      </c>
      <c r="S221" s="201">
        <v>0</v>
      </c>
      <c r="T221" s="202">
        <f>S221*H221</f>
        <v>0</v>
      </c>
      <c r="U221" s="35"/>
      <c r="V221" s="35"/>
      <c r="W221" s="35"/>
      <c r="X221" s="35"/>
      <c r="Y221" s="35"/>
      <c r="Z221" s="35"/>
      <c r="AA221" s="35"/>
      <c r="AB221" s="35"/>
      <c r="AC221" s="35"/>
      <c r="AD221" s="35"/>
      <c r="AE221" s="35"/>
      <c r="AR221" s="203" t="s">
        <v>144</v>
      </c>
      <c r="AT221" s="203" t="s">
        <v>139</v>
      </c>
      <c r="AU221" s="203" t="s">
        <v>87</v>
      </c>
      <c r="AY221" s="18" t="s">
        <v>137</v>
      </c>
      <c r="BE221" s="204">
        <f>IF(N221="základní",J221,0)</f>
        <v>0</v>
      </c>
      <c r="BF221" s="204">
        <f>IF(N221="snížená",J221,0)</f>
        <v>0</v>
      </c>
      <c r="BG221" s="204">
        <f>IF(N221="zákl. přenesená",J221,0)</f>
        <v>0</v>
      </c>
      <c r="BH221" s="204">
        <f>IF(N221="sníž. přenesená",J221,0)</f>
        <v>0</v>
      </c>
      <c r="BI221" s="204">
        <f>IF(N221="nulová",J221,0)</f>
        <v>0</v>
      </c>
      <c r="BJ221" s="18" t="s">
        <v>85</v>
      </c>
      <c r="BK221" s="204">
        <f>ROUND(I221*H221,2)</f>
        <v>0</v>
      </c>
      <c r="BL221" s="18" t="s">
        <v>144</v>
      </c>
      <c r="BM221" s="203" t="s">
        <v>753</v>
      </c>
    </row>
    <row r="222" spans="1:47" s="2" customFormat="1" ht="68.25">
      <c r="A222" s="35"/>
      <c r="B222" s="36"/>
      <c r="C222" s="37"/>
      <c r="D222" s="205" t="s">
        <v>146</v>
      </c>
      <c r="E222" s="37"/>
      <c r="F222" s="206" t="s">
        <v>387</v>
      </c>
      <c r="G222" s="37"/>
      <c r="H222" s="37"/>
      <c r="I222" s="207"/>
      <c r="J222" s="37"/>
      <c r="K222" s="37"/>
      <c r="L222" s="40"/>
      <c r="M222" s="208"/>
      <c r="N222" s="209"/>
      <c r="O222" s="72"/>
      <c r="P222" s="72"/>
      <c r="Q222" s="72"/>
      <c r="R222" s="72"/>
      <c r="S222" s="72"/>
      <c r="T222" s="73"/>
      <c r="U222" s="35"/>
      <c r="V222" s="35"/>
      <c r="W222" s="35"/>
      <c r="X222" s="35"/>
      <c r="Y222" s="35"/>
      <c r="Z222" s="35"/>
      <c r="AA222" s="35"/>
      <c r="AB222" s="35"/>
      <c r="AC222" s="35"/>
      <c r="AD222" s="35"/>
      <c r="AE222" s="35"/>
      <c r="AT222" s="18" t="s">
        <v>146</v>
      </c>
      <c r="AU222" s="18" t="s">
        <v>87</v>
      </c>
    </row>
    <row r="223" spans="1:65" s="2" customFormat="1" ht="24.2" customHeight="1">
      <c r="A223" s="35"/>
      <c r="B223" s="36"/>
      <c r="C223" s="242" t="s">
        <v>266</v>
      </c>
      <c r="D223" s="242" t="s">
        <v>309</v>
      </c>
      <c r="E223" s="243" t="s">
        <v>754</v>
      </c>
      <c r="F223" s="244" t="s">
        <v>755</v>
      </c>
      <c r="G223" s="245" t="s">
        <v>142</v>
      </c>
      <c r="H223" s="246">
        <v>1</v>
      </c>
      <c r="I223" s="247"/>
      <c r="J223" s="248">
        <f>ROUND(I223*H223,2)</f>
        <v>0</v>
      </c>
      <c r="K223" s="244" t="s">
        <v>143</v>
      </c>
      <c r="L223" s="249"/>
      <c r="M223" s="250" t="s">
        <v>1</v>
      </c>
      <c r="N223" s="251" t="s">
        <v>42</v>
      </c>
      <c r="O223" s="72"/>
      <c r="P223" s="201">
        <f>O223*H223</f>
        <v>0</v>
      </c>
      <c r="Q223" s="201">
        <v>0.016</v>
      </c>
      <c r="R223" s="201">
        <f>Q223*H223</f>
        <v>0.016</v>
      </c>
      <c r="S223" s="201">
        <v>0</v>
      </c>
      <c r="T223" s="202">
        <f>S223*H223</f>
        <v>0</v>
      </c>
      <c r="U223" s="35"/>
      <c r="V223" s="35"/>
      <c r="W223" s="35"/>
      <c r="X223" s="35"/>
      <c r="Y223" s="35"/>
      <c r="Z223" s="35"/>
      <c r="AA223" s="35"/>
      <c r="AB223" s="35"/>
      <c r="AC223" s="35"/>
      <c r="AD223" s="35"/>
      <c r="AE223" s="35"/>
      <c r="AR223" s="203" t="s">
        <v>181</v>
      </c>
      <c r="AT223" s="203" t="s">
        <v>309</v>
      </c>
      <c r="AU223" s="203" t="s">
        <v>87</v>
      </c>
      <c r="AY223" s="18" t="s">
        <v>137</v>
      </c>
      <c r="BE223" s="204">
        <f>IF(N223="základní",J223,0)</f>
        <v>0</v>
      </c>
      <c r="BF223" s="204">
        <f>IF(N223="snížená",J223,0)</f>
        <v>0</v>
      </c>
      <c r="BG223" s="204">
        <f>IF(N223="zákl. přenesená",J223,0)</f>
        <v>0</v>
      </c>
      <c r="BH223" s="204">
        <f>IF(N223="sníž. přenesená",J223,0)</f>
        <v>0</v>
      </c>
      <c r="BI223" s="204">
        <f>IF(N223="nulová",J223,0)</f>
        <v>0</v>
      </c>
      <c r="BJ223" s="18" t="s">
        <v>85</v>
      </c>
      <c r="BK223" s="204">
        <f>ROUND(I223*H223,2)</f>
        <v>0</v>
      </c>
      <c r="BL223" s="18" t="s">
        <v>144</v>
      </c>
      <c r="BM223" s="203" t="s">
        <v>756</v>
      </c>
    </row>
    <row r="224" spans="1:65" s="2" customFormat="1" ht="24.2" customHeight="1">
      <c r="A224" s="35"/>
      <c r="B224" s="36"/>
      <c r="C224" s="242" t="s">
        <v>270</v>
      </c>
      <c r="D224" s="242" t="s">
        <v>309</v>
      </c>
      <c r="E224" s="243" t="s">
        <v>757</v>
      </c>
      <c r="F224" s="244" t="s">
        <v>758</v>
      </c>
      <c r="G224" s="245" t="s">
        <v>142</v>
      </c>
      <c r="H224" s="246">
        <v>1</v>
      </c>
      <c r="I224" s="247"/>
      <c r="J224" s="248">
        <f>ROUND(I224*H224,2)</f>
        <v>0</v>
      </c>
      <c r="K224" s="244" t="s">
        <v>1</v>
      </c>
      <c r="L224" s="249"/>
      <c r="M224" s="250" t="s">
        <v>1</v>
      </c>
      <c r="N224" s="251" t="s">
        <v>42</v>
      </c>
      <c r="O224" s="72"/>
      <c r="P224" s="201">
        <f>O224*H224</f>
        <v>0</v>
      </c>
      <c r="Q224" s="201">
        <v>0.00664</v>
      </c>
      <c r="R224" s="201">
        <f>Q224*H224</f>
        <v>0.00664</v>
      </c>
      <c r="S224" s="201">
        <v>0</v>
      </c>
      <c r="T224" s="202">
        <f>S224*H224</f>
        <v>0</v>
      </c>
      <c r="U224" s="35"/>
      <c r="V224" s="35"/>
      <c r="W224" s="35"/>
      <c r="X224" s="35"/>
      <c r="Y224" s="35"/>
      <c r="Z224" s="35"/>
      <c r="AA224" s="35"/>
      <c r="AB224" s="35"/>
      <c r="AC224" s="35"/>
      <c r="AD224" s="35"/>
      <c r="AE224" s="35"/>
      <c r="AR224" s="203" t="s">
        <v>181</v>
      </c>
      <c r="AT224" s="203" t="s">
        <v>309</v>
      </c>
      <c r="AU224" s="203" t="s">
        <v>87</v>
      </c>
      <c r="AY224" s="18" t="s">
        <v>137</v>
      </c>
      <c r="BE224" s="204">
        <f>IF(N224="základní",J224,0)</f>
        <v>0</v>
      </c>
      <c r="BF224" s="204">
        <f>IF(N224="snížená",J224,0)</f>
        <v>0</v>
      </c>
      <c r="BG224" s="204">
        <f>IF(N224="zákl. přenesená",J224,0)</f>
        <v>0</v>
      </c>
      <c r="BH224" s="204">
        <f>IF(N224="sníž. přenesená",J224,0)</f>
        <v>0</v>
      </c>
      <c r="BI224" s="204">
        <f>IF(N224="nulová",J224,0)</f>
        <v>0</v>
      </c>
      <c r="BJ224" s="18" t="s">
        <v>85</v>
      </c>
      <c r="BK224" s="204">
        <f>ROUND(I224*H224,2)</f>
        <v>0</v>
      </c>
      <c r="BL224" s="18" t="s">
        <v>144</v>
      </c>
      <c r="BM224" s="203" t="s">
        <v>759</v>
      </c>
    </row>
    <row r="225" spans="1:65" s="2" customFormat="1" ht="24.2" customHeight="1">
      <c r="A225" s="35"/>
      <c r="B225" s="36"/>
      <c r="C225" s="242" t="s">
        <v>276</v>
      </c>
      <c r="D225" s="242" t="s">
        <v>309</v>
      </c>
      <c r="E225" s="243" t="s">
        <v>760</v>
      </c>
      <c r="F225" s="244" t="s">
        <v>761</v>
      </c>
      <c r="G225" s="245" t="s">
        <v>142</v>
      </c>
      <c r="H225" s="246">
        <v>1</v>
      </c>
      <c r="I225" s="247"/>
      <c r="J225" s="248">
        <f>ROUND(I225*H225,2)</f>
        <v>0</v>
      </c>
      <c r="K225" s="244" t="s">
        <v>143</v>
      </c>
      <c r="L225" s="249"/>
      <c r="M225" s="250" t="s">
        <v>1</v>
      </c>
      <c r="N225" s="251" t="s">
        <v>42</v>
      </c>
      <c r="O225" s="72"/>
      <c r="P225" s="201">
        <f>O225*H225</f>
        <v>0</v>
      </c>
      <c r="Q225" s="201">
        <v>0.0109</v>
      </c>
      <c r="R225" s="201">
        <f>Q225*H225</f>
        <v>0.0109</v>
      </c>
      <c r="S225" s="201">
        <v>0</v>
      </c>
      <c r="T225" s="202">
        <f>S225*H225</f>
        <v>0</v>
      </c>
      <c r="U225" s="35"/>
      <c r="V225" s="35"/>
      <c r="W225" s="35"/>
      <c r="X225" s="35"/>
      <c r="Y225" s="35"/>
      <c r="Z225" s="35"/>
      <c r="AA225" s="35"/>
      <c r="AB225" s="35"/>
      <c r="AC225" s="35"/>
      <c r="AD225" s="35"/>
      <c r="AE225" s="35"/>
      <c r="AR225" s="203" t="s">
        <v>181</v>
      </c>
      <c r="AT225" s="203" t="s">
        <v>309</v>
      </c>
      <c r="AU225" s="203" t="s">
        <v>87</v>
      </c>
      <c r="AY225" s="18" t="s">
        <v>137</v>
      </c>
      <c r="BE225" s="204">
        <f>IF(N225="základní",J225,0)</f>
        <v>0</v>
      </c>
      <c r="BF225" s="204">
        <f>IF(N225="snížená",J225,0)</f>
        <v>0</v>
      </c>
      <c r="BG225" s="204">
        <f>IF(N225="zákl. přenesená",J225,0)</f>
        <v>0</v>
      </c>
      <c r="BH225" s="204">
        <f>IF(N225="sníž. přenesená",J225,0)</f>
        <v>0</v>
      </c>
      <c r="BI225" s="204">
        <f>IF(N225="nulová",J225,0)</f>
        <v>0</v>
      </c>
      <c r="BJ225" s="18" t="s">
        <v>85</v>
      </c>
      <c r="BK225" s="204">
        <f>ROUND(I225*H225,2)</f>
        <v>0</v>
      </c>
      <c r="BL225" s="18" t="s">
        <v>144</v>
      </c>
      <c r="BM225" s="203" t="s">
        <v>762</v>
      </c>
    </row>
    <row r="226" spans="1:65" s="2" customFormat="1" ht="24.2" customHeight="1">
      <c r="A226" s="35"/>
      <c r="B226" s="36"/>
      <c r="C226" s="242" t="s">
        <v>281</v>
      </c>
      <c r="D226" s="242" t="s">
        <v>309</v>
      </c>
      <c r="E226" s="243" t="s">
        <v>763</v>
      </c>
      <c r="F226" s="244" t="s">
        <v>764</v>
      </c>
      <c r="G226" s="245" t="s">
        <v>467</v>
      </c>
      <c r="H226" s="246">
        <v>4</v>
      </c>
      <c r="I226" s="247"/>
      <c r="J226" s="248">
        <f>ROUND(I226*H226,2)</f>
        <v>0</v>
      </c>
      <c r="K226" s="244" t="s">
        <v>1</v>
      </c>
      <c r="L226" s="249"/>
      <c r="M226" s="250" t="s">
        <v>1</v>
      </c>
      <c r="N226" s="251" t="s">
        <v>42</v>
      </c>
      <c r="O226" s="72"/>
      <c r="P226" s="201">
        <f>O226*H226</f>
        <v>0</v>
      </c>
      <c r="Q226" s="201">
        <v>0.0136</v>
      </c>
      <c r="R226" s="201">
        <f>Q226*H226</f>
        <v>0.0544</v>
      </c>
      <c r="S226" s="201">
        <v>0</v>
      </c>
      <c r="T226" s="202">
        <f>S226*H226</f>
        <v>0</v>
      </c>
      <c r="U226" s="35"/>
      <c r="V226" s="35"/>
      <c r="W226" s="35"/>
      <c r="X226" s="35"/>
      <c r="Y226" s="35"/>
      <c r="Z226" s="35"/>
      <c r="AA226" s="35"/>
      <c r="AB226" s="35"/>
      <c r="AC226" s="35"/>
      <c r="AD226" s="35"/>
      <c r="AE226" s="35"/>
      <c r="AR226" s="203" t="s">
        <v>181</v>
      </c>
      <c r="AT226" s="203" t="s">
        <v>309</v>
      </c>
      <c r="AU226" s="203" t="s">
        <v>87</v>
      </c>
      <c r="AY226" s="18" t="s">
        <v>137</v>
      </c>
      <c r="BE226" s="204">
        <f>IF(N226="základní",J226,0)</f>
        <v>0</v>
      </c>
      <c r="BF226" s="204">
        <f>IF(N226="snížená",J226,0)</f>
        <v>0</v>
      </c>
      <c r="BG226" s="204">
        <f>IF(N226="zákl. přenesená",J226,0)</f>
        <v>0</v>
      </c>
      <c r="BH226" s="204">
        <f>IF(N226="sníž. přenesená",J226,0)</f>
        <v>0</v>
      </c>
      <c r="BI226" s="204">
        <f>IF(N226="nulová",J226,0)</f>
        <v>0</v>
      </c>
      <c r="BJ226" s="18" t="s">
        <v>85</v>
      </c>
      <c r="BK226" s="204">
        <f>ROUND(I226*H226,2)</f>
        <v>0</v>
      </c>
      <c r="BL226" s="18" t="s">
        <v>144</v>
      </c>
      <c r="BM226" s="203" t="s">
        <v>765</v>
      </c>
    </row>
    <row r="227" spans="1:65" s="2" customFormat="1" ht="37.9" customHeight="1">
      <c r="A227" s="35"/>
      <c r="B227" s="36"/>
      <c r="C227" s="192" t="s">
        <v>288</v>
      </c>
      <c r="D227" s="192" t="s">
        <v>139</v>
      </c>
      <c r="E227" s="193" t="s">
        <v>766</v>
      </c>
      <c r="F227" s="194" t="s">
        <v>767</v>
      </c>
      <c r="G227" s="195" t="s">
        <v>171</v>
      </c>
      <c r="H227" s="196">
        <v>59.2</v>
      </c>
      <c r="I227" s="197"/>
      <c r="J227" s="198">
        <f>ROUND(I227*H227,2)</f>
        <v>0</v>
      </c>
      <c r="K227" s="194" t="s">
        <v>143</v>
      </c>
      <c r="L227" s="40"/>
      <c r="M227" s="199" t="s">
        <v>1</v>
      </c>
      <c r="N227" s="200" t="s">
        <v>42</v>
      </c>
      <c r="O227" s="72"/>
      <c r="P227" s="201">
        <f>O227*H227</f>
        <v>0</v>
      </c>
      <c r="Q227" s="201">
        <v>0</v>
      </c>
      <c r="R227" s="201">
        <f>Q227*H227</f>
        <v>0</v>
      </c>
      <c r="S227" s="201">
        <v>0</v>
      </c>
      <c r="T227" s="202">
        <f>S227*H227</f>
        <v>0</v>
      </c>
      <c r="U227" s="35"/>
      <c r="V227" s="35"/>
      <c r="W227" s="35"/>
      <c r="X227" s="35"/>
      <c r="Y227" s="35"/>
      <c r="Z227" s="35"/>
      <c r="AA227" s="35"/>
      <c r="AB227" s="35"/>
      <c r="AC227" s="35"/>
      <c r="AD227" s="35"/>
      <c r="AE227" s="35"/>
      <c r="AR227" s="203" t="s">
        <v>144</v>
      </c>
      <c r="AT227" s="203" t="s">
        <v>139</v>
      </c>
      <c r="AU227" s="203" t="s">
        <v>87</v>
      </c>
      <c r="AY227" s="18" t="s">
        <v>137</v>
      </c>
      <c r="BE227" s="204">
        <f>IF(N227="základní",J227,0)</f>
        <v>0</v>
      </c>
      <c r="BF227" s="204">
        <f>IF(N227="snížená",J227,0)</f>
        <v>0</v>
      </c>
      <c r="BG227" s="204">
        <f>IF(N227="zákl. přenesená",J227,0)</f>
        <v>0</v>
      </c>
      <c r="BH227" s="204">
        <f>IF(N227="sníž. přenesená",J227,0)</f>
        <v>0</v>
      </c>
      <c r="BI227" s="204">
        <f>IF(N227="nulová",J227,0)</f>
        <v>0</v>
      </c>
      <c r="BJ227" s="18" t="s">
        <v>85</v>
      </c>
      <c r="BK227" s="204">
        <f>ROUND(I227*H227,2)</f>
        <v>0</v>
      </c>
      <c r="BL227" s="18" t="s">
        <v>144</v>
      </c>
      <c r="BM227" s="203" t="s">
        <v>768</v>
      </c>
    </row>
    <row r="228" spans="1:47" s="2" customFormat="1" ht="58.5">
      <c r="A228" s="35"/>
      <c r="B228" s="36"/>
      <c r="C228" s="37"/>
      <c r="D228" s="205" t="s">
        <v>146</v>
      </c>
      <c r="E228" s="37"/>
      <c r="F228" s="206" t="s">
        <v>769</v>
      </c>
      <c r="G228" s="37"/>
      <c r="H228" s="37"/>
      <c r="I228" s="207"/>
      <c r="J228" s="37"/>
      <c r="K228" s="37"/>
      <c r="L228" s="40"/>
      <c r="M228" s="208"/>
      <c r="N228" s="209"/>
      <c r="O228" s="72"/>
      <c r="P228" s="72"/>
      <c r="Q228" s="72"/>
      <c r="R228" s="72"/>
      <c r="S228" s="72"/>
      <c r="T228" s="73"/>
      <c r="U228" s="35"/>
      <c r="V228" s="35"/>
      <c r="W228" s="35"/>
      <c r="X228" s="35"/>
      <c r="Y228" s="35"/>
      <c r="Z228" s="35"/>
      <c r="AA228" s="35"/>
      <c r="AB228" s="35"/>
      <c r="AC228" s="35"/>
      <c r="AD228" s="35"/>
      <c r="AE228" s="35"/>
      <c r="AT228" s="18" t="s">
        <v>146</v>
      </c>
      <c r="AU228" s="18" t="s">
        <v>87</v>
      </c>
    </row>
    <row r="229" spans="1:65" s="2" customFormat="1" ht="14.45" customHeight="1">
      <c r="A229" s="35"/>
      <c r="B229" s="36"/>
      <c r="C229" s="242" t="s">
        <v>294</v>
      </c>
      <c r="D229" s="242" t="s">
        <v>309</v>
      </c>
      <c r="E229" s="243" t="s">
        <v>770</v>
      </c>
      <c r="F229" s="244" t="s">
        <v>771</v>
      </c>
      <c r="G229" s="245" t="s">
        <v>171</v>
      </c>
      <c r="H229" s="246">
        <v>60.088</v>
      </c>
      <c r="I229" s="247"/>
      <c r="J229" s="248">
        <f>ROUND(I229*H229,2)</f>
        <v>0</v>
      </c>
      <c r="K229" s="244" t="s">
        <v>143</v>
      </c>
      <c r="L229" s="249"/>
      <c r="M229" s="250" t="s">
        <v>1</v>
      </c>
      <c r="N229" s="251" t="s">
        <v>42</v>
      </c>
      <c r="O229" s="72"/>
      <c r="P229" s="201">
        <f>O229*H229</f>
        <v>0</v>
      </c>
      <c r="Q229" s="201">
        <v>0.00027</v>
      </c>
      <c r="R229" s="201">
        <f>Q229*H229</f>
        <v>0.01622376</v>
      </c>
      <c r="S229" s="201">
        <v>0</v>
      </c>
      <c r="T229" s="202">
        <f>S229*H229</f>
        <v>0</v>
      </c>
      <c r="U229" s="35"/>
      <c r="V229" s="35"/>
      <c r="W229" s="35"/>
      <c r="X229" s="35"/>
      <c r="Y229" s="35"/>
      <c r="Z229" s="35"/>
      <c r="AA229" s="35"/>
      <c r="AB229" s="35"/>
      <c r="AC229" s="35"/>
      <c r="AD229" s="35"/>
      <c r="AE229" s="35"/>
      <c r="AR229" s="203" t="s">
        <v>181</v>
      </c>
      <c r="AT229" s="203" t="s">
        <v>309</v>
      </c>
      <c r="AU229" s="203" t="s">
        <v>87</v>
      </c>
      <c r="AY229" s="18" t="s">
        <v>137</v>
      </c>
      <c r="BE229" s="204">
        <f>IF(N229="základní",J229,0)</f>
        <v>0</v>
      </c>
      <c r="BF229" s="204">
        <f>IF(N229="snížená",J229,0)</f>
        <v>0</v>
      </c>
      <c r="BG229" s="204">
        <f>IF(N229="zákl. přenesená",J229,0)</f>
        <v>0</v>
      </c>
      <c r="BH229" s="204">
        <f>IF(N229="sníž. přenesená",J229,0)</f>
        <v>0</v>
      </c>
      <c r="BI229" s="204">
        <f>IF(N229="nulová",J229,0)</f>
        <v>0</v>
      </c>
      <c r="BJ229" s="18" t="s">
        <v>85</v>
      </c>
      <c r="BK229" s="204">
        <f>ROUND(I229*H229,2)</f>
        <v>0</v>
      </c>
      <c r="BL229" s="18" t="s">
        <v>144</v>
      </c>
      <c r="BM229" s="203" t="s">
        <v>772</v>
      </c>
    </row>
    <row r="230" spans="2:51" s="13" customFormat="1" ht="11.25">
      <c r="B230" s="210"/>
      <c r="C230" s="211"/>
      <c r="D230" s="205" t="s">
        <v>166</v>
      </c>
      <c r="E230" s="212" t="s">
        <v>1</v>
      </c>
      <c r="F230" s="213" t="s">
        <v>773</v>
      </c>
      <c r="G230" s="211"/>
      <c r="H230" s="214">
        <v>60.088</v>
      </c>
      <c r="I230" s="215"/>
      <c r="J230" s="211"/>
      <c r="K230" s="211"/>
      <c r="L230" s="216"/>
      <c r="M230" s="217"/>
      <c r="N230" s="218"/>
      <c r="O230" s="218"/>
      <c r="P230" s="218"/>
      <c r="Q230" s="218"/>
      <c r="R230" s="218"/>
      <c r="S230" s="218"/>
      <c r="T230" s="219"/>
      <c r="AT230" s="220" t="s">
        <v>166</v>
      </c>
      <c r="AU230" s="220" t="s">
        <v>87</v>
      </c>
      <c r="AV230" s="13" t="s">
        <v>87</v>
      </c>
      <c r="AW230" s="13" t="s">
        <v>34</v>
      </c>
      <c r="AX230" s="13" t="s">
        <v>85</v>
      </c>
      <c r="AY230" s="220" t="s">
        <v>137</v>
      </c>
    </row>
    <row r="231" spans="1:65" s="2" customFormat="1" ht="37.9" customHeight="1">
      <c r="A231" s="35"/>
      <c r="B231" s="36"/>
      <c r="C231" s="192" t="s">
        <v>302</v>
      </c>
      <c r="D231" s="192" t="s">
        <v>139</v>
      </c>
      <c r="E231" s="193" t="s">
        <v>774</v>
      </c>
      <c r="F231" s="194" t="s">
        <v>775</v>
      </c>
      <c r="G231" s="195" t="s">
        <v>171</v>
      </c>
      <c r="H231" s="196">
        <v>114</v>
      </c>
      <c r="I231" s="197"/>
      <c r="J231" s="198">
        <f>ROUND(I231*H231,2)</f>
        <v>0</v>
      </c>
      <c r="K231" s="194" t="s">
        <v>143</v>
      </c>
      <c r="L231" s="40"/>
      <c r="M231" s="199" t="s">
        <v>1</v>
      </c>
      <c r="N231" s="200" t="s">
        <v>42</v>
      </c>
      <c r="O231" s="72"/>
      <c r="P231" s="201">
        <f>O231*H231</f>
        <v>0</v>
      </c>
      <c r="Q231" s="201">
        <v>0</v>
      </c>
      <c r="R231" s="201">
        <f>Q231*H231</f>
        <v>0</v>
      </c>
      <c r="S231" s="201">
        <v>0</v>
      </c>
      <c r="T231" s="202">
        <f>S231*H231</f>
        <v>0</v>
      </c>
      <c r="U231" s="35"/>
      <c r="V231" s="35"/>
      <c r="W231" s="35"/>
      <c r="X231" s="35"/>
      <c r="Y231" s="35"/>
      <c r="Z231" s="35"/>
      <c r="AA231" s="35"/>
      <c r="AB231" s="35"/>
      <c r="AC231" s="35"/>
      <c r="AD231" s="35"/>
      <c r="AE231" s="35"/>
      <c r="AR231" s="203" t="s">
        <v>144</v>
      </c>
      <c r="AT231" s="203" t="s">
        <v>139</v>
      </c>
      <c r="AU231" s="203" t="s">
        <v>87</v>
      </c>
      <c r="AY231" s="18" t="s">
        <v>137</v>
      </c>
      <c r="BE231" s="204">
        <f>IF(N231="základní",J231,0)</f>
        <v>0</v>
      </c>
      <c r="BF231" s="204">
        <f>IF(N231="snížená",J231,0)</f>
        <v>0</v>
      </c>
      <c r="BG231" s="204">
        <f>IF(N231="zákl. přenesená",J231,0)</f>
        <v>0</v>
      </c>
      <c r="BH231" s="204">
        <f>IF(N231="sníž. přenesená",J231,0)</f>
        <v>0</v>
      </c>
      <c r="BI231" s="204">
        <f>IF(N231="nulová",J231,0)</f>
        <v>0</v>
      </c>
      <c r="BJ231" s="18" t="s">
        <v>85</v>
      </c>
      <c r="BK231" s="204">
        <f>ROUND(I231*H231,2)</f>
        <v>0</v>
      </c>
      <c r="BL231" s="18" t="s">
        <v>144</v>
      </c>
      <c r="BM231" s="203" t="s">
        <v>776</v>
      </c>
    </row>
    <row r="232" spans="1:47" s="2" customFormat="1" ht="58.5">
      <c r="A232" s="35"/>
      <c r="B232" s="36"/>
      <c r="C232" s="37"/>
      <c r="D232" s="205" t="s">
        <v>146</v>
      </c>
      <c r="E232" s="37"/>
      <c r="F232" s="206" t="s">
        <v>769</v>
      </c>
      <c r="G232" s="37"/>
      <c r="H232" s="37"/>
      <c r="I232" s="207"/>
      <c r="J232" s="37"/>
      <c r="K232" s="37"/>
      <c r="L232" s="40"/>
      <c r="M232" s="208"/>
      <c r="N232" s="209"/>
      <c r="O232" s="72"/>
      <c r="P232" s="72"/>
      <c r="Q232" s="72"/>
      <c r="R232" s="72"/>
      <c r="S232" s="72"/>
      <c r="T232" s="73"/>
      <c r="U232" s="35"/>
      <c r="V232" s="35"/>
      <c r="W232" s="35"/>
      <c r="X232" s="35"/>
      <c r="Y232" s="35"/>
      <c r="Z232" s="35"/>
      <c r="AA232" s="35"/>
      <c r="AB232" s="35"/>
      <c r="AC232" s="35"/>
      <c r="AD232" s="35"/>
      <c r="AE232" s="35"/>
      <c r="AT232" s="18" t="s">
        <v>146</v>
      </c>
      <c r="AU232" s="18" t="s">
        <v>87</v>
      </c>
    </row>
    <row r="233" spans="1:65" s="2" customFormat="1" ht="14.45" customHeight="1">
      <c r="A233" s="35"/>
      <c r="B233" s="36"/>
      <c r="C233" s="242" t="s">
        <v>308</v>
      </c>
      <c r="D233" s="242" t="s">
        <v>309</v>
      </c>
      <c r="E233" s="243" t="s">
        <v>777</v>
      </c>
      <c r="F233" s="244" t="s">
        <v>778</v>
      </c>
      <c r="G233" s="245" t="s">
        <v>171</v>
      </c>
      <c r="H233" s="246">
        <v>115.71</v>
      </c>
      <c r="I233" s="247"/>
      <c r="J233" s="248">
        <f>ROUND(I233*H233,2)</f>
        <v>0</v>
      </c>
      <c r="K233" s="244" t="s">
        <v>143</v>
      </c>
      <c r="L233" s="249"/>
      <c r="M233" s="250" t="s">
        <v>1</v>
      </c>
      <c r="N233" s="251" t="s">
        <v>42</v>
      </c>
      <c r="O233" s="72"/>
      <c r="P233" s="201">
        <f>O233*H233</f>
        <v>0</v>
      </c>
      <c r="Q233" s="201">
        <v>0.00214</v>
      </c>
      <c r="R233" s="201">
        <f>Q233*H233</f>
        <v>0.2476194</v>
      </c>
      <c r="S233" s="201">
        <v>0</v>
      </c>
      <c r="T233" s="202">
        <f>S233*H233</f>
        <v>0</v>
      </c>
      <c r="U233" s="35"/>
      <c r="V233" s="35"/>
      <c r="W233" s="35"/>
      <c r="X233" s="35"/>
      <c r="Y233" s="35"/>
      <c r="Z233" s="35"/>
      <c r="AA233" s="35"/>
      <c r="AB233" s="35"/>
      <c r="AC233" s="35"/>
      <c r="AD233" s="35"/>
      <c r="AE233" s="35"/>
      <c r="AR233" s="203" t="s">
        <v>181</v>
      </c>
      <c r="AT233" s="203" t="s">
        <v>309</v>
      </c>
      <c r="AU233" s="203" t="s">
        <v>87</v>
      </c>
      <c r="AY233" s="18" t="s">
        <v>137</v>
      </c>
      <c r="BE233" s="204">
        <f>IF(N233="základní",J233,0)</f>
        <v>0</v>
      </c>
      <c r="BF233" s="204">
        <f>IF(N233="snížená",J233,0)</f>
        <v>0</v>
      </c>
      <c r="BG233" s="204">
        <f>IF(N233="zákl. přenesená",J233,0)</f>
        <v>0</v>
      </c>
      <c r="BH233" s="204">
        <f>IF(N233="sníž. přenesená",J233,0)</f>
        <v>0</v>
      </c>
      <c r="BI233" s="204">
        <f>IF(N233="nulová",J233,0)</f>
        <v>0</v>
      </c>
      <c r="BJ233" s="18" t="s">
        <v>85</v>
      </c>
      <c r="BK233" s="204">
        <f>ROUND(I233*H233,2)</f>
        <v>0</v>
      </c>
      <c r="BL233" s="18" t="s">
        <v>144</v>
      </c>
      <c r="BM233" s="203" t="s">
        <v>779</v>
      </c>
    </row>
    <row r="234" spans="2:51" s="13" customFormat="1" ht="11.25">
      <c r="B234" s="210"/>
      <c r="C234" s="211"/>
      <c r="D234" s="205" t="s">
        <v>166</v>
      </c>
      <c r="E234" s="212" t="s">
        <v>1</v>
      </c>
      <c r="F234" s="213" t="s">
        <v>780</v>
      </c>
      <c r="G234" s="211"/>
      <c r="H234" s="214">
        <v>115.71</v>
      </c>
      <c r="I234" s="215"/>
      <c r="J234" s="211"/>
      <c r="K234" s="211"/>
      <c r="L234" s="216"/>
      <c r="M234" s="217"/>
      <c r="N234" s="218"/>
      <c r="O234" s="218"/>
      <c r="P234" s="218"/>
      <c r="Q234" s="218"/>
      <c r="R234" s="218"/>
      <c r="S234" s="218"/>
      <c r="T234" s="219"/>
      <c r="AT234" s="220" t="s">
        <v>166</v>
      </c>
      <c r="AU234" s="220" t="s">
        <v>87</v>
      </c>
      <c r="AV234" s="13" t="s">
        <v>87</v>
      </c>
      <c r="AW234" s="13" t="s">
        <v>34</v>
      </c>
      <c r="AX234" s="13" t="s">
        <v>85</v>
      </c>
      <c r="AY234" s="220" t="s">
        <v>137</v>
      </c>
    </row>
    <row r="235" spans="1:65" s="2" customFormat="1" ht="14.45" customHeight="1">
      <c r="A235" s="35"/>
      <c r="B235" s="36"/>
      <c r="C235" s="242" t="s">
        <v>315</v>
      </c>
      <c r="D235" s="242" t="s">
        <v>309</v>
      </c>
      <c r="E235" s="243" t="s">
        <v>781</v>
      </c>
      <c r="F235" s="244" t="s">
        <v>782</v>
      </c>
      <c r="G235" s="245" t="s">
        <v>142</v>
      </c>
      <c r="H235" s="246">
        <v>1</v>
      </c>
      <c r="I235" s="247"/>
      <c r="J235" s="248">
        <f>ROUND(I235*H235,2)</f>
        <v>0</v>
      </c>
      <c r="K235" s="244" t="s">
        <v>143</v>
      </c>
      <c r="L235" s="249"/>
      <c r="M235" s="250" t="s">
        <v>1</v>
      </c>
      <c r="N235" s="251" t="s">
        <v>42</v>
      </c>
      <c r="O235" s="72"/>
      <c r="P235" s="201">
        <f>O235*H235</f>
        <v>0</v>
      </c>
      <c r="Q235" s="201">
        <v>0.00048</v>
      </c>
      <c r="R235" s="201">
        <f>Q235*H235</f>
        <v>0.00048</v>
      </c>
      <c r="S235" s="201">
        <v>0</v>
      </c>
      <c r="T235" s="202">
        <f>S235*H235</f>
        <v>0</v>
      </c>
      <c r="U235" s="35"/>
      <c r="V235" s="35"/>
      <c r="W235" s="35"/>
      <c r="X235" s="35"/>
      <c r="Y235" s="35"/>
      <c r="Z235" s="35"/>
      <c r="AA235" s="35"/>
      <c r="AB235" s="35"/>
      <c r="AC235" s="35"/>
      <c r="AD235" s="35"/>
      <c r="AE235" s="35"/>
      <c r="AR235" s="203" t="s">
        <v>181</v>
      </c>
      <c r="AT235" s="203" t="s">
        <v>309</v>
      </c>
      <c r="AU235" s="203" t="s">
        <v>87</v>
      </c>
      <c r="AY235" s="18" t="s">
        <v>137</v>
      </c>
      <c r="BE235" s="204">
        <f>IF(N235="základní",J235,0)</f>
        <v>0</v>
      </c>
      <c r="BF235" s="204">
        <f>IF(N235="snížená",J235,0)</f>
        <v>0</v>
      </c>
      <c r="BG235" s="204">
        <f>IF(N235="zákl. přenesená",J235,0)</f>
        <v>0</v>
      </c>
      <c r="BH235" s="204">
        <f>IF(N235="sníž. přenesená",J235,0)</f>
        <v>0</v>
      </c>
      <c r="BI235" s="204">
        <f>IF(N235="nulová",J235,0)</f>
        <v>0</v>
      </c>
      <c r="BJ235" s="18" t="s">
        <v>85</v>
      </c>
      <c r="BK235" s="204">
        <f>ROUND(I235*H235,2)</f>
        <v>0</v>
      </c>
      <c r="BL235" s="18" t="s">
        <v>144</v>
      </c>
      <c r="BM235" s="203" t="s">
        <v>783</v>
      </c>
    </row>
    <row r="236" spans="1:65" s="2" customFormat="1" ht="14.45" customHeight="1">
      <c r="A236" s="35"/>
      <c r="B236" s="36"/>
      <c r="C236" s="242" t="s">
        <v>321</v>
      </c>
      <c r="D236" s="242" t="s">
        <v>309</v>
      </c>
      <c r="E236" s="243" t="s">
        <v>784</v>
      </c>
      <c r="F236" s="244" t="s">
        <v>785</v>
      </c>
      <c r="G236" s="245" t="s">
        <v>142</v>
      </c>
      <c r="H236" s="246">
        <v>1</v>
      </c>
      <c r="I236" s="247"/>
      <c r="J236" s="248">
        <f>ROUND(I236*H236,2)</f>
        <v>0</v>
      </c>
      <c r="K236" s="244" t="s">
        <v>143</v>
      </c>
      <c r="L236" s="249"/>
      <c r="M236" s="250" t="s">
        <v>1</v>
      </c>
      <c r="N236" s="251" t="s">
        <v>42</v>
      </c>
      <c r="O236" s="72"/>
      <c r="P236" s="201">
        <f>O236*H236</f>
        <v>0</v>
      </c>
      <c r="Q236" s="201">
        <v>0.0036</v>
      </c>
      <c r="R236" s="201">
        <f>Q236*H236</f>
        <v>0.0036</v>
      </c>
      <c r="S236" s="201">
        <v>0</v>
      </c>
      <c r="T236" s="202">
        <f>S236*H236</f>
        <v>0</v>
      </c>
      <c r="U236" s="35"/>
      <c r="V236" s="35"/>
      <c r="W236" s="35"/>
      <c r="X236" s="35"/>
      <c r="Y236" s="35"/>
      <c r="Z236" s="35"/>
      <c r="AA236" s="35"/>
      <c r="AB236" s="35"/>
      <c r="AC236" s="35"/>
      <c r="AD236" s="35"/>
      <c r="AE236" s="35"/>
      <c r="AR236" s="203" t="s">
        <v>181</v>
      </c>
      <c r="AT236" s="203" t="s">
        <v>309</v>
      </c>
      <c r="AU236" s="203" t="s">
        <v>87</v>
      </c>
      <c r="AY236" s="18" t="s">
        <v>137</v>
      </c>
      <c r="BE236" s="204">
        <f>IF(N236="základní",J236,0)</f>
        <v>0</v>
      </c>
      <c r="BF236" s="204">
        <f>IF(N236="snížená",J236,0)</f>
        <v>0</v>
      </c>
      <c r="BG236" s="204">
        <f>IF(N236="zákl. přenesená",J236,0)</f>
        <v>0</v>
      </c>
      <c r="BH236" s="204">
        <f>IF(N236="sníž. přenesená",J236,0)</f>
        <v>0</v>
      </c>
      <c r="BI236" s="204">
        <f>IF(N236="nulová",J236,0)</f>
        <v>0</v>
      </c>
      <c r="BJ236" s="18" t="s">
        <v>85</v>
      </c>
      <c r="BK236" s="204">
        <f>ROUND(I236*H236,2)</f>
        <v>0</v>
      </c>
      <c r="BL236" s="18" t="s">
        <v>144</v>
      </c>
      <c r="BM236" s="203" t="s">
        <v>786</v>
      </c>
    </row>
    <row r="237" spans="1:65" s="2" customFormat="1" ht="37.9" customHeight="1">
      <c r="A237" s="35"/>
      <c r="B237" s="36"/>
      <c r="C237" s="192" t="s">
        <v>326</v>
      </c>
      <c r="D237" s="192" t="s">
        <v>139</v>
      </c>
      <c r="E237" s="193" t="s">
        <v>787</v>
      </c>
      <c r="F237" s="194" t="s">
        <v>788</v>
      </c>
      <c r="G237" s="195" t="s">
        <v>142</v>
      </c>
      <c r="H237" s="196">
        <v>4</v>
      </c>
      <c r="I237" s="197"/>
      <c r="J237" s="198">
        <f>ROUND(I237*H237,2)</f>
        <v>0</v>
      </c>
      <c r="K237" s="194" t="s">
        <v>143</v>
      </c>
      <c r="L237" s="40"/>
      <c r="M237" s="199" t="s">
        <v>1</v>
      </c>
      <c r="N237" s="200" t="s">
        <v>42</v>
      </c>
      <c r="O237" s="72"/>
      <c r="P237" s="201">
        <f>O237*H237</f>
        <v>0</v>
      </c>
      <c r="Q237" s="201">
        <v>0</v>
      </c>
      <c r="R237" s="201">
        <f>Q237*H237</f>
        <v>0</v>
      </c>
      <c r="S237" s="201">
        <v>0</v>
      </c>
      <c r="T237" s="202">
        <f>S237*H237</f>
        <v>0</v>
      </c>
      <c r="U237" s="35"/>
      <c r="V237" s="35"/>
      <c r="W237" s="35"/>
      <c r="X237" s="35"/>
      <c r="Y237" s="35"/>
      <c r="Z237" s="35"/>
      <c r="AA237" s="35"/>
      <c r="AB237" s="35"/>
      <c r="AC237" s="35"/>
      <c r="AD237" s="35"/>
      <c r="AE237" s="35"/>
      <c r="AR237" s="203" t="s">
        <v>144</v>
      </c>
      <c r="AT237" s="203" t="s">
        <v>139</v>
      </c>
      <c r="AU237" s="203" t="s">
        <v>87</v>
      </c>
      <c r="AY237" s="18" t="s">
        <v>137</v>
      </c>
      <c r="BE237" s="204">
        <f>IF(N237="základní",J237,0)</f>
        <v>0</v>
      </c>
      <c r="BF237" s="204">
        <f>IF(N237="snížená",J237,0)</f>
        <v>0</v>
      </c>
      <c r="BG237" s="204">
        <f>IF(N237="zákl. přenesená",J237,0)</f>
        <v>0</v>
      </c>
      <c r="BH237" s="204">
        <f>IF(N237="sníž. přenesená",J237,0)</f>
        <v>0</v>
      </c>
      <c r="BI237" s="204">
        <f>IF(N237="nulová",J237,0)</f>
        <v>0</v>
      </c>
      <c r="BJ237" s="18" t="s">
        <v>85</v>
      </c>
      <c r="BK237" s="204">
        <f>ROUND(I237*H237,2)</f>
        <v>0</v>
      </c>
      <c r="BL237" s="18" t="s">
        <v>144</v>
      </c>
      <c r="BM237" s="203" t="s">
        <v>789</v>
      </c>
    </row>
    <row r="238" spans="1:47" s="2" customFormat="1" ht="29.25">
      <c r="A238" s="35"/>
      <c r="B238" s="36"/>
      <c r="C238" s="37"/>
      <c r="D238" s="205" t="s">
        <v>146</v>
      </c>
      <c r="E238" s="37"/>
      <c r="F238" s="206" t="s">
        <v>790</v>
      </c>
      <c r="G238" s="37"/>
      <c r="H238" s="37"/>
      <c r="I238" s="207"/>
      <c r="J238" s="37"/>
      <c r="K238" s="37"/>
      <c r="L238" s="40"/>
      <c r="M238" s="208"/>
      <c r="N238" s="209"/>
      <c r="O238" s="72"/>
      <c r="P238" s="72"/>
      <c r="Q238" s="72"/>
      <c r="R238" s="72"/>
      <c r="S238" s="72"/>
      <c r="T238" s="73"/>
      <c r="U238" s="35"/>
      <c r="V238" s="35"/>
      <c r="W238" s="35"/>
      <c r="X238" s="35"/>
      <c r="Y238" s="35"/>
      <c r="Z238" s="35"/>
      <c r="AA238" s="35"/>
      <c r="AB238" s="35"/>
      <c r="AC238" s="35"/>
      <c r="AD238" s="35"/>
      <c r="AE238" s="35"/>
      <c r="AT238" s="18" t="s">
        <v>146</v>
      </c>
      <c r="AU238" s="18" t="s">
        <v>87</v>
      </c>
    </row>
    <row r="239" spans="2:51" s="13" customFormat="1" ht="11.25">
      <c r="B239" s="210"/>
      <c r="C239" s="211"/>
      <c r="D239" s="205" t="s">
        <v>166</v>
      </c>
      <c r="E239" s="212" t="s">
        <v>1</v>
      </c>
      <c r="F239" s="213" t="s">
        <v>791</v>
      </c>
      <c r="G239" s="211"/>
      <c r="H239" s="214">
        <v>4</v>
      </c>
      <c r="I239" s="215"/>
      <c r="J239" s="211"/>
      <c r="K239" s="211"/>
      <c r="L239" s="216"/>
      <c r="M239" s="217"/>
      <c r="N239" s="218"/>
      <c r="O239" s="218"/>
      <c r="P239" s="218"/>
      <c r="Q239" s="218"/>
      <c r="R239" s="218"/>
      <c r="S239" s="218"/>
      <c r="T239" s="219"/>
      <c r="AT239" s="220" t="s">
        <v>166</v>
      </c>
      <c r="AU239" s="220" t="s">
        <v>87</v>
      </c>
      <c r="AV239" s="13" t="s">
        <v>87</v>
      </c>
      <c r="AW239" s="13" t="s">
        <v>34</v>
      </c>
      <c r="AX239" s="13" t="s">
        <v>85</v>
      </c>
      <c r="AY239" s="220" t="s">
        <v>137</v>
      </c>
    </row>
    <row r="240" spans="1:65" s="2" customFormat="1" ht="14.45" customHeight="1">
      <c r="A240" s="35"/>
      <c r="B240" s="36"/>
      <c r="C240" s="242" t="s">
        <v>331</v>
      </c>
      <c r="D240" s="242" t="s">
        <v>309</v>
      </c>
      <c r="E240" s="243" t="s">
        <v>792</v>
      </c>
      <c r="F240" s="244" t="s">
        <v>793</v>
      </c>
      <c r="G240" s="245" t="s">
        <v>142</v>
      </c>
      <c r="H240" s="246">
        <v>4</v>
      </c>
      <c r="I240" s="247"/>
      <c r="J240" s="248">
        <f>ROUND(I240*H240,2)</f>
        <v>0</v>
      </c>
      <c r="K240" s="244" t="s">
        <v>143</v>
      </c>
      <c r="L240" s="249"/>
      <c r="M240" s="250" t="s">
        <v>1</v>
      </c>
      <c r="N240" s="251" t="s">
        <v>42</v>
      </c>
      <c r="O240" s="72"/>
      <c r="P240" s="201">
        <f>O240*H240</f>
        <v>0</v>
      </c>
      <c r="Q240" s="201">
        <v>6E-05</v>
      </c>
      <c r="R240" s="201">
        <f>Q240*H240</f>
        <v>0.00024</v>
      </c>
      <c r="S240" s="201">
        <v>0</v>
      </c>
      <c r="T240" s="202">
        <f>S240*H240</f>
        <v>0</v>
      </c>
      <c r="U240" s="35"/>
      <c r="V240" s="35"/>
      <c r="W240" s="35"/>
      <c r="X240" s="35"/>
      <c r="Y240" s="35"/>
      <c r="Z240" s="35"/>
      <c r="AA240" s="35"/>
      <c r="AB240" s="35"/>
      <c r="AC240" s="35"/>
      <c r="AD240" s="35"/>
      <c r="AE240" s="35"/>
      <c r="AR240" s="203" t="s">
        <v>181</v>
      </c>
      <c r="AT240" s="203" t="s">
        <v>309</v>
      </c>
      <c r="AU240" s="203" t="s">
        <v>87</v>
      </c>
      <c r="AY240" s="18" t="s">
        <v>137</v>
      </c>
      <c r="BE240" s="204">
        <f>IF(N240="základní",J240,0)</f>
        <v>0</v>
      </c>
      <c r="BF240" s="204">
        <f>IF(N240="snížená",J240,0)</f>
        <v>0</v>
      </c>
      <c r="BG240" s="204">
        <f>IF(N240="zákl. přenesená",J240,0)</f>
        <v>0</v>
      </c>
      <c r="BH240" s="204">
        <f>IF(N240="sníž. přenesená",J240,0)</f>
        <v>0</v>
      </c>
      <c r="BI240" s="204">
        <f>IF(N240="nulová",J240,0)</f>
        <v>0</v>
      </c>
      <c r="BJ240" s="18" t="s">
        <v>85</v>
      </c>
      <c r="BK240" s="204">
        <f>ROUND(I240*H240,2)</f>
        <v>0</v>
      </c>
      <c r="BL240" s="18" t="s">
        <v>144</v>
      </c>
      <c r="BM240" s="203" t="s">
        <v>794</v>
      </c>
    </row>
    <row r="241" spans="1:65" s="2" customFormat="1" ht="37.9" customHeight="1">
      <c r="A241" s="35"/>
      <c r="B241" s="36"/>
      <c r="C241" s="192" t="s">
        <v>336</v>
      </c>
      <c r="D241" s="192" t="s">
        <v>139</v>
      </c>
      <c r="E241" s="193" t="s">
        <v>795</v>
      </c>
      <c r="F241" s="194" t="s">
        <v>796</v>
      </c>
      <c r="G241" s="195" t="s">
        <v>142</v>
      </c>
      <c r="H241" s="196">
        <v>11</v>
      </c>
      <c r="I241" s="197"/>
      <c r="J241" s="198">
        <f>ROUND(I241*H241,2)</f>
        <v>0</v>
      </c>
      <c r="K241" s="194" t="s">
        <v>143</v>
      </c>
      <c r="L241" s="40"/>
      <c r="M241" s="199" t="s">
        <v>1</v>
      </c>
      <c r="N241" s="200" t="s">
        <v>42</v>
      </c>
      <c r="O241" s="72"/>
      <c r="P241" s="201">
        <f>O241*H241</f>
        <v>0</v>
      </c>
      <c r="Q241" s="201">
        <v>0</v>
      </c>
      <c r="R241" s="201">
        <f>Q241*H241</f>
        <v>0</v>
      </c>
      <c r="S241" s="201">
        <v>0</v>
      </c>
      <c r="T241" s="202">
        <f>S241*H241</f>
        <v>0</v>
      </c>
      <c r="U241" s="35"/>
      <c r="V241" s="35"/>
      <c r="W241" s="35"/>
      <c r="X241" s="35"/>
      <c r="Y241" s="35"/>
      <c r="Z241" s="35"/>
      <c r="AA241" s="35"/>
      <c r="AB241" s="35"/>
      <c r="AC241" s="35"/>
      <c r="AD241" s="35"/>
      <c r="AE241" s="35"/>
      <c r="AR241" s="203" t="s">
        <v>144</v>
      </c>
      <c r="AT241" s="203" t="s">
        <v>139</v>
      </c>
      <c r="AU241" s="203" t="s">
        <v>87</v>
      </c>
      <c r="AY241" s="18" t="s">
        <v>137</v>
      </c>
      <c r="BE241" s="204">
        <f>IF(N241="základní",J241,0)</f>
        <v>0</v>
      </c>
      <c r="BF241" s="204">
        <f>IF(N241="snížená",J241,0)</f>
        <v>0</v>
      </c>
      <c r="BG241" s="204">
        <f>IF(N241="zákl. přenesená",J241,0)</f>
        <v>0</v>
      </c>
      <c r="BH241" s="204">
        <f>IF(N241="sníž. přenesená",J241,0)</f>
        <v>0</v>
      </c>
      <c r="BI241" s="204">
        <f>IF(N241="nulová",J241,0)</f>
        <v>0</v>
      </c>
      <c r="BJ241" s="18" t="s">
        <v>85</v>
      </c>
      <c r="BK241" s="204">
        <f>ROUND(I241*H241,2)</f>
        <v>0</v>
      </c>
      <c r="BL241" s="18" t="s">
        <v>144</v>
      </c>
      <c r="BM241" s="203" t="s">
        <v>797</v>
      </c>
    </row>
    <row r="242" spans="1:47" s="2" customFormat="1" ht="29.25">
      <c r="A242" s="35"/>
      <c r="B242" s="36"/>
      <c r="C242" s="37"/>
      <c r="D242" s="205" t="s">
        <v>146</v>
      </c>
      <c r="E242" s="37"/>
      <c r="F242" s="206" t="s">
        <v>790</v>
      </c>
      <c r="G242" s="37"/>
      <c r="H242" s="37"/>
      <c r="I242" s="207"/>
      <c r="J242" s="37"/>
      <c r="K242" s="37"/>
      <c r="L242" s="40"/>
      <c r="M242" s="208"/>
      <c r="N242" s="209"/>
      <c r="O242" s="72"/>
      <c r="P242" s="72"/>
      <c r="Q242" s="72"/>
      <c r="R242" s="72"/>
      <c r="S242" s="72"/>
      <c r="T242" s="73"/>
      <c r="U242" s="35"/>
      <c r="V242" s="35"/>
      <c r="W242" s="35"/>
      <c r="X242" s="35"/>
      <c r="Y242" s="35"/>
      <c r="Z242" s="35"/>
      <c r="AA242" s="35"/>
      <c r="AB242" s="35"/>
      <c r="AC242" s="35"/>
      <c r="AD242" s="35"/>
      <c r="AE242" s="35"/>
      <c r="AT242" s="18" t="s">
        <v>146</v>
      </c>
      <c r="AU242" s="18" t="s">
        <v>87</v>
      </c>
    </row>
    <row r="243" spans="1:65" s="2" customFormat="1" ht="14.45" customHeight="1">
      <c r="A243" s="35"/>
      <c r="B243" s="36"/>
      <c r="C243" s="242" t="s">
        <v>343</v>
      </c>
      <c r="D243" s="242" t="s">
        <v>309</v>
      </c>
      <c r="E243" s="243" t="s">
        <v>798</v>
      </c>
      <c r="F243" s="244" t="s">
        <v>799</v>
      </c>
      <c r="G243" s="245" t="s">
        <v>142</v>
      </c>
      <c r="H243" s="246">
        <v>11</v>
      </c>
      <c r="I243" s="247"/>
      <c r="J243" s="248">
        <f>ROUND(I243*H243,2)</f>
        <v>0</v>
      </c>
      <c r="K243" s="244" t="s">
        <v>143</v>
      </c>
      <c r="L243" s="249"/>
      <c r="M243" s="250" t="s">
        <v>1</v>
      </c>
      <c r="N243" s="251" t="s">
        <v>42</v>
      </c>
      <c r="O243" s="72"/>
      <c r="P243" s="201">
        <f>O243*H243</f>
        <v>0</v>
      </c>
      <c r="Q243" s="201">
        <v>0.00039</v>
      </c>
      <c r="R243" s="201">
        <f>Q243*H243</f>
        <v>0.0042899999999999995</v>
      </c>
      <c r="S243" s="201">
        <v>0</v>
      </c>
      <c r="T243" s="202">
        <f>S243*H243</f>
        <v>0</v>
      </c>
      <c r="U243" s="35"/>
      <c r="V243" s="35"/>
      <c r="W243" s="35"/>
      <c r="X243" s="35"/>
      <c r="Y243" s="35"/>
      <c r="Z243" s="35"/>
      <c r="AA243" s="35"/>
      <c r="AB243" s="35"/>
      <c r="AC243" s="35"/>
      <c r="AD243" s="35"/>
      <c r="AE243" s="35"/>
      <c r="AR243" s="203" t="s">
        <v>181</v>
      </c>
      <c r="AT243" s="203" t="s">
        <v>309</v>
      </c>
      <c r="AU243" s="203" t="s">
        <v>87</v>
      </c>
      <c r="AY243" s="18" t="s">
        <v>137</v>
      </c>
      <c r="BE243" s="204">
        <f>IF(N243="základní",J243,0)</f>
        <v>0</v>
      </c>
      <c r="BF243" s="204">
        <f>IF(N243="snížená",J243,0)</f>
        <v>0</v>
      </c>
      <c r="BG243" s="204">
        <f>IF(N243="zákl. přenesená",J243,0)</f>
        <v>0</v>
      </c>
      <c r="BH243" s="204">
        <f>IF(N243="sníž. přenesená",J243,0)</f>
        <v>0</v>
      </c>
      <c r="BI243" s="204">
        <f>IF(N243="nulová",J243,0)</f>
        <v>0</v>
      </c>
      <c r="BJ243" s="18" t="s">
        <v>85</v>
      </c>
      <c r="BK243" s="204">
        <f>ROUND(I243*H243,2)</f>
        <v>0</v>
      </c>
      <c r="BL243" s="18" t="s">
        <v>144</v>
      </c>
      <c r="BM243" s="203" t="s">
        <v>800</v>
      </c>
    </row>
    <row r="244" spans="1:65" s="2" customFormat="1" ht="37.9" customHeight="1">
      <c r="A244" s="35"/>
      <c r="B244" s="36"/>
      <c r="C244" s="192" t="s">
        <v>350</v>
      </c>
      <c r="D244" s="192" t="s">
        <v>139</v>
      </c>
      <c r="E244" s="193" t="s">
        <v>801</v>
      </c>
      <c r="F244" s="194" t="s">
        <v>802</v>
      </c>
      <c r="G244" s="195" t="s">
        <v>142</v>
      </c>
      <c r="H244" s="196">
        <v>5</v>
      </c>
      <c r="I244" s="197"/>
      <c r="J244" s="198">
        <f>ROUND(I244*H244,2)</f>
        <v>0</v>
      </c>
      <c r="K244" s="194" t="s">
        <v>1</v>
      </c>
      <c r="L244" s="40"/>
      <c r="M244" s="199" t="s">
        <v>1</v>
      </c>
      <c r="N244" s="200" t="s">
        <v>42</v>
      </c>
      <c r="O244" s="72"/>
      <c r="P244" s="201">
        <f>O244*H244</f>
        <v>0</v>
      </c>
      <c r="Q244" s="201">
        <v>0.00024</v>
      </c>
      <c r="R244" s="201">
        <f>Q244*H244</f>
        <v>0.0012000000000000001</v>
      </c>
      <c r="S244" s="201">
        <v>0</v>
      </c>
      <c r="T244" s="202">
        <f>S244*H244</f>
        <v>0</v>
      </c>
      <c r="U244" s="35"/>
      <c r="V244" s="35"/>
      <c r="W244" s="35"/>
      <c r="X244" s="35"/>
      <c r="Y244" s="35"/>
      <c r="Z244" s="35"/>
      <c r="AA244" s="35"/>
      <c r="AB244" s="35"/>
      <c r="AC244" s="35"/>
      <c r="AD244" s="35"/>
      <c r="AE244" s="35"/>
      <c r="AR244" s="203" t="s">
        <v>144</v>
      </c>
      <c r="AT244" s="203" t="s">
        <v>139</v>
      </c>
      <c r="AU244" s="203" t="s">
        <v>87</v>
      </c>
      <c r="AY244" s="18" t="s">
        <v>137</v>
      </c>
      <c r="BE244" s="204">
        <f>IF(N244="základní",J244,0)</f>
        <v>0</v>
      </c>
      <c r="BF244" s="204">
        <f>IF(N244="snížená",J244,0)</f>
        <v>0</v>
      </c>
      <c r="BG244" s="204">
        <f>IF(N244="zákl. přenesená",J244,0)</f>
        <v>0</v>
      </c>
      <c r="BH244" s="204">
        <f>IF(N244="sníž. přenesená",J244,0)</f>
        <v>0</v>
      </c>
      <c r="BI244" s="204">
        <f>IF(N244="nulová",J244,0)</f>
        <v>0</v>
      </c>
      <c r="BJ244" s="18" t="s">
        <v>85</v>
      </c>
      <c r="BK244" s="204">
        <f>ROUND(I244*H244,2)</f>
        <v>0</v>
      </c>
      <c r="BL244" s="18" t="s">
        <v>144</v>
      </c>
      <c r="BM244" s="203" t="s">
        <v>803</v>
      </c>
    </row>
    <row r="245" spans="1:47" s="2" customFormat="1" ht="39">
      <c r="A245" s="35"/>
      <c r="B245" s="36"/>
      <c r="C245" s="37"/>
      <c r="D245" s="205" t="s">
        <v>146</v>
      </c>
      <c r="E245" s="37"/>
      <c r="F245" s="206" t="s">
        <v>804</v>
      </c>
      <c r="G245" s="37"/>
      <c r="H245" s="37"/>
      <c r="I245" s="207"/>
      <c r="J245" s="37"/>
      <c r="K245" s="37"/>
      <c r="L245" s="40"/>
      <c r="M245" s="208"/>
      <c r="N245" s="209"/>
      <c r="O245" s="72"/>
      <c r="P245" s="72"/>
      <c r="Q245" s="72"/>
      <c r="R245" s="72"/>
      <c r="S245" s="72"/>
      <c r="T245" s="73"/>
      <c r="U245" s="35"/>
      <c r="V245" s="35"/>
      <c r="W245" s="35"/>
      <c r="X245" s="35"/>
      <c r="Y245" s="35"/>
      <c r="Z245" s="35"/>
      <c r="AA245" s="35"/>
      <c r="AB245" s="35"/>
      <c r="AC245" s="35"/>
      <c r="AD245" s="35"/>
      <c r="AE245" s="35"/>
      <c r="AT245" s="18" t="s">
        <v>146</v>
      </c>
      <c r="AU245" s="18" t="s">
        <v>87</v>
      </c>
    </row>
    <row r="246" spans="2:51" s="13" customFormat="1" ht="11.25">
      <c r="B246" s="210"/>
      <c r="C246" s="211"/>
      <c r="D246" s="205" t="s">
        <v>166</v>
      </c>
      <c r="E246" s="212" t="s">
        <v>1</v>
      </c>
      <c r="F246" s="213" t="s">
        <v>805</v>
      </c>
      <c r="G246" s="211"/>
      <c r="H246" s="214">
        <v>4</v>
      </c>
      <c r="I246" s="215"/>
      <c r="J246" s="211"/>
      <c r="K246" s="211"/>
      <c r="L246" s="216"/>
      <c r="M246" s="217"/>
      <c r="N246" s="218"/>
      <c r="O246" s="218"/>
      <c r="P246" s="218"/>
      <c r="Q246" s="218"/>
      <c r="R246" s="218"/>
      <c r="S246" s="218"/>
      <c r="T246" s="219"/>
      <c r="AT246" s="220" t="s">
        <v>166</v>
      </c>
      <c r="AU246" s="220" t="s">
        <v>87</v>
      </c>
      <c r="AV246" s="13" t="s">
        <v>87</v>
      </c>
      <c r="AW246" s="13" t="s">
        <v>34</v>
      </c>
      <c r="AX246" s="13" t="s">
        <v>77</v>
      </c>
      <c r="AY246" s="220" t="s">
        <v>137</v>
      </c>
    </row>
    <row r="247" spans="2:51" s="13" customFormat="1" ht="11.25">
      <c r="B247" s="210"/>
      <c r="C247" s="211"/>
      <c r="D247" s="205" t="s">
        <v>166</v>
      </c>
      <c r="E247" s="212" t="s">
        <v>1</v>
      </c>
      <c r="F247" s="213" t="s">
        <v>806</v>
      </c>
      <c r="G247" s="211"/>
      <c r="H247" s="214">
        <v>1</v>
      </c>
      <c r="I247" s="215"/>
      <c r="J247" s="211"/>
      <c r="K247" s="211"/>
      <c r="L247" s="216"/>
      <c r="M247" s="217"/>
      <c r="N247" s="218"/>
      <c r="O247" s="218"/>
      <c r="P247" s="218"/>
      <c r="Q247" s="218"/>
      <c r="R247" s="218"/>
      <c r="S247" s="218"/>
      <c r="T247" s="219"/>
      <c r="AT247" s="220" t="s">
        <v>166</v>
      </c>
      <c r="AU247" s="220" t="s">
        <v>87</v>
      </c>
      <c r="AV247" s="13" t="s">
        <v>87</v>
      </c>
      <c r="AW247" s="13" t="s">
        <v>34</v>
      </c>
      <c r="AX247" s="13" t="s">
        <v>77</v>
      </c>
      <c r="AY247" s="220" t="s">
        <v>137</v>
      </c>
    </row>
    <row r="248" spans="2:51" s="15" customFormat="1" ht="11.25">
      <c r="B248" s="231"/>
      <c r="C248" s="232"/>
      <c r="D248" s="205" t="s">
        <v>166</v>
      </c>
      <c r="E248" s="233" t="s">
        <v>1</v>
      </c>
      <c r="F248" s="234" t="s">
        <v>231</v>
      </c>
      <c r="G248" s="232"/>
      <c r="H248" s="235">
        <v>5</v>
      </c>
      <c r="I248" s="236"/>
      <c r="J248" s="232"/>
      <c r="K248" s="232"/>
      <c r="L248" s="237"/>
      <c r="M248" s="238"/>
      <c r="N248" s="239"/>
      <c r="O248" s="239"/>
      <c r="P248" s="239"/>
      <c r="Q248" s="239"/>
      <c r="R248" s="239"/>
      <c r="S248" s="239"/>
      <c r="T248" s="240"/>
      <c r="AT248" s="241" t="s">
        <v>166</v>
      </c>
      <c r="AU248" s="241" t="s">
        <v>87</v>
      </c>
      <c r="AV248" s="15" t="s">
        <v>144</v>
      </c>
      <c r="AW248" s="15" t="s">
        <v>34</v>
      </c>
      <c r="AX248" s="15" t="s">
        <v>85</v>
      </c>
      <c r="AY248" s="241" t="s">
        <v>137</v>
      </c>
    </row>
    <row r="249" spans="1:65" s="2" customFormat="1" ht="24.2" customHeight="1">
      <c r="A249" s="35"/>
      <c r="B249" s="36"/>
      <c r="C249" s="192" t="s">
        <v>354</v>
      </c>
      <c r="D249" s="192" t="s">
        <v>139</v>
      </c>
      <c r="E249" s="193" t="s">
        <v>807</v>
      </c>
      <c r="F249" s="194" t="s">
        <v>808</v>
      </c>
      <c r="G249" s="195" t="s">
        <v>142</v>
      </c>
      <c r="H249" s="196">
        <v>4</v>
      </c>
      <c r="I249" s="197"/>
      <c r="J249" s="198">
        <f>ROUND(I249*H249,2)</f>
        <v>0</v>
      </c>
      <c r="K249" s="194" t="s">
        <v>1</v>
      </c>
      <c r="L249" s="40"/>
      <c r="M249" s="199" t="s">
        <v>1</v>
      </c>
      <c r="N249" s="200" t="s">
        <v>42</v>
      </c>
      <c r="O249" s="72"/>
      <c r="P249" s="201">
        <f>O249*H249</f>
        <v>0</v>
      </c>
      <c r="Q249" s="201">
        <v>0.00057</v>
      </c>
      <c r="R249" s="201">
        <f>Q249*H249</f>
        <v>0.00228</v>
      </c>
      <c r="S249" s="201">
        <v>0</v>
      </c>
      <c r="T249" s="202">
        <f>S249*H249</f>
        <v>0</v>
      </c>
      <c r="U249" s="35"/>
      <c r="V249" s="35"/>
      <c r="W249" s="35"/>
      <c r="X249" s="35"/>
      <c r="Y249" s="35"/>
      <c r="Z249" s="35"/>
      <c r="AA249" s="35"/>
      <c r="AB249" s="35"/>
      <c r="AC249" s="35"/>
      <c r="AD249" s="35"/>
      <c r="AE249" s="35"/>
      <c r="AR249" s="203" t="s">
        <v>144</v>
      </c>
      <c r="AT249" s="203" t="s">
        <v>139</v>
      </c>
      <c r="AU249" s="203" t="s">
        <v>87</v>
      </c>
      <c r="AY249" s="18" t="s">
        <v>137</v>
      </c>
      <c r="BE249" s="204">
        <f>IF(N249="základní",J249,0)</f>
        <v>0</v>
      </c>
      <c r="BF249" s="204">
        <f>IF(N249="snížená",J249,0)</f>
        <v>0</v>
      </c>
      <c r="BG249" s="204">
        <f>IF(N249="zákl. přenesená",J249,0)</f>
        <v>0</v>
      </c>
      <c r="BH249" s="204">
        <f>IF(N249="sníž. přenesená",J249,0)</f>
        <v>0</v>
      </c>
      <c r="BI249" s="204">
        <f>IF(N249="nulová",J249,0)</f>
        <v>0</v>
      </c>
      <c r="BJ249" s="18" t="s">
        <v>85</v>
      </c>
      <c r="BK249" s="204">
        <f>ROUND(I249*H249,2)</f>
        <v>0</v>
      </c>
      <c r="BL249" s="18" t="s">
        <v>144</v>
      </c>
      <c r="BM249" s="203" t="s">
        <v>809</v>
      </c>
    </row>
    <row r="250" spans="1:47" s="2" customFormat="1" ht="175.5">
      <c r="A250" s="35"/>
      <c r="B250" s="36"/>
      <c r="C250" s="37"/>
      <c r="D250" s="205" t="s">
        <v>146</v>
      </c>
      <c r="E250" s="37"/>
      <c r="F250" s="206" t="s">
        <v>420</v>
      </c>
      <c r="G250" s="37"/>
      <c r="H250" s="37"/>
      <c r="I250" s="207"/>
      <c r="J250" s="37"/>
      <c r="K250" s="37"/>
      <c r="L250" s="40"/>
      <c r="M250" s="208"/>
      <c r="N250" s="209"/>
      <c r="O250" s="72"/>
      <c r="P250" s="72"/>
      <c r="Q250" s="72"/>
      <c r="R250" s="72"/>
      <c r="S250" s="72"/>
      <c r="T250" s="73"/>
      <c r="U250" s="35"/>
      <c r="V250" s="35"/>
      <c r="W250" s="35"/>
      <c r="X250" s="35"/>
      <c r="Y250" s="35"/>
      <c r="Z250" s="35"/>
      <c r="AA250" s="35"/>
      <c r="AB250" s="35"/>
      <c r="AC250" s="35"/>
      <c r="AD250" s="35"/>
      <c r="AE250" s="35"/>
      <c r="AT250" s="18" t="s">
        <v>146</v>
      </c>
      <c r="AU250" s="18" t="s">
        <v>87</v>
      </c>
    </row>
    <row r="251" spans="2:51" s="13" customFormat="1" ht="11.25">
      <c r="B251" s="210"/>
      <c r="C251" s="211"/>
      <c r="D251" s="205" t="s">
        <v>166</v>
      </c>
      <c r="E251" s="212" t="s">
        <v>1</v>
      </c>
      <c r="F251" s="213" t="s">
        <v>810</v>
      </c>
      <c r="G251" s="211"/>
      <c r="H251" s="214">
        <v>1</v>
      </c>
      <c r="I251" s="215"/>
      <c r="J251" s="211"/>
      <c r="K251" s="211"/>
      <c r="L251" s="216"/>
      <c r="M251" s="217"/>
      <c r="N251" s="218"/>
      <c r="O251" s="218"/>
      <c r="P251" s="218"/>
      <c r="Q251" s="218"/>
      <c r="R251" s="218"/>
      <c r="S251" s="218"/>
      <c r="T251" s="219"/>
      <c r="AT251" s="220" t="s">
        <v>166</v>
      </c>
      <c r="AU251" s="220" t="s">
        <v>87</v>
      </c>
      <c r="AV251" s="13" t="s">
        <v>87</v>
      </c>
      <c r="AW251" s="13" t="s">
        <v>34</v>
      </c>
      <c r="AX251" s="13" t="s">
        <v>77</v>
      </c>
      <c r="AY251" s="220" t="s">
        <v>137</v>
      </c>
    </row>
    <row r="252" spans="2:51" s="13" customFormat="1" ht="11.25">
      <c r="B252" s="210"/>
      <c r="C252" s="211"/>
      <c r="D252" s="205" t="s">
        <v>166</v>
      </c>
      <c r="E252" s="212" t="s">
        <v>1</v>
      </c>
      <c r="F252" s="213" t="s">
        <v>811</v>
      </c>
      <c r="G252" s="211"/>
      <c r="H252" s="214">
        <v>2</v>
      </c>
      <c r="I252" s="215"/>
      <c r="J252" s="211"/>
      <c r="K252" s="211"/>
      <c r="L252" s="216"/>
      <c r="M252" s="217"/>
      <c r="N252" s="218"/>
      <c r="O252" s="218"/>
      <c r="P252" s="218"/>
      <c r="Q252" s="218"/>
      <c r="R252" s="218"/>
      <c r="S252" s="218"/>
      <c r="T252" s="219"/>
      <c r="AT252" s="220" t="s">
        <v>166</v>
      </c>
      <c r="AU252" s="220" t="s">
        <v>87</v>
      </c>
      <c r="AV252" s="13" t="s">
        <v>87</v>
      </c>
      <c r="AW252" s="13" t="s">
        <v>34</v>
      </c>
      <c r="AX252" s="13" t="s">
        <v>77</v>
      </c>
      <c r="AY252" s="220" t="s">
        <v>137</v>
      </c>
    </row>
    <row r="253" spans="2:51" s="13" customFormat="1" ht="11.25">
      <c r="B253" s="210"/>
      <c r="C253" s="211"/>
      <c r="D253" s="205" t="s">
        <v>166</v>
      </c>
      <c r="E253" s="212" t="s">
        <v>1</v>
      </c>
      <c r="F253" s="213" t="s">
        <v>812</v>
      </c>
      <c r="G253" s="211"/>
      <c r="H253" s="214">
        <v>1</v>
      </c>
      <c r="I253" s="215"/>
      <c r="J253" s="211"/>
      <c r="K253" s="211"/>
      <c r="L253" s="216"/>
      <c r="M253" s="217"/>
      <c r="N253" s="218"/>
      <c r="O253" s="218"/>
      <c r="P253" s="218"/>
      <c r="Q253" s="218"/>
      <c r="R253" s="218"/>
      <c r="S253" s="218"/>
      <c r="T253" s="219"/>
      <c r="AT253" s="220" t="s">
        <v>166</v>
      </c>
      <c r="AU253" s="220" t="s">
        <v>87</v>
      </c>
      <c r="AV253" s="13" t="s">
        <v>87</v>
      </c>
      <c r="AW253" s="13" t="s">
        <v>34</v>
      </c>
      <c r="AX253" s="13" t="s">
        <v>77</v>
      </c>
      <c r="AY253" s="220" t="s">
        <v>137</v>
      </c>
    </row>
    <row r="254" spans="2:51" s="15" customFormat="1" ht="11.25">
      <c r="B254" s="231"/>
      <c r="C254" s="232"/>
      <c r="D254" s="205" t="s">
        <v>166</v>
      </c>
      <c r="E254" s="233" t="s">
        <v>1</v>
      </c>
      <c r="F254" s="234" t="s">
        <v>231</v>
      </c>
      <c r="G254" s="232"/>
      <c r="H254" s="235">
        <v>4</v>
      </c>
      <c r="I254" s="236"/>
      <c r="J254" s="232"/>
      <c r="K254" s="232"/>
      <c r="L254" s="237"/>
      <c r="M254" s="238"/>
      <c r="N254" s="239"/>
      <c r="O254" s="239"/>
      <c r="P254" s="239"/>
      <c r="Q254" s="239"/>
      <c r="R254" s="239"/>
      <c r="S254" s="239"/>
      <c r="T254" s="240"/>
      <c r="AT254" s="241" t="s">
        <v>166</v>
      </c>
      <c r="AU254" s="241" t="s">
        <v>87</v>
      </c>
      <c r="AV254" s="15" t="s">
        <v>144</v>
      </c>
      <c r="AW254" s="15" t="s">
        <v>34</v>
      </c>
      <c r="AX254" s="15" t="s">
        <v>85</v>
      </c>
      <c r="AY254" s="241" t="s">
        <v>137</v>
      </c>
    </row>
    <row r="255" spans="1:65" s="2" customFormat="1" ht="24.2" customHeight="1">
      <c r="A255" s="35"/>
      <c r="B255" s="36"/>
      <c r="C255" s="242" t="s">
        <v>358</v>
      </c>
      <c r="D255" s="242" t="s">
        <v>309</v>
      </c>
      <c r="E255" s="243" t="s">
        <v>813</v>
      </c>
      <c r="F255" s="244" t="s">
        <v>814</v>
      </c>
      <c r="G255" s="245" t="s">
        <v>142</v>
      </c>
      <c r="H255" s="246">
        <v>4</v>
      </c>
      <c r="I255" s="247"/>
      <c r="J255" s="248">
        <f>ROUND(I255*H255,2)</f>
        <v>0</v>
      </c>
      <c r="K255" s="244" t="s">
        <v>1</v>
      </c>
      <c r="L255" s="249"/>
      <c r="M255" s="250" t="s">
        <v>1</v>
      </c>
      <c r="N255" s="251" t="s">
        <v>42</v>
      </c>
      <c r="O255" s="72"/>
      <c r="P255" s="201">
        <f>O255*H255</f>
        <v>0</v>
      </c>
      <c r="Q255" s="201">
        <v>0.0018</v>
      </c>
      <c r="R255" s="201">
        <f>Q255*H255</f>
        <v>0.0072</v>
      </c>
      <c r="S255" s="201">
        <v>0</v>
      </c>
      <c r="T255" s="202">
        <f>S255*H255</f>
        <v>0</v>
      </c>
      <c r="U255" s="35"/>
      <c r="V255" s="35"/>
      <c r="W255" s="35"/>
      <c r="X255" s="35"/>
      <c r="Y255" s="35"/>
      <c r="Z255" s="35"/>
      <c r="AA255" s="35"/>
      <c r="AB255" s="35"/>
      <c r="AC255" s="35"/>
      <c r="AD255" s="35"/>
      <c r="AE255" s="35"/>
      <c r="AR255" s="203" t="s">
        <v>181</v>
      </c>
      <c r="AT255" s="203" t="s">
        <v>309</v>
      </c>
      <c r="AU255" s="203" t="s">
        <v>87</v>
      </c>
      <c r="AY255" s="18" t="s">
        <v>137</v>
      </c>
      <c r="BE255" s="204">
        <f>IF(N255="základní",J255,0)</f>
        <v>0</v>
      </c>
      <c r="BF255" s="204">
        <f>IF(N255="snížená",J255,0)</f>
        <v>0</v>
      </c>
      <c r="BG255" s="204">
        <f>IF(N255="zákl. přenesená",J255,0)</f>
        <v>0</v>
      </c>
      <c r="BH255" s="204">
        <f>IF(N255="sníž. přenesená",J255,0)</f>
        <v>0</v>
      </c>
      <c r="BI255" s="204">
        <f>IF(N255="nulová",J255,0)</f>
        <v>0</v>
      </c>
      <c r="BJ255" s="18" t="s">
        <v>85</v>
      </c>
      <c r="BK255" s="204">
        <f>ROUND(I255*H255,2)</f>
        <v>0</v>
      </c>
      <c r="BL255" s="18" t="s">
        <v>144</v>
      </c>
      <c r="BM255" s="203" t="s">
        <v>815</v>
      </c>
    </row>
    <row r="256" spans="1:65" s="2" customFormat="1" ht="24.2" customHeight="1">
      <c r="A256" s="35"/>
      <c r="B256" s="36"/>
      <c r="C256" s="192" t="s">
        <v>363</v>
      </c>
      <c r="D256" s="192" t="s">
        <v>139</v>
      </c>
      <c r="E256" s="193" t="s">
        <v>816</v>
      </c>
      <c r="F256" s="194" t="s">
        <v>817</v>
      </c>
      <c r="G256" s="195" t="s">
        <v>142</v>
      </c>
      <c r="H256" s="196">
        <v>9</v>
      </c>
      <c r="I256" s="197"/>
      <c r="J256" s="198">
        <f>ROUND(I256*H256,2)</f>
        <v>0</v>
      </c>
      <c r="K256" s="194" t="s">
        <v>1</v>
      </c>
      <c r="L256" s="40"/>
      <c r="M256" s="199" t="s">
        <v>1</v>
      </c>
      <c r="N256" s="200" t="s">
        <v>42</v>
      </c>
      <c r="O256" s="72"/>
      <c r="P256" s="201">
        <f>O256*H256</f>
        <v>0</v>
      </c>
      <c r="Q256" s="201">
        <v>0</v>
      </c>
      <c r="R256" s="201">
        <f>Q256*H256</f>
        <v>0</v>
      </c>
      <c r="S256" s="201">
        <v>0</v>
      </c>
      <c r="T256" s="202">
        <f>S256*H256</f>
        <v>0</v>
      </c>
      <c r="U256" s="35"/>
      <c r="V256" s="35"/>
      <c r="W256" s="35"/>
      <c r="X256" s="35"/>
      <c r="Y256" s="35"/>
      <c r="Z256" s="35"/>
      <c r="AA256" s="35"/>
      <c r="AB256" s="35"/>
      <c r="AC256" s="35"/>
      <c r="AD256" s="35"/>
      <c r="AE256" s="35"/>
      <c r="AR256" s="203" t="s">
        <v>144</v>
      </c>
      <c r="AT256" s="203" t="s">
        <v>139</v>
      </c>
      <c r="AU256" s="203" t="s">
        <v>87</v>
      </c>
      <c r="AY256" s="18" t="s">
        <v>137</v>
      </c>
      <c r="BE256" s="204">
        <f>IF(N256="základní",J256,0)</f>
        <v>0</v>
      </c>
      <c r="BF256" s="204">
        <f>IF(N256="snížená",J256,0)</f>
        <v>0</v>
      </c>
      <c r="BG256" s="204">
        <f>IF(N256="zákl. přenesená",J256,0)</f>
        <v>0</v>
      </c>
      <c r="BH256" s="204">
        <f>IF(N256="sníž. přenesená",J256,0)</f>
        <v>0</v>
      </c>
      <c r="BI256" s="204">
        <f>IF(N256="nulová",J256,0)</f>
        <v>0</v>
      </c>
      <c r="BJ256" s="18" t="s">
        <v>85</v>
      </c>
      <c r="BK256" s="204">
        <f>ROUND(I256*H256,2)</f>
        <v>0</v>
      </c>
      <c r="BL256" s="18" t="s">
        <v>144</v>
      </c>
      <c r="BM256" s="203" t="s">
        <v>818</v>
      </c>
    </row>
    <row r="257" spans="1:47" s="2" customFormat="1" ht="175.5">
      <c r="A257" s="35"/>
      <c r="B257" s="36"/>
      <c r="C257" s="37"/>
      <c r="D257" s="205" t="s">
        <v>146</v>
      </c>
      <c r="E257" s="37"/>
      <c r="F257" s="206" t="s">
        <v>420</v>
      </c>
      <c r="G257" s="37"/>
      <c r="H257" s="37"/>
      <c r="I257" s="207"/>
      <c r="J257" s="37"/>
      <c r="K257" s="37"/>
      <c r="L257" s="40"/>
      <c r="M257" s="208"/>
      <c r="N257" s="209"/>
      <c r="O257" s="72"/>
      <c r="P257" s="72"/>
      <c r="Q257" s="72"/>
      <c r="R257" s="72"/>
      <c r="S257" s="72"/>
      <c r="T257" s="73"/>
      <c r="U257" s="35"/>
      <c r="V257" s="35"/>
      <c r="W257" s="35"/>
      <c r="X257" s="35"/>
      <c r="Y257" s="35"/>
      <c r="Z257" s="35"/>
      <c r="AA257" s="35"/>
      <c r="AB257" s="35"/>
      <c r="AC257" s="35"/>
      <c r="AD257" s="35"/>
      <c r="AE257" s="35"/>
      <c r="AT257" s="18" t="s">
        <v>146</v>
      </c>
      <c r="AU257" s="18" t="s">
        <v>87</v>
      </c>
    </row>
    <row r="258" spans="1:65" s="2" customFormat="1" ht="24.2" customHeight="1">
      <c r="A258" s="35"/>
      <c r="B258" s="36"/>
      <c r="C258" s="242" t="s">
        <v>369</v>
      </c>
      <c r="D258" s="242" t="s">
        <v>309</v>
      </c>
      <c r="E258" s="243" t="s">
        <v>819</v>
      </c>
      <c r="F258" s="244" t="s">
        <v>820</v>
      </c>
      <c r="G258" s="245" t="s">
        <v>142</v>
      </c>
      <c r="H258" s="246">
        <v>9</v>
      </c>
      <c r="I258" s="247"/>
      <c r="J258" s="248">
        <f>ROUND(I258*H258,2)</f>
        <v>0</v>
      </c>
      <c r="K258" s="244" t="s">
        <v>1</v>
      </c>
      <c r="L258" s="249"/>
      <c r="M258" s="250" t="s">
        <v>1</v>
      </c>
      <c r="N258" s="251" t="s">
        <v>42</v>
      </c>
      <c r="O258" s="72"/>
      <c r="P258" s="201">
        <f>O258*H258</f>
        <v>0</v>
      </c>
      <c r="Q258" s="201">
        <v>0.0038</v>
      </c>
      <c r="R258" s="201">
        <f>Q258*H258</f>
        <v>0.0342</v>
      </c>
      <c r="S258" s="201">
        <v>0</v>
      </c>
      <c r="T258" s="202">
        <f>S258*H258</f>
        <v>0</v>
      </c>
      <c r="U258" s="35"/>
      <c r="V258" s="35"/>
      <c r="W258" s="35"/>
      <c r="X258" s="35"/>
      <c r="Y258" s="35"/>
      <c r="Z258" s="35"/>
      <c r="AA258" s="35"/>
      <c r="AB258" s="35"/>
      <c r="AC258" s="35"/>
      <c r="AD258" s="35"/>
      <c r="AE258" s="35"/>
      <c r="AR258" s="203" t="s">
        <v>181</v>
      </c>
      <c r="AT258" s="203" t="s">
        <v>309</v>
      </c>
      <c r="AU258" s="203" t="s">
        <v>87</v>
      </c>
      <c r="AY258" s="18" t="s">
        <v>137</v>
      </c>
      <c r="BE258" s="204">
        <f>IF(N258="základní",J258,0)</f>
        <v>0</v>
      </c>
      <c r="BF258" s="204">
        <f>IF(N258="snížená",J258,0)</f>
        <v>0</v>
      </c>
      <c r="BG258" s="204">
        <f>IF(N258="zákl. přenesená",J258,0)</f>
        <v>0</v>
      </c>
      <c r="BH258" s="204">
        <f>IF(N258="sníž. přenesená",J258,0)</f>
        <v>0</v>
      </c>
      <c r="BI258" s="204">
        <f>IF(N258="nulová",J258,0)</f>
        <v>0</v>
      </c>
      <c r="BJ258" s="18" t="s">
        <v>85</v>
      </c>
      <c r="BK258" s="204">
        <f>ROUND(I258*H258,2)</f>
        <v>0</v>
      </c>
      <c r="BL258" s="18" t="s">
        <v>144</v>
      </c>
      <c r="BM258" s="203" t="s">
        <v>821</v>
      </c>
    </row>
    <row r="259" spans="1:65" s="2" customFormat="1" ht="24.2" customHeight="1">
      <c r="A259" s="35"/>
      <c r="B259" s="36"/>
      <c r="C259" s="242" t="s">
        <v>374</v>
      </c>
      <c r="D259" s="242" t="s">
        <v>309</v>
      </c>
      <c r="E259" s="243" t="s">
        <v>822</v>
      </c>
      <c r="F259" s="244" t="s">
        <v>823</v>
      </c>
      <c r="G259" s="245" t="s">
        <v>142</v>
      </c>
      <c r="H259" s="246">
        <v>9</v>
      </c>
      <c r="I259" s="247"/>
      <c r="J259" s="248">
        <f>ROUND(I259*H259,2)</f>
        <v>0</v>
      </c>
      <c r="K259" s="244" t="s">
        <v>1</v>
      </c>
      <c r="L259" s="249"/>
      <c r="M259" s="250" t="s">
        <v>1</v>
      </c>
      <c r="N259" s="251" t="s">
        <v>42</v>
      </c>
      <c r="O259" s="72"/>
      <c r="P259" s="201">
        <f>O259*H259</f>
        <v>0</v>
      </c>
      <c r="Q259" s="201">
        <v>0.0033</v>
      </c>
      <c r="R259" s="201">
        <f>Q259*H259</f>
        <v>0.0297</v>
      </c>
      <c r="S259" s="201">
        <v>0</v>
      </c>
      <c r="T259" s="202">
        <f>S259*H259</f>
        <v>0</v>
      </c>
      <c r="U259" s="35"/>
      <c r="V259" s="35"/>
      <c r="W259" s="35"/>
      <c r="X259" s="35"/>
      <c r="Y259" s="35"/>
      <c r="Z259" s="35"/>
      <c r="AA259" s="35"/>
      <c r="AB259" s="35"/>
      <c r="AC259" s="35"/>
      <c r="AD259" s="35"/>
      <c r="AE259" s="35"/>
      <c r="AR259" s="203" t="s">
        <v>181</v>
      </c>
      <c r="AT259" s="203" t="s">
        <v>309</v>
      </c>
      <c r="AU259" s="203" t="s">
        <v>87</v>
      </c>
      <c r="AY259" s="18" t="s">
        <v>137</v>
      </c>
      <c r="BE259" s="204">
        <f>IF(N259="základní",J259,0)</f>
        <v>0</v>
      </c>
      <c r="BF259" s="204">
        <f>IF(N259="snížená",J259,0)</f>
        <v>0</v>
      </c>
      <c r="BG259" s="204">
        <f>IF(N259="zákl. přenesená",J259,0)</f>
        <v>0</v>
      </c>
      <c r="BH259" s="204">
        <f>IF(N259="sníž. přenesená",J259,0)</f>
        <v>0</v>
      </c>
      <c r="BI259" s="204">
        <f>IF(N259="nulová",J259,0)</f>
        <v>0</v>
      </c>
      <c r="BJ259" s="18" t="s">
        <v>85</v>
      </c>
      <c r="BK259" s="204">
        <f>ROUND(I259*H259,2)</f>
        <v>0</v>
      </c>
      <c r="BL259" s="18" t="s">
        <v>144</v>
      </c>
      <c r="BM259" s="203" t="s">
        <v>824</v>
      </c>
    </row>
    <row r="260" spans="1:65" s="2" customFormat="1" ht="37.9" customHeight="1">
      <c r="A260" s="35"/>
      <c r="B260" s="36"/>
      <c r="C260" s="192" t="s">
        <v>379</v>
      </c>
      <c r="D260" s="192" t="s">
        <v>139</v>
      </c>
      <c r="E260" s="193" t="s">
        <v>825</v>
      </c>
      <c r="F260" s="194" t="s">
        <v>826</v>
      </c>
      <c r="G260" s="195" t="s">
        <v>142</v>
      </c>
      <c r="H260" s="196">
        <v>1</v>
      </c>
      <c r="I260" s="197"/>
      <c r="J260" s="198">
        <f>ROUND(I260*H260,2)</f>
        <v>0</v>
      </c>
      <c r="K260" s="194" t="s">
        <v>143</v>
      </c>
      <c r="L260" s="40"/>
      <c r="M260" s="199" t="s">
        <v>1</v>
      </c>
      <c r="N260" s="200" t="s">
        <v>42</v>
      </c>
      <c r="O260" s="72"/>
      <c r="P260" s="201">
        <f>O260*H260</f>
        <v>0</v>
      </c>
      <c r="Q260" s="201">
        <v>0.00162</v>
      </c>
      <c r="R260" s="201">
        <f>Q260*H260</f>
        <v>0.00162</v>
      </c>
      <c r="S260" s="201">
        <v>0</v>
      </c>
      <c r="T260" s="202">
        <f>S260*H260</f>
        <v>0</v>
      </c>
      <c r="U260" s="35"/>
      <c r="V260" s="35"/>
      <c r="W260" s="35"/>
      <c r="X260" s="35"/>
      <c r="Y260" s="35"/>
      <c r="Z260" s="35"/>
      <c r="AA260" s="35"/>
      <c r="AB260" s="35"/>
      <c r="AC260" s="35"/>
      <c r="AD260" s="35"/>
      <c r="AE260" s="35"/>
      <c r="AR260" s="203" t="s">
        <v>144</v>
      </c>
      <c r="AT260" s="203" t="s">
        <v>139</v>
      </c>
      <c r="AU260" s="203" t="s">
        <v>87</v>
      </c>
      <c r="AY260" s="18" t="s">
        <v>137</v>
      </c>
      <c r="BE260" s="204">
        <f>IF(N260="základní",J260,0)</f>
        <v>0</v>
      </c>
      <c r="BF260" s="204">
        <f>IF(N260="snížená",J260,0)</f>
        <v>0</v>
      </c>
      <c r="BG260" s="204">
        <f>IF(N260="zákl. přenesená",J260,0)</f>
        <v>0</v>
      </c>
      <c r="BH260" s="204">
        <f>IF(N260="sníž. přenesená",J260,0)</f>
        <v>0</v>
      </c>
      <c r="BI260" s="204">
        <f>IF(N260="nulová",J260,0)</f>
        <v>0</v>
      </c>
      <c r="BJ260" s="18" t="s">
        <v>85</v>
      </c>
      <c r="BK260" s="204">
        <f>ROUND(I260*H260,2)</f>
        <v>0</v>
      </c>
      <c r="BL260" s="18" t="s">
        <v>144</v>
      </c>
      <c r="BM260" s="203" t="s">
        <v>827</v>
      </c>
    </row>
    <row r="261" spans="1:47" s="2" customFormat="1" ht="175.5">
      <c r="A261" s="35"/>
      <c r="B261" s="36"/>
      <c r="C261" s="37"/>
      <c r="D261" s="205" t="s">
        <v>146</v>
      </c>
      <c r="E261" s="37"/>
      <c r="F261" s="206" t="s">
        <v>420</v>
      </c>
      <c r="G261" s="37"/>
      <c r="H261" s="37"/>
      <c r="I261" s="207"/>
      <c r="J261" s="37"/>
      <c r="K261" s="37"/>
      <c r="L261" s="40"/>
      <c r="M261" s="208"/>
      <c r="N261" s="209"/>
      <c r="O261" s="72"/>
      <c r="P261" s="72"/>
      <c r="Q261" s="72"/>
      <c r="R261" s="72"/>
      <c r="S261" s="72"/>
      <c r="T261" s="73"/>
      <c r="U261" s="35"/>
      <c r="V261" s="35"/>
      <c r="W261" s="35"/>
      <c r="X261" s="35"/>
      <c r="Y261" s="35"/>
      <c r="Z261" s="35"/>
      <c r="AA261" s="35"/>
      <c r="AB261" s="35"/>
      <c r="AC261" s="35"/>
      <c r="AD261" s="35"/>
      <c r="AE261" s="35"/>
      <c r="AT261" s="18" t="s">
        <v>146</v>
      </c>
      <c r="AU261" s="18" t="s">
        <v>87</v>
      </c>
    </row>
    <row r="262" spans="1:65" s="2" customFormat="1" ht="24.2" customHeight="1">
      <c r="A262" s="35"/>
      <c r="B262" s="36"/>
      <c r="C262" s="242" t="s">
        <v>383</v>
      </c>
      <c r="D262" s="242" t="s">
        <v>309</v>
      </c>
      <c r="E262" s="243" t="s">
        <v>828</v>
      </c>
      <c r="F262" s="244" t="s">
        <v>829</v>
      </c>
      <c r="G262" s="245" t="s">
        <v>142</v>
      </c>
      <c r="H262" s="246">
        <v>1</v>
      </c>
      <c r="I262" s="247"/>
      <c r="J262" s="248">
        <f>ROUND(I262*H262,2)</f>
        <v>0</v>
      </c>
      <c r="K262" s="244" t="s">
        <v>1</v>
      </c>
      <c r="L262" s="249"/>
      <c r="M262" s="250" t="s">
        <v>1</v>
      </c>
      <c r="N262" s="251" t="s">
        <v>42</v>
      </c>
      <c r="O262" s="72"/>
      <c r="P262" s="201">
        <f>O262*H262</f>
        <v>0</v>
      </c>
      <c r="Q262" s="201">
        <v>0.0185</v>
      </c>
      <c r="R262" s="201">
        <f>Q262*H262</f>
        <v>0.0185</v>
      </c>
      <c r="S262" s="201">
        <v>0</v>
      </c>
      <c r="T262" s="202">
        <f>S262*H262</f>
        <v>0</v>
      </c>
      <c r="U262" s="35"/>
      <c r="V262" s="35"/>
      <c r="W262" s="35"/>
      <c r="X262" s="35"/>
      <c r="Y262" s="35"/>
      <c r="Z262" s="35"/>
      <c r="AA262" s="35"/>
      <c r="AB262" s="35"/>
      <c r="AC262" s="35"/>
      <c r="AD262" s="35"/>
      <c r="AE262" s="35"/>
      <c r="AR262" s="203" t="s">
        <v>181</v>
      </c>
      <c r="AT262" s="203" t="s">
        <v>309</v>
      </c>
      <c r="AU262" s="203" t="s">
        <v>87</v>
      </c>
      <c r="AY262" s="18" t="s">
        <v>137</v>
      </c>
      <c r="BE262" s="204">
        <f>IF(N262="základní",J262,0)</f>
        <v>0</v>
      </c>
      <c r="BF262" s="204">
        <f>IF(N262="snížená",J262,0)</f>
        <v>0</v>
      </c>
      <c r="BG262" s="204">
        <f>IF(N262="zákl. přenesená",J262,0)</f>
        <v>0</v>
      </c>
      <c r="BH262" s="204">
        <f>IF(N262="sníž. přenesená",J262,0)</f>
        <v>0</v>
      </c>
      <c r="BI262" s="204">
        <f>IF(N262="nulová",J262,0)</f>
        <v>0</v>
      </c>
      <c r="BJ262" s="18" t="s">
        <v>85</v>
      </c>
      <c r="BK262" s="204">
        <f>ROUND(I262*H262,2)</f>
        <v>0</v>
      </c>
      <c r="BL262" s="18" t="s">
        <v>144</v>
      </c>
      <c r="BM262" s="203" t="s">
        <v>830</v>
      </c>
    </row>
    <row r="263" spans="2:51" s="13" customFormat="1" ht="11.25">
      <c r="B263" s="210"/>
      <c r="C263" s="211"/>
      <c r="D263" s="205" t="s">
        <v>166</v>
      </c>
      <c r="E263" s="212" t="s">
        <v>1</v>
      </c>
      <c r="F263" s="213" t="s">
        <v>831</v>
      </c>
      <c r="G263" s="211"/>
      <c r="H263" s="214">
        <v>1</v>
      </c>
      <c r="I263" s="215"/>
      <c r="J263" s="211"/>
      <c r="K263" s="211"/>
      <c r="L263" s="216"/>
      <c r="M263" s="217"/>
      <c r="N263" s="218"/>
      <c r="O263" s="218"/>
      <c r="P263" s="218"/>
      <c r="Q263" s="218"/>
      <c r="R263" s="218"/>
      <c r="S263" s="218"/>
      <c r="T263" s="219"/>
      <c r="AT263" s="220" t="s">
        <v>166</v>
      </c>
      <c r="AU263" s="220" t="s">
        <v>87</v>
      </c>
      <c r="AV263" s="13" t="s">
        <v>87</v>
      </c>
      <c r="AW263" s="13" t="s">
        <v>34</v>
      </c>
      <c r="AX263" s="13" t="s">
        <v>85</v>
      </c>
      <c r="AY263" s="220" t="s">
        <v>137</v>
      </c>
    </row>
    <row r="264" spans="1:65" s="2" customFormat="1" ht="24.2" customHeight="1">
      <c r="A264" s="35"/>
      <c r="B264" s="36"/>
      <c r="C264" s="242" t="s">
        <v>388</v>
      </c>
      <c r="D264" s="242" t="s">
        <v>309</v>
      </c>
      <c r="E264" s="243" t="s">
        <v>832</v>
      </c>
      <c r="F264" s="244" t="s">
        <v>833</v>
      </c>
      <c r="G264" s="245" t="s">
        <v>142</v>
      </c>
      <c r="H264" s="246">
        <v>1</v>
      </c>
      <c r="I264" s="247"/>
      <c r="J264" s="248">
        <f>ROUND(I264*H264,2)</f>
        <v>0</v>
      </c>
      <c r="K264" s="244" t="s">
        <v>1</v>
      </c>
      <c r="L264" s="249"/>
      <c r="M264" s="250" t="s">
        <v>1</v>
      </c>
      <c r="N264" s="251" t="s">
        <v>42</v>
      </c>
      <c r="O264" s="72"/>
      <c r="P264" s="201">
        <f>O264*H264</f>
        <v>0</v>
      </c>
      <c r="Q264" s="201">
        <v>0.0073</v>
      </c>
      <c r="R264" s="201">
        <f>Q264*H264</f>
        <v>0.0073</v>
      </c>
      <c r="S264" s="201">
        <v>0</v>
      </c>
      <c r="T264" s="202">
        <f>S264*H264</f>
        <v>0</v>
      </c>
      <c r="U264" s="35"/>
      <c r="V264" s="35"/>
      <c r="W264" s="35"/>
      <c r="X264" s="35"/>
      <c r="Y264" s="35"/>
      <c r="Z264" s="35"/>
      <c r="AA264" s="35"/>
      <c r="AB264" s="35"/>
      <c r="AC264" s="35"/>
      <c r="AD264" s="35"/>
      <c r="AE264" s="35"/>
      <c r="AR264" s="203" t="s">
        <v>181</v>
      </c>
      <c r="AT264" s="203" t="s">
        <v>309</v>
      </c>
      <c r="AU264" s="203" t="s">
        <v>87</v>
      </c>
      <c r="AY264" s="18" t="s">
        <v>137</v>
      </c>
      <c r="BE264" s="204">
        <f>IF(N264="základní",J264,0)</f>
        <v>0</v>
      </c>
      <c r="BF264" s="204">
        <f>IF(N264="snížená",J264,0)</f>
        <v>0</v>
      </c>
      <c r="BG264" s="204">
        <f>IF(N264="zákl. přenesená",J264,0)</f>
        <v>0</v>
      </c>
      <c r="BH264" s="204">
        <f>IF(N264="sníž. přenesená",J264,0)</f>
        <v>0</v>
      </c>
      <c r="BI264" s="204">
        <f>IF(N264="nulová",J264,0)</f>
        <v>0</v>
      </c>
      <c r="BJ264" s="18" t="s">
        <v>85</v>
      </c>
      <c r="BK264" s="204">
        <f>ROUND(I264*H264,2)</f>
        <v>0</v>
      </c>
      <c r="BL264" s="18" t="s">
        <v>144</v>
      </c>
      <c r="BM264" s="203" t="s">
        <v>834</v>
      </c>
    </row>
    <row r="265" spans="1:65" s="2" customFormat="1" ht="37.9" customHeight="1">
      <c r="A265" s="35"/>
      <c r="B265" s="36"/>
      <c r="C265" s="192" t="s">
        <v>392</v>
      </c>
      <c r="D265" s="192" t="s">
        <v>139</v>
      </c>
      <c r="E265" s="193" t="s">
        <v>835</v>
      </c>
      <c r="F265" s="194" t="s">
        <v>836</v>
      </c>
      <c r="G265" s="195" t="s">
        <v>142</v>
      </c>
      <c r="H265" s="196">
        <v>3</v>
      </c>
      <c r="I265" s="197"/>
      <c r="J265" s="198">
        <f>ROUND(I265*H265,2)</f>
        <v>0</v>
      </c>
      <c r="K265" s="194" t="s">
        <v>143</v>
      </c>
      <c r="L265" s="40"/>
      <c r="M265" s="199" t="s">
        <v>1</v>
      </c>
      <c r="N265" s="200" t="s">
        <v>42</v>
      </c>
      <c r="O265" s="72"/>
      <c r="P265" s="201">
        <f>O265*H265</f>
        <v>0</v>
      </c>
      <c r="Q265" s="201">
        <v>0</v>
      </c>
      <c r="R265" s="201">
        <f>Q265*H265</f>
        <v>0</v>
      </c>
      <c r="S265" s="201">
        <v>0.00768</v>
      </c>
      <c r="T265" s="202">
        <f>S265*H265</f>
        <v>0.02304</v>
      </c>
      <c r="U265" s="35"/>
      <c r="V265" s="35"/>
      <c r="W265" s="35"/>
      <c r="X265" s="35"/>
      <c r="Y265" s="35"/>
      <c r="Z265" s="35"/>
      <c r="AA265" s="35"/>
      <c r="AB265" s="35"/>
      <c r="AC265" s="35"/>
      <c r="AD265" s="35"/>
      <c r="AE265" s="35"/>
      <c r="AR265" s="203" t="s">
        <v>144</v>
      </c>
      <c r="AT265" s="203" t="s">
        <v>139</v>
      </c>
      <c r="AU265" s="203" t="s">
        <v>87</v>
      </c>
      <c r="AY265" s="18" t="s">
        <v>137</v>
      </c>
      <c r="BE265" s="204">
        <f>IF(N265="základní",J265,0)</f>
        <v>0</v>
      </c>
      <c r="BF265" s="204">
        <f>IF(N265="snížená",J265,0)</f>
        <v>0</v>
      </c>
      <c r="BG265" s="204">
        <f>IF(N265="zákl. přenesená",J265,0)</f>
        <v>0</v>
      </c>
      <c r="BH265" s="204">
        <f>IF(N265="sníž. přenesená",J265,0)</f>
        <v>0</v>
      </c>
      <c r="BI265" s="204">
        <f>IF(N265="nulová",J265,0)</f>
        <v>0</v>
      </c>
      <c r="BJ265" s="18" t="s">
        <v>85</v>
      </c>
      <c r="BK265" s="204">
        <f>ROUND(I265*H265,2)</f>
        <v>0</v>
      </c>
      <c r="BL265" s="18" t="s">
        <v>144</v>
      </c>
      <c r="BM265" s="203" t="s">
        <v>837</v>
      </c>
    </row>
    <row r="266" spans="2:51" s="13" customFormat="1" ht="11.25">
      <c r="B266" s="210"/>
      <c r="C266" s="211"/>
      <c r="D266" s="205" t="s">
        <v>166</v>
      </c>
      <c r="E266" s="212" t="s">
        <v>1</v>
      </c>
      <c r="F266" s="213" t="s">
        <v>838</v>
      </c>
      <c r="G266" s="211"/>
      <c r="H266" s="214">
        <v>3</v>
      </c>
      <c r="I266" s="215"/>
      <c r="J266" s="211"/>
      <c r="K266" s="211"/>
      <c r="L266" s="216"/>
      <c r="M266" s="217"/>
      <c r="N266" s="218"/>
      <c r="O266" s="218"/>
      <c r="P266" s="218"/>
      <c r="Q266" s="218"/>
      <c r="R266" s="218"/>
      <c r="S266" s="218"/>
      <c r="T266" s="219"/>
      <c r="AT266" s="220" t="s">
        <v>166</v>
      </c>
      <c r="AU266" s="220" t="s">
        <v>87</v>
      </c>
      <c r="AV266" s="13" t="s">
        <v>87</v>
      </c>
      <c r="AW266" s="13" t="s">
        <v>34</v>
      </c>
      <c r="AX266" s="13" t="s">
        <v>77</v>
      </c>
      <c r="AY266" s="220" t="s">
        <v>137</v>
      </c>
    </row>
    <row r="267" spans="2:51" s="15" customFormat="1" ht="11.25">
      <c r="B267" s="231"/>
      <c r="C267" s="232"/>
      <c r="D267" s="205" t="s">
        <v>166</v>
      </c>
      <c r="E267" s="233" t="s">
        <v>1</v>
      </c>
      <c r="F267" s="234" t="s">
        <v>231</v>
      </c>
      <c r="G267" s="232"/>
      <c r="H267" s="235">
        <v>3</v>
      </c>
      <c r="I267" s="236"/>
      <c r="J267" s="232"/>
      <c r="K267" s="232"/>
      <c r="L267" s="237"/>
      <c r="M267" s="238"/>
      <c r="N267" s="239"/>
      <c r="O267" s="239"/>
      <c r="P267" s="239"/>
      <c r="Q267" s="239"/>
      <c r="R267" s="239"/>
      <c r="S267" s="239"/>
      <c r="T267" s="240"/>
      <c r="AT267" s="241" t="s">
        <v>166</v>
      </c>
      <c r="AU267" s="241" t="s">
        <v>87</v>
      </c>
      <c r="AV267" s="15" t="s">
        <v>144</v>
      </c>
      <c r="AW267" s="15" t="s">
        <v>34</v>
      </c>
      <c r="AX267" s="15" t="s">
        <v>85</v>
      </c>
      <c r="AY267" s="241" t="s">
        <v>137</v>
      </c>
    </row>
    <row r="268" spans="1:65" s="2" customFormat="1" ht="24.2" customHeight="1">
      <c r="A268" s="35"/>
      <c r="B268" s="36"/>
      <c r="C268" s="192" t="s">
        <v>396</v>
      </c>
      <c r="D268" s="192" t="s">
        <v>139</v>
      </c>
      <c r="E268" s="193" t="s">
        <v>839</v>
      </c>
      <c r="F268" s="194" t="s">
        <v>840</v>
      </c>
      <c r="G268" s="195" t="s">
        <v>142</v>
      </c>
      <c r="H268" s="196">
        <v>1</v>
      </c>
      <c r="I268" s="197"/>
      <c r="J268" s="198">
        <f>ROUND(I268*H268,2)</f>
        <v>0</v>
      </c>
      <c r="K268" s="194" t="s">
        <v>143</v>
      </c>
      <c r="L268" s="40"/>
      <c r="M268" s="199" t="s">
        <v>1</v>
      </c>
      <c r="N268" s="200" t="s">
        <v>42</v>
      </c>
      <c r="O268" s="72"/>
      <c r="P268" s="201">
        <f>O268*H268</f>
        <v>0</v>
      </c>
      <c r="Q268" s="201">
        <v>0.00036</v>
      </c>
      <c r="R268" s="201">
        <f>Q268*H268</f>
        <v>0.00036</v>
      </c>
      <c r="S268" s="201">
        <v>0</v>
      </c>
      <c r="T268" s="202">
        <f>S268*H268</f>
        <v>0</v>
      </c>
      <c r="U268" s="35"/>
      <c r="V268" s="35"/>
      <c r="W268" s="35"/>
      <c r="X268" s="35"/>
      <c r="Y268" s="35"/>
      <c r="Z268" s="35"/>
      <c r="AA268" s="35"/>
      <c r="AB268" s="35"/>
      <c r="AC268" s="35"/>
      <c r="AD268" s="35"/>
      <c r="AE268" s="35"/>
      <c r="AR268" s="203" t="s">
        <v>144</v>
      </c>
      <c r="AT268" s="203" t="s">
        <v>139</v>
      </c>
      <c r="AU268" s="203" t="s">
        <v>87</v>
      </c>
      <c r="AY268" s="18" t="s">
        <v>137</v>
      </c>
      <c r="BE268" s="204">
        <f>IF(N268="základní",J268,0)</f>
        <v>0</v>
      </c>
      <c r="BF268" s="204">
        <f>IF(N268="snížená",J268,0)</f>
        <v>0</v>
      </c>
      <c r="BG268" s="204">
        <f>IF(N268="zákl. přenesená",J268,0)</f>
        <v>0</v>
      </c>
      <c r="BH268" s="204">
        <f>IF(N268="sníž. přenesená",J268,0)</f>
        <v>0</v>
      </c>
      <c r="BI268" s="204">
        <f>IF(N268="nulová",J268,0)</f>
        <v>0</v>
      </c>
      <c r="BJ268" s="18" t="s">
        <v>85</v>
      </c>
      <c r="BK268" s="204">
        <f>ROUND(I268*H268,2)</f>
        <v>0</v>
      </c>
      <c r="BL268" s="18" t="s">
        <v>144</v>
      </c>
      <c r="BM268" s="203" t="s">
        <v>841</v>
      </c>
    </row>
    <row r="269" spans="1:47" s="2" customFormat="1" ht="175.5">
      <c r="A269" s="35"/>
      <c r="B269" s="36"/>
      <c r="C269" s="37"/>
      <c r="D269" s="205" t="s">
        <v>146</v>
      </c>
      <c r="E269" s="37"/>
      <c r="F269" s="206" t="s">
        <v>420</v>
      </c>
      <c r="G269" s="37"/>
      <c r="H269" s="37"/>
      <c r="I269" s="207"/>
      <c r="J269" s="37"/>
      <c r="K269" s="37"/>
      <c r="L269" s="40"/>
      <c r="M269" s="208"/>
      <c r="N269" s="209"/>
      <c r="O269" s="72"/>
      <c r="P269" s="72"/>
      <c r="Q269" s="72"/>
      <c r="R269" s="72"/>
      <c r="S269" s="72"/>
      <c r="T269" s="73"/>
      <c r="U269" s="35"/>
      <c r="V269" s="35"/>
      <c r="W269" s="35"/>
      <c r="X269" s="35"/>
      <c r="Y269" s="35"/>
      <c r="Z269" s="35"/>
      <c r="AA269" s="35"/>
      <c r="AB269" s="35"/>
      <c r="AC269" s="35"/>
      <c r="AD269" s="35"/>
      <c r="AE269" s="35"/>
      <c r="AT269" s="18" t="s">
        <v>146</v>
      </c>
      <c r="AU269" s="18" t="s">
        <v>87</v>
      </c>
    </row>
    <row r="270" spans="1:65" s="2" customFormat="1" ht="24.2" customHeight="1">
      <c r="A270" s="35"/>
      <c r="B270" s="36"/>
      <c r="C270" s="242" t="s">
        <v>400</v>
      </c>
      <c r="D270" s="242" t="s">
        <v>309</v>
      </c>
      <c r="E270" s="243" t="s">
        <v>842</v>
      </c>
      <c r="F270" s="244" t="s">
        <v>843</v>
      </c>
      <c r="G270" s="245" t="s">
        <v>142</v>
      </c>
      <c r="H270" s="246">
        <v>1</v>
      </c>
      <c r="I270" s="247"/>
      <c r="J270" s="248">
        <f>ROUND(I270*H270,2)</f>
        <v>0</v>
      </c>
      <c r="K270" s="244" t="s">
        <v>1</v>
      </c>
      <c r="L270" s="249"/>
      <c r="M270" s="250" t="s">
        <v>1</v>
      </c>
      <c r="N270" s="251" t="s">
        <v>42</v>
      </c>
      <c r="O270" s="72"/>
      <c r="P270" s="201">
        <f>O270*H270</f>
        <v>0</v>
      </c>
      <c r="Q270" s="201">
        <v>0.0373</v>
      </c>
      <c r="R270" s="201">
        <f>Q270*H270</f>
        <v>0.0373</v>
      </c>
      <c r="S270" s="201">
        <v>0</v>
      </c>
      <c r="T270" s="202">
        <f>S270*H270</f>
        <v>0</v>
      </c>
      <c r="U270" s="35"/>
      <c r="V270" s="35"/>
      <c r="W270" s="35"/>
      <c r="X270" s="35"/>
      <c r="Y270" s="35"/>
      <c r="Z270" s="35"/>
      <c r="AA270" s="35"/>
      <c r="AB270" s="35"/>
      <c r="AC270" s="35"/>
      <c r="AD270" s="35"/>
      <c r="AE270" s="35"/>
      <c r="AR270" s="203" t="s">
        <v>181</v>
      </c>
      <c r="AT270" s="203" t="s">
        <v>309</v>
      </c>
      <c r="AU270" s="203" t="s">
        <v>87</v>
      </c>
      <c r="AY270" s="18" t="s">
        <v>137</v>
      </c>
      <c r="BE270" s="204">
        <f>IF(N270="základní",J270,0)</f>
        <v>0</v>
      </c>
      <c r="BF270" s="204">
        <f>IF(N270="snížená",J270,0)</f>
        <v>0</v>
      </c>
      <c r="BG270" s="204">
        <f>IF(N270="zákl. přenesená",J270,0)</f>
        <v>0</v>
      </c>
      <c r="BH270" s="204">
        <f>IF(N270="sníž. přenesená",J270,0)</f>
        <v>0</v>
      </c>
      <c r="BI270" s="204">
        <f>IF(N270="nulová",J270,0)</f>
        <v>0</v>
      </c>
      <c r="BJ270" s="18" t="s">
        <v>85</v>
      </c>
      <c r="BK270" s="204">
        <f>ROUND(I270*H270,2)</f>
        <v>0</v>
      </c>
      <c r="BL270" s="18" t="s">
        <v>144</v>
      </c>
      <c r="BM270" s="203" t="s">
        <v>844</v>
      </c>
    </row>
    <row r="271" spans="2:51" s="13" customFormat="1" ht="11.25">
      <c r="B271" s="210"/>
      <c r="C271" s="211"/>
      <c r="D271" s="205" t="s">
        <v>166</v>
      </c>
      <c r="E271" s="212" t="s">
        <v>1</v>
      </c>
      <c r="F271" s="213" t="s">
        <v>845</v>
      </c>
      <c r="G271" s="211"/>
      <c r="H271" s="214">
        <v>1</v>
      </c>
      <c r="I271" s="215"/>
      <c r="J271" s="211"/>
      <c r="K271" s="211"/>
      <c r="L271" s="216"/>
      <c r="M271" s="217"/>
      <c r="N271" s="218"/>
      <c r="O271" s="218"/>
      <c r="P271" s="218"/>
      <c r="Q271" s="218"/>
      <c r="R271" s="218"/>
      <c r="S271" s="218"/>
      <c r="T271" s="219"/>
      <c r="AT271" s="220" t="s">
        <v>166</v>
      </c>
      <c r="AU271" s="220" t="s">
        <v>87</v>
      </c>
      <c r="AV271" s="13" t="s">
        <v>87</v>
      </c>
      <c r="AW271" s="13" t="s">
        <v>34</v>
      </c>
      <c r="AX271" s="13" t="s">
        <v>85</v>
      </c>
      <c r="AY271" s="220" t="s">
        <v>137</v>
      </c>
    </row>
    <row r="272" spans="1:65" s="2" customFormat="1" ht="24.2" customHeight="1">
      <c r="A272" s="35"/>
      <c r="B272" s="36"/>
      <c r="C272" s="242" t="s">
        <v>404</v>
      </c>
      <c r="D272" s="242" t="s">
        <v>309</v>
      </c>
      <c r="E272" s="243" t="s">
        <v>846</v>
      </c>
      <c r="F272" s="244" t="s">
        <v>847</v>
      </c>
      <c r="G272" s="245" t="s">
        <v>142</v>
      </c>
      <c r="H272" s="246">
        <v>1</v>
      </c>
      <c r="I272" s="247"/>
      <c r="J272" s="248">
        <f>ROUND(I272*H272,2)</f>
        <v>0</v>
      </c>
      <c r="K272" s="244" t="s">
        <v>1</v>
      </c>
      <c r="L272" s="249"/>
      <c r="M272" s="250" t="s">
        <v>1</v>
      </c>
      <c r="N272" s="251" t="s">
        <v>42</v>
      </c>
      <c r="O272" s="72"/>
      <c r="P272" s="201">
        <f>O272*H272</f>
        <v>0</v>
      </c>
      <c r="Q272" s="201">
        <v>0.0015</v>
      </c>
      <c r="R272" s="201">
        <f>Q272*H272</f>
        <v>0.0015</v>
      </c>
      <c r="S272" s="201">
        <v>0</v>
      </c>
      <c r="T272" s="202">
        <f>S272*H272</f>
        <v>0</v>
      </c>
      <c r="U272" s="35"/>
      <c r="V272" s="35"/>
      <c r="W272" s="35"/>
      <c r="X272" s="35"/>
      <c r="Y272" s="35"/>
      <c r="Z272" s="35"/>
      <c r="AA272" s="35"/>
      <c r="AB272" s="35"/>
      <c r="AC272" s="35"/>
      <c r="AD272" s="35"/>
      <c r="AE272" s="35"/>
      <c r="AR272" s="203" t="s">
        <v>181</v>
      </c>
      <c r="AT272" s="203" t="s">
        <v>309</v>
      </c>
      <c r="AU272" s="203" t="s">
        <v>87</v>
      </c>
      <c r="AY272" s="18" t="s">
        <v>137</v>
      </c>
      <c r="BE272" s="204">
        <f>IF(N272="základní",J272,0)</f>
        <v>0</v>
      </c>
      <c r="BF272" s="204">
        <f>IF(N272="snížená",J272,0)</f>
        <v>0</v>
      </c>
      <c r="BG272" s="204">
        <f>IF(N272="zákl. přenesená",J272,0)</f>
        <v>0</v>
      </c>
      <c r="BH272" s="204">
        <f>IF(N272="sníž. přenesená",J272,0)</f>
        <v>0</v>
      </c>
      <c r="BI272" s="204">
        <f>IF(N272="nulová",J272,0)</f>
        <v>0</v>
      </c>
      <c r="BJ272" s="18" t="s">
        <v>85</v>
      </c>
      <c r="BK272" s="204">
        <f>ROUND(I272*H272,2)</f>
        <v>0</v>
      </c>
      <c r="BL272" s="18" t="s">
        <v>144</v>
      </c>
      <c r="BM272" s="203" t="s">
        <v>848</v>
      </c>
    </row>
    <row r="273" spans="1:65" s="2" customFormat="1" ht="37.9" customHeight="1">
      <c r="A273" s="35"/>
      <c r="B273" s="36"/>
      <c r="C273" s="192" t="s">
        <v>408</v>
      </c>
      <c r="D273" s="192" t="s">
        <v>139</v>
      </c>
      <c r="E273" s="193" t="s">
        <v>849</v>
      </c>
      <c r="F273" s="194" t="s">
        <v>850</v>
      </c>
      <c r="G273" s="195" t="s">
        <v>142</v>
      </c>
      <c r="H273" s="196">
        <v>9</v>
      </c>
      <c r="I273" s="197"/>
      <c r="J273" s="198">
        <f>ROUND(I273*H273,2)</f>
        <v>0</v>
      </c>
      <c r="K273" s="194" t="s">
        <v>143</v>
      </c>
      <c r="L273" s="40"/>
      <c r="M273" s="199" t="s">
        <v>1</v>
      </c>
      <c r="N273" s="200" t="s">
        <v>42</v>
      </c>
      <c r="O273" s="72"/>
      <c r="P273" s="201">
        <f>O273*H273</f>
        <v>0</v>
      </c>
      <c r="Q273" s="201">
        <v>0</v>
      </c>
      <c r="R273" s="201">
        <f>Q273*H273</f>
        <v>0</v>
      </c>
      <c r="S273" s="201">
        <v>0</v>
      </c>
      <c r="T273" s="202">
        <f>S273*H273</f>
        <v>0</v>
      </c>
      <c r="U273" s="35"/>
      <c r="V273" s="35"/>
      <c r="W273" s="35"/>
      <c r="X273" s="35"/>
      <c r="Y273" s="35"/>
      <c r="Z273" s="35"/>
      <c r="AA273" s="35"/>
      <c r="AB273" s="35"/>
      <c r="AC273" s="35"/>
      <c r="AD273" s="35"/>
      <c r="AE273" s="35"/>
      <c r="AR273" s="203" t="s">
        <v>144</v>
      </c>
      <c r="AT273" s="203" t="s">
        <v>139</v>
      </c>
      <c r="AU273" s="203" t="s">
        <v>87</v>
      </c>
      <c r="AY273" s="18" t="s">
        <v>137</v>
      </c>
      <c r="BE273" s="204">
        <f>IF(N273="základní",J273,0)</f>
        <v>0</v>
      </c>
      <c r="BF273" s="204">
        <f>IF(N273="snížená",J273,0)</f>
        <v>0</v>
      </c>
      <c r="BG273" s="204">
        <f>IF(N273="zákl. přenesená",J273,0)</f>
        <v>0</v>
      </c>
      <c r="BH273" s="204">
        <f>IF(N273="sníž. přenesená",J273,0)</f>
        <v>0</v>
      </c>
      <c r="BI273" s="204">
        <f>IF(N273="nulová",J273,0)</f>
        <v>0</v>
      </c>
      <c r="BJ273" s="18" t="s">
        <v>85</v>
      </c>
      <c r="BK273" s="204">
        <f>ROUND(I273*H273,2)</f>
        <v>0</v>
      </c>
      <c r="BL273" s="18" t="s">
        <v>144</v>
      </c>
      <c r="BM273" s="203" t="s">
        <v>851</v>
      </c>
    </row>
    <row r="274" spans="1:47" s="2" customFormat="1" ht="175.5">
      <c r="A274" s="35"/>
      <c r="B274" s="36"/>
      <c r="C274" s="37"/>
      <c r="D274" s="205" t="s">
        <v>146</v>
      </c>
      <c r="E274" s="37"/>
      <c r="F274" s="206" t="s">
        <v>420</v>
      </c>
      <c r="G274" s="37"/>
      <c r="H274" s="37"/>
      <c r="I274" s="207"/>
      <c r="J274" s="37"/>
      <c r="K274" s="37"/>
      <c r="L274" s="40"/>
      <c r="M274" s="208"/>
      <c r="N274" s="209"/>
      <c r="O274" s="72"/>
      <c r="P274" s="72"/>
      <c r="Q274" s="72"/>
      <c r="R274" s="72"/>
      <c r="S274" s="72"/>
      <c r="T274" s="73"/>
      <c r="U274" s="35"/>
      <c r="V274" s="35"/>
      <c r="W274" s="35"/>
      <c r="X274" s="35"/>
      <c r="Y274" s="35"/>
      <c r="Z274" s="35"/>
      <c r="AA274" s="35"/>
      <c r="AB274" s="35"/>
      <c r="AC274" s="35"/>
      <c r="AD274" s="35"/>
      <c r="AE274" s="35"/>
      <c r="AT274" s="18" t="s">
        <v>146</v>
      </c>
      <c r="AU274" s="18" t="s">
        <v>87</v>
      </c>
    </row>
    <row r="275" spans="1:65" s="2" customFormat="1" ht="24.2" customHeight="1">
      <c r="A275" s="35"/>
      <c r="B275" s="36"/>
      <c r="C275" s="242" t="s">
        <v>412</v>
      </c>
      <c r="D275" s="242" t="s">
        <v>309</v>
      </c>
      <c r="E275" s="243" t="s">
        <v>852</v>
      </c>
      <c r="F275" s="244" t="s">
        <v>853</v>
      </c>
      <c r="G275" s="245" t="s">
        <v>142</v>
      </c>
      <c r="H275" s="246">
        <v>9</v>
      </c>
      <c r="I275" s="247"/>
      <c r="J275" s="248">
        <f>ROUND(I275*H275,2)</f>
        <v>0</v>
      </c>
      <c r="K275" s="244" t="s">
        <v>1</v>
      </c>
      <c r="L275" s="249"/>
      <c r="M275" s="250" t="s">
        <v>1</v>
      </c>
      <c r="N275" s="251" t="s">
        <v>42</v>
      </c>
      <c r="O275" s="72"/>
      <c r="P275" s="201">
        <f>O275*H275</f>
        <v>0</v>
      </c>
      <c r="Q275" s="201">
        <v>0.0027</v>
      </c>
      <c r="R275" s="201">
        <f>Q275*H275</f>
        <v>0.024300000000000002</v>
      </c>
      <c r="S275" s="201">
        <v>0</v>
      </c>
      <c r="T275" s="202">
        <f>S275*H275</f>
        <v>0</v>
      </c>
      <c r="U275" s="35"/>
      <c r="V275" s="35"/>
      <c r="W275" s="35"/>
      <c r="X275" s="35"/>
      <c r="Y275" s="35"/>
      <c r="Z275" s="35"/>
      <c r="AA275" s="35"/>
      <c r="AB275" s="35"/>
      <c r="AC275" s="35"/>
      <c r="AD275" s="35"/>
      <c r="AE275" s="35"/>
      <c r="AR275" s="203" t="s">
        <v>181</v>
      </c>
      <c r="AT275" s="203" t="s">
        <v>309</v>
      </c>
      <c r="AU275" s="203" t="s">
        <v>87</v>
      </c>
      <c r="AY275" s="18" t="s">
        <v>137</v>
      </c>
      <c r="BE275" s="204">
        <f>IF(N275="základní",J275,0)</f>
        <v>0</v>
      </c>
      <c r="BF275" s="204">
        <f>IF(N275="snížená",J275,0)</f>
        <v>0</v>
      </c>
      <c r="BG275" s="204">
        <f>IF(N275="zákl. přenesená",J275,0)</f>
        <v>0</v>
      </c>
      <c r="BH275" s="204">
        <f>IF(N275="sníž. přenesená",J275,0)</f>
        <v>0</v>
      </c>
      <c r="BI275" s="204">
        <f>IF(N275="nulová",J275,0)</f>
        <v>0</v>
      </c>
      <c r="BJ275" s="18" t="s">
        <v>85</v>
      </c>
      <c r="BK275" s="204">
        <f>ROUND(I275*H275,2)</f>
        <v>0</v>
      </c>
      <c r="BL275" s="18" t="s">
        <v>144</v>
      </c>
      <c r="BM275" s="203" t="s">
        <v>854</v>
      </c>
    </row>
    <row r="276" spans="1:65" s="2" customFormat="1" ht="14.45" customHeight="1">
      <c r="A276" s="35"/>
      <c r="B276" s="36"/>
      <c r="C276" s="192" t="s">
        <v>416</v>
      </c>
      <c r="D276" s="192" t="s">
        <v>139</v>
      </c>
      <c r="E276" s="193" t="s">
        <v>855</v>
      </c>
      <c r="F276" s="194" t="s">
        <v>856</v>
      </c>
      <c r="G276" s="195" t="s">
        <v>171</v>
      </c>
      <c r="H276" s="196">
        <v>114</v>
      </c>
      <c r="I276" s="197"/>
      <c r="J276" s="198">
        <f>ROUND(I276*H276,2)</f>
        <v>0</v>
      </c>
      <c r="K276" s="194" t="s">
        <v>143</v>
      </c>
      <c r="L276" s="40"/>
      <c r="M276" s="199" t="s">
        <v>1</v>
      </c>
      <c r="N276" s="200" t="s">
        <v>42</v>
      </c>
      <c r="O276" s="72"/>
      <c r="P276" s="201">
        <f>O276*H276</f>
        <v>0</v>
      </c>
      <c r="Q276" s="201">
        <v>0</v>
      </c>
      <c r="R276" s="201">
        <f>Q276*H276</f>
        <v>0</v>
      </c>
      <c r="S276" s="201">
        <v>0</v>
      </c>
      <c r="T276" s="202">
        <f>S276*H276</f>
        <v>0</v>
      </c>
      <c r="U276" s="35"/>
      <c r="V276" s="35"/>
      <c r="W276" s="35"/>
      <c r="X276" s="35"/>
      <c r="Y276" s="35"/>
      <c r="Z276" s="35"/>
      <c r="AA276" s="35"/>
      <c r="AB276" s="35"/>
      <c r="AC276" s="35"/>
      <c r="AD276" s="35"/>
      <c r="AE276" s="35"/>
      <c r="AR276" s="203" t="s">
        <v>144</v>
      </c>
      <c r="AT276" s="203" t="s">
        <v>139</v>
      </c>
      <c r="AU276" s="203" t="s">
        <v>87</v>
      </c>
      <c r="AY276" s="18" t="s">
        <v>137</v>
      </c>
      <c r="BE276" s="204">
        <f>IF(N276="základní",J276,0)</f>
        <v>0</v>
      </c>
      <c r="BF276" s="204">
        <f>IF(N276="snížená",J276,0)</f>
        <v>0</v>
      </c>
      <c r="BG276" s="204">
        <f>IF(N276="zákl. přenesená",J276,0)</f>
        <v>0</v>
      </c>
      <c r="BH276" s="204">
        <f>IF(N276="sníž. přenesená",J276,0)</f>
        <v>0</v>
      </c>
      <c r="BI276" s="204">
        <f>IF(N276="nulová",J276,0)</f>
        <v>0</v>
      </c>
      <c r="BJ276" s="18" t="s">
        <v>85</v>
      </c>
      <c r="BK276" s="204">
        <f>ROUND(I276*H276,2)</f>
        <v>0</v>
      </c>
      <c r="BL276" s="18" t="s">
        <v>144</v>
      </c>
      <c r="BM276" s="203" t="s">
        <v>857</v>
      </c>
    </row>
    <row r="277" spans="1:47" s="2" customFormat="1" ht="97.5">
      <c r="A277" s="35"/>
      <c r="B277" s="36"/>
      <c r="C277" s="37"/>
      <c r="D277" s="205" t="s">
        <v>146</v>
      </c>
      <c r="E277" s="37"/>
      <c r="F277" s="206" t="s">
        <v>437</v>
      </c>
      <c r="G277" s="37"/>
      <c r="H277" s="37"/>
      <c r="I277" s="207"/>
      <c r="J277" s="37"/>
      <c r="K277" s="37"/>
      <c r="L277" s="40"/>
      <c r="M277" s="208"/>
      <c r="N277" s="209"/>
      <c r="O277" s="72"/>
      <c r="P277" s="72"/>
      <c r="Q277" s="72"/>
      <c r="R277" s="72"/>
      <c r="S277" s="72"/>
      <c r="T277" s="73"/>
      <c r="U277" s="35"/>
      <c r="V277" s="35"/>
      <c r="W277" s="35"/>
      <c r="X277" s="35"/>
      <c r="Y277" s="35"/>
      <c r="Z277" s="35"/>
      <c r="AA277" s="35"/>
      <c r="AB277" s="35"/>
      <c r="AC277" s="35"/>
      <c r="AD277" s="35"/>
      <c r="AE277" s="35"/>
      <c r="AT277" s="18" t="s">
        <v>146</v>
      </c>
      <c r="AU277" s="18" t="s">
        <v>87</v>
      </c>
    </row>
    <row r="278" spans="2:51" s="13" customFormat="1" ht="11.25">
      <c r="B278" s="210"/>
      <c r="C278" s="211"/>
      <c r="D278" s="205" t="s">
        <v>166</v>
      </c>
      <c r="E278" s="212" t="s">
        <v>1</v>
      </c>
      <c r="F278" s="213" t="s">
        <v>858</v>
      </c>
      <c r="G278" s="211"/>
      <c r="H278" s="214">
        <v>114</v>
      </c>
      <c r="I278" s="215"/>
      <c r="J278" s="211"/>
      <c r="K278" s="211"/>
      <c r="L278" s="216"/>
      <c r="M278" s="217"/>
      <c r="N278" s="218"/>
      <c r="O278" s="218"/>
      <c r="P278" s="218"/>
      <c r="Q278" s="218"/>
      <c r="R278" s="218"/>
      <c r="S278" s="218"/>
      <c r="T278" s="219"/>
      <c r="AT278" s="220" t="s">
        <v>166</v>
      </c>
      <c r="AU278" s="220" t="s">
        <v>87</v>
      </c>
      <c r="AV278" s="13" t="s">
        <v>87</v>
      </c>
      <c r="AW278" s="13" t="s">
        <v>34</v>
      </c>
      <c r="AX278" s="13" t="s">
        <v>85</v>
      </c>
      <c r="AY278" s="220" t="s">
        <v>137</v>
      </c>
    </row>
    <row r="279" spans="1:65" s="2" customFormat="1" ht="24.2" customHeight="1">
      <c r="A279" s="35"/>
      <c r="B279" s="36"/>
      <c r="C279" s="192" t="s">
        <v>421</v>
      </c>
      <c r="D279" s="192" t="s">
        <v>139</v>
      </c>
      <c r="E279" s="193" t="s">
        <v>859</v>
      </c>
      <c r="F279" s="194" t="s">
        <v>860</v>
      </c>
      <c r="G279" s="195" t="s">
        <v>171</v>
      </c>
      <c r="H279" s="196">
        <v>114</v>
      </c>
      <c r="I279" s="197"/>
      <c r="J279" s="198">
        <f>ROUND(I279*H279,2)</f>
        <v>0</v>
      </c>
      <c r="K279" s="194" t="s">
        <v>143</v>
      </c>
      <c r="L279" s="40"/>
      <c r="M279" s="199" t="s">
        <v>1</v>
      </c>
      <c r="N279" s="200" t="s">
        <v>42</v>
      </c>
      <c r="O279" s="72"/>
      <c r="P279" s="201">
        <f>O279*H279</f>
        <v>0</v>
      </c>
      <c r="Q279" s="201">
        <v>0</v>
      </c>
      <c r="R279" s="201">
        <f>Q279*H279</f>
        <v>0</v>
      </c>
      <c r="S279" s="201">
        <v>0</v>
      </c>
      <c r="T279" s="202">
        <f>S279*H279</f>
        <v>0</v>
      </c>
      <c r="U279" s="35"/>
      <c r="V279" s="35"/>
      <c r="W279" s="35"/>
      <c r="X279" s="35"/>
      <c r="Y279" s="35"/>
      <c r="Z279" s="35"/>
      <c r="AA279" s="35"/>
      <c r="AB279" s="35"/>
      <c r="AC279" s="35"/>
      <c r="AD279" s="35"/>
      <c r="AE279" s="35"/>
      <c r="AR279" s="203" t="s">
        <v>144</v>
      </c>
      <c r="AT279" s="203" t="s">
        <v>139</v>
      </c>
      <c r="AU279" s="203" t="s">
        <v>87</v>
      </c>
      <c r="AY279" s="18" t="s">
        <v>137</v>
      </c>
      <c r="BE279" s="204">
        <f>IF(N279="základní",J279,0)</f>
        <v>0</v>
      </c>
      <c r="BF279" s="204">
        <f>IF(N279="snížená",J279,0)</f>
        <v>0</v>
      </c>
      <c r="BG279" s="204">
        <f>IF(N279="zákl. přenesená",J279,0)</f>
        <v>0</v>
      </c>
      <c r="BH279" s="204">
        <f>IF(N279="sníž. přenesená",J279,0)</f>
        <v>0</v>
      </c>
      <c r="BI279" s="204">
        <f>IF(N279="nulová",J279,0)</f>
        <v>0</v>
      </c>
      <c r="BJ279" s="18" t="s">
        <v>85</v>
      </c>
      <c r="BK279" s="204">
        <f>ROUND(I279*H279,2)</f>
        <v>0</v>
      </c>
      <c r="BL279" s="18" t="s">
        <v>144</v>
      </c>
      <c r="BM279" s="203" t="s">
        <v>861</v>
      </c>
    </row>
    <row r="280" spans="1:47" s="2" customFormat="1" ht="29.25">
      <c r="A280" s="35"/>
      <c r="B280" s="36"/>
      <c r="C280" s="37"/>
      <c r="D280" s="205" t="s">
        <v>146</v>
      </c>
      <c r="E280" s="37"/>
      <c r="F280" s="206" t="s">
        <v>442</v>
      </c>
      <c r="G280" s="37"/>
      <c r="H280" s="37"/>
      <c r="I280" s="207"/>
      <c r="J280" s="37"/>
      <c r="K280" s="37"/>
      <c r="L280" s="40"/>
      <c r="M280" s="208"/>
      <c r="N280" s="209"/>
      <c r="O280" s="72"/>
      <c r="P280" s="72"/>
      <c r="Q280" s="72"/>
      <c r="R280" s="72"/>
      <c r="S280" s="72"/>
      <c r="T280" s="73"/>
      <c r="U280" s="35"/>
      <c r="V280" s="35"/>
      <c r="W280" s="35"/>
      <c r="X280" s="35"/>
      <c r="Y280" s="35"/>
      <c r="Z280" s="35"/>
      <c r="AA280" s="35"/>
      <c r="AB280" s="35"/>
      <c r="AC280" s="35"/>
      <c r="AD280" s="35"/>
      <c r="AE280" s="35"/>
      <c r="AT280" s="18" t="s">
        <v>146</v>
      </c>
      <c r="AU280" s="18" t="s">
        <v>87</v>
      </c>
    </row>
    <row r="281" spans="2:51" s="13" customFormat="1" ht="11.25">
      <c r="B281" s="210"/>
      <c r="C281" s="211"/>
      <c r="D281" s="205" t="s">
        <v>166</v>
      </c>
      <c r="E281" s="212" t="s">
        <v>1</v>
      </c>
      <c r="F281" s="213" t="s">
        <v>858</v>
      </c>
      <c r="G281" s="211"/>
      <c r="H281" s="214">
        <v>114</v>
      </c>
      <c r="I281" s="215"/>
      <c r="J281" s="211"/>
      <c r="K281" s="211"/>
      <c r="L281" s="216"/>
      <c r="M281" s="217"/>
      <c r="N281" s="218"/>
      <c r="O281" s="218"/>
      <c r="P281" s="218"/>
      <c r="Q281" s="218"/>
      <c r="R281" s="218"/>
      <c r="S281" s="218"/>
      <c r="T281" s="219"/>
      <c r="AT281" s="220" t="s">
        <v>166</v>
      </c>
      <c r="AU281" s="220" t="s">
        <v>87</v>
      </c>
      <c r="AV281" s="13" t="s">
        <v>87</v>
      </c>
      <c r="AW281" s="13" t="s">
        <v>34</v>
      </c>
      <c r="AX281" s="13" t="s">
        <v>85</v>
      </c>
      <c r="AY281" s="220" t="s">
        <v>137</v>
      </c>
    </row>
    <row r="282" spans="1:65" s="2" customFormat="1" ht="37.9" customHeight="1">
      <c r="A282" s="35"/>
      <c r="B282" s="36"/>
      <c r="C282" s="192" t="s">
        <v>425</v>
      </c>
      <c r="D282" s="192" t="s">
        <v>139</v>
      </c>
      <c r="E282" s="193" t="s">
        <v>862</v>
      </c>
      <c r="F282" s="194" t="s">
        <v>863</v>
      </c>
      <c r="G282" s="195" t="s">
        <v>142</v>
      </c>
      <c r="H282" s="196">
        <v>1</v>
      </c>
      <c r="I282" s="197"/>
      <c r="J282" s="198">
        <f>ROUND(I282*H282,2)</f>
        <v>0</v>
      </c>
      <c r="K282" s="194" t="s">
        <v>143</v>
      </c>
      <c r="L282" s="40"/>
      <c r="M282" s="199" t="s">
        <v>1</v>
      </c>
      <c r="N282" s="200" t="s">
        <v>42</v>
      </c>
      <c r="O282" s="72"/>
      <c r="P282" s="201">
        <f>O282*H282</f>
        <v>0</v>
      </c>
      <c r="Q282" s="201">
        <v>1.25743</v>
      </c>
      <c r="R282" s="201">
        <f>Q282*H282</f>
        <v>1.25743</v>
      </c>
      <c r="S282" s="201">
        <v>0</v>
      </c>
      <c r="T282" s="202">
        <f>S282*H282</f>
        <v>0</v>
      </c>
      <c r="U282" s="35"/>
      <c r="V282" s="35"/>
      <c r="W282" s="35"/>
      <c r="X282" s="35"/>
      <c r="Y282" s="35"/>
      <c r="Z282" s="35"/>
      <c r="AA282" s="35"/>
      <c r="AB282" s="35"/>
      <c r="AC282" s="35"/>
      <c r="AD282" s="35"/>
      <c r="AE282" s="35"/>
      <c r="AR282" s="203" t="s">
        <v>144</v>
      </c>
      <c r="AT282" s="203" t="s">
        <v>139</v>
      </c>
      <c r="AU282" s="203" t="s">
        <v>87</v>
      </c>
      <c r="AY282" s="18" t="s">
        <v>137</v>
      </c>
      <c r="BE282" s="204">
        <f>IF(N282="základní",J282,0)</f>
        <v>0</v>
      </c>
      <c r="BF282" s="204">
        <f>IF(N282="snížená",J282,0)</f>
        <v>0</v>
      </c>
      <c r="BG282" s="204">
        <f>IF(N282="zákl. přenesená",J282,0)</f>
        <v>0</v>
      </c>
      <c r="BH282" s="204">
        <f>IF(N282="sníž. přenesená",J282,0)</f>
        <v>0</v>
      </c>
      <c r="BI282" s="204">
        <f>IF(N282="nulová",J282,0)</f>
        <v>0</v>
      </c>
      <c r="BJ282" s="18" t="s">
        <v>85</v>
      </c>
      <c r="BK282" s="204">
        <f>ROUND(I282*H282,2)</f>
        <v>0</v>
      </c>
      <c r="BL282" s="18" t="s">
        <v>144</v>
      </c>
      <c r="BM282" s="203" t="s">
        <v>864</v>
      </c>
    </row>
    <row r="283" spans="1:47" s="2" customFormat="1" ht="97.5">
      <c r="A283" s="35"/>
      <c r="B283" s="36"/>
      <c r="C283" s="37"/>
      <c r="D283" s="205" t="s">
        <v>146</v>
      </c>
      <c r="E283" s="37"/>
      <c r="F283" s="206" t="s">
        <v>865</v>
      </c>
      <c r="G283" s="37"/>
      <c r="H283" s="37"/>
      <c r="I283" s="207"/>
      <c r="J283" s="37"/>
      <c r="K283" s="37"/>
      <c r="L283" s="40"/>
      <c r="M283" s="208"/>
      <c r="N283" s="209"/>
      <c r="O283" s="72"/>
      <c r="P283" s="72"/>
      <c r="Q283" s="72"/>
      <c r="R283" s="72"/>
      <c r="S283" s="72"/>
      <c r="T283" s="73"/>
      <c r="U283" s="35"/>
      <c r="V283" s="35"/>
      <c r="W283" s="35"/>
      <c r="X283" s="35"/>
      <c r="Y283" s="35"/>
      <c r="Z283" s="35"/>
      <c r="AA283" s="35"/>
      <c r="AB283" s="35"/>
      <c r="AC283" s="35"/>
      <c r="AD283" s="35"/>
      <c r="AE283" s="35"/>
      <c r="AT283" s="18" t="s">
        <v>146</v>
      </c>
      <c r="AU283" s="18" t="s">
        <v>87</v>
      </c>
    </row>
    <row r="284" spans="1:65" s="2" customFormat="1" ht="49.15" customHeight="1">
      <c r="A284" s="35"/>
      <c r="B284" s="36"/>
      <c r="C284" s="242" t="s">
        <v>429</v>
      </c>
      <c r="D284" s="242" t="s">
        <v>309</v>
      </c>
      <c r="E284" s="243" t="s">
        <v>866</v>
      </c>
      <c r="F284" s="244" t="s">
        <v>867</v>
      </c>
      <c r="G284" s="245" t="s">
        <v>142</v>
      </c>
      <c r="H284" s="246">
        <v>1</v>
      </c>
      <c r="I284" s="247"/>
      <c r="J284" s="248">
        <f>ROUND(I284*H284,2)</f>
        <v>0</v>
      </c>
      <c r="K284" s="244" t="s">
        <v>1</v>
      </c>
      <c r="L284" s="249"/>
      <c r="M284" s="250" t="s">
        <v>1</v>
      </c>
      <c r="N284" s="251" t="s">
        <v>42</v>
      </c>
      <c r="O284" s="72"/>
      <c r="P284" s="201">
        <f>O284*H284</f>
        <v>0</v>
      </c>
      <c r="Q284" s="201">
        <v>0.035</v>
      </c>
      <c r="R284" s="201">
        <f>Q284*H284</f>
        <v>0.035</v>
      </c>
      <c r="S284" s="201">
        <v>0</v>
      </c>
      <c r="T284" s="202">
        <f>S284*H284</f>
        <v>0</v>
      </c>
      <c r="U284" s="35"/>
      <c r="V284" s="35"/>
      <c r="W284" s="35"/>
      <c r="X284" s="35"/>
      <c r="Y284" s="35"/>
      <c r="Z284" s="35"/>
      <c r="AA284" s="35"/>
      <c r="AB284" s="35"/>
      <c r="AC284" s="35"/>
      <c r="AD284" s="35"/>
      <c r="AE284" s="35"/>
      <c r="AR284" s="203" t="s">
        <v>181</v>
      </c>
      <c r="AT284" s="203" t="s">
        <v>309</v>
      </c>
      <c r="AU284" s="203" t="s">
        <v>87</v>
      </c>
      <c r="AY284" s="18" t="s">
        <v>137</v>
      </c>
      <c r="BE284" s="204">
        <f>IF(N284="základní",J284,0)</f>
        <v>0</v>
      </c>
      <c r="BF284" s="204">
        <f>IF(N284="snížená",J284,0)</f>
        <v>0</v>
      </c>
      <c r="BG284" s="204">
        <f>IF(N284="zákl. přenesená",J284,0)</f>
        <v>0</v>
      </c>
      <c r="BH284" s="204">
        <f>IF(N284="sníž. přenesená",J284,0)</f>
        <v>0</v>
      </c>
      <c r="BI284" s="204">
        <f>IF(N284="nulová",J284,0)</f>
        <v>0</v>
      </c>
      <c r="BJ284" s="18" t="s">
        <v>85</v>
      </c>
      <c r="BK284" s="204">
        <f>ROUND(I284*H284,2)</f>
        <v>0</v>
      </c>
      <c r="BL284" s="18" t="s">
        <v>144</v>
      </c>
      <c r="BM284" s="203" t="s">
        <v>868</v>
      </c>
    </row>
    <row r="285" spans="2:51" s="13" customFormat="1" ht="11.25">
      <c r="B285" s="210"/>
      <c r="C285" s="211"/>
      <c r="D285" s="205" t="s">
        <v>166</v>
      </c>
      <c r="E285" s="212" t="s">
        <v>1</v>
      </c>
      <c r="F285" s="213" t="s">
        <v>869</v>
      </c>
      <c r="G285" s="211"/>
      <c r="H285" s="214">
        <v>1</v>
      </c>
      <c r="I285" s="215"/>
      <c r="J285" s="211"/>
      <c r="K285" s="211"/>
      <c r="L285" s="216"/>
      <c r="M285" s="217"/>
      <c r="N285" s="218"/>
      <c r="O285" s="218"/>
      <c r="P285" s="218"/>
      <c r="Q285" s="218"/>
      <c r="R285" s="218"/>
      <c r="S285" s="218"/>
      <c r="T285" s="219"/>
      <c r="AT285" s="220" t="s">
        <v>166</v>
      </c>
      <c r="AU285" s="220" t="s">
        <v>87</v>
      </c>
      <c r="AV285" s="13" t="s">
        <v>87</v>
      </c>
      <c r="AW285" s="13" t="s">
        <v>34</v>
      </c>
      <c r="AX285" s="13" t="s">
        <v>85</v>
      </c>
      <c r="AY285" s="220" t="s">
        <v>137</v>
      </c>
    </row>
    <row r="286" spans="1:65" s="2" customFormat="1" ht="14.45" customHeight="1">
      <c r="A286" s="35"/>
      <c r="B286" s="36"/>
      <c r="C286" s="192" t="s">
        <v>433</v>
      </c>
      <c r="D286" s="192" t="s">
        <v>139</v>
      </c>
      <c r="E286" s="193" t="s">
        <v>870</v>
      </c>
      <c r="F286" s="194" t="s">
        <v>871</v>
      </c>
      <c r="G286" s="195" t="s">
        <v>142</v>
      </c>
      <c r="H286" s="196">
        <v>9</v>
      </c>
      <c r="I286" s="197"/>
      <c r="J286" s="198">
        <f>ROUND(I286*H286,2)</f>
        <v>0</v>
      </c>
      <c r="K286" s="194" t="s">
        <v>143</v>
      </c>
      <c r="L286" s="40"/>
      <c r="M286" s="199" t="s">
        <v>1</v>
      </c>
      <c r="N286" s="200" t="s">
        <v>42</v>
      </c>
      <c r="O286" s="72"/>
      <c r="P286" s="201">
        <f>O286*H286</f>
        <v>0</v>
      </c>
      <c r="Q286" s="201">
        <v>0.06383</v>
      </c>
      <c r="R286" s="201">
        <f>Q286*H286</f>
        <v>0.57447</v>
      </c>
      <c r="S286" s="201">
        <v>0</v>
      </c>
      <c r="T286" s="202">
        <f>S286*H286</f>
        <v>0</v>
      </c>
      <c r="U286" s="35"/>
      <c r="V286" s="35"/>
      <c r="W286" s="35"/>
      <c r="X286" s="35"/>
      <c r="Y286" s="35"/>
      <c r="Z286" s="35"/>
      <c r="AA286" s="35"/>
      <c r="AB286" s="35"/>
      <c r="AC286" s="35"/>
      <c r="AD286" s="35"/>
      <c r="AE286" s="35"/>
      <c r="AR286" s="203" t="s">
        <v>144</v>
      </c>
      <c r="AT286" s="203" t="s">
        <v>139</v>
      </c>
      <c r="AU286" s="203" t="s">
        <v>87</v>
      </c>
      <c r="AY286" s="18" t="s">
        <v>137</v>
      </c>
      <c r="BE286" s="204">
        <f>IF(N286="základní",J286,0)</f>
        <v>0</v>
      </c>
      <c r="BF286" s="204">
        <f>IF(N286="snížená",J286,0)</f>
        <v>0</v>
      </c>
      <c r="BG286" s="204">
        <f>IF(N286="zákl. přenesená",J286,0)</f>
        <v>0</v>
      </c>
      <c r="BH286" s="204">
        <f>IF(N286="sníž. přenesená",J286,0)</f>
        <v>0</v>
      </c>
      <c r="BI286" s="204">
        <f>IF(N286="nulová",J286,0)</f>
        <v>0</v>
      </c>
      <c r="BJ286" s="18" t="s">
        <v>85</v>
      </c>
      <c r="BK286" s="204">
        <f>ROUND(I286*H286,2)</f>
        <v>0</v>
      </c>
      <c r="BL286" s="18" t="s">
        <v>144</v>
      </c>
      <c r="BM286" s="203" t="s">
        <v>872</v>
      </c>
    </row>
    <row r="287" spans="1:47" s="2" customFormat="1" ht="39">
      <c r="A287" s="35"/>
      <c r="B287" s="36"/>
      <c r="C287" s="37"/>
      <c r="D287" s="205" t="s">
        <v>146</v>
      </c>
      <c r="E287" s="37"/>
      <c r="F287" s="206" t="s">
        <v>451</v>
      </c>
      <c r="G287" s="37"/>
      <c r="H287" s="37"/>
      <c r="I287" s="207"/>
      <c r="J287" s="37"/>
      <c r="K287" s="37"/>
      <c r="L287" s="40"/>
      <c r="M287" s="208"/>
      <c r="N287" s="209"/>
      <c r="O287" s="72"/>
      <c r="P287" s="72"/>
      <c r="Q287" s="72"/>
      <c r="R287" s="72"/>
      <c r="S287" s="72"/>
      <c r="T287" s="73"/>
      <c r="U287" s="35"/>
      <c r="V287" s="35"/>
      <c r="W287" s="35"/>
      <c r="X287" s="35"/>
      <c r="Y287" s="35"/>
      <c r="Z287" s="35"/>
      <c r="AA287" s="35"/>
      <c r="AB287" s="35"/>
      <c r="AC287" s="35"/>
      <c r="AD287" s="35"/>
      <c r="AE287" s="35"/>
      <c r="AT287" s="18" t="s">
        <v>146</v>
      </c>
      <c r="AU287" s="18" t="s">
        <v>87</v>
      </c>
    </row>
    <row r="288" spans="1:65" s="2" customFormat="1" ht="24.2" customHeight="1">
      <c r="A288" s="35"/>
      <c r="B288" s="36"/>
      <c r="C288" s="242" t="s">
        <v>438</v>
      </c>
      <c r="D288" s="242" t="s">
        <v>309</v>
      </c>
      <c r="E288" s="243" t="s">
        <v>873</v>
      </c>
      <c r="F288" s="244" t="s">
        <v>874</v>
      </c>
      <c r="G288" s="245" t="s">
        <v>142</v>
      </c>
      <c r="H288" s="246">
        <v>9</v>
      </c>
      <c r="I288" s="247"/>
      <c r="J288" s="248">
        <f>ROUND(I288*H288,2)</f>
        <v>0</v>
      </c>
      <c r="K288" s="244" t="s">
        <v>1</v>
      </c>
      <c r="L288" s="249"/>
      <c r="M288" s="250" t="s">
        <v>1</v>
      </c>
      <c r="N288" s="251" t="s">
        <v>42</v>
      </c>
      <c r="O288" s="72"/>
      <c r="P288" s="201">
        <f>O288*H288</f>
        <v>0</v>
      </c>
      <c r="Q288" s="201">
        <v>0.0093</v>
      </c>
      <c r="R288" s="201">
        <f>Q288*H288</f>
        <v>0.0837</v>
      </c>
      <c r="S288" s="201">
        <v>0</v>
      </c>
      <c r="T288" s="202">
        <f>S288*H288</f>
        <v>0</v>
      </c>
      <c r="U288" s="35"/>
      <c r="V288" s="35"/>
      <c r="W288" s="35"/>
      <c r="X288" s="35"/>
      <c r="Y288" s="35"/>
      <c r="Z288" s="35"/>
      <c r="AA288" s="35"/>
      <c r="AB288" s="35"/>
      <c r="AC288" s="35"/>
      <c r="AD288" s="35"/>
      <c r="AE288" s="35"/>
      <c r="AR288" s="203" t="s">
        <v>181</v>
      </c>
      <c r="AT288" s="203" t="s">
        <v>309</v>
      </c>
      <c r="AU288" s="203" t="s">
        <v>87</v>
      </c>
      <c r="AY288" s="18" t="s">
        <v>137</v>
      </c>
      <c r="BE288" s="204">
        <f>IF(N288="základní",J288,0)</f>
        <v>0</v>
      </c>
      <c r="BF288" s="204">
        <f>IF(N288="snížená",J288,0)</f>
        <v>0</v>
      </c>
      <c r="BG288" s="204">
        <f>IF(N288="zákl. přenesená",J288,0)</f>
        <v>0</v>
      </c>
      <c r="BH288" s="204">
        <f>IF(N288="sníž. přenesená",J288,0)</f>
        <v>0</v>
      </c>
      <c r="BI288" s="204">
        <f>IF(N288="nulová",J288,0)</f>
        <v>0</v>
      </c>
      <c r="BJ288" s="18" t="s">
        <v>85</v>
      </c>
      <c r="BK288" s="204">
        <f>ROUND(I288*H288,2)</f>
        <v>0</v>
      </c>
      <c r="BL288" s="18" t="s">
        <v>144</v>
      </c>
      <c r="BM288" s="203" t="s">
        <v>875</v>
      </c>
    </row>
    <row r="289" spans="1:65" s="2" customFormat="1" ht="14.45" customHeight="1">
      <c r="A289" s="35"/>
      <c r="B289" s="36"/>
      <c r="C289" s="192" t="s">
        <v>443</v>
      </c>
      <c r="D289" s="192" t="s">
        <v>139</v>
      </c>
      <c r="E289" s="193" t="s">
        <v>448</v>
      </c>
      <c r="F289" s="194" t="s">
        <v>449</v>
      </c>
      <c r="G289" s="195" t="s">
        <v>142</v>
      </c>
      <c r="H289" s="196">
        <v>1</v>
      </c>
      <c r="I289" s="197"/>
      <c r="J289" s="198">
        <f>ROUND(I289*H289,2)</f>
        <v>0</v>
      </c>
      <c r="K289" s="194" t="s">
        <v>143</v>
      </c>
      <c r="L289" s="40"/>
      <c r="M289" s="199" t="s">
        <v>1</v>
      </c>
      <c r="N289" s="200" t="s">
        <v>42</v>
      </c>
      <c r="O289" s="72"/>
      <c r="P289" s="201">
        <f>O289*H289</f>
        <v>0</v>
      </c>
      <c r="Q289" s="201">
        <v>0.12303</v>
      </c>
      <c r="R289" s="201">
        <f>Q289*H289</f>
        <v>0.12303</v>
      </c>
      <c r="S289" s="201">
        <v>0</v>
      </c>
      <c r="T289" s="202">
        <f>S289*H289</f>
        <v>0</v>
      </c>
      <c r="U289" s="35"/>
      <c r="V289" s="35"/>
      <c r="W289" s="35"/>
      <c r="X289" s="35"/>
      <c r="Y289" s="35"/>
      <c r="Z289" s="35"/>
      <c r="AA289" s="35"/>
      <c r="AB289" s="35"/>
      <c r="AC289" s="35"/>
      <c r="AD289" s="35"/>
      <c r="AE289" s="35"/>
      <c r="AR289" s="203" t="s">
        <v>144</v>
      </c>
      <c r="AT289" s="203" t="s">
        <v>139</v>
      </c>
      <c r="AU289" s="203" t="s">
        <v>87</v>
      </c>
      <c r="AY289" s="18" t="s">
        <v>137</v>
      </c>
      <c r="BE289" s="204">
        <f>IF(N289="základní",J289,0)</f>
        <v>0</v>
      </c>
      <c r="BF289" s="204">
        <f>IF(N289="snížená",J289,0)</f>
        <v>0</v>
      </c>
      <c r="BG289" s="204">
        <f>IF(N289="zákl. přenesená",J289,0)</f>
        <v>0</v>
      </c>
      <c r="BH289" s="204">
        <f>IF(N289="sníž. přenesená",J289,0)</f>
        <v>0</v>
      </c>
      <c r="BI289" s="204">
        <f>IF(N289="nulová",J289,0)</f>
        <v>0</v>
      </c>
      <c r="BJ289" s="18" t="s">
        <v>85</v>
      </c>
      <c r="BK289" s="204">
        <f>ROUND(I289*H289,2)</f>
        <v>0</v>
      </c>
      <c r="BL289" s="18" t="s">
        <v>144</v>
      </c>
      <c r="BM289" s="203" t="s">
        <v>876</v>
      </c>
    </row>
    <row r="290" spans="1:47" s="2" customFormat="1" ht="39">
      <c r="A290" s="35"/>
      <c r="B290" s="36"/>
      <c r="C290" s="37"/>
      <c r="D290" s="205" t="s">
        <v>146</v>
      </c>
      <c r="E290" s="37"/>
      <c r="F290" s="206" t="s">
        <v>451</v>
      </c>
      <c r="G290" s="37"/>
      <c r="H290" s="37"/>
      <c r="I290" s="207"/>
      <c r="J290" s="37"/>
      <c r="K290" s="37"/>
      <c r="L290" s="40"/>
      <c r="M290" s="208"/>
      <c r="N290" s="209"/>
      <c r="O290" s="72"/>
      <c r="P290" s="72"/>
      <c r="Q290" s="72"/>
      <c r="R290" s="72"/>
      <c r="S290" s="72"/>
      <c r="T290" s="73"/>
      <c r="U290" s="35"/>
      <c r="V290" s="35"/>
      <c r="W290" s="35"/>
      <c r="X290" s="35"/>
      <c r="Y290" s="35"/>
      <c r="Z290" s="35"/>
      <c r="AA290" s="35"/>
      <c r="AB290" s="35"/>
      <c r="AC290" s="35"/>
      <c r="AD290" s="35"/>
      <c r="AE290" s="35"/>
      <c r="AT290" s="18" t="s">
        <v>146</v>
      </c>
      <c r="AU290" s="18" t="s">
        <v>87</v>
      </c>
    </row>
    <row r="291" spans="1:65" s="2" customFormat="1" ht="24.2" customHeight="1">
      <c r="A291" s="35"/>
      <c r="B291" s="36"/>
      <c r="C291" s="242" t="s">
        <v>447</v>
      </c>
      <c r="D291" s="242" t="s">
        <v>309</v>
      </c>
      <c r="E291" s="243" t="s">
        <v>453</v>
      </c>
      <c r="F291" s="244" t="s">
        <v>454</v>
      </c>
      <c r="G291" s="245" t="s">
        <v>142</v>
      </c>
      <c r="H291" s="246">
        <v>1</v>
      </c>
      <c r="I291" s="247"/>
      <c r="J291" s="248">
        <f>ROUND(I291*H291,2)</f>
        <v>0</v>
      </c>
      <c r="K291" s="244" t="s">
        <v>1</v>
      </c>
      <c r="L291" s="249"/>
      <c r="M291" s="250" t="s">
        <v>1</v>
      </c>
      <c r="N291" s="251" t="s">
        <v>42</v>
      </c>
      <c r="O291" s="72"/>
      <c r="P291" s="201">
        <f>O291*H291</f>
        <v>0</v>
      </c>
      <c r="Q291" s="201">
        <v>0.013</v>
      </c>
      <c r="R291" s="201">
        <f>Q291*H291</f>
        <v>0.013</v>
      </c>
      <c r="S291" s="201">
        <v>0</v>
      </c>
      <c r="T291" s="202">
        <f>S291*H291</f>
        <v>0</v>
      </c>
      <c r="U291" s="35"/>
      <c r="V291" s="35"/>
      <c r="W291" s="35"/>
      <c r="X291" s="35"/>
      <c r="Y291" s="35"/>
      <c r="Z291" s="35"/>
      <c r="AA291" s="35"/>
      <c r="AB291" s="35"/>
      <c r="AC291" s="35"/>
      <c r="AD291" s="35"/>
      <c r="AE291" s="35"/>
      <c r="AR291" s="203" t="s">
        <v>181</v>
      </c>
      <c r="AT291" s="203" t="s">
        <v>309</v>
      </c>
      <c r="AU291" s="203" t="s">
        <v>87</v>
      </c>
      <c r="AY291" s="18" t="s">
        <v>137</v>
      </c>
      <c r="BE291" s="204">
        <f>IF(N291="základní",J291,0)</f>
        <v>0</v>
      </c>
      <c r="BF291" s="204">
        <f>IF(N291="snížená",J291,0)</f>
        <v>0</v>
      </c>
      <c r="BG291" s="204">
        <f>IF(N291="zákl. přenesená",J291,0)</f>
        <v>0</v>
      </c>
      <c r="BH291" s="204">
        <f>IF(N291="sníž. přenesená",J291,0)</f>
        <v>0</v>
      </c>
      <c r="BI291" s="204">
        <f>IF(N291="nulová",J291,0)</f>
        <v>0</v>
      </c>
      <c r="BJ291" s="18" t="s">
        <v>85</v>
      </c>
      <c r="BK291" s="204">
        <f>ROUND(I291*H291,2)</f>
        <v>0</v>
      </c>
      <c r="BL291" s="18" t="s">
        <v>144</v>
      </c>
      <c r="BM291" s="203" t="s">
        <v>877</v>
      </c>
    </row>
    <row r="292" spans="1:65" s="2" customFormat="1" ht="14.45" customHeight="1">
      <c r="A292" s="35"/>
      <c r="B292" s="36"/>
      <c r="C292" s="192" t="s">
        <v>452</v>
      </c>
      <c r="D292" s="192" t="s">
        <v>139</v>
      </c>
      <c r="E292" s="193" t="s">
        <v>878</v>
      </c>
      <c r="F292" s="194" t="s">
        <v>879</v>
      </c>
      <c r="G292" s="195" t="s">
        <v>142</v>
      </c>
      <c r="H292" s="196">
        <v>1</v>
      </c>
      <c r="I292" s="197"/>
      <c r="J292" s="198">
        <f>ROUND(I292*H292,2)</f>
        <v>0</v>
      </c>
      <c r="K292" s="194" t="s">
        <v>143</v>
      </c>
      <c r="L292" s="40"/>
      <c r="M292" s="199" t="s">
        <v>1</v>
      </c>
      <c r="N292" s="200" t="s">
        <v>42</v>
      </c>
      <c r="O292" s="72"/>
      <c r="P292" s="201">
        <f>O292*H292</f>
        <v>0</v>
      </c>
      <c r="Q292" s="201">
        <v>0.32906</v>
      </c>
      <c r="R292" s="201">
        <f>Q292*H292</f>
        <v>0.32906</v>
      </c>
      <c r="S292" s="201">
        <v>0</v>
      </c>
      <c r="T292" s="202">
        <f>S292*H292</f>
        <v>0</v>
      </c>
      <c r="U292" s="35"/>
      <c r="V292" s="35"/>
      <c r="W292" s="35"/>
      <c r="X292" s="35"/>
      <c r="Y292" s="35"/>
      <c r="Z292" s="35"/>
      <c r="AA292" s="35"/>
      <c r="AB292" s="35"/>
      <c r="AC292" s="35"/>
      <c r="AD292" s="35"/>
      <c r="AE292" s="35"/>
      <c r="AR292" s="203" t="s">
        <v>144</v>
      </c>
      <c r="AT292" s="203" t="s">
        <v>139</v>
      </c>
      <c r="AU292" s="203" t="s">
        <v>87</v>
      </c>
      <c r="AY292" s="18" t="s">
        <v>137</v>
      </c>
      <c r="BE292" s="204">
        <f>IF(N292="základní",J292,0)</f>
        <v>0</v>
      </c>
      <c r="BF292" s="204">
        <f>IF(N292="snížená",J292,0)</f>
        <v>0</v>
      </c>
      <c r="BG292" s="204">
        <f>IF(N292="zákl. přenesená",J292,0)</f>
        <v>0</v>
      </c>
      <c r="BH292" s="204">
        <f>IF(N292="sníž. přenesená",J292,0)</f>
        <v>0</v>
      </c>
      <c r="BI292" s="204">
        <f>IF(N292="nulová",J292,0)</f>
        <v>0</v>
      </c>
      <c r="BJ292" s="18" t="s">
        <v>85</v>
      </c>
      <c r="BK292" s="204">
        <f>ROUND(I292*H292,2)</f>
        <v>0</v>
      </c>
      <c r="BL292" s="18" t="s">
        <v>144</v>
      </c>
      <c r="BM292" s="203" t="s">
        <v>880</v>
      </c>
    </row>
    <row r="293" spans="1:47" s="2" customFormat="1" ht="39">
      <c r="A293" s="35"/>
      <c r="B293" s="36"/>
      <c r="C293" s="37"/>
      <c r="D293" s="205" t="s">
        <v>146</v>
      </c>
      <c r="E293" s="37"/>
      <c r="F293" s="206" t="s">
        <v>451</v>
      </c>
      <c r="G293" s="37"/>
      <c r="H293" s="37"/>
      <c r="I293" s="207"/>
      <c r="J293" s="37"/>
      <c r="K293" s="37"/>
      <c r="L293" s="40"/>
      <c r="M293" s="208"/>
      <c r="N293" s="209"/>
      <c r="O293" s="72"/>
      <c r="P293" s="72"/>
      <c r="Q293" s="72"/>
      <c r="R293" s="72"/>
      <c r="S293" s="72"/>
      <c r="T293" s="73"/>
      <c r="U293" s="35"/>
      <c r="V293" s="35"/>
      <c r="W293" s="35"/>
      <c r="X293" s="35"/>
      <c r="Y293" s="35"/>
      <c r="Z293" s="35"/>
      <c r="AA293" s="35"/>
      <c r="AB293" s="35"/>
      <c r="AC293" s="35"/>
      <c r="AD293" s="35"/>
      <c r="AE293" s="35"/>
      <c r="AT293" s="18" t="s">
        <v>146</v>
      </c>
      <c r="AU293" s="18" t="s">
        <v>87</v>
      </c>
    </row>
    <row r="294" spans="1:65" s="2" customFormat="1" ht="24.2" customHeight="1">
      <c r="A294" s="35"/>
      <c r="B294" s="36"/>
      <c r="C294" s="242" t="s">
        <v>456</v>
      </c>
      <c r="D294" s="242" t="s">
        <v>309</v>
      </c>
      <c r="E294" s="243" t="s">
        <v>881</v>
      </c>
      <c r="F294" s="244" t="s">
        <v>882</v>
      </c>
      <c r="G294" s="245" t="s">
        <v>142</v>
      </c>
      <c r="H294" s="246">
        <v>1</v>
      </c>
      <c r="I294" s="247"/>
      <c r="J294" s="248">
        <f>ROUND(I294*H294,2)</f>
        <v>0</v>
      </c>
      <c r="K294" s="244" t="s">
        <v>1</v>
      </c>
      <c r="L294" s="249"/>
      <c r="M294" s="250" t="s">
        <v>1</v>
      </c>
      <c r="N294" s="251" t="s">
        <v>42</v>
      </c>
      <c r="O294" s="72"/>
      <c r="P294" s="201">
        <f>O294*H294</f>
        <v>0</v>
      </c>
      <c r="Q294" s="201">
        <v>0.024</v>
      </c>
      <c r="R294" s="201">
        <f>Q294*H294</f>
        <v>0.024</v>
      </c>
      <c r="S294" s="201">
        <v>0</v>
      </c>
      <c r="T294" s="202">
        <f>S294*H294</f>
        <v>0</v>
      </c>
      <c r="U294" s="35"/>
      <c r="V294" s="35"/>
      <c r="W294" s="35"/>
      <c r="X294" s="35"/>
      <c r="Y294" s="35"/>
      <c r="Z294" s="35"/>
      <c r="AA294" s="35"/>
      <c r="AB294" s="35"/>
      <c r="AC294" s="35"/>
      <c r="AD294" s="35"/>
      <c r="AE294" s="35"/>
      <c r="AR294" s="203" t="s">
        <v>181</v>
      </c>
      <c r="AT294" s="203" t="s">
        <v>309</v>
      </c>
      <c r="AU294" s="203" t="s">
        <v>87</v>
      </c>
      <c r="AY294" s="18" t="s">
        <v>137</v>
      </c>
      <c r="BE294" s="204">
        <f>IF(N294="základní",J294,0)</f>
        <v>0</v>
      </c>
      <c r="BF294" s="204">
        <f>IF(N294="snížená",J294,0)</f>
        <v>0</v>
      </c>
      <c r="BG294" s="204">
        <f>IF(N294="zákl. přenesená",J294,0)</f>
        <v>0</v>
      </c>
      <c r="BH294" s="204">
        <f>IF(N294="sníž. přenesená",J294,0)</f>
        <v>0</v>
      </c>
      <c r="BI294" s="204">
        <f>IF(N294="nulová",J294,0)</f>
        <v>0</v>
      </c>
      <c r="BJ294" s="18" t="s">
        <v>85</v>
      </c>
      <c r="BK294" s="204">
        <f>ROUND(I294*H294,2)</f>
        <v>0</v>
      </c>
      <c r="BL294" s="18" t="s">
        <v>144</v>
      </c>
      <c r="BM294" s="203" t="s">
        <v>883</v>
      </c>
    </row>
    <row r="295" spans="1:65" s="2" customFormat="1" ht="14.45" customHeight="1">
      <c r="A295" s="35"/>
      <c r="B295" s="36"/>
      <c r="C295" s="192" t="s">
        <v>460</v>
      </c>
      <c r="D295" s="192" t="s">
        <v>139</v>
      </c>
      <c r="E295" s="193" t="s">
        <v>884</v>
      </c>
      <c r="F295" s="194" t="s">
        <v>885</v>
      </c>
      <c r="G295" s="195" t="s">
        <v>171</v>
      </c>
      <c r="H295" s="196">
        <v>136</v>
      </c>
      <c r="I295" s="197"/>
      <c r="J295" s="198">
        <f>ROUND(I295*H295,2)</f>
        <v>0</v>
      </c>
      <c r="K295" s="194" t="s">
        <v>1</v>
      </c>
      <c r="L295" s="40"/>
      <c r="M295" s="199" t="s">
        <v>1</v>
      </c>
      <c r="N295" s="200" t="s">
        <v>42</v>
      </c>
      <c r="O295" s="72"/>
      <c r="P295" s="201">
        <f>O295*H295</f>
        <v>0</v>
      </c>
      <c r="Q295" s="201">
        <v>0.00019236</v>
      </c>
      <c r="R295" s="201">
        <f>Q295*H295</f>
        <v>0.02616096</v>
      </c>
      <c r="S295" s="201">
        <v>0</v>
      </c>
      <c r="T295" s="202">
        <f>S295*H295</f>
        <v>0</v>
      </c>
      <c r="U295" s="35"/>
      <c r="V295" s="35"/>
      <c r="W295" s="35"/>
      <c r="X295" s="35"/>
      <c r="Y295" s="35"/>
      <c r="Z295" s="35"/>
      <c r="AA295" s="35"/>
      <c r="AB295" s="35"/>
      <c r="AC295" s="35"/>
      <c r="AD295" s="35"/>
      <c r="AE295" s="35"/>
      <c r="AR295" s="203" t="s">
        <v>144</v>
      </c>
      <c r="AT295" s="203" t="s">
        <v>139</v>
      </c>
      <c r="AU295" s="203" t="s">
        <v>87</v>
      </c>
      <c r="AY295" s="18" t="s">
        <v>137</v>
      </c>
      <c r="BE295" s="204">
        <f>IF(N295="základní",J295,0)</f>
        <v>0</v>
      </c>
      <c r="BF295" s="204">
        <f>IF(N295="snížená",J295,0)</f>
        <v>0</v>
      </c>
      <c r="BG295" s="204">
        <f>IF(N295="zákl. přenesená",J295,0)</f>
        <v>0</v>
      </c>
      <c r="BH295" s="204">
        <f>IF(N295="sníž. přenesená",J295,0)</f>
        <v>0</v>
      </c>
      <c r="BI295" s="204">
        <f>IF(N295="nulová",J295,0)</f>
        <v>0</v>
      </c>
      <c r="BJ295" s="18" t="s">
        <v>85</v>
      </c>
      <c r="BK295" s="204">
        <f>ROUND(I295*H295,2)</f>
        <v>0</v>
      </c>
      <c r="BL295" s="18" t="s">
        <v>144</v>
      </c>
      <c r="BM295" s="203" t="s">
        <v>886</v>
      </c>
    </row>
    <row r="296" spans="2:51" s="13" customFormat="1" ht="11.25">
      <c r="B296" s="210"/>
      <c r="C296" s="211"/>
      <c r="D296" s="205" t="s">
        <v>166</v>
      </c>
      <c r="E296" s="212" t="s">
        <v>1</v>
      </c>
      <c r="F296" s="213" t="s">
        <v>858</v>
      </c>
      <c r="G296" s="211"/>
      <c r="H296" s="214">
        <v>114</v>
      </c>
      <c r="I296" s="215"/>
      <c r="J296" s="211"/>
      <c r="K296" s="211"/>
      <c r="L296" s="216"/>
      <c r="M296" s="217"/>
      <c r="N296" s="218"/>
      <c r="O296" s="218"/>
      <c r="P296" s="218"/>
      <c r="Q296" s="218"/>
      <c r="R296" s="218"/>
      <c r="S296" s="218"/>
      <c r="T296" s="219"/>
      <c r="AT296" s="220" t="s">
        <v>166</v>
      </c>
      <c r="AU296" s="220" t="s">
        <v>87</v>
      </c>
      <c r="AV296" s="13" t="s">
        <v>87</v>
      </c>
      <c r="AW296" s="13" t="s">
        <v>34</v>
      </c>
      <c r="AX296" s="13" t="s">
        <v>77</v>
      </c>
      <c r="AY296" s="220" t="s">
        <v>137</v>
      </c>
    </row>
    <row r="297" spans="2:51" s="13" customFormat="1" ht="11.25">
      <c r="B297" s="210"/>
      <c r="C297" s="211"/>
      <c r="D297" s="205" t="s">
        <v>166</v>
      </c>
      <c r="E297" s="212" t="s">
        <v>1</v>
      </c>
      <c r="F297" s="213" t="s">
        <v>887</v>
      </c>
      <c r="G297" s="211"/>
      <c r="H297" s="214">
        <v>22</v>
      </c>
      <c r="I297" s="215"/>
      <c r="J297" s="211"/>
      <c r="K297" s="211"/>
      <c r="L297" s="216"/>
      <c r="M297" s="217"/>
      <c r="N297" s="218"/>
      <c r="O297" s="218"/>
      <c r="P297" s="218"/>
      <c r="Q297" s="218"/>
      <c r="R297" s="218"/>
      <c r="S297" s="218"/>
      <c r="T297" s="219"/>
      <c r="AT297" s="220" t="s">
        <v>166</v>
      </c>
      <c r="AU297" s="220" t="s">
        <v>87</v>
      </c>
      <c r="AV297" s="13" t="s">
        <v>87</v>
      </c>
      <c r="AW297" s="13" t="s">
        <v>34</v>
      </c>
      <c r="AX297" s="13" t="s">
        <v>77</v>
      </c>
      <c r="AY297" s="220" t="s">
        <v>137</v>
      </c>
    </row>
    <row r="298" spans="2:51" s="15" customFormat="1" ht="11.25">
      <c r="B298" s="231"/>
      <c r="C298" s="232"/>
      <c r="D298" s="205" t="s">
        <v>166</v>
      </c>
      <c r="E298" s="233" t="s">
        <v>1</v>
      </c>
      <c r="F298" s="234" t="s">
        <v>231</v>
      </c>
      <c r="G298" s="232"/>
      <c r="H298" s="235">
        <v>136</v>
      </c>
      <c r="I298" s="236"/>
      <c r="J298" s="232"/>
      <c r="K298" s="232"/>
      <c r="L298" s="237"/>
      <c r="M298" s="238"/>
      <c r="N298" s="239"/>
      <c r="O298" s="239"/>
      <c r="P298" s="239"/>
      <c r="Q298" s="239"/>
      <c r="R298" s="239"/>
      <c r="S298" s="239"/>
      <c r="T298" s="240"/>
      <c r="AT298" s="241" t="s">
        <v>166</v>
      </c>
      <c r="AU298" s="241" t="s">
        <v>87</v>
      </c>
      <c r="AV298" s="15" t="s">
        <v>144</v>
      </c>
      <c r="AW298" s="15" t="s">
        <v>34</v>
      </c>
      <c r="AX298" s="15" t="s">
        <v>85</v>
      </c>
      <c r="AY298" s="241" t="s">
        <v>137</v>
      </c>
    </row>
    <row r="299" spans="1:65" s="2" customFormat="1" ht="14.45" customHeight="1">
      <c r="A299" s="35"/>
      <c r="B299" s="36"/>
      <c r="C299" s="192" t="s">
        <v>464</v>
      </c>
      <c r="D299" s="192" t="s">
        <v>139</v>
      </c>
      <c r="E299" s="193" t="s">
        <v>461</v>
      </c>
      <c r="F299" s="194" t="s">
        <v>462</v>
      </c>
      <c r="G299" s="195" t="s">
        <v>171</v>
      </c>
      <c r="H299" s="196">
        <v>114</v>
      </c>
      <c r="I299" s="197"/>
      <c r="J299" s="198">
        <f>ROUND(I299*H299,2)</f>
        <v>0</v>
      </c>
      <c r="K299" s="194" t="s">
        <v>143</v>
      </c>
      <c r="L299" s="40"/>
      <c r="M299" s="199" t="s">
        <v>1</v>
      </c>
      <c r="N299" s="200" t="s">
        <v>42</v>
      </c>
      <c r="O299" s="72"/>
      <c r="P299" s="201">
        <f>O299*H299</f>
        <v>0</v>
      </c>
      <c r="Q299" s="201">
        <v>9E-05</v>
      </c>
      <c r="R299" s="201">
        <f>Q299*H299</f>
        <v>0.01026</v>
      </c>
      <c r="S299" s="201">
        <v>0</v>
      </c>
      <c r="T299" s="202">
        <f>S299*H299</f>
        <v>0</v>
      </c>
      <c r="U299" s="35"/>
      <c r="V299" s="35"/>
      <c r="W299" s="35"/>
      <c r="X299" s="35"/>
      <c r="Y299" s="35"/>
      <c r="Z299" s="35"/>
      <c r="AA299" s="35"/>
      <c r="AB299" s="35"/>
      <c r="AC299" s="35"/>
      <c r="AD299" s="35"/>
      <c r="AE299" s="35"/>
      <c r="AR299" s="203" t="s">
        <v>144</v>
      </c>
      <c r="AT299" s="203" t="s">
        <v>139</v>
      </c>
      <c r="AU299" s="203" t="s">
        <v>87</v>
      </c>
      <c r="AY299" s="18" t="s">
        <v>137</v>
      </c>
      <c r="BE299" s="204">
        <f>IF(N299="základní",J299,0)</f>
        <v>0</v>
      </c>
      <c r="BF299" s="204">
        <f>IF(N299="snížená",J299,0)</f>
        <v>0</v>
      </c>
      <c r="BG299" s="204">
        <f>IF(N299="zákl. přenesená",J299,0)</f>
        <v>0</v>
      </c>
      <c r="BH299" s="204">
        <f>IF(N299="sníž. přenesená",J299,0)</f>
        <v>0</v>
      </c>
      <c r="BI299" s="204">
        <f>IF(N299="nulová",J299,0)</f>
        <v>0</v>
      </c>
      <c r="BJ299" s="18" t="s">
        <v>85</v>
      </c>
      <c r="BK299" s="204">
        <f>ROUND(I299*H299,2)</f>
        <v>0</v>
      </c>
      <c r="BL299" s="18" t="s">
        <v>144</v>
      </c>
      <c r="BM299" s="203" t="s">
        <v>888</v>
      </c>
    </row>
    <row r="300" spans="2:51" s="13" customFormat="1" ht="11.25">
      <c r="B300" s="210"/>
      <c r="C300" s="211"/>
      <c r="D300" s="205" t="s">
        <v>166</v>
      </c>
      <c r="E300" s="212" t="s">
        <v>1</v>
      </c>
      <c r="F300" s="213" t="s">
        <v>858</v>
      </c>
      <c r="G300" s="211"/>
      <c r="H300" s="214">
        <v>114</v>
      </c>
      <c r="I300" s="215"/>
      <c r="J300" s="211"/>
      <c r="K300" s="211"/>
      <c r="L300" s="216"/>
      <c r="M300" s="217"/>
      <c r="N300" s="218"/>
      <c r="O300" s="218"/>
      <c r="P300" s="218"/>
      <c r="Q300" s="218"/>
      <c r="R300" s="218"/>
      <c r="S300" s="218"/>
      <c r="T300" s="219"/>
      <c r="AT300" s="220" t="s">
        <v>166</v>
      </c>
      <c r="AU300" s="220" t="s">
        <v>87</v>
      </c>
      <c r="AV300" s="13" t="s">
        <v>87</v>
      </c>
      <c r="AW300" s="13" t="s">
        <v>34</v>
      </c>
      <c r="AX300" s="13" t="s">
        <v>85</v>
      </c>
      <c r="AY300" s="220" t="s">
        <v>137</v>
      </c>
    </row>
    <row r="301" spans="2:63" s="12" customFormat="1" ht="22.9" customHeight="1">
      <c r="B301" s="176"/>
      <c r="C301" s="177"/>
      <c r="D301" s="178" t="s">
        <v>76</v>
      </c>
      <c r="E301" s="190" t="s">
        <v>188</v>
      </c>
      <c r="F301" s="190" t="s">
        <v>889</v>
      </c>
      <c r="G301" s="177"/>
      <c r="H301" s="177"/>
      <c r="I301" s="180"/>
      <c r="J301" s="191">
        <f>BK301</f>
        <v>0</v>
      </c>
      <c r="K301" s="177"/>
      <c r="L301" s="182"/>
      <c r="M301" s="183"/>
      <c r="N301" s="184"/>
      <c r="O301" s="184"/>
      <c r="P301" s="185">
        <f>SUM(P302:P313)</f>
        <v>0</v>
      </c>
      <c r="Q301" s="184"/>
      <c r="R301" s="185">
        <f>SUM(R302:R313)</f>
        <v>0.083795365</v>
      </c>
      <c r="S301" s="184"/>
      <c r="T301" s="186">
        <f>SUM(T302:T313)</f>
        <v>0</v>
      </c>
      <c r="AR301" s="187" t="s">
        <v>85</v>
      </c>
      <c r="AT301" s="188" t="s">
        <v>76</v>
      </c>
      <c r="AU301" s="188" t="s">
        <v>85</v>
      </c>
      <c r="AY301" s="187" t="s">
        <v>137</v>
      </c>
      <c r="BK301" s="189">
        <f>SUM(BK302:BK313)</f>
        <v>0</v>
      </c>
    </row>
    <row r="302" spans="1:65" s="2" customFormat="1" ht="62.65" customHeight="1">
      <c r="A302" s="35"/>
      <c r="B302" s="36"/>
      <c r="C302" s="192" t="s">
        <v>469</v>
      </c>
      <c r="D302" s="192" t="s">
        <v>139</v>
      </c>
      <c r="E302" s="193" t="s">
        <v>494</v>
      </c>
      <c r="F302" s="194" t="s">
        <v>495</v>
      </c>
      <c r="G302" s="195" t="s">
        <v>171</v>
      </c>
      <c r="H302" s="196">
        <v>137</v>
      </c>
      <c r="I302" s="197"/>
      <c r="J302" s="198">
        <f>ROUND(I302*H302,2)</f>
        <v>0</v>
      </c>
      <c r="K302" s="194" t="s">
        <v>890</v>
      </c>
      <c r="L302" s="40"/>
      <c r="M302" s="199" t="s">
        <v>1</v>
      </c>
      <c r="N302" s="200" t="s">
        <v>42</v>
      </c>
      <c r="O302" s="72"/>
      <c r="P302" s="201">
        <f>O302*H302</f>
        <v>0</v>
      </c>
      <c r="Q302" s="201">
        <v>0.00061</v>
      </c>
      <c r="R302" s="201">
        <f>Q302*H302</f>
        <v>0.08356999999999999</v>
      </c>
      <c r="S302" s="201">
        <v>0</v>
      </c>
      <c r="T302" s="202">
        <f>S302*H302</f>
        <v>0</v>
      </c>
      <c r="U302" s="35"/>
      <c r="V302" s="35"/>
      <c r="W302" s="35"/>
      <c r="X302" s="35"/>
      <c r="Y302" s="35"/>
      <c r="Z302" s="35"/>
      <c r="AA302" s="35"/>
      <c r="AB302" s="35"/>
      <c r="AC302" s="35"/>
      <c r="AD302" s="35"/>
      <c r="AE302" s="35"/>
      <c r="AR302" s="203" t="s">
        <v>144</v>
      </c>
      <c r="AT302" s="203" t="s">
        <v>139</v>
      </c>
      <c r="AU302" s="203" t="s">
        <v>87</v>
      </c>
      <c r="AY302" s="18" t="s">
        <v>137</v>
      </c>
      <c r="BE302" s="204">
        <f>IF(N302="základní",J302,0)</f>
        <v>0</v>
      </c>
      <c r="BF302" s="204">
        <f>IF(N302="snížená",J302,0)</f>
        <v>0</v>
      </c>
      <c r="BG302" s="204">
        <f>IF(N302="zákl. přenesená",J302,0)</f>
        <v>0</v>
      </c>
      <c r="BH302" s="204">
        <f>IF(N302="sníž. přenesená",J302,0)</f>
        <v>0</v>
      </c>
      <c r="BI302" s="204">
        <f>IF(N302="nulová",J302,0)</f>
        <v>0</v>
      </c>
      <c r="BJ302" s="18" t="s">
        <v>85</v>
      </c>
      <c r="BK302" s="204">
        <f>ROUND(I302*H302,2)</f>
        <v>0</v>
      </c>
      <c r="BL302" s="18" t="s">
        <v>144</v>
      </c>
      <c r="BM302" s="203" t="s">
        <v>891</v>
      </c>
    </row>
    <row r="303" spans="1:47" s="2" customFormat="1" ht="29.25">
      <c r="A303" s="35"/>
      <c r="B303" s="36"/>
      <c r="C303" s="37"/>
      <c r="D303" s="205" t="s">
        <v>146</v>
      </c>
      <c r="E303" s="37"/>
      <c r="F303" s="206" t="s">
        <v>497</v>
      </c>
      <c r="G303" s="37"/>
      <c r="H303" s="37"/>
      <c r="I303" s="207"/>
      <c r="J303" s="37"/>
      <c r="K303" s="37"/>
      <c r="L303" s="40"/>
      <c r="M303" s="208"/>
      <c r="N303" s="209"/>
      <c r="O303" s="72"/>
      <c r="P303" s="72"/>
      <c r="Q303" s="72"/>
      <c r="R303" s="72"/>
      <c r="S303" s="72"/>
      <c r="T303" s="73"/>
      <c r="U303" s="35"/>
      <c r="V303" s="35"/>
      <c r="W303" s="35"/>
      <c r="X303" s="35"/>
      <c r="Y303" s="35"/>
      <c r="Z303" s="35"/>
      <c r="AA303" s="35"/>
      <c r="AB303" s="35"/>
      <c r="AC303" s="35"/>
      <c r="AD303" s="35"/>
      <c r="AE303" s="35"/>
      <c r="AT303" s="18" t="s">
        <v>146</v>
      </c>
      <c r="AU303" s="18" t="s">
        <v>87</v>
      </c>
    </row>
    <row r="304" spans="2:51" s="14" customFormat="1" ht="11.25">
      <c r="B304" s="221"/>
      <c r="C304" s="222"/>
      <c r="D304" s="205" t="s">
        <v>166</v>
      </c>
      <c r="E304" s="223" t="s">
        <v>1</v>
      </c>
      <c r="F304" s="224" t="s">
        <v>892</v>
      </c>
      <c r="G304" s="222"/>
      <c r="H304" s="223" t="s">
        <v>1</v>
      </c>
      <c r="I304" s="225"/>
      <c r="J304" s="222"/>
      <c r="K304" s="222"/>
      <c r="L304" s="226"/>
      <c r="M304" s="227"/>
      <c r="N304" s="228"/>
      <c r="O304" s="228"/>
      <c r="P304" s="228"/>
      <c r="Q304" s="228"/>
      <c r="R304" s="228"/>
      <c r="S304" s="228"/>
      <c r="T304" s="229"/>
      <c r="AT304" s="230" t="s">
        <v>166</v>
      </c>
      <c r="AU304" s="230" t="s">
        <v>87</v>
      </c>
      <c r="AV304" s="14" t="s">
        <v>85</v>
      </c>
      <c r="AW304" s="14" t="s">
        <v>34</v>
      </c>
      <c r="AX304" s="14" t="s">
        <v>77</v>
      </c>
      <c r="AY304" s="230" t="s">
        <v>137</v>
      </c>
    </row>
    <row r="305" spans="2:51" s="13" customFormat="1" ht="11.25">
      <c r="B305" s="210"/>
      <c r="C305" s="211"/>
      <c r="D305" s="205" t="s">
        <v>166</v>
      </c>
      <c r="E305" s="212" t="s">
        <v>1</v>
      </c>
      <c r="F305" s="213" t="s">
        <v>893</v>
      </c>
      <c r="G305" s="211"/>
      <c r="H305" s="214">
        <v>100</v>
      </c>
      <c r="I305" s="215"/>
      <c r="J305" s="211"/>
      <c r="K305" s="211"/>
      <c r="L305" s="216"/>
      <c r="M305" s="217"/>
      <c r="N305" s="218"/>
      <c r="O305" s="218"/>
      <c r="P305" s="218"/>
      <c r="Q305" s="218"/>
      <c r="R305" s="218"/>
      <c r="S305" s="218"/>
      <c r="T305" s="219"/>
      <c r="AT305" s="220" t="s">
        <v>166</v>
      </c>
      <c r="AU305" s="220" t="s">
        <v>87</v>
      </c>
      <c r="AV305" s="13" t="s">
        <v>87</v>
      </c>
      <c r="AW305" s="13" t="s">
        <v>34</v>
      </c>
      <c r="AX305" s="13" t="s">
        <v>77</v>
      </c>
      <c r="AY305" s="220" t="s">
        <v>137</v>
      </c>
    </row>
    <row r="306" spans="2:51" s="13" customFormat="1" ht="11.25">
      <c r="B306" s="210"/>
      <c r="C306" s="211"/>
      <c r="D306" s="205" t="s">
        <v>166</v>
      </c>
      <c r="E306" s="212" t="s">
        <v>1</v>
      </c>
      <c r="F306" s="213" t="s">
        <v>894</v>
      </c>
      <c r="G306" s="211"/>
      <c r="H306" s="214">
        <v>37</v>
      </c>
      <c r="I306" s="215"/>
      <c r="J306" s="211"/>
      <c r="K306" s="211"/>
      <c r="L306" s="216"/>
      <c r="M306" s="217"/>
      <c r="N306" s="218"/>
      <c r="O306" s="218"/>
      <c r="P306" s="218"/>
      <c r="Q306" s="218"/>
      <c r="R306" s="218"/>
      <c r="S306" s="218"/>
      <c r="T306" s="219"/>
      <c r="AT306" s="220" t="s">
        <v>166</v>
      </c>
      <c r="AU306" s="220" t="s">
        <v>87</v>
      </c>
      <c r="AV306" s="13" t="s">
        <v>87</v>
      </c>
      <c r="AW306" s="13" t="s">
        <v>34</v>
      </c>
      <c r="AX306" s="13" t="s">
        <v>77</v>
      </c>
      <c r="AY306" s="220" t="s">
        <v>137</v>
      </c>
    </row>
    <row r="307" spans="2:51" s="15" customFormat="1" ht="11.25">
      <c r="B307" s="231"/>
      <c r="C307" s="232"/>
      <c r="D307" s="205" t="s">
        <v>166</v>
      </c>
      <c r="E307" s="233" t="s">
        <v>1</v>
      </c>
      <c r="F307" s="234" t="s">
        <v>231</v>
      </c>
      <c r="G307" s="232"/>
      <c r="H307" s="235">
        <v>137</v>
      </c>
      <c r="I307" s="236"/>
      <c r="J307" s="232"/>
      <c r="K307" s="232"/>
      <c r="L307" s="237"/>
      <c r="M307" s="238"/>
      <c r="N307" s="239"/>
      <c r="O307" s="239"/>
      <c r="P307" s="239"/>
      <c r="Q307" s="239"/>
      <c r="R307" s="239"/>
      <c r="S307" s="239"/>
      <c r="T307" s="240"/>
      <c r="AT307" s="241" t="s">
        <v>166</v>
      </c>
      <c r="AU307" s="241" t="s">
        <v>87</v>
      </c>
      <c r="AV307" s="15" t="s">
        <v>144</v>
      </c>
      <c r="AW307" s="15" t="s">
        <v>34</v>
      </c>
      <c r="AX307" s="15" t="s">
        <v>85</v>
      </c>
      <c r="AY307" s="241" t="s">
        <v>137</v>
      </c>
    </row>
    <row r="308" spans="1:65" s="2" customFormat="1" ht="24.2" customHeight="1">
      <c r="A308" s="35"/>
      <c r="B308" s="36"/>
      <c r="C308" s="192" t="s">
        <v>474</v>
      </c>
      <c r="D308" s="192" t="s">
        <v>139</v>
      </c>
      <c r="E308" s="193" t="s">
        <v>500</v>
      </c>
      <c r="F308" s="194" t="s">
        <v>501</v>
      </c>
      <c r="G308" s="195" t="s">
        <v>171</v>
      </c>
      <c r="H308" s="196">
        <v>137</v>
      </c>
      <c r="I308" s="197"/>
      <c r="J308" s="198">
        <f>ROUND(I308*H308,2)</f>
        <v>0</v>
      </c>
      <c r="K308" s="194" t="s">
        <v>143</v>
      </c>
      <c r="L308" s="40"/>
      <c r="M308" s="199" t="s">
        <v>1</v>
      </c>
      <c r="N308" s="200" t="s">
        <v>42</v>
      </c>
      <c r="O308" s="72"/>
      <c r="P308" s="201">
        <f>O308*H308</f>
        <v>0</v>
      </c>
      <c r="Q308" s="201">
        <v>1.645E-06</v>
      </c>
      <c r="R308" s="201">
        <f>Q308*H308</f>
        <v>0.000225365</v>
      </c>
      <c r="S308" s="201">
        <v>0</v>
      </c>
      <c r="T308" s="202">
        <f>S308*H308</f>
        <v>0</v>
      </c>
      <c r="U308" s="35"/>
      <c r="V308" s="35"/>
      <c r="W308" s="35"/>
      <c r="X308" s="35"/>
      <c r="Y308" s="35"/>
      <c r="Z308" s="35"/>
      <c r="AA308" s="35"/>
      <c r="AB308" s="35"/>
      <c r="AC308" s="35"/>
      <c r="AD308" s="35"/>
      <c r="AE308" s="35"/>
      <c r="AR308" s="203" t="s">
        <v>144</v>
      </c>
      <c r="AT308" s="203" t="s">
        <v>139</v>
      </c>
      <c r="AU308" s="203" t="s">
        <v>87</v>
      </c>
      <c r="AY308" s="18" t="s">
        <v>137</v>
      </c>
      <c r="BE308" s="204">
        <f>IF(N308="základní",J308,0)</f>
        <v>0</v>
      </c>
      <c r="BF308" s="204">
        <f>IF(N308="snížená",J308,0)</f>
        <v>0</v>
      </c>
      <c r="BG308" s="204">
        <f>IF(N308="zákl. přenesená",J308,0)</f>
        <v>0</v>
      </c>
      <c r="BH308" s="204">
        <f>IF(N308="sníž. přenesená",J308,0)</f>
        <v>0</v>
      </c>
      <c r="BI308" s="204">
        <f>IF(N308="nulová",J308,0)</f>
        <v>0</v>
      </c>
      <c r="BJ308" s="18" t="s">
        <v>85</v>
      </c>
      <c r="BK308" s="204">
        <f>ROUND(I308*H308,2)</f>
        <v>0</v>
      </c>
      <c r="BL308" s="18" t="s">
        <v>144</v>
      </c>
      <c r="BM308" s="203" t="s">
        <v>895</v>
      </c>
    </row>
    <row r="309" spans="1:47" s="2" customFormat="1" ht="19.5">
      <c r="A309" s="35"/>
      <c r="B309" s="36"/>
      <c r="C309" s="37"/>
      <c r="D309" s="205" t="s">
        <v>146</v>
      </c>
      <c r="E309" s="37"/>
      <c r="F309" s="206" t="s">
        <v>503</v>
      </c>
      <c r="G309" s="37"/>
      <c r="H309" s="37"/>
      <c r="I309" s="207"/>
      <c r="J309" s="37"/>
      <c r="K309" s="37"/>
      <c r="L309" s="40"/>
      <c r="M309" s="208"/>
      <c r="N309" s="209"/>
      <c r="O309" s="72"/>
      <c r="P309" s="72"/>
      <c r="Q309" s="72"/>
      <c r="R309" s="72"/>
      <c r="S309" s="72"/>
      <c r="T309" s="73"/>
      <c r="U309" s="35"/>
      <c r="V309" s="35"/>
      <c r="W309" s="35"/>
      <c r="X309" s="35"/>
      <c r="Y309" s="35"/>
      <c r="Z309" s="35"/>
      <c r="AA309" s="35"/>
      <c r="AB309" s="35"/>
      <c r="AC309" s="35"/>
      <c r="AD309" s="35"/>
      <c r="AE309" s="35"/>
      <c r="AT309" s="18" t="s">
        <v>146</v>
      </c>
      <c r="AU309" s="18" t="s">
        <v>87</v>
      </c>
    </row>
    <row r="310" spans="2:51" s="14" customFormat="1" ht="11.25">
      <c r="B310" s="221"/>
      <c r="C310" s="222"/>
      <c r="D310" s="205" t="s">
        <v>166</v>
      </c>
      <c r="E310" s="223" t="s">
        <v>1</v>
      </c>
      <c r="F310" s="224" t="s">
        <v>892</v>
      </c>
      <c r="G310" s="222"/>
      <c r="H310" s="223" t="s">
        <v>1</v>
      </c>
      <c r="I310" s="225"/>
      <c r="J310" s="222"/>
      <c r="K310" s="222"/>
      <c r="L310" s="226"/>
      <c r="M310" s="227"/>
      <c r="N310" s="228"/>
      <c r="O310" s="228"/>
      <c r="P310" s="228"/>
      <c r="Q310" s="228"/>
      <c r="R310" s="228"/>
      <c r="S310" s="228"/>
      <c r="T310" s="229"/>
      <c r="AT310" s="230" t="s">
        <v>166</v>
      </c>
      <c r="AU310" s="230" t="s">
        <v>87</v>
      </c>
      <c r="AV310" s="14" t="s">
        <v>85</v>
      </c>
      <c r="AW310" s="14" t="s">
        <v>34</v>
      </c>
      <c r="AX310" s="14" t="s">
        <v>77</v>
      </c>
      <c r="AY310" s="230" t="s">
        <v>137</v>
      </c>
    </row>
    <row r="311" spans="2:51" s="13" customFormat="1" ht="11.25">
      <c r="B311" s="210"/>
      <c r="C311" s="211"/>
      <c r="D311" s="205" t="s">
        <v>166</v>
      </c>
      <c r="E311" s="212" t="s">
        <v>1</v>
      </c>
      <c r="F311" s="213" t="s">
        <v>893</v>
      </c>
      <c r="G311" s="211"/>
      <c r="H311" s="214">
        <v>100</v>
      </c>
      <c r="I311" s="215"/>
      <c r="J311" s="211"/>
      <c r="K311" s="211"/>
      <c r="L311" s="216"/>
      <c r="M311" s="217"/>
      <c r="N311" s="218"/>
      <c r="O311" s="218"/>
      <c r="P311" s="218"/>
      <c r="Q311" s="218"/>
      <c r="R311" s="218"/>
      <c r="S311" s="218"/>
      <c r="T311" s="219"/>
      <c r="AT311" s="220" t="s">
        <v>166</v>
      </c>
      <c r="AU311" s="220" t="s">
        <v>87</v>
      </c>
      <c r="AV311" s="13" t="s">
        <v>87</v>
      </c>
      <c r="AW311" s="13" t="s">
        <v>34</v>
      </c>
      <c r="AX311" s="13" t="s">
        <v>77</v>
      </c>
      <c r="AY311" s="220" t="s">
        <v>137</v>
      </c>
    </row>
    <row r="312" spans="2:51" s="13" customFormat="1" ht="11.25">
      <c r="B312" s="210"/>
      <c r="C312" s="211"/>
      <c r="D312" s="205" t="s">
        <v>166</v>
      </c>
      <c r="E312" s="212" t="s">
        <v>1</v>
      </c>
      <c r="F312" s="213" t="s">
        <v>894</v>
      </c>
      <c r="G312" s="211"/>
      <c r="H312" s="214">
        <v>37</v>
      </c>
      <c r="I312" s="215"/>
      <c r="J312" s="211"/>
      <c r="K312" s="211"/>
      <c r="L312" s="216"/>
      <c r="M312" s="217"/>
      <c r="N312" s="218"/>
      <c r="O312" s="218"/>
      <c r="P312" s="218"/>
      <c r="Q312" s="218"/>
      <c r="R312" s="218"/>
      <c r="S312" s="218"/>
      <c r="T312" s="219"/>
      <c r="AT312" s="220" t="s">
        <v>166</v>
      </c>
      <c r="AU312" s="220" t="s">
        <v>87</v>
      </c>
      <c r="AV312" s="13" t="s">
        <v>87</v>
      </c>
      <c r="AW312" s="13" t="s">
        <v>34</v>
      </c>
      <c r="AX312" s="13" t="s">
        <v>77</v>
      </c>
      <c r="AY312" s="220" t="s">
        <v>137</v>
      </c>
    </row>
    <row r="313" spans="2:51" s="15" customFormat="1" ht="11.25">
      <c r="B313" s="231"/>
      <c r="C313" s="232"/>
      <c r="D313" s="205" t="s">
        <v>166</v>
      </c>
      <c r="E313" s="233" t="s">
        <v>1</v>
      </c>
      <c r="F313" s="234" t="s">
        <v>231</v>
      </c>
      <c r="G313" s="232"/>
      <c r="H313" s="235">
        <v>137</v>
      </c>
      <c r="I313" s="236"/>
      <c r="J313" s="232"/>
      <c r="K313" s="232"/>
      <c r="L313" s="237"/>
      <c r="M313" s="238"/>
      <c r="N313" s="239"/>
      <c r="O313" s="239"/>
      <c r="P313" s="239"/>
      <c r="Q313" s="239"/>
      <c r="R313" s="239"/>
      <c r="S313" s="239"/>
      <c r="T313" s="240"/>
      <c r="AT313" s="241" t="s">
        <v>166</v>
      </c>
      <c r="AU313" s="241" t="s">
        <v>87</v>
      </c>
      <c r="AV313" s="15" t="s">
        <v>144</v>
      </c>
      <c r="AW313" s="15" t="s">
        <v>34</v>
      </c>
      <c r="AX313" s="15" t="s">
        <v>85</v>
      </c>
      <c r="AY313" s="241" t="s">
        <v>137</v>
      </c>
    </row>
    <row r="314" spans="2:63" s="12" customFormat="1" ht="22.9" customHeight="1">
      <c r="B314" s="176"/>
      <c r="C314" s="177"/>
      <c r="D314" s="178" t="s">
        <v>76</v>
      </c>
      <c r="E314" s="190" t="s">
        <v>509</v>
      </c>
      <c r="F314" s="190" t="s">
        <v>510</v>
      </c>
      <c r="G314" s="177"/>
      <c r="H314" s="177"/>
      <c r="I314" s="180"/>
      <c r="J314" s="191">
        <f>BK314</f>
        <v>0</v>
      </c>
      <c r="K314" s="177"/>
      <c r="L314" s="182"/>
      <c r="M314" s="183"/>
      <c r="N314" s="184"/>
      <c r="O314" s="184"/>
      <c r="P314" s="185">
        <f>SUM(P315:P330)</f>
        <v>0</v>
      </c>
      <c r="Q314" s="184"/>
      <c r="R314" s="185">
        <f>SUM(R315:R330)</f>
        <v>0</v>
      </c>
      <c r="S314" s="184"/>
      <c r="T314" s="186">
        <f>SUM(T315:T330)</f>
        <v>0</v>
      </c>
      <c r="AR314" s="187" t="s">
        <v>85</v>
      </c>
      <c r="AT314" s="188" t="s">
        <v>76</v>
      </c>
      <c r="AU314" s="188" t="s">
        <v>85</v>
      </c>
      <c r="AY314" s="187" t="s">
        <v>137</v>
      </c>
      <c r="BK314" s="189">
        <f>SUM(BK315:BK330)</f>
        <v>0</v>
      </c>
    </row>
    <row r="315" spans="1:65" s="2" customFormat="1" ht="37.9" customHeight="1">
      <c r="A315" s="35"/>
      <c r="B315" s="36"/>
      <c r="C315" s="192" t="s">
        <v>479</v>
      </c>
      <c r="D315" s="192" t="s">
        <v>139</v>
      </c>
      <c r="E315" s="193" t="s">
        <v>896</v>
      </c>
      <c r="F315" s="194" t="s">
        <v>897</v>
      </c>
      <c r="G315" s="195" t="s">
        <v>297</v>
      </c>
      <c r="H315" s="196">
        <v>25.256</v>
      </c>
      <c r="I315" s="197"/>
      <c r="J315" s="198">
        <f>ROUND(I315*H315,2)</f>
        <v>0</v>
      </c>
      <c r="K315" s="194" t="s">
        <v>143</v>
      </c>
      <c r="L315" s="40"/>
      <c r="M315" s="199" t="s">
        <v>1</v>
      </c>
      <c r="N315" s="200" t="s">
        <v>42</v>
      </c>
      <c r="O315" s="72"/>
      <c r="P315" s="201">
        <f>O315*H315</f>
        <v>0</v>
      </c>
      <c r="Q315" s="201">
        <v>0</v>
      </c>
      <c r="R315" s="201">
        <f>Q315*H315</f>
        <v>0</v>
      </c>
      <c r="S315" s="201">
        <v>0</v>
      </c>
      <c r="T315" s="202">
        <f>S315*H315</f>
        <v>0</v>
      </c>
      <c r="U315" s="35"/>
      <c r="V315" s="35"/>
      <c r="W315" s="35"/>
      <c r="X315" s="35"/>
      <c r="Y315" s="35"/>
      <c r="Z315" s="35"/>
      <c r="AA315" s="35"/>
      <c r="AB315" s="35"/>
      <c r="AC315" s="35"/>
      <c r="AD315" s="35"/>
      <c r="AE315" s="35"/>
      <c r="AR315" s="203" t="s">
        <v>144</v>
      </c>
      <c r="AT315" s="203" t="s">
        <v>139</v>
      </c>
      <c r="AU315" s="203" t="s">
        <v>87</v>
      </c>
      <c r="AY315" s="18" t="s">
        <v>137</v>
      </c>
      <c r="BE315" s="204">
        <f>IF(N315="základní",J315,0)</f>
        <v>0</v>
      </c>
      <c r="BF315" s="204">
        <f>IF(N315="snížená",J315,0)</f>
        <v>0</v>
      </c>
      <c r="BG315" s="204">
        <f>IF(N315="zákl. přenesená",J315,0)</f>
        <v>0</v>
      </c>
      <c r="BH315" s="204">
        <f>IF(N315="sníž. přenesená",J315,0)</f>
        <v>0</v>
      </c>
      <c r="BI315" s="204">
        <f>IF(N315="nulová",J315,0)</f>
        <v>0</v>
      </c>
      <c r="BJ315" s="18" t="s">
        <v>85</v>
      </c>
      <c r="BK315" s="204">
        <f>ROUND(I315*H315,2)</f>
        <v>0</v>
      </c>
      <c r="BL315" s="18" t="s">
        <v>144</v>
      </c>
      <c r="BM315" s="203" t="s">
        <v>898</v>
      </c>
    </row>
    <row r="316" spans="1:47" s="2" customFormat="1" ht="97.5">
      <c r="A316" s="35"/>
      <c r="B316" s="36"/>
      <c r="C316" s="37"/>
      <c r="D316" s="205" t="s">
        <v>146</v>
      </c>
      <c r="E316" s="37"/>
      <c r="F316" s="206" t="s">
        <v>899</v>
      </c>
      <c r="G316" s="37"/>
      <c r="H316" s="37"/>
      <c r="I316" s="207"/>
      <c r="J316" s="37"/>
      <c r="K316" s="37"/>
      <c r="L316" s="40"/>
      <c r="M316" s="208"/>
      <c r="N316" s="209"/>
      <c r="O316" s="72"/>
      <c r="P316" s="72"/>
      <c r="Q316" s="72"/>
      <c r="R316" s="72"/>
      <c r="S316" s="72"/>
      <c r="T316" s="73"/>
      <c r="U316" s="35"/>
      <c r="V316" s="35"/>
      <c r="W316" s="35"/>
      <c r="X316" s="35"/>
      <c r="Y316" s="35"/>
      <c r="Z316" s="35"/>
      <c r="AA316" s="35"/>
      <c r="AB316" s="35"/>
      <c r="AC316" s="35"/>
      <c r="AD316" s="35"/>
      <c r="AE316" s="35"/>
      <c r="AT316" s="18" t="s">
        <v>146</v>
      </c>
      <c r="AU316" s="18" t="s">
        <v>87</v>
      </c>
    </row>
    <row r="317" spans="2:51" s="13" customFormat="1" ht="11.25">
      <c r="B317" s="210"/>
      <c r="C317" s="211"/>
      <c r="D317" s="205" t="s">
        <v>166</v>
      </c>
      <c r="E317" s="212" t="s">
        <v>1</v>
      </c>
      <c r="F317" s="213" t="s">
        <v>900</v>
      </c>
      <c r="G317" s="211"/>
      <c r="H317" s="214">
        <v>25.256</v>
      </c>
      <c r="I317" s="215"/>
      <c r="J317" s="211"/>
      <c r="K317" s="211"/>
      <c r="L317" s="216"/>
      <c r="M317" s="217"/>
      <c r="N317" s="218"/>
      <c r="O317" s="218"/>
      <c r="P317" s="218"/>
      <c r="Q317" s="218"/>
      <c r="R317" s="218"/>
      <c r="S317" s="218"/>
      <c r="T317" s="219"/>
      <c r="AT317" s="220" t="s">
        <v>166</v>
      </c>
      <c r="AU317" s="220" t="s">
        <v>87</v>
      </c>
      <c r="AV317" s="13" t="s">
        <v>87</v>
      </c>
      <c r="AW317" s="13" t="s">
        <v>34</v>
      </c>
      <c r="AX317" s="13" t="s">
        <v>85</v>
      </c>
      <c r="AY317" s="220" t="s">
        <v>137</v>
      </c>
    </row>
    <row r="318" spans="1:65" s="2" customFormat="1" ht="37.9" customHeight="1">
      <c r="A318" s="35"/>
      <c r="B318" s="36"/>
      <c r="C318" s="192" t="s">
        <v>484</v>
      </c>
      <c r="D318" s="192" t="s">
        <v>139</v>
      </c>
      <c r="E318" s="193" t="s">
        <v>901</v>
      </c>
      <c r="F318" s="194" t="s">
        <v>902</v>
      </c>
      <c r="G318" s="195" t="s">
        <v>297</v>
      </c>
      <c r="H318" s="196">
        <v>50.512</v>
      </c>
      <c r="I318" s="197"/>
      <c r="J318" s="198">
        <f>ROUND(I318*H318,2)</f>
        <v>0</v>
      </c>
      <c r="K318" s="194" t="s">
        <v>143</v>
      </c>
      <c r="L318" s="40"/>
      <c r="M318" s="199" t="s">
        <v>1</v>
      </c>
      <c r="N318" s="200" t="s">
        <v>42</v>
      </c>
      <c r="O318" s="72"/>
      <c r="P318" s="201">
        <f>O318*H318</f>
        <v>0</v>
      </c>
      <c r="Q318" s="201">
        <v>0</v>
      </c>
      <c r="R318" s="201">
        <f>Q318*H318</f>
        <v>0</v>
      </c>
      <c r="S318" s="201">
        <v>0</v>
      </c>
      <c r="T318" s="202">
        <f>S318*H318</f>
        <v>0</v>
      </c>
      <c r="U318" s="35"/>
      <c r="V318" s="35"/>
      <c r="W318" s="35"/>
      <c r="X318" s="35"/>
      <c r="Y318" s="35"/>
      <c r="Z318" s="35"/>
      <c r="AA318" s="35"/>
      <c r="AB318" s="35"/>
      <c r="AC318" s="35"/>
      <c r="AD318" s="35"/>
      <c r="AE318" s="35"/>
      <c r="AR318" s="203" t="s">
        <v>144</v>
      </c>
      <c r="AT318" s="203" t="s">
        <v>139</v>
      </c>
      <c r="AU318" s="203" t="s">
        <v>87</v>
      </c>
      <c r="AY318" s="18" t="s">
        <v>137</v>
      </c>
      <c r="BE318" s="204">
        <f>IF(N318="základní",J318,0)</f>
        <v>0</v>
      </c>
      <c r="BF318" s="204">
        <f>IF(N318="snížená",J318,0)</f>
        <v>0</v>
      </c>
      <c r="BG318" s="204">
        <f>IF(N318="zákl. přenesená",J318,0)</f>
        <v>0</v>
      </c>
      <c r="BH318" s="204">
        <f>IF(N318="sníž. přenesená",J318,0)</f>
        <v>0</v>
      </c>
      <c r="BI318" s="204">
        <f>IF(N318="nulová",J318,0)</f>
        <v>0</v>
      </c>
      <c r="BJ318" s="18" t="s">
        <v>85</v>
      </c>
      <c r="BK318" s="204">
        <f>ROUND(I318*H318,2)</f>
        <v>0</v>
      </c>
      <c r="BL318" s="18" t="s">
        <v>144</v>
      </c>
      <c r="BM318" s="203" t="s">
        <v>903</v>
      </c>
    </row>
    <row r="319" spans="1:47" s="2" customFormat="1" ht="97.5">
      <c r="A319" s="35"/>
      <c r="B319" s="36"/>
      <c r="C319" s="37"/>
      <c r="D319" s="205" t="s">
        <v>146</v>
      </c>
      <c r="E319" s="37"/>
      <c r="F319" s="206" t="s">
        <v>899</v>
      </c>
      <c r="G319" s="37"/>
      <c r="H319" s="37"/>
      <c r="I319" s="207"/>
      <c r="J319" s="37"/>
      <c r="K319" s="37"/>
      <c r="L319" s="40"/>
      <c r="M319" s="208"/>
      <c r="N319" s="209"/>
      <c r="O319" s="72"/>
      <c r="P319" s="72"/>
      <c r="Q319" s="72"/>
      <c r="R319" s="72"/>
      <c r="S319" s="72"/>
      <c r="T319" s="73"/>
      <c r="U319" s="35"/>
      <c r="V319" s="35"/>
      <c r="W319" s="35"/>
      <c r="X319" s="35"/>
      <c r="Y319" s="35"/>
      <c r="Z319" s="35"/>
      <c r="AA319" s="35"/>
      <c r="AB319" s="35"/>
      <c r="AC319" s="35"/>
      <c r="AD319" s="35"/>
      <c r="AE319" s="35"/>
      <c r="AT319" s="18" t="s">
        <v>146</v>
      </c>
      <c r="AU319" s="18" t="s">
        <v>87</v>
      </c>
    </row>
    <row r="320" spans="2:51" s="13" customFormat="1" ht="11.25">
      <c r="B320" s="210"/>
      <c r="C320" s="211"/>
      <c r="D320" s="205" t="s">
        <v>166</v>
      </c>
      <c r="E320" s="212" t="s">
        <v>1</v>
      </c>
      <c r="F320" s="213" t="s">
        <v>904</v>
      </c>
      <c r="G320" s="211"/>
      <c r="H320" s="214">
        <v>50.512</v>
      </c>
      <c r="I320" s="215"/>
      <c r="J320" s="211"/>
      <c r="K320" s="211"/>
      <c r="L320" s="216"/>
      <c r="M320" s="217"/>
      <c r="N320" s="218"/>
      <c r="O320" s="218"/>
      <c r="P320" s="218"/>
      <c r="Q320" s="218"/>
      <c r="R320" s="218"/>
      <c r="S320" s="218"/>
      <c r="T320" s="219"/>
      <c r="AT320" s="220" t="s">
        <v>166</v>
      </c>
      <c r="AU320" s="220" t="s">
        <v>87</v>
      </c>
      <c r="AV320" s="13" t="s">
        <v>87</v>
      </c>
      <c r="AW320" s="13" t="s">
        <v>34</v>
      </c>
      <c r="AX320" s="13" t="s">
        <v>85</v>
      </c>
      <c r="AY320" s="220" t="s">
        <v>137</v>
      </c>
    </row>
    <row r="321" spans="1:65" s="2" customFormat="1" ht="37.9" customHeight="1">
      <c r="A321" s="35"/>
      <c r="B321" s="36"/>
      <c r="C321" s="192" t="s">
        <v>488</v>
      </c>
      <c r="D321" s="192" t="s">
        <v>139</v>
      </c>
      <c r="E321" s="193" t="s">
        <v>512</v>
      </c>
      <c r="F321" s="194" t="s">
        <v>513</v>
      </c>
      <c r="G321" s="195" t="s">
        <v>297</v>
      </c>
      <c r="H321" s="196">
        <v>1.485</v>
      </c>
      <c r="I321" s="197"/>
      <c r="J321" s="198">
        <f>ROUND(I321*H321,2)</f>
        <v>0</v>
      </c>
      <c r="K321" s="194" t="s">
        <v>143</v>
      </c>
      <c r="L321" s="40"/>
      <c r="M321" s="199" t="s">
        <v>1</v>
      </c>
      <c r="N321" s="200" t="s">
        <v>42</v>
      </c>
      <c r="O321" s="72"/>
      <c r="P321" s="201">
        <f>O321*H321</f>
        <v>0</v>
      </c>
      <c r="Q321" s="201">
        <v>0</v>
      </c>
      <c r="R321" s="201">
        <f>Q321*H321</f>
        <v>0</v>
      </c>
      <c r="S321" s="201">
        <v>0</v>
      </c>
      <c r="T321" s="202">
        <f>S321*H321</f>
        <v>0</v>
      </c>
      <c r="U321" s="35"/>
      <c r="V321" s="35"/>
      <c r="W321" s="35"/>
      <c r="X321" s="35"/>
      <c r="Y321" s="35"/>
      <c r="Z321" s="35"/>
      <c r="AA321" s="35"/>
      <c r="AB321" s="35"/>
      <c r="AC321" s="35"/>
      <c r="AD321" s="35"/>
      <c r="AE321" s="35"/>
      <c r="AR321" s="203" t="s">
        <v>144</v>
      </c>
      <c r="AT321" s="203" t="s">
        <v>139</v>
      </c>
      <c r="AU321" s="203" t="s">
        <v>87</v>
      </c>
      <c r="AY321" s="18" t="s">
        <v>137</v>
      </c>
      <c r="BE321" s="204">
        <f>IF(N321="základní",J321,0)</f>
        <v>0</v>
      </c>
      <c r="BF321" s="204">
        <f>IF(N321="snížená",J321,0)</f>
        <v>0</v>
      </c>
      <c r="BG321" s="204">
        <f>IF(N321="zákl. přenesená",J321,0)</f>
        <v>0</v>
      </c>
      <c r="BH321" s="204">
        <f>IF(N321="sníž. přenesená",J321,0)</f>
        <v>0</v>
      </c>
      <c r="BI321" s="204">
        <f>IF(N321="nulová",J321,0)</f>
        <v>0</v>
      </c>
      <c r="BJ321" s="18" t="s">
        <v>85</v>
      </c>
      <c r="BK321" s="204">
        <f>ROUND(I321*H321,2)</f>
        <v>0</v>
      </c>
      <c r="BL321" s="18" t="s">
        <v>144</v>
      </c>
      <c r="BM321" s="203" t="s">
        <v>905</v>
      </c>
    </row>
    <row r="322" spans="1:47" s="2" customFormat="1" ht="68.25">
      <c r="A322" s="35"/>
      <c r="B322" s="36"/>
      <c r="C322" s="37"/>
      <c r="D322" s="205" t="s">
        <v>146</v>
      </c>
      <c r="E322" s="37"/>
      <c r="F322" s="206" t="s">
        <v>515</v>
      </c>
      <c r="G322" s="37"/>
      <c r="H322" s="37"/>
      <c r="I322" s="207"/>
      <c r="J322" s="37"/>
      <c r="K322" s="37"/>
      <c r="L322" s="40"/>
      <c r="M322" s="208"/>
      <c r="N322" s="209"/>
      <c r="O322" s="72"/>
      <c r="P322" s="72"/>
      <c r="Q322" s="72"/>
      <c r="R322" s="72"/>
      <c r="S322" s="72"/>
      <c r="T322" s="73"/>
      <c r="U322" s="35"/>
      <c r="V322" s="35"/>
      <c r="W322" s="35"/>
      <c r="X322" s="35"/>
      <c r="Y322" s="35"/>
      <c r="Z322" s="35"/>
      <c r="AA322" s="35"/>
      <c r="AB322" s="35"/>
      <c r="AC322" s="35"/>
      <c r="AD322" s="35"/>
      <c r="AE322" s="35"/>
      <c r="AT322" s="18" t="s">
        <v>146</v>
      </c>
      <c r="AU322" s="18" t="s">
        <v>87</v>
      </c>
    </row>
    <row r="323" spans="2:51" s="13" customFormat="1" ht="11.25">
      <c r="B323" s="210"/>
      <c r="C323" s="211"/>
      <c r="D323" s="205" t="s">
        <v>166</v>
      </c>
      <c r="E323" s="212" t="s">
        <v>1</v>
      </c>
      <c r="F323" s="213" t="s">
        <v>906</v>
      </c>
      <c r="G323" s="211"/>
      <c r="H323" s="214">
        <v>1.485</v>
      </c>
      <c r="I323" s="215"/>
      <c r="J323" s="211"/>
      <c r="K323" s="211"/>
      <c r="L323" s="216"/>
      <c r="M323" s="217"/>
      <c r="N323" s="218"/>
      <c r="O323" s="218"/>
      <c r="P323" s="218"/>
      <c r="Q323" s="218"/>
      <c r="R323" s="218"/>
      <c r="S323" s="218"/>
      <c r="T323" s="219"/>
      <c r="AT323" s="220" t="s">
        <v>166</v>
      </c>
      <c r="AU323" s="220" t="s">
        <v>87</v>
      </c>
      <c r="AV323" s="13" t="s">
        <v>87</v>
      </c>
      <c r="AW323" s="13" t="s">
        <v>34</v>
      </c>
      <c r="AX323" s="13" t="s">
        <v>85</v>
      </c>
      <c r="AY323" s="220" t="s">
        <v>137</v>
      </c>
    </row>
    <row r="324" spans="1:65" s="2" customFormat="1" ht="49.15" customHeight="1">
      <c r="A324" s="35"/>
      <c r="B324" s="36"/>
      <c r="C324" s="192" t="s">
        <v>493</v>
      </c>
      <c r="D324" s="192" t="s">
        <v>139</v>
      </c>
      <c r="E324" s="193" t="s">
        <v>519</v>
      </c>
      <c r="F324" s="194" t="s">
        <v>520</v>
      </c>
      <c r="G324" s="195" t="s">
        <v>297</v>
      </c>
      <c r="H324" s="196">
        <v>2.97</v>
      </c>
      <c r="I324" s="197"/>
      <c r="J324" s="198">
        <f>ROUND(I324*H324,2)</f>
        <v>0</v>
      </c>
      <c r="K324" s="194" t="s">
        <v>143</v>
      </c>
      <c r="L324" s="40"/>
      <c r="M324" s="199" t="s">
        <v>1</v>
      </c>
      <c r="N324" s="200" t="s">
        <v>42</v>
      </c>
      <c r="O324" s="72"/>
      <c r="P324" s="201">
        <f>O324*H324</f>
        <v>0</v>
      </c>
      <c r="Q324" s="201">
        <v>0</v>
      </c>
      <c r="R324" s="201">
        <f>Q324*H324</f>
        <v>0</v>
      </c>
      <c r="S324" s="201">
        <v>0</v>
      </c>
      <c r="T324" s="202">
        <f>S324*H324</f>
        <v>0</v>
      </c>
      <c r="U324" s="35"/>
      <c r="V324" s="35"/>
      <c r="W324" s="35"/>
      <c r="X324" s="35"/>
      <c r="Y324" s="35"/>
      <c r="Z324" s="35"/>
      <c r="AA324" s="35"/>
      <c r="AB324" s="35"/>
      <c r="AC324" s="35"/>
      <c r="AD324" s="35"/>
      <c r="AE324" s="35"/>
      <c r="AR324" s="203" t="s">
        <v>144</v>
      </c>
      <c r="AT324" s="203" t="s">
        <v>139</v>
      </c>
      <c r="AU324" s="203" t="s">
        <v>87</v>
      </c>
      <c r="AY324" s="18" t="s">
        <v>137</v>
      </c>
      <c r="BE324" s="204">
        <f>IF(N324="základní",J324,0)</f>
        <v>0</v>
      </c>
      <c r="BF324" s="204">
        <f>IF(N324="snížená",J324,0)</f>
        <v>0</v>
      </c>
      <c r="BG324" s="204">
        <f>IF(N324="zákl. přenesená",J324,0)</f>
        <v>0</v>
      </c>
      <c r="BH324" s="204">
        <f>IF(N324="sníž. přenesená",J324,0)</f>
        <v>0</v>
      </c>
      <c r="BI324" s="204">
        <f>IF(N324="nulová",J324,0)</f>
        <v>0</v>
      </c>
      <c r="BJ324" s="18" t="s">
        <v>85</v>
      </c>
      <c r="BK324" s="204">
        <f>ROUND(I324*H324,2)</f>
        <v>0</v>
      </c>
      <c r="BL324" s="18" t="s">
        <v>144</v>
      </c>
      <c r="BM324" s="203" t="s">
        <v>907</v>
      </c>
    </row>
    <row r="325" spans="1:47" s="2" customFormat="1" ht="68.25">
      <c r="A325" s="35"/>
      <c r="B325" s="36"/>
      <c r="C325" s="37"/>
      <c r="D325" s="205" t="s">
        <v>146</v>
      </c>
      <c r="E325" s="37"/>
      <c r="F325" s="206" t="s">
        <v>515</v>
      </c>
      <c r="G325" s="37"/>
      <c r="H325" s="37"/>
      <c r="I325" s="207"/>
      <c r="J325" s="37"/>
      <c r="K325" s="37"/>
      <c r="L325" s="40"/>
      <c r="M325" s="208"/>
      <c r="N325" s="209"/>
      <c r="O325" s="72"/>
      <c r="P325" s="72"/>
      <c r="Q325" s="72"/>
      <c r="R325" s="72"/>
      <c r="S325" s="72"/>
      <c r="T325" s="73"/>
      <c r="U325" s="35"/>
      <c r="V325" s="35"/>
      <c r="W325" s="35"/>
      <c r="X325" s="35"/>
      <c r="Y325" s="35"/>
      <c r="Z325" s="35"/>
      <c r="AA325" s="35"/>
      <c r="AB325" s="35"/>
      <c r="AC325" s="35"/>
      <c r="AD325" s="35"/>
      <c r="AE325" s="35"/>
      <c r="AT325" s="18" t="s">
        <v>146</v>
      </c>
      <c r="AU325" s="18" t="s">
        <v>87</v>
      </c>
    </row>
    <row r="326" spans="2:51" s="13" customFormat="1" ht="11.25">
      <c r="B326" s="210"/>
      <c r="C326" s="211"/>
      <c r="D326" s="205" t="s">
        <v>166</v>
      </c>
      <c r="E326" s="212" t="s">
        <v>1</v>
      </c>
      <c r="F326" s="213" t="s">
        <v>908</v>
      </c>
      <c r="G326" s="211"/>
      <c r="H326" s="214">
        <v>2.97</v>
      </c>
      <c r="I326" s="215"/>
      <c r="J326" s="211"/>
      <c r="K326" s="211"/>
      <c r="L326" s="216"/>
      <c r="M326" s="217"/>
      <c r="N326" s="218"/>
      <c r="O326" s="218"/>
      <c r="P326" s="218"/>
      <c r="Q326" s="218"/>
      <c r="R326" s="218"/>
      <c r="S326" s="218"/>
      <c r="T326" s="219"/>
      <c r="AT326" s="220" t="s">
        <v>166</v>
      </c>
      <c r="AU326" s="220" t="s">
        <v>87</v>
      </c>
      <c r="AV326" s="13" t="s">
        <v>87</v>
      </c>
      <c r="AW326" s="13" t="s">
        <v>34</v>
      </c>
      <c r="AX326" s="13" t="s">
        <v>85</v>
      </c>
      <c r="AY326" s="220" t="s">
        <v>137</v>
      </c>
    </row>
    <row r="327" spans="1:65" s="2" customFormat="1" ht="37.9" customHeight="1">
      <c r="A327" s="35"/>
      <c r="B327" s="36"/>
      <c r="C327" s="192" t="s">
        <v>499</v>
      </c>
      <c r="D327" s="192" t="s">
        <v>139</v>
      </c>
      <c r="E327" s="193" t="s">
        <v>909</v>
      </c>
      <c r="F327" s="194" t="s">
        <v>910</v>
      </c>
      <c r="G327" s="195" t="s">
        <v>297</v>
      </c>
      <c r="H327" s="196">
        <v>1.485</v>
      </c>
      <c r="I327" s="197"/>
      <c r="J327" s="198">
        <f>ROUND(I327*H327,2)</f>
        <v>0</v>
      </c>
      <c r="K327" s="194" t="s">
        <v>143</v>
      </c>
      <c r="L327" s="40"/>
      <c r="M327" s="199" t="s">
        <v>1</v>
      </c>
      <c r="N327" s="200" t="s">
        <v>42</v>
      </c>
      <c r="O327" s="72"/>
      <c r="P327" s="201">
        <f>O327*H327</f>
        <v>0</v>
      </c>
      <c r="Q327" s="201">
        <v>0</v>
      </c>
      <c r="R327" s="201">
        <f>Q327*H327</f>
        <v>0</v>
      </c>
      <c r="S327" s="201">
        <v>0</v>
      </c>
      <c r="T327" s="202">
        <f>S327*H327</f>
        <v>0</v>
      </c>
      <c r="U327" s="35"/>
      <c r="V327" s="35"/>
      <c r="W327" s="35"/>
      <c r="X327" s="35"/>
      <c r="Y327" s="35"/>
      <c r="Z327" s="35"/>
      <c r="AA327" s="35"/>
      <c r="AB327" s="35"/>
      <c r="AC327" s="35"/>
      <c r="AD327" s="35"/>
      <c r="AE327" s="35"/>
      <c r="AR327" s="203" t="s">
        <v>144</v>
      </c>
      <c r="AT327" s="203" t="s">
        <v>139</v>
      </c>
      <c r="AU327" s="203" t="s">
        <v>87</v>
      </c>
      <c r="AY327" s="18" t="s">
        <v>137</v>
      </c>
      <c r="BE327" s="204">
        <f>IF(N327="základní",J327,0)</f>
        <v>0</v>
      </c>
      <c r="BF327" s="204">
        <f>IF(N327="snížená",J327,0)</f>
        <v>0</v>
      </c>
      <c r="BG327" s="204">
        <f>IF(N327="zákl. přenesená",J327,0)</f>
        <v>0</v>
      </c>
      <c r="BH327" s="204">
        <f>IF(N327="sníž. přenesená",J327,0)</f>
        <v>0</v>
      </c>
      <c r="BI327" s="204">
        <f>IF(N327="nulová",J327,0)</f>
        <v>0</v>
      </c>
      <c r="BJ327" s="18" t="s">
        <v>85</v>
      </c>
      <c r="BK327" s="204">
        <f>ROUND(I327*H327,2)</f>
        <v>0</v>
      </c>
      <c r="BL327" s="18" t="s">
        <v>144</v>
      </c>
      <c r="BM327" s="203" t="s">
        <v>911</v>
      </c>
    </row>
    <row r="328" spans="1:47" s="2" customFormat="1" ht="39">
      <c r="A328" s="35"/>
      <c r="B328" s="36"/>
      <c r="C328" s="37"/>
      <c r="D328" s="205" t="s">
        <v>146</v>
      </c>
      <c r="E328" s="37"/>
      <c r="F328" s="206" t="s">
        <v>535</v>
      </c>
      <c r="G328" s="37"/>
      <c r="H328" s="37"/>
      <c r="I328" s="207"/>
      <c r="J328" s="37"/>
      <c r="K328" s="37"/>
      <c r="L328" s="40"/>
      <c r="M328" s="208"/>
      <c r="N328" s="209"/>
      <c r="O328" s="72"/>
      <c r="P328" s="72"/>
      <c r="Q328" s="72"/>
      <c r="R328" s="72"/>
      <c r="S328" s="72"/>
      <c r="T328" s="73"/>
      <c r="U328" s="35"/>
      <c r="V328" s="35"/>
      <c r="W328" s="35"/>
      <c r="X328" s="35"/>
      <c r="Y328" s="35"/>
      <c r="Z328" s="35"/>
      <c r="AA328" s="35"/>
      <c r="AB328" s="35"/>
      <c r="AC328" s="35"/>
      <c r="AD328" s="35"/>
      <c r="AE328" s="35"/>
      <c r="AT328" s="18" t="s">
        <v>146</v>
      </c>
      <c r="AU328" s="18" t="s">
        <v>87</v>
      </c>
    </row>
    <row r="329" spans="1:65" s="2" customFormat="1" ht="37.9" customHeight="1">
      <c r="A329" s="35"/>
      <c r="B329" s="36"/>
      <c r="C329" s="192" t="s">
        <v>504</v>
      </c>
      <c r="D329" s="192" t="s">
        <v>139</v>
      </c>
      <c r="E329" s="193" t="s">
        <v>538</v>
      </c>
      <c r="F329" s="194" t="s">
        <v>539</v>
      </c>
      <c r="G329" s="195" t="s">
        <v>297</v>
      </c>
      <c r="H329" s="196">
        <v>25.256</v>
      </c>
      <c r="I329" s="197"/>
      <c r="J329" s="198">
        <f>ROUND(I329*H329,2)</f>
        <v>0</v>
      </c>
      <c r="K329" s="194" t="s">
        <v>143</v>
      </c>
      <c r="L329" s="40"/>
      <c r="M329" s="199" t="s">
        <v>1</v>
      </c>
      <c r="N329" s="200" t="s">
        <v>42</v>
      </c>
      <c r="O329" s="72"/>
      <c r="P329" s="201">
        <f>O329*H329</f>
        <v>0</v>
      </c>
      <c r="Q329" s="201">
        <v>0</v>
      </c>
      <c r="R329" s="201">
        <f>Q329*H329</f>
        <v>0</v>
      </c>
      <c r="S329" s="201">
        <v>0</v>
      </c>
      <c r="T329" s="202">
        <f>S329*H329</f>
        <v>0</v>
      </c>
      <c r="U329" s="35"/>
      <c r="V329" s="35"/>
      <c r="W329" s="35"/>
      <c r="X329" s="35"/>
      <c r="Y329" s="35"/>
      <c r="Z329" s="35"/>
      <c r="AA329" s="35"/>
      <c r="AB329" s="35"/>
      <c r="AC329" s="35"/>
      <c r="AD329" s="35"/>
      <c r="AE329" s="35"/>
      <c r="AR329" s="203" t="s">
        <v>144</v>
      </c>
      <c r="AT329" s="203" t="s">
        <v>139</v>
      </c>
      <c r="AU329" s="203" t="s">
        <v>87</v>
      </c>
      <c r="AY329" s="18" t="s">
        <v>137</v>
      </c>
      <c r="BE329" s="204">
        <f>IF(N329="základní",J329,0)</f>
        <v>0</v>
      </c>
      <c r="BF329" s="204">
        <f>IF(N329="snížená",J329,0)</f>
        <v>0</v>
      </c>
      <c r="BG329" s="204">
        <f>IF(N329="zákl. přenesená",J329,0)</f>
        <v>0</v>
      </c>
      <c r="BH329" s="204">
        <f>IF(N329="sníž. přenesená",J329,0)</f>
        <v>0</v>
      </c>
      <c r="BI329" s="204">
        <f>IF(N329="nulová",J329,0)</f>
        <v>0</v>
      </c>
      <c r="BJ329" s="18" t="s">
        <v>85</v>
      </c>
      <c r="BK329" s="204">
        <f>ROUND(I329*H329,2)</f>
        <v>0</v>
      </c>
      <c r="BL329" s="18" t="s">
        <v>144</v>
      </c>
      <c r="BM329" s="203" t="s">
        <v>912</v>
      </c>
    </row>
    <row r="330" spans="1:47" s="2" customFormat="1" ht="39">
      <c r="A330" s="35"/>
      <c r="B330" s="36"/>
      <c r="C330" s="37"/>
      <c r="D330" s="205" t="s">
        <v>146</v>
      </c>
      <c r="E330" s="37"/>
      <c r="F330" s="206" t="s">
        <v>535</v>
      </c>
      <c r="G330" s="37"/>
      <c r="H330" s="37"/>
      <c r="I330" s="207"/>
      <c r="J330" s="37"/>
      <c r="K330" s="37"/>
      <c r="L330" s="40"/>
      <c r="M330" s="208"/>
      <c r="N330" s="209"/>
      <c r="O330" s="72"/>
      <c r="P330" s="72"/>
      <c r="Q330" s="72"/>
      <c r="R330" s="72"/>
      <c r="S330" s="72"/>
      <c r="T330" s="73"/>
      <c r="U330" s="35"/>
      <c r="V330" s="35"/>
      <c r="W330" s="35"/>
      <c r="X330" s="35"/>
      <c r="Y330" s="35"/>
      <c r="Z330" s="35"/>
      <c r="AA330" s="35"/>
      <c r="AB330" s="35"/>
      <c r="AC330" s="35"/>
      <c r="AD330" s="35"/>
      <c r="AE330" s="35"/>
      <c r="AT330" s="18" t="s">
        <v>146</v>
      </c>
      <c r="AU330" s="18" t="s">
        <v>87</v>
      </c>
    </row>
    <row r="331" spans="2:63" s="12" customFormat="1" ht="22.9" customHeight="1">
      <c r="B331" s="176"/>
      <c r="C331" s="177"/>
      <c r="D331" s="178" t="s">
        <v>76</v>
      </c>
      <c r="E331" s="190" t="s">
        <v>542</v>
      </c>
      <c r="F331" s="190" t="s">
        <v>543</v>
      </c>
      <c r="G331" s="177"/>
      <c r="H331" s="177"/>
      <c r="I331" s="180"/>
      <c r="J331" s="191">
        <f>BK331</f>
        <v>0</v>
      </c>
      <c r="K331" s="177"/>
      <c r="L331" s="182"/>
      <c r="M331" s="183"/>
      <c r="N331" s="184"/>
      <c r="O331" s="184"/>
      <c r="P331" s="185">
        <f>SUM(P332:P335)</f>
        <v>0</v>
      </c>
      <c r="Q331" s="184"/>
      <c r="R331" s="185">
        <f>SUM(R332:R335)</f>
        <v>0</v>
      </c>
      <c r="S331" s="184"/>
      <c r="T331" s="186">
        <f>SUM(T332:T335)</f>
        <v>0</v>
      </c>
      <c r="AR331" s="187" t="s">
        <v>85</v>
      </c>
      <c r="AT331" s="188" t="s">
        <v>76</v>
      </c>
      <c r="AU331" s="188" t="s">
        <v>85</v>
      </c>
      <c r="AY331" s="187" t="s">
        <v>137</v>
      </c>
      <c r="BK331" s="189">
        <f>SUM(BK332:BK335)</f>
        <v>0</v>
      </c>
    </row>
    <row r="332" spans="1:65" s="2" customFormat="1" ht="37.9" customHeight="1">
      <c r="A332" s="35"/>
      <c r="B332" s="36"/>
      <c r="C332" s="192" t="s">
        <v>511</v>
      </c>
      <c r="D332" s="192" t="s">
        <v>139</v>
      </c>
      <c r="E332" s="193" t="s">
        <v>913</v>
      </c>
      <c r="F332" s="194" t="s">
        <v>914</v>
      </c>
      <c r="G332" s="195" t="s">
        <v>297</v>
      </c>
      <c r="H332" s="196">
        <v>159.017</v>
      </c>
      <c r="I332" s="197"/>
      <c r="J332" s="198">
        <f>ROUND(I332*H332,2)</f>
        <v>0</v>
      </c>
      <c r="K332" s="194" t="s">
        <v>143</v>
      </c>
      <c r="L332" s="40"/>
      <c r="M332" s="199" t="s">
        <v>1</v>
      </c>
      <c r="N332" s="200" t="s">
        <v>42</v>
      </c>
      <c r="O332" s="72"/>
      <c r="P332" s="201">
        <f>O332*H332</f>
        <v>0</v>
      </c>
      <c r="Q332" s="201">
        <v>0</v>
      </c>
      <c r="R332" s="201">
        <f>Q332*H332</f>
        <v>0</v>
      </c>
      <c r="S332" s="201">
        <v>0</v>
      </c>
      <c r="T332" s="202">
        <f>S332*H332</f>
        <v>0</v>
      </c>
      <c r="U332" s="35"/>
      <c r="V332" s="35"/>
      <c r="W332" s="35"/>
      <c r="X332" s="35"/>
      <c r="Y332" s="35"/>
      <c r="Z332" s="35"/>
      <c r="AA332" s="35"/>
      <c r="AB332" s="35"/>
      <c r="AC332" s="35"/>
      <c r="AD332" s="35"/>
      <c r="AE332" s="35"/>
      <c r="AR332" s="203" t="s">
        <v>144</v>
      </c>
      <c r="AT332" s="203" t="s">
        <v>139</v>
      </c>
      <c r="AU332" s="203" t="s">
        <v>87</v>
      </c>
      <c r="AY332" s="18" t="s">
        <v>137</v>
      </c>
      <c r="BE332" s="204">
        <f>IF(N332="základní",J332,0)</f>
        <v>0</v>
      </c>
      <c r="BF332" s="204">
        <f>IF(N332="snížená",J332,0)</f>
        <v>0</v>
      </c>
      <c r="BG332" s="204">
        <f>IF(N332="zákl. přenesená",J332,0)</f>
        <v>0</v>
      </c>
      <c r="BH332" s="204">
        <f>IF(N332="sníž. přenesená",J332,0)</f>
        <v>0</v>
      </c>
      <c r="BI332" s="204">
        <f>IF(N332="nulová",J332,0)</f>
        <v>0</v>
      </c>
      <c r="BJ332" s="18" t="s">
        <v>85</v>
      </c>
      <c r="BK332" s="204">
        <f>ROUND(I332*H332,2)</f>
        <v>0</v>
      </c>
      <c r="BL332" s="18" t="s">
        <v>144</v>
      </c>
      <c r="BM332" s="203" t="s">
        <v>915</v>
      </c>
    </row>
    <row r="333" spans="1:47" s="2" customFormat="1" ht="29.25">
      <c r="A333" s="35"/>
      <c r="B333" s="36"/>
      <c r="C333" s="37"/>
      <c r="D333" s="205" t="s">
        <v>146</v>
      </c>
      <c r="E333" s="37"/>
      <c r="F333" s="206" t="s">
        <v>916</v>
      </c>
      <c r="G333" s="37"/>
      <c r="H333" s="37"/>
      <c r="I333" s="207"/>
      <c r="J333" s="37"/>
      <c r="K333" s="37"/>
      <c r="L333" s="40"/>
      <c r="M333" s="208"/>
      <c r="N333" s="209"/>
      <c r="O333" s="72"/>
      <c r="P333" s="72"/>
      <c r="Q333" s="72"/>
      <c r="R333" s="72"/>
      <c r="S333" s="72"/>
      <c r="T333" s="73"/>
      <c r="U333" s="35"/>
      <c r="V333" s="35"/>
      <c r="W333" s="35"/>
      <c r="X333" s="35"/>
      <c r="Y333" s="35"/>
      <c r="Z333" s="35"/>
      <c r="AA333" s="35"/>
      <c r="AB333" s="35"/>
      <c r="AC333" s="35"/>
      <c r="AD333" s="35"/>
      <c r="AE333" s="35"/>
      <c r="AT333" s="18" t="s">
        <v>146</v>
      </c>
      <c r="AU333" s="18" t="s">
        <v>87</v>
      </c>
    </row>
    <row r="334" spans="1:65" s="2" customFormat="1" ht="49.15" customHeight="1">
      <c r="A334" s="35"/>
      <c r="B334" s="36"/>
      <c r="C334" s="192" t="s">
        <v>518</v>
      </c>
      <c r="D334" s="192" t="s">
        <v>139</v>
      </c>
      <c r="E334" s="193" t="s">
        <v>917</v>
      </c>
      <c r="F334" s="194" t="s">
        <v>918</v>
      </c>
      <c r="G334" s="195" t="s">
        <v>297</v>
      </c>
      <c r="H334" s="196">
        <v>4.147</v>
      </c>
      <c r="I334" s="197"/>
      <c r="J334" s="198">
        <f>ROUND(I334*H334,2)</f>
        <v>0</v>
      </c>
      <c r="K334" s="194" t="s">
        <v>143</v>
      </c>
      <c r="L334" s="40"/>
      <c r="M334" s="199" t="s">
        <v>1</v>
      </c>
      <c r="N334" s="200" t="s">
        <v>42</v>
      </c>
      <c r="O334" s="72"/>
      <c r="P334" s="201">
        <f>O334*H334</f>
        <v>0</v>
      </c>
      <c r="Q334" s="201">
        <v>0</v>
      </c>
      <c r="R334" s="201">
        <f>Q334*H334</f>
        <v>0</v>
      </c>
      <c r="S334" s="201">
        <v>0</v>
      </c>
      <c r="T334" s="202">
        <f>S334*H334</f>
        <v>0</v>
      </c>
      <c r="U334" s="35"/>
      <c r="V334" s="35"/>
      <c r="W334" s="35"/>
      <c r="X334" s="35"/>
      <c r="Y334" s="35"/>
      <c r="Z334" s="35"/>
      <c r="AA334" s="35"/>
      <c r="AB334" s="35"/>
      <c r="AC334" s="35"/>
      <c r="AD334" s="35"/>
      <c r="AE334" s="35"/>
      <c r="AR334" s="203" t="s">
        <v>144</v>
      </c>
      <c r="AT334" s="203" t="s">
        <v>139</v>
      </c>
      <c r="AU334" s="203" t="s">
        <v>87</v>
      </c>
      <c r="AY334" s="18" t="s">
        <v>137</v>
      </c>
      <c r="BE334" s="204">
        <f>IF(N334="základní",J334,0)</f>
        <v>0</v>
      </c>
      <c r="BF334" s="204">
        <f>IF(N334="snížená",J334,0)</f>
        <v>0</v>
      </c>
      <c r="BG334" s="204">
        <f>IF(N334="zákl. přenesená",J334,0)</f>
        <v>0</v>
      </c>
      <c r="BH334" s="204">
        <f>IF(N334="sníž. přenesená",J334,0)</f>
        <v>0</v>
      </c>
      <c r="BI334" s="204">
        <f>IF(N334="nulová",J334,0)</f>
        <v>0</v>
      </c>
      <c r="BJ334" s="18" t="s">
        <v>85</v>
      </c>
      <c r="BK334" s="204">
        <f>ROUND(I334*H334,2)</f>
        <v>0</v>
      </c>
      <c r="BL334" s="18" t="s">
        <v>144</v>
      </c>
      <c r="BM334" s="203" t="s">
        <v>919</v>
      </c>
    </row>
    <row r="335" spans="1:47" s="2" customFormat="1" ht="48.75">
      <c r="A335" s="35"/>
      <c r="B335" s="36"/>
      <c r="C335" s="37"/>
      <c r="D335" s="205" t="s">
        <v>146</v>
      </c>
      <c r="E335" s="37"/>
      <c r="F335" s="206" t="s">
        <v>920</v>
      </c>
      <c r="G335" s="37"/>
      <c r="H335" s="37"/>
      <c r="I335" s="207"/>
      <c r="J335" s="37"/>
      <c r="K335" s="37"/>
      <c r="L335" s="40"/>
      <c r="M335" s="271"/>
      <c r="N335" s="272"/>
      <c r="O335" s="254"/>
      <c r="P335" s="254"/>
      <c r="Q335" s="254"/>
      <c r="R335" s="254"/>
      <c r="S335" s="254"/>
      <c r="T335" s="273"/>
      <c r="U335" s="35"/>
      <c r="V335" s="35"/>
      <c r="W335" s="35"/>
      <c r="X335" s="35"/>
      <c r="Y335" s="35"/>
      <c r="Z335" s="35"/>
      <c r="AA335" s="35"/>
      <c r="AB335" s="35"/>
      <c r="AC335" s="35"/>
      <c r="AD335" s="35"/>
      <c r="AE335" s="35"/>
      <c r="AT335" s="18" t="s">
        <v>146</v>
      </c>
      <c r="AU335" s="18" t="s">
        <v>87</v>
      </c>
    </row>
    <row r="336" spans="1:31" s="2" customFormat="1" ht="6.95" customHeight="1">
      <c r="A336" s="35"/>
      <c r="B336" s="55"/>
      <c r="C336" s="56"/>
      <c r="D336" s="56"/>
      <c r="E336" s="56"/>
      <c r="F336" s="56"/>
      <c r="G336" s="56"/>
      <c r="H336" s="56"/>
      <c r="I336" s="56"/>
      <c r="J336" s="56"/>
      <c r="K336" s="56"/>
      <c r="L336" s="40"/>
      <c r="M336" s="35"/>
      <c r="O336" s="35"/>
      <c r="P336" s="35"/>
      <c r="Q336" s="35"/>
      <c r="R336" s="35"/>
      <c r="S336" s="35"/>
      <c r="T336" s="35"/>
      <c r="U336" s="35"/>
      <c r="V336" s="35"/>
      <c r="W336" s="35"/>
      <c r="X336" s="35"/>
      <c r="Y336" s="35"/>
      <c r="Z336" s="35"/>
      <c r="AA336" s="35"/>
      <c r="AB336" s="35"/>
      <c r="AC336" s="35"/>
      <c r="AD336" s="35"/>
      <c r="AE336" s="35"/>
    </row>
  </sheetData>
  <sheetProtection algorithmName="SHA-512" hashValue="kS3/EUdUfdsK9oHn4XDcBNEsRWENrVIToauwRLbdhztuNca6g6PuI1VEwYfM1xi9ra0FysLmsPmu0B1cOc0roA==" saltValue="LSBjXxLYfs/vGEzFHE3+g9iua477X1V4N3XcCw6X7HIVqa0LnR5Yng56UZq5NOl/7X1tFVQYfa0j0hHf+M2kIA==" spinCount="100000" sheet="1" objects="1" scenarios="1" formatColumns="0" formatRows="0" autoFilter="0"/>
  <autoFilter ref="C128:K335"/>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c r="M2" s="318"/>
      <c r="N2" s="318"/>
      <c r="O2" s="318"/>
      <c r="P2" s="318"/>
      <c r="Q2" s="318"/>
      <c r="R2" s="318"/>
      <c r="S2" s="318"/>
      <c r="T2" s="318"/>
      <c r="U2" s="318"/>
      <c r="V2" s="318"/>
      <c r="AT2" s="18" t="s">
        <v>100</v>
      </c>
    </row>
    <row r="3" spans="2:46" s="1" customFormat="1" ht="6.95" customHeight="1">
      <c r="B3" s="116"/>
      <c r="C3" s="117"/>
      <c r="D3" s="117"/>
      <c r="E3" s="117"/>
      <c r="F3" s="117"/>
      <c r="G3" s="117"/>
      <c r="H3" s="117"/>
      <c r="I3" s="117"/>
      <c r="J3" s="117"/>
      <c r="K3" s="117"/>
      <c r="L3" s="21"/>
      <c r="AT3" s="18" t="s">
        <v>87</v>
      </c>
    </row>
    <row r="4" spans="2:46" s="1" customFormat="1" ht="24.95" customHeight="1">
      <c r="B4" s="21"/>
      <c r="D4" s="118" t="s">
        <v>101</v>
      </c>
      <c r="L4" s="21"/>
      <c r="M4" s="119" t="s">
        <v>10</v>
      </c>
      <c r="AT4" s="18" t="s">
        <v>4</v>
      </c>
    </row>
    <row r="5" spans="2:12" s="1" customFormat="1" ht="6.95" customHeight="1">
      <c r="B5" s="21"/>
      <c r="L5" s="21"/>
    </row>
    <row r="6" spans="2:12" s="1" customFormat="1" ht="12" customHeight="1">
      <c r="B6" s="21"/>
      <c r="D6" s="120" t="s">
        <v>16</v>
      </c>
      <c r="L6" s="21"/>
    </row>
    <row r="7" spans="2:12" s="1" customFormat="1" ht="16.5" customHeight="1">
      <c r="B7" s="21"/>
      <c r="E7" s="319" t="str">
        <f>'Rekapitulace stavby'!K6</f>
        <v>KLATOVY, ŠTĚPÁNOVICE - VODOVOD 2021</v>
      </c>
      <c r="F7" s="320"/>
      <c r="G7" s="320"/>
      <c r="H7" s="320"/>
      <c r="L7" s="21"/>
    </row>
    <row r="8" spans="2:12" s="1" customFormat="1" ht="12" customHeight="1">
      <c r="B8" s="21"/>
      <c r="D8" s="120" t="s">
        <v>102</v>
      </c>
      <c r="L8" s="21"/>
    </row>
    <row r="9" spans="1:31" s="2" customFormat="1" ht="23.25" customHeight="1">
      <c r="A9" s="35"/>
      <c r="B9" s="40"/>
      <c r="C9" s="35"/>
      <c r="D9" s="35"/>
      <c r="E9" s="319" t="s">
        <v>603</v>
      </c>
      <c r="F9" s="322"/>
      <c r="G9" s="322"/>
      <c r="H9" s="322"/>
      <c r="I9" s="35"/>
      <c r="J9" s="35"/>
      <c r="K9" s="35"/>
      <c r="L9" s="52"/>
      <c r="S9" s="35"/>
      <c r="T9" s="35"/>
      <c r="U9" s="35"/>
      <c r="V9" s="35"/>
      <c r="W9" s="35"/>
      <c r="X9" s="35"/>
      <c r="Y9" s="35"/>
      <c r="Z9" s="35"/>
      <c r="AA9" s="35"/>
      <c r="AB9" s="35"/>
      <c r="AC9" s="35"/>
      <c r="AD9" s="35"/>
      <c r="AE9" s="35"/>
    </row>
    <row r="10" spans="1:31" s="2" customFormat="1" ht="12" customHeight="1">
      <c r="A10" s="35"/>
      <c r="B10" s="40"/>
      <c r="C10" s="35"/>
      <c r="D10" s="120" t="s">
        <v>604</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21" t="s">
        <v>921</v>
      </c>
      <c r="F11" s="322"/>
      <c r="G11" s="322"/>
      <c r="H11" s="322"/>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0" t="s">
        <v>20</v>
      </c>
      <c r="E14" s="35"/>
      <c r="F14" s="111" t="s">
        <v>606</v>
      </c>
      <c r="G14" s="35"/>
      <c r="H14" s="35"/>
      <c r="I14" s="120" t="s">
        <v>22</v>
      </c>
      <c r="J14" s="121" t="str">
        <f>'Rekapitulace stavby'!AN8</f>
        <v>4. 5. 2021</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29</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30</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3" t="str">
        <f>'Rekapitulace stavby'!E14</f>
        <v>Vyplň údaj</v>
      </c>
      <c r="F20" s="324"/>
      <c r="G20" s="324"/>
      <c r="H20" s="324"/>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32</v>
      </c>
      <c r="E22" s="35"/>
      <c r="F22" s="35"/>
      <c r="G22" s="35"/>
      <c r="H22" s="35"/>
      <c r="I22" s="120" t="s">
        <v>25</v>
      </c>
      <c r="J22" s="111" t="str">
        <f>IF('Rekapitulace stavby'!AN16="","",'Rekapitulace stavby'!AN16)</f>
        <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tr">
        <f>IF('Rekapitulace stavby'!E17="","",'Rekapitulace stavby'!E17)</f>
        <v xml:space="preserve"> </v>
      </c>
      <c r="F23" s="35"/>
      <c r="G23" s="35"/>
      <c r="H23" s="35"/>
      <c r="I23" s="120" t="s">
        <v>28</v>
      </c>
      <c r="J23" s="111" t="str">
        <f>IF('Rekapitulace stavby'!AN17="","",'Rekapitulace stavby'!AN17)</f>
        <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1</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922</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36</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5" t="s">
        <v>1</v>
      </c>
      <c r="F29" s="325"/>
      <c r="G29" s="325"/>
      <c r="H29" s="325"/>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37</v>
      </c>
      <c r="E32" s="35"/>
      <c r="F32" s="35"/>
      <c r="G32" s="35"/>
      <c r="H32" s="35"/>
      <c r="I32" s="35"/>
      <c r="J32" s="127">
        <f>ROUND(J127,2)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39</v>
      </c>
      <c r="G34" s="35"/>
      <c r="H34" s="35"/>
      <c r="I34" s="128" t="s">
        <v>38</v>
      </c>
      <c r="J34" s="128" t="s">
        <v>40</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41</v>
      </c>
      <c r="E35" s="120" t="s">
        <v>42</v>
      </c>
      <c r="F35" s="130">
        <f>ROUND((SUM(BE127:BE177)),2)</f>
        <v>0</v>
      </c>
      <c r="G35" s="35"/>
      <c r="H35" s="35"/>
      <c r="I35" s="131">
        <v>0.21</v>
      </c>
      <c r="J35" s="130">
        <f>ROUND(((SUM(BE127:BE177))*I35),2)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43</v>
      </c>
      <c r="F36" s="130">
        <f>ROUND((SUM(BF127:BF177)),2)</f>
        <v>0</v>
      </c>
      <c r="G36" s="35"/>
      <c r="H36" s="35"/>
      <c r="I36" s="131">
        <v>0.15</v>
      </c>
      <c r="J36" s="130">
        <f>ROUND(((SUM(BF127:BF177))*I36),2)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44</v>
      </c>
      <c r="F37" s="130">
        <f>ROUND((SUM(BG127:BG177)),2)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0" t="s">
        <v>45</v>
      </c>
      <c r="F38" s="130">
        <f>ROUND((SUM(BH127:BH177)),2)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0" t="s">
        <v>46</v>
      </c>
      <c r="F39" s="130">
        <f>ROUND((SUM(BI127:BI177)),2)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47</v>
      </c>
      <c r="E41" s="134"/>
      <c r="F41" s="134"/>
      <c r="G41" s="135" t="s">
        <v>48</v>
      </c>
      <c r="H41" s="136" t="s">
        <v>49</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9" t="s">
        <v>50</v>
      </c>
      <c r="E50" s="140"/>
      <c r="F50" s="140"/>
      <c r="G50" s="139" t="s">
        <v>51</v>
      </c>
      <c r="H50" s="140"/>
      <c r="I50" s="140"/>
      <c r="J50" s="140"/>
      <c r="K50" s="140"/>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1" t="s">
        <v>52</v>
      </c>
      <c r="E61" s="142"/>
      <c r="F61" s="143" t="s">
        <v>53</v>
      </c>
      <c r="G61" s="141" t="s">
        <v>52</v>
      </c>
      <c r="H61" s="142"/>
      <c r="I61" s="142"/>
      <c r="J61" s="144" t="s">
        <v>53</v>
      </c>
      <c r="K61" s="142"/>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9" t="s">
        <v>54</v>
      </c>
      <c r="E65" s="145"/>
      <c r="F65" s="145"/>
      <c r="G65" s="139" t="s">
        <v>55</v>
      </c>
      <c r="H65" s="145"/>
      <c r="I65" s="145"/>
      <c r="J65" s="145"/>
      <c r="K65" s="14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1" t="s">
        <v>52</v>
      </c>
      <c r="E76" s="142"/>
      <c r="F76" s="143" t="s">
        <v>53</v>
      </c>
      <c r="G76" s="141" t="s">
        <v>52</v>
      </c>
      <c r="H76" s="142"/>
      <c r="I76" s="142"/>
      <c r="J76" s="144" t="s">
        <v>53</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108</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6" t="str">
        <f>E7</f>
        <v>KLATOVY, ŠTĚPÁNOVICE - VODOVOD 2021</v>
      </c>
      <c r="F85" s="327"/>
      <c r="G85" s="327"/>
      <c r="H85" s="327"/>
      <c r="I85" s="37"/>
      <c r="J85" s="37"/>
      <c r="K85" s="37"/>
      <c r="L85" s="52"/>
      <c r="S85" s="35"/>
      <c r="T85" s="35"/>
      <c r="U85" s="35"/>
      <c r="V85" s="35"/>
      <c r="W85" s="35"/>
      <c r="X85" s="35"/>
      <c r="Y85" s="35"/>
      <c r="Z85" s="35"/>
      <c r="AA85" s="35"/>
      <c r="AB85" s="35"/>
      <c r="AC85" s="35"/>
      <c r="AD85" s="35"/>
      <c r="AE85" s="35"/>
    </row>
    <row r="86" spans="2:12" s="1" customFormat="1" ht="12" customHeight="1">
      <c r="B86" s="22"/>
      <c r="C86" s="30" t="s">
        <v>102</v>
      </c>
      <c r="D86" s="23"/>
      <c r="E86" s="23"/>
      <c r="F86" s="23"/>
      <c r="G86" s="23"/>
      <c r="H86" s="23"/>
      <c r="I86" s="23"/>
      <c r="J86" s="23"/>
      <c r="K86" s="23"/>
      <c r="L86" s="21"/>
    </row>
    <row r="87" spans="1:31" s="2" customFormat="1" ht="23.25" customHeight="1">
      <c r="A87" s="35"/>
      <c r="B87" s="36"/>
      <c r="C87" s="37"/>
      <c r="D87" s="37"/>
      <c r="E87" s="326" t="s">
        <v>603</v>
      </c>
      <c r="F87" s="328"/>
      <c r="G87" s="328"/>
      <c r="H87" s="328"/>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604</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4" t="str">
        <f>E11</f>
        <v>SO 101 - Celoplošná oprava MK</v>
      </c>
      <c r="F89" s="328"/>
      <c r="G89" s="328"/>
      <c r="H89" s="328"/>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Štěpánovice u Klatov</v>
      </c>
      <c r="G91" s="37"/>
      <c r="H91" s="37"/>
      <c r="I91" s="30" t="s">
        <v>22</v>
      </c>
      <c r="J91" s="67" t="str">
        <f>IF(J14="","",J14)</f>
        <v>4. 5. 2021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15.2" customHeight="1">
      <c r="A93" s="35"/>
      <c r="B93" s="36"/>
      <c r="C93" s="30" t="s">
        <v>24</v>
      </c>
      <c r="D93" s="37"/>
      <c r="E93" s="37"/>
      <c r="F93" s="28" t="str">
        <f>E17</f>
        <v>Město Klatovy</v>
      </c>
      <c r="G93" s="37"/>
      <c r="H93" s="37"/>
      <c r="I93" s="30" t="s">
        <v>32</v>
      </c>
      <c r="J93" s="33" t="str">
        <f>E23</f>
        <v xml:space="preserve"> </v>
      </c>
      <c r="K93" s="37"/>
      <c r="L93" s="52"/>
      <c r="S93" s="35"/>
      <c r="T93" s="35"/>
      <c r="U93" s="35"/>
      <c r="V93" s="35"/>
      <c r="W93" s="35"/>
      <c r="X93" s="35"/>
      <c r="Y93" s="35"/>
      <c r="Z93" s="35"/>
      <c r="AA93" s="35"/>
      <c r="AB93" s="35"/>
      <c r="AC93" s="35"/>
      <c r="AD93" s="35"/>
      <c r="AE93" s="35"/>
    </row>
    <row r="94" spans="1:31" s="2" customFormat="1" ht="25.7" customHeight="1">
      <c r="A94" s="35"/>
      <c r="B94" s="36"/>
      <c r="C94" s="30" t="s">
        <v>30</v>
      </c>
      <c r="D94" s="37"/>
      <c r="E94" s="37"/>
      <c r="F94" s="28" t="str">
        <f>IF(E20="","",E20)</f>
        <v>Vyplň údaj</v>
      </c>
      <c r="G94" s="37"/>
      <c r="H94" s="37"/>
      <c r="I94" s="30" t="s">
        <v>35</v>
      </c>
      <c r="J94" s="33" t="str">
        <f>E26</f>
        <v>HO MÚ Klatovy, L. Broukal</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109</v>
      </c>
      <c r="D96" s="151"/>
      <c r="E96" s="151"/>
      <c r="F96" s="151"/>
      <c r="G96" s="151"/>
      <c r="H96" s="151"/>
      <c r="I96" s="151"/>
      <c r="J96" s="152" t="s">
        <v>110</v>
      </c>
      <c r="K96" s="151"/>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111</v>
      </c>
      <c r="D98" s="37"/>
      <c r="E98" s="37"/>
      <c r="F98" s="37"/>
      <c r="G98" s="37"/>
      <c r="H98" s="37"/>
      <c r="I98" s="37"/>
      <c r="J98" s="85">
        <f>J127</f>
        <v>0</v>
      </c>
      <c r="K98" s="37"/>
      <c r="L98" s="52"/>
      <c r="S98" s="35"/>
      <c r="T98" s="35"/>
      <c r="U98" s="35"/>
      <c r="V98" s="35"/>
      <c r="W98" s="35"/>
      <c r="X98" s="35"/>
      <c r="Y98" s="35"/>
      <c r="Z98" s="35"/>
      <c r="AA98" s="35"/>
      <c r="AB98" s="35"/>
      <c r="AC98" s="35"/>
      <c r="AD98" s="35"/>
      <c r="AE98" s="35"/>
      <c r="AU98" s="18" t="s">
        <v>112</v>
      </c>
    </row>
    <row r="99" spans="2:12" s="9" customFormat="1" ht="24.95" customHeight="1">
      <c r="B99" s="154"/>
      <c r="C99" s="155"/>
      <c r="D99" s="156" t="s">
        <v>113</v>
      </c>
      <c r="E99" s="157"/>
      <c r="F99" s="157"/>
      <c r="G99" s="157"/>
      <c r="H99" s="157"/>
      <c r="I99" s="157"/>
      <c r="J99" s="158">
        <f>J128</f>
        <v>0</v>
      </c>
      <c r="K99" s="155"/>
      <c r="L99" s="159"/>
    </row>
    <row r="100" spans="2:12" s="10" customFormat="1" ht="19.9" customHeight="1">
      <c r="B100" s="160"/>
      <c r="C100" s="105"/>
      <c r="D100" s="161" t="s">
        <v>114</v>
      </c>
      <c r="E100" s="162"/>
      <c r="F100" s="162"/>
      <c r="G100" s="162"/>
      <c r="H100" s="162"/>
      <c r="I100" s="162"/>
      <c r="J100" s="163">
        <f>J129</f>
        <v>0</v>
      </c>
      <c r="K100" s="105"/>
      <c r="L100" s="164"/>
    </row>
    <row r="101" spans="2:12" s="10" customFormat="1" ht="19.9" customHeight="1">
      <c r="B101" s="160"/>
      <c r="C101" s="105"/>
      <c r="D101" s="161" t="s">
        <v>116</v>
      </c>
      <c r="E101" s="162"/>
      <c r="F101" s="162"/>
      <c r="G101" s="162"/>
      <c r="H101" s="162"/>
      <c r="I101" s="162"/>
      <c r="J101" s="163">
        <f>J141</f>
        <v>0</v>
      </c>
      <c r="K101" s="105"/>
      <c r="L101" s="164"/>
    </row>
    <row r="102" spans="2:12" s="10" customFormat="1" ht="19.9" customHeight="1">
      <c r="B102" s="160"/>
      <c r="C102" s="105"/>
      <c r="D102" s="161" t="s">
        <v>117</v>
      </c>
      <c r="E102" s="162"/>
      <c r="F102" s="162"/>
      <c r="G102" s="162"/>
      <c r="H102" s="162"/>
      <c r="I102" s="162"/>
      <c r="J102" s="163">
        <f>J159</f>
        <v>0</v>
      </c>
      <c r="K102" s="105"/>
      <c r="L102" s="164"/>
    </row>
    <row r="103" spans="2:12" s="10" customFormat="1" ht="19.9" customHeight="1">
      <c r="B103" s="160"/>
      <c r="C103" s="105"/>
      <c r="D103" s="161" t="s">
        <v>118</v>
      </c>
      <c r="E103" s="162"/>
      <c r="F103" s="162"/>
      <c r="G103" s="162"/>
      <c r="H103" s="162"/>
      <c r="I103" s="162"/>
      <c r="J103" s="163">
        <f>J163</f>
        <v>0</v>
      </c>
      <c r="K103" s="105"/>
      <c r="L103" s="164"/>
    </row>
    <row r="104" spans="2:12" s="10" customFormat="1" ht="19.9" customHeight="1">
      <c r="B104" s="160"/>
      <c r="C104" s="105"/>
      <c r="D104" s="161" t="s">
        <v>119</v>
      </c>
      <c r="E104" s="162"/>
      <c r="F104" s="162"/>
      <c r="G104" s="162"/>
      <c r="H104" s="162"/>
      <c r="I104" s="162"/>
      <c r="J104" s="163">
        <f>J167</f>
        <v>0</v>
      </c>
      <c r="K104" s="105"/>
      <c r="L104" s="164"/>
    </row>
    <row r="105" spans="2:12" s="10" customFormat="1" ht="19.9" customHeight="1">
      <c r="B105" s="160"/>
      <c r="C105" s="105"/>
      <c r="D105" s="161" t="s">
        <v>120</v>
      </c>
      <c r="E105" s="162"/>
      <c r="F105" s="162"/>
      <c r="G105" s="162"/>
      <c r="H105" s="162"/>
      <c r="I105" s="162"/>
      <c r="J105" s="163">
        <f>J175</f>
        <v>0</v>
      </c>
      <c r="K105" s="105"/>
      <c r="L105" s="164"/>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122</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26" t="str">
        <f>E7</f>
        <v>KLATOVY, ŠTĚPÁNOVICE - VODOVOD 2021</v>
      </c>
      <c r="F115" s="327"/>
      <c r="G115" s="327"/>
      <c r="H115" s="327"/>
      <c r="I115" s="37"/>
      <c r="J115" s="37"/>
      <c r="K115" s="37"/>
      <c r="L115" s="52"/>
      <c r="S115" s="35"/>
      <c r="T115" s="35"/>
      <c r="U115" s="35"/>
      <c r="V115" s="35"/>
      <c r="W115" s="35"/>
      <c r="X115" s="35"/>
      <c r="Y115" s="35"/>
      <c r="Z115" s="35"/>
      <c r="AA115" s="35"/>
      <c r="AB115" s="35"/>
      <c r="AC115" s="35"/>
      <c r="AD115" s="35"/>
      <c r="AE115" s="35"/>
    </row>
    <row r="116" spans="2:12" s="1" customFormat="1" ht="12" customHeight="1">
      <c r="B116" s="22"/>
      <c r="C116" s="30" t="s">
        <v>102</v>
      </c>
      <c r="D116" s="23"/>
      <c r="E116" s="23"/>
      <c r="F116" s="23"/>
      <c r="G116" s="23"/>
      <c r="H116" s="23"/>
      <c r="I116" s="23"/>
      <c r="J116" s="23"/>
      <c r="K116" s="23"/>
      <c r="L116" s="21"/>
    </row>
    <row r="117" spans="1:31" s="2" customFormat="1" ht="23.25" customHeight="1">
      <c r="A117" s="35"/>
      <c r="B117" s="36"/>
      <c r="C117" s="37"/>
      <c r="D117" s="37"/>
      <c r="E117" s="326" t="s">
        <v>603</v>
      </c>
      <c r="F117" s="328"/>
      <c r="G117" s="328"/>
      <c r="H117" s="328"/>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604</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274" t="str">
        <f>E11</f>
        <v>SO 101 - Celoplošná oprava MK</v>
      </c>
      <c r="F119" s="328"/>
      <c r="G119" s="328"/>
      <c r="H119" s="328"/>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20</v>
      </c>
      <c r="D121" s="37"/>
      <c r="E121" s="37"/>
      <c r="F121" s="28" t="str">
        <f>F14</f>
        <v>Štěpánovice u Klatov</v>
      </c>
      <c r="G121" s="37"/>
      <c r="H121" s="37"/>
      <c r="I121" s="30" t="s">
        <v>22</v>
      </c>
      <c r="J121" s="67" t="str">
        <f>IF(J14="","",J14)</f>
        <v>4. 5. 2021</v>
      </c>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24</v>
      </c>
      <c r="D123" s="37"/>
      <c r="E123" s="37"/>
      <c r="F123" s="28" t="str">
        <f>E17</f>
        <v>Město Klatovy</v>
      </c>
      <c r="G123" s="37"/>
      <c r="H123" s="37"/>
      <c r="I123" s="30" t="s">
        <v>32</v>
      </c>
      <c r="J123" s="33" t="str">
        <f>E23</f>
        <v xml:space="preserve"> </v>
      </c>
      <c r="K123" s="37"/>
      <c r="L123" s="52"/>
      <c r="S123" s="35"/>
      <c r="T123" s="35"/>
      <c r="U123" s="35"/>
      <c r="V123" s="35"/>
      <c r="W123" s="35"/>
      <c r="X123" s="35"/>
      <c r="Y123" s="35"/>
      <c r="Z123" s="35"/>
      <c r="AA123" s="35"/>
      <c r="AB123" s="35"/>
      <c r="AC123" s="35"/>
      <c r="AD123" s="35"/>
      <c r="AE123" s="35"/>
    </row>
    <row r="124" spans="1:31" s="2" customFormat="1" ht="25.7" customHeight="1">
      <c r="A124" s="35"/>
      <c r="B124" s="36"/>
      <c r="C124" s="30" t="s">
        <v>30</v>
      </c>
      <c r="D124" s="37"/>
      <c r="E124" s="37"/>
      <c r="F124" s="28" t="str">
        <f>IF(E20="","",E20)</f>
        <v>Vyplň údaj</v>
      </c>
      <c r="G124" s="37"/>
      <c r="H124" s="37"/>
      <c r="I124" s="30" t="s">
        <v>35</v>
      </c>
      <c r="J124" s="33" t="str">
        <f>E26</f>
        <v>HO MÚ Klatovy, L. Broukal</v>
      </c>
      <c r="K124" s="37"/>
      <c r="L124" s="52"/>
      <c r="S124" s="35"/>
      <c r="T124" s="35"/>
      <c r="U124" s="35"/>
      <c r="V124" s="35"/>
      <c r="W124" s="35"/>
      <c r="X124" s="35"/>
      <c r="Y124" s="35"/>
      <c r="Z124" s="35"/>
      <c r="AA124" s="35"/>
      <c r="AB124" s="35"/>
      <c r="AC124" s="35"/>
      <c r="AD124" s="35"/>
      <c r="AE124" s="35"/>
    </row>
    <row r="125" spans="1:31"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11" customFormat="1" ht="29.25" customHeight="1">
      <c r="A126" s="165"/>
      <c r="B126" s="166"/>
      <c r="C126" s="167" t="s">
        <v>123</v>
      </c>
      <c r="D126" s="168" t="s">
        <v>62</v>
      </c>
      <c r="E126" s="168" t="s">
        <v>58</v>
      </c>
      <c r="F126" s="168" t="s">
        <v>59</v>
      </c>
      <c r="G126" s="168" t="s">
        <v>124</v>
      </c>
      <c r="H126" s="168" t="s">
        <v>125</v>
      </c>
      <c r="I126" s="168" t="s">
        <v>126</v>
      </c>
      <c r="J126" s="168" t="s">
        <v>110</v>
      </c>
      <c r="K126" s="169" t="s">
        <v>127</v>
      </c>
      <c r="L126" s="170"/>
      <c r="M126" s="76" t="s">
        <v>1</v>
      </c>
      <c r="N126" s="77" t="s">
        <v>41</v>
      </c>
      <c r="O126" s="77" t="s">
        <v>128</v>
      </c>
      <c r="P126" s="77" t="s">
        <v>129</v>
      </c>
      <c r="Q126" s="77" t="s">
        <v>130</v>
      </c>
      <c r="R126" s="77" t="s">
        <v>131</v>
      </c>
      <c r="S126" s="77" t="s">
        <v>132</v>
      </c>
      <c r="T126" s="78" t="s">
        <v>133</v>
      </c>
      <c r="U126" s="165"/>
      <c r="V126" s="165"/>
      <c r="W126" s="165"/>
      <c r="X126" s="165"/>
      <c r="Y126" s="165"/>
      <c r="Z126" s="165"/>
      <c r="AA126" s="165"/>
      <c r="AB126" s="165"/>
      <c r="AC126" s="165"/>
      <c r="AD126" s="165"/>
      <c r="AE126" s="165"/>
    </row>
    <row r="127" spans="1:63" s="2" customFormat="1" ht="22.9" customHeight="1">
      <c r="A127" s="35"/>
      <c r="B127" s="36"/>
      <c r="C127" s="83" t="s">
        <v>134</v>
      </c>
      <c r="D127" s="37"/>
      <c r="E127" s="37"/>
      <c r="F127" s="37"/>
      <c r="G127" s="37"/>
      <c r="H127" s="37"/>
      <c r="I127" s="37"/>
      <c r="J127" s="171">
        <f>BK127</f>
        <v>0</v>
      </c>
      <c r="K127" s="37"/>
      <c r="L127" s="40"/>
      <c r="M127" s="79"/>
      <c r="N127" s="172"/>
      <c r="O127" s="80"/>
      <c r="P127" s="173">
        <f>P128</f>
        <v>0</v>
      </c>
      <c r="Q127" s="80"/>
      <c r="R127" s="173">
        <f>R128</f>
        <v>0.9687600000000001</v>
      </c>
      <c r="S127" s="80"/>
      <c r="T127" s="174">
        <f>T128</f>
        <v>71.99000000000001</v>
      </c>
      <c r="U127" s="35"/>
      <c r="V127" s="35"/>
      <c r="W127" s="35"/>
      <c r="X127" s="35"/>
      <c r="Y127" s="35"/>
      <c r="Z127" s="35"/>
      <c r="AA127" s="35"/>
      <c r="AB127" s="35"/>
      <c r="AC127" s="35"/>
      <c r="AD127" s="35"/>
      <c r="AE127" s="35"/>
      <c r="AT127" s="18" t="s">
        <v>76</v>
      </c>
      <c r="AU127" s="18" t="s">
        <v>112</v>
      </c>
      <c r="BK127" s="175">
        <f>BK128</f>
        <v>0</v>
      </c>
    </row>
    <row r="128" spans="2:63" s="12" customFormat="1" ht="25.9" customHeight="1">
      <c r="B128" s="176"/>
      <c r="C128" s="177"/>
      <c r="D128" s="178" t="s">
        <v>76</v>
      </c>
      <c r="E128" s="179" t="s">
        <v>135</v>
      </c>
      <c r="F128" s="179" t="s">
        <v>136</v>
      </c>
      <c r="G128" s="177"/>
      <c r="H128" s="177"/>
      <c r="I128" s="180"/>
      <c r="J128" s="181">
        <f>BK128</f>
        <v>0</v>
      </c>
      <c r="K128" s="177"/>
      <c r="L128" s="182"/>
      <c r="M128" s="183"/>
      <c r="N128" s="184"/>
      <c r="O128" s="184"/>
      <c r="P128" s="185">
        <f>P129+P141+P159+P163+P167+P175</f>
        <v>0</v>
      </c>
      <c r="Q128" s="184"/>
      <c r="R128" s="185">
        <f>R129+R141+R159+R163+R167+R175</f>
        <v>0.9687600000000001</v>
      </c>
      <c r="S128" s="184"/>
      <c r="T128" s="186">
        <f>T129+T141+T159+T163+T167+T175</f>
        <v>71.99000000000001</v>
      </c>
      <c r="AR128" s="187" t="s">
        <v>85</v>
      </c>
      <c r="AT128" s="188" t="s">
        <v>76</v>
      </c>
      <c r="AU128" s="188" t="s">
        <v>77</v>
      </c>
      <c r="AY128" s="187" t="s">
        <v>137</v>
      </c>
      <c r="BK128" s="189">
        <f>BK129+BK141+BK159+BK163+BK167+BK175</f>
        <v>0</v>
      </c>
    </row>
    <row r="129" spans="2:63" s="12" customFormat="1" ht="22.9" customHeight="1">
      <c r="B129" s="176"/>
      <c r="C129" s="177"/>
      <c r="D129" s="178" t="s">
        <v>76</v>
      </c>
      <c r="E129" s="190" t="s">
        <v>85</v>
      </c>
      <c r="F129" s="190" t="s">
        <v>138</v>
      </c>
      <c r="G129" s="177"/>
      <c r="H129" s="177"/>
      <c r="I129" s="180"/>
      <c r="J129" s="191">
        <f>BK129</f>
        <v>0</v>
      </c>
      <c r="K129" s="177"/>
      <c r="L129" s="182"/>
      <c r="M129" s="183"/>
      <c r="N129" s="184"/>
      <c r="O129" s="184"/>
      <c r="P129" s="185">
        <f>SUM(P130:P140)</f>
        <v>0</v>
      </c>
      <c r="Q129" s="184"/>
      <c r="R129" s="185">
        <f>SUM(R130:R140)</f>
        <v>0.03756</v>
      </c>
      <c r="S129" s="184"/>
      <c r="T129" s="186">
        <f>SUM(T130:T140)</f>
        <v>71.99000000000001</v>
      </c>
      <c r="AR129" s="187" t="s">
        <v>85</v>
      </c>
      <c r="AT129" s="188" t="s">
        <v>76</v>
      </c>
      <c r="AU129" s="188" t="s">
        <v>85</v>
      </c>
      <c r="AY129" s="187" t="s">
        <v>137</v>
      </c>
      <c r="BK129" s="189">
        <f>SUM(BK130:BK140)</f>
        <v>0</v>
      </c>
    </row>
    <row r="130" spans="1:65" s="2" customFormat="1" ht="49.15" customHeight="1">
      <c r="A130" s="35"/>
      <c r="B130" s="36"/>
      <c r="C130" s="192" t="s">
        <v>85</v>
      </c>
      <c r="D130" s="192" t="s">
        <v>139</v>
      </c>
      <c r="E130" s="193" t="s">
        <v>923</v>
      </c>
      <c r="F130" s="194" t="s">
        <v>924</v>
      </c>
      <c r="G130" s="195" t="s">
        <v>155</v>
      </c>
      <c r="H130" s="196">
        <v>313</v>
      </c>
      <c r="I130" s="197"/>
      <c r="J130" s="198">
        <f>ROUND(I130*H130,2)</f>
        <v>0</v>
      </c>
      <c r="K130" s="194" t="s">
        <v>143</v>
      </c>
      <c r="L130" s="40"/>
      <c r="M130" s="199" t="s">
        <v>1</v>
      </c>
      <c r="N130" s="200" t="s">
        <v>42</v>
      </c>
      <c r="O130" s="72"/>
      <c r="P130" s="201">
        <f>O130*H130</f>
        <v>0</v>
      </c>
      <c r="Q130" s="201">
        <v>0.00012</v>
      </c>
      <c r="R130" s="201">
        <f>Q130*H130</f>
        <v>0.03756</v>
      </c>
      <c r="S130" s="201">
        <v>0.23</v>
      </c>
      <c r="T130" s="202">
        <f>S130*H130</f>
        <v>71.99000000000001</v>
      </c>
      <c r="U130" s="35"/>
      <c r="V130" s="35"/>
      <c r="W130" s="35"/>
      <c r="X130" s="35"/>
      <c r="Y130" s="35"/>
      <c r="Z130" s="35"/>
      <c r="AA130" s="35"/>
      <c r="AB130" s="35"/>
      <c r="AC130" s="35"/>
      <c r="AD130" s="35"/>
      <c r="AE130" s="35"/>
      <c r="AR130" s="203" t="s">
        <v>144</v>
      </c>
      <c r="AT130" s="203" t="s">
        <v>139</v>
      </c>
      <c r="AU130" s="203" t="s">
        <v>87</v>
      </c>
      <c r="AY130" s="18" t="s">
        <v>137</v>
      </c>
      <c r="BE130" s="204">
        <f>IF(N130="základní",J130,0)</f>
        <v>0</v>
      </c>
      <c r="BF130" s="204">
        <f>IF(N130="snížená",J130,0)</f>
        <v>0</v>
      </c>
      <c r="BG130" s="204">
        <f>IF(N130="zákl. přenesená",J130,0)</f>
        <v>0</v>
      </c>
      <c r="BH130" s="204">
        <f>IF(N130="sníž. přenesená",J130,0)</f>
        <v>0</v>
      </c>
      <c r="BI130" s="204">
        <f>IF(N130="nulová",J130,0)</f>
        <v>0</v>
      </c>
      <c r="BJ130" s="18" t="s">
        <v>85</v>
      </c>
      <c r="BK130" s="204">
        <f>ROUND(I130*H130,2)</f>
        <v>0</v>
      </c>
      <c r="BL130" s="18" t="s">
        <v>144</v>
      </c>
      <c r="BM130" s="203" t="s">
        <v>925</v>
      </c>
    </row>
    <row r="131" spans="1:47" s="2" customFormat="1" ht="175.5">
      <c r="A131" s="35"/>
      <c r="B131" s="36"/>
      <c r="C131" s="37"/>
      <c r="D131" s="205" t="s">
        <v>146</v>
      </c>
      <c r="E131" s="37"/>
      <c r="F131" s="206" t="s">
        <v>165</v>
      </c>
      <c r="G131" s="37"/>
      <c r="H131" s="37"/>
      <c r="I131" s="207"/>
      <c r="J131" s="37"/>
      <c r="K131" s="37"/>
      <c r="L131" s="40"/>
      <c r="M131" s="208"/>
      <c r="N131" s="209"/>
      <c r="O131" s="72"/>
      <c r="P131" s="72"/>
      <c r="Q131" s="72"/>
      <c r="R131" s="72"/>
      <c r="S131" s="72"/>
      <c r="T131" s="73"/>
      <c r="U131" s="35"/>
      <c r="V131" s="35"/>
      <c r="W131" s="35"/>
      <c r="X131" s="35"/>
      <c r="Y131" s="35"/>
      <c r="Z131" s="35"/>
      <c r="AA131" s="35"/>
      <c r="AB131" s="35"/>
      <c r="AC131" s="35"/>
      <c r="AD131" s="35"/>
      <c r="AE131" s="35"/>
      <c r="AT131" s="18" t="s">
        <v>146</v>
      </c>
      <c r="AU131" s="18" t="s">
        <v>87</v>
      </c>
    </row>
    <row r="132" spans="1:47" s="2" customFormat="1" ht="19.5">
      <c r="A132" s="35"/>
      <c r="B132" s="36"/>
      <c r="C132" s="37"/>
      <c r="D132" s="205" t="s">
        <v>926</v>
      </c>
      <c r="E132" s="37"/>
      <c r="F132" s="206" t="s">
        <v>927</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926</v>
      </c>
      <c r="AU132" s="18" t="s">
        <v>87</v>
      </c>
    </row>
    <row r="133" spans="2:51" s="13" customFormat="1" ht="11.25">
      <c r="B133" s="210"/>
      <c r="C133" s="211"/>
      <c r="D133" s="205" t="s">
        <v>166</v>
      </c>
      <c r="E133" s="212" t="s">
        <v>1</v>
      </c>
      <c r="F133" s="213" t="s">
        <v>928</v>
      </c>
      <c r="G133" s="211"/>
      <c r="H133" s="214">
        <v>313</v>
      </c>
      <c r="I133" s="215"/>
      <c r="J133" s="211"/>
      <c r="K133" s="211"/>
      <c r="L133" s="216"/>
      <c r="M133" s="217"/>
      <c r="N133" s="218"/>
      <c r="O133" s="218"/>
      <c r="P133" s="218"/>
      <c r="Q133" s="218"/>
      <c r="R133" s="218"/>
      <c r="S133" s="218"/>
      <c r="T133" s="219"/>
      <c r="AT133" s="220" t="s">
        <v>166</v>
      </c>
      <c r="AU133" s="220" t="s">
        <v>87</v>
      </c>
      <c r="AV133" s="13" t="s">
        <v>87</v>
      </c>
      <c r="AW133" s="13" t="s">
        <v>34</v>
      </c>
      <c r="AX133" s="13" t="s">
        <v>85</v>
      </c>
      <c r="AY133" s="220" t="s">
        <v>137</v>
      </c>
    </row>
    <row r="134" spans="1:65" s="2" customFormat="1" ht="24.2" customHeight="1">
      <c r="A134" s="35"/>
      <c r="B134" s="36"/>
      <c r="C134" s="192" t="s">
        <v>144</v>
      </c>
      <c r="D134" s="192" t="s">
        <v>139</v>
      </c>
      <c r="E134" s="193" t="s">
        <v>929</v>
      </c>
      <c r="F134" s="194" t="s">
        <v>930</v>
      </c>
      <c r="G134" s="195" t="s">
        <v>219</v>
      </c>
      <c r="H134" s="196">
        <v>42.9</v>
      </c>
      <c r="I134" s="197"/>
      <c r="J134" s="198">
        <f>ROUND(I134*H134,2)</f>
        <v>0</v>
      </c>
      <c r="K134" s="194" t="s">
        <v>143</v>
      </c>
      <c r="L134" s="40"/>
      <c r="M134" s="199" t="s">
        <v>1</v>
      </c>
      <c r="N134" s="200" t="s">
        <v>42</v>
      </c>
      <c r="O134" s="72"/>
      <c r="P134" s="201">
        <f>O134*H134</f>
        <v>0</v>
      </c>
      <c r="Q134" s="201">
        <v>0</v>
      </c>
      <c r="R134" s="201">
        <f>Q134*H134</f>
        <v>0</v>
      </c>
      <c r="S134" s="201">
        <v>0</v>
      </c>
      <c r="T134" s="202">
        <f>S134*H134</f>
        <v>0</v>
      </c>
      <c r="U134" s="35"/>
      <c r="V134" s="35"/>
      <c r="W134" s="35"/>
      <c r="X134" s="35"/>
      <c r="Y134" s="35"/>
      <c r="Z134" s="35"/>
      <c r="AA134" s="35"/>
      <c r="AB134" s="35"/>
      <c r="AC134" s="35"/>
      <c r="AD134" s="35"/>
      <c r="AE134" s="35"/>
      <c r="AR134" s="203" t="s">
        <v>144</v>
      </c>
      <c r="AT134" s="203" t="s">
        <v>139</v>
      </c>
      <c r="AU134" s="203" t="s">
        <v>87</v>
      </c>
      <c r="AY134" s="18" t="s">
        <v>137</v>
      </c>
      <c r="BE134" s="204">
        <f>IF(N134="základní",J134,0)</f>
        <v>0</v>
      </c>
      <c r="BF134" s="204">
        <f>IF(N134="snížená",J134,0)</f>
        <v>0</v>
      </c>
      <c r="BG134" s="204">
        <f>IF(N134="zákl. přenesená",J134,0)</f>
        <v>0</v>
      </c>
      <c r="BH134" s="204">
        <f>IF(N134="sníž. přenesená",J134,0)</f>
        <v>0</v>
      </c>
      <c r="BI134" s="204">
        <f>IF(N134="nulová",J134,0)</f>
        <v>0</v>
      </c>
      <c r="BJ134" s="18" t="s">
        <v>85</v>
      </c>
      <c r="BK134" s="204">
        <f>ROUND(I134*H134,2)</f>
        <v>0</v>
      </c>
      <c r="BL134" s="18" t="s">
        <v>144</v>
      </c>
      <c r="BM134" s="203" t="s">
        <v>931</v>
      </c>
    </row>
    <row r="135" spans="1:47" s="2" customFormat="1" ht="29.25">
      <c r="A135" s="35"/>
      <c r="B135" s="36"/>
      <c r="C135" s="37"/>
      <c r="D135" s="205" t="s">
        <v>146</v>
      </c>
      <c r="E135" s="37"/>
      <c r="F135" s="206" t="s">
        <v>932</v>
      </c>
      <c r="G135" s="37"/>
      <c r="H135" s="37"/>
      <c r="I135" s="207"/>
      <c r="J135" s="37"/>
      <c r="K135" s="37"/>
      <c r="L135" s="40"/>
      <c r="M135" s="208"/>
      <c r="N135" s="209"/>
      <c r="O135" s="72"/>
      <c r="P135" s="72"/>
      <c r="Q135" s="72"/>
      <c r="R135" s="72"/>
      <c r="S135" s="72"/>
      <c r="T135" s="73"/>
      <c r="U135" s="35"/>
      <c r="V135" s="35"/>
      <c r="W135" s="35"/>
      <c r="X135" s="35"/>
      <c r="Y135" s="35"/>
      <c r="Z135" s="35"/>
      <c r="AA135" s="35"/>
      <c r="AB135" s="35"/>
      <c r="AC135" s="35"/>
      <c r="AD135" s="35"/>
      <c r="AE135" s="35"/>
      <c r="AT135" s="18" t="s">
        <v>146</v>
      </c>
      <c r="AU135" s="18" t="s">
        <v>87</v>
      </c>
    </row>
    <row r="136" spans="1:47" s="2" customFormat="1" ht="19.5">
      <c r="A136" s="35"/>
      <c r="B136" s="36"/>
      <c r="C136" s="37"/>
      <c r="D136" s="205" t="s">
        <v>926</v>
      </c>
      <c r="E136" s="37"/>
      <c r="F136" s="206" t="s">
        <v>927</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926</v>
      </c>
      <c r="AU136" s="18" t="s">
        <v>87</v>
      </c>
    </row>
    <row r="137" spans="2:51" s="13" customFormat="1" ht="11.25">
      <c r="B137" s="210"/>
      <c r="C137" s="211"/>
      <c r="D137" s="205" t="s">
        <v>166</v>
      </c>
      <c r="E137" s="212" t="s">
        <v>1</v>
      </c>
      <c r="F137" s="213" t="s">
        <v>933</v>
      </c>
      <c r="G137" s="211"/>
      <c r="H137" s="214">
        <v>42.9</v>
      </c>
      <c r="I137" s="215"/>
      <c r="J137" s="211"/>
      <c r="K137" s="211"/>
      <c r="L137" s="216"/>
      <c r="M137" s="217"/>
      <c r="N137" s="218"/>
      <c r="O137" s="218"/>
      <c r="P137" s="218"/>
      <c r="Q137" s="218"/>
      <c r="R137" s="218"/>
      <c r="S137" s="218"/>
      <c r="T137" s="219"/>
      <c r="AT137" s="220" t="s">
        <v>166</v>
      </c>
      <c r="AU137" s="220" t="s">
        <v>87</v>
      </c>
      <c r="AV137" s="13" t="s">
        <v>87</v>
      </c>
      <c r="AW137" s="13" t="s">
        <v>34</v>
      </c>
      <c r="AX137" s="13" t="s">
        <v>85</v>
      </c>
      <c r="AY137" s="220" t="s">
        <v>137</v>
      </c>
    </row>
    <row r="138" spans="1:65" s="2" customFormat="1" ht="62.65" customHeight="1">
      <c r="A138" s="35"/>
      <c r="B138" s="36"/>
      <c r="C138" s="192" t="s">
        <v>174</v>
      </c>
      <c r="D138" s="192" t="s">
        <v>139</v>
      </c>
      <c r="E138" s="193" t="s">
        <v>934</v>
      </c>
      <c r="F138" s="194" t="s">
        <v>935</v>
      </c>
      <c r="G138" s="195" t="s">
        <v>219</v>
      </c>
      <c r="H138" s="196">
        <v>42.9</v>
      </c>
      <c r="I138" s="197"/>
      <c r="J138" s="198">
        <f>ROUND(I138*H138,2)</f>
        <v>0</v>
      </c>
      <c r="K138" s="194" t="s">
        <v>1</v>
      </c>
      <c r="L138" s="40"/>
      <c r="M138" s="199" t="s">
        <v>1</v>
      </c>
      <c r="N138" s="200" t="s">
        <v>42</v>
      </c>
      <c r="O138" s="72"/>
      <c r="P138" s="201">
        <f>O138*H138</f>
        <v>0</v>
      </c>
      <c r="Q138" s="201">
        <v>0</v>
      </c>
      <c r="R138" s="201">
        <f>Q138*H138</f>
        <v>0</v>
      </c>
      <c r="S138" s="201">
        <v>0</v>
      </c>
      <c r="T138" s="202">
        <f>S138*H138</f>
        <v>0</v>
      </c>
      <c r="U138" s="35"/>
      <c r="V138" s="35"/>
      <c r="W138" s="35"/>
      <c r="X138" s="35"/>
      <c r="Y138" s="35"/>
      <c r="Z138" s="35"/>
      <c r="AA138" s="35"/>
      <c r="AB138" s="35"/>
      <c r="AC138" s="35"/>
      <c r="AD138" s="35"/>
      <c r="AE138" s="35"/>
      <c r="AR138" s="203" t="s">
        <v>144</v>
      </c>
      <c r="AT138" s="203" t="s">
        <v>139</v>
      </c>
      <c r="AU138" s="203" t="s">
        <v>87</v>
      </c>
      <c r="AY138" s="18" t="s">
        <v>137</v>
      </c>
      <c r="BE138" s="204">
        <f>IF(N138="základní",J138,0)</f>
        <v>0</v>
      </c>
      <c r="BF138" s="204">
        <f>IF(N138="snížená",J138,0)</f>
        <v>0</v>
      </c>
      <c r="BG138" s="204">
        <f>IF(N138="zákl. přenesená",J138,0)</f>
        <v>0</v>
      </c>
      <c r="BH138" s="204">
        <f>IF(N138="sníž. přenesená",J138,0)</f>
        <v>0</v>
      </c>
      <c r="BI138" s="204">
        <f>IF(N138="nulová",J138,0)</f>
        <v>0</v>
      </c>
      <c r="BJ138" s="18" t="s">
        <v>85</v>
      </c>
      <c r="BK138" s="204">
        <f>ROUND(I138*H138,2)</f>
        <v>0</v>
      </c>
      <c r="BL138" s="18" t="s">
        <v>144</v>
      </c>
      <c r="BM138" s="203" t="s">
        <v>936</v>
      </c>
    </row>
    <row r="139" spans="1:47" s="2" customFormat="1" ht="175.5">
      <c r="A139" s="35"/>
      <c r="B139" s="36"/>
      <c r="C139" s="37"/>
      <c r="D139" s="205" t="s">
        <v>146</v>
      </c>
      <c r="E139" s="37"/>
      <c r="F139" s="206" t="s">
        <v>937</v>
      </c>
      <c r="G139" s="37"/>
      <c r="H139" s="37"/>
      <c r="I139" s="207"/>
      <c r="J139" s="37"/>
      <c r="K139" s="37"/>
      <c r="L139" s="40"/>
      <c r="M139" s="208"/>
      <c r="N139" s="209"/>
      <c r="O139" s="72"/>
      <c r="P139" s="72"/>
      <c r="Q139" s="72"/>
      <c r="R139" s="72"/>
      <c r="S139" s="72"/>
      <c r="T139" s="73"/>
      <c r="U139" s="35"/>
      <c r="V139" s="35"/>
      <c r="W139" s="35"/>
      <c r="X139" s="35"/>
      <c r="Y139" s="35"/>
      <c r="Z139" s="35"/>
      <c r="AA139" s="35"/>
      <c r="AB139" s="35"/>
      <c r="AC139" s="35"/>
      <c r="AD139" s="35"/>
      <c r="AE139" s="35"/>
      <c r="AT139" s="18" t="s">
        <v>146</v>
      </c>
      <c r="AU139" s="18" t="s">
        <v>87</v>
      </c>
    </row>
    <row r="140" spans="2:51" s="13" customFormat="1" ht="11.25">
      <c r="B140" s="210"/>
      <c r="C140" s="211"/>
      <c r="D140" s="205" t="s">
        <v>166</v>
      </c>
      <c r="E140" s="212" t="s">
        <v>1</v>
      </c>
      <c r="F140" s="213" t="s">
        <v>938</v>
      </c>
      <c r="G140" s="211"/>
      <c r="H140" s="214">
        <v>42.9</v>
      </c>
      <c r="I140" s="215"/>
      <c r="J140" s="211"/>
      <c r="K140" s="211"/>
      <c r="L140" s="216"/>
      <c r="M140" s="217"/>
      <c r="N140" s="218"/>
      <c r="O140" s="218"/>
      <c r="P140" s="218"/>
      <c r="Q140" s="218"/>
      <c r="R140" s="218"/>
      <c r="S140" s="218"/>
      <c r="T140" s="219"/>
      <c r="AT140" s="220" t="s">
        <v>166</v>
      </c>
      <c r="AU140" s="220" t="s">
        <v>87</v>
      </c>
      <c r="AV140" s="13" t="s">
        <v>87</v>
      </c>
      <c r="AW140" s="13" t="s">
        <v>34</v>
      </c>
      <c r="AX140" s="13" t="s">
        <v>85</v>
      </c>
      <c r="AY140" s="220" t="s">
        <v>137</v>
      </c>
    </row>
    <row r="141" spans="2:63" s="12" customFormat="1" ht="22.9" customHeight="1">
      <c r="B141" s="176"/>
      <c r="C141" s="177"/>
      <c r="D141" s="178" t="s">
        <v>76</v>
      </c>
      <c r="E141" s="190" t="s">
        <v>161</v>
      </c>
      <c r="F141" s="190" t="s">
        <v>349</v>
      </c>
      <c r="G141" s="177"/>
      <c r="H141" s="177"/>
      <c r="I141" s="180"/>
      <c r="J141" s="191">
        <f>BK141</f>
        <v>0</v>
      </c>
      <c r="K141" s="177"/>
      <c r="L141" s="182"/>
      <c r="M141" s="183"/>
      <c r="N141" s="184"/>
      <c r="O141" s="184"/>
      <c r="P141" s="185">
        <f>SUM(P142:P158)</f>
        <v>0</v>
      </c>
      <c r="Q141" s="184"/>
      <c r="R141" s="185">
        <f>SUM(R142:R158)</f>
        <v>0.08959999999999999</v>
      </c>
      <c r="S141" s="184"/>
      <c r="T141" s="186">
        <f>SUM(T142:T158)</f>
        <v>0</v>
      </c>
      <c r="AR141" s="187" t="s">
        <v>85</v>
      </c>
      <c r="AT141" s="188" t="s">
        <v>76</v>
      </c>
      <c r="AU141" s="188" t="s">
        <v>85</v>
      </c>
      <c r="AY141" s="187" t="s">
        <v>137</v>
      </c>
      <c r="BK141" s="189">
        <f>SUM(BK142:BK158)</f>
        <v>0</v>
      </c>
    </row>
    <row r="142" spans="1:65" s="2" customFormat="1" ht="24.2" customHeight="1">
      <c r="A142" s="35"/>
      <c r="B142" s="36"/>
      <c r="C142" s="192" t="s">
        <v>308</v>
      </c>
      <c r="D142" s="192" t="s">
        <v>139</v>
      </c>
      <c r="E142" s="193" t="s">
        <v>355</v>
      </c>
      <c r="F142" s="194" t="s">
        <v>356</v>
      </c>
      <c r="G142" s="195" t="s">
        <v>155</v>
      </c>
      <c r="H142" s="196">
        <v>143</v>
      </c>
      <c r="I142" s="197"/>
      <c r="J142" s="198">
        <f>ROUND(I142*H142,2)</f>
        <v>0</v>
      </c>
      <c r="K142" s="194" t="s">
        <v>143</v>
      </c>
      <c r="L142" s="40"/>
      <c r="M142" s="199" t="s">
        <v>1</v>
      </c>
      <c r="N142" s="200" t="s">
        <v>42</v>
      </c>
      <c r="O142" s="72"/>
      <c r="P142" s="201">
        <f>O142*H142</f>
        <v>0</v>
      </c>
      <c r="Q142" s="201">
        <v>0</v>
      </c>
      <c r="R142" s="201">
        <f>Q142*H142</f>
        <v>0</v>
      </c>
      <c r="S142" s="201">
        <v>0</v>
      </c>
      <c r="T142" s="202">
        <f>S142*H142</f>
        <v>0</v>
      </c>
      <c r="U142" s="35"/>
      <c r="V142" s="35"/>
      <c r="W142" s="35"/>
      <c r="X142" s="35"/>
      <c r="Y142" s="35"/>
      <c r="Z142" s="35"/>
      <c r="AA142" s="35"/>
      <c r="AB142" s="35"/>
      <c r="AC142" s="35"/>
      <c r="AD142" s="35"/>
      <c r="AE142" s="35"/>
      <c r="AR142" s="203" t="s">
        <v>144</v>
      </c>
      <c r="AT142" s="203" t="s">
        <v>139</v>
      </c>
      <c r="AU142" s="203" t="s">
        <v>87</v>
      </c>
      <c r="AY142" s="18" t="s">
        <v>137</v>
      </c>
      <c r="BE142" s="204">
        <f>IF(N142="základní",J142,0)</f>
        <v>0</v>
      </c>
      <c r="BF142" s="204">
        <f>IF(N142="snížená",J142,0)</f>
        <v>0</v>
      </c>
      <c r="BG142" s="204">
        <f>IF(N142="zákl. přenesená",J142,0)</f>
        <v>0</v>
      </c>
      <c r="BH142" s="204">
        <f>IF(N142="sníž. přenesená",J142,0)</f>
        <v>0</v>
      </c>
      <c r="BI142" s="204">
        <f>IF(N142="nulová",J142,0)</f>
        <v>0</v>
      </c>
      <c r="BJ142" s="18" t="s">
        <v>85</v>
      </c>
      <c r="BK142" s="204">
        <f>ROUND(I142*H142,2)</f>
        <v>0</v>
      </c>
      <c r="BL142" s="18" t="s">
        <v>144</v>
      </c>
      <c r="BM142" s="203" t="s">
        <v>939</v>
      </c>
    </row>
    <row r="143" spans="2:51" s="13" customFormat="1" ht="11.25">
      <c r="B143" s="210"/>
      <c r="C143" s="211"/>
      <c r="D143" s="205" t="s">
        <v>166</v>
      </c>
      <c r="E143" s="212" t="s">
        <v>1</v>
      </c>
      <c r="F143" s="213" t="s">
        <v>940</v>
      </c>
      <c r="G143" s="211"/>
      <c r="H143" s="214">
        <v>143</v>
      </c>
      <c r="I143" s="215"/>
      <c r="J143" s="211"/>
      <c r="K143" s="211"/>
      <c r="L143" s="216"/>
      <c r="M143" s="217"/>
      <c r="N143" s="218"/>
      <c r="O143" s="218"/>
      <c r="P143" s="218"/>
      <c r="Q143" s="218"/>
      <c r="R143" s="218"/>
      <c r="S143" s="218"/>
      <c r="T143" s="219"/>
      <c r="AT143" s="220" t="s">
        <v>166</v>
      </c>
      <c r="AU143" s="220" t="s">
        <v>87</v>
      </c>
      <c r="AV143" s="13" t="s">
        <v>87</v>
      </c>
      <c r="AW143" s="13" t="s">
        <v>34</v>
      </c>
      <c r="AX143" s="13" t="s">
        <v>85</v>
      </c>
      <c r="AY143" s="220" t="s">
        <v>137</v>
      </c>
    </row>
    <row r="144" spans="1:65" s="2" customFormat="1" ht="24.2" customHeight="1">
      <c r="A144" s="35"/>
      <c r="B144" s="36"/>
      <c r="C144" s="192" t="s">
        <v>202</v>
      </c>
      <c r="D144" s="192" t="s">
        <v>139</v>
      </c>
      <c r="E144" s="193" t="s">
        <v>941</v>
      </c>
      <c r="F144" s="194" t="s">
        <v>942</v>
      </c>
      <c r="G144" s="195" t="s">
        <v>155</v>
      </c>
      <c r="H144" s="196">
        <v>456</v>
      </c>
      <c r="I144" s="197"/>
      <c r="J144" s="198">
        <f>ROUND(I144*H144,2)</f>
        <v>0</v>
      </c>
      <c r="K144" s="194" t="s">
        <v>143</v>
      </c>
      <c r="L144" s="40"/>
      <c r="M144" s="199" t="s">
        <v>1</v>
      </c>
      <c r="N144" s="200" t="s">
        <v>42</v>
      </c>
      <c r="O144" s="72"/>
      <c r="P144" s="201">
        <f>O144*H144</f>
        <v>0</v>
      </c>
      <c r="Q144" s="201">
        <v>0</v>
      </c>
      <c r="R144" s="201">
        <f>Q144*H144</f>
        <v>0</v>
      </c>
      <c r="S144" s="201">
        <v>0</v>
      </c>
      <c r="T144" s="202">
        <f>S144*H144</f>
        <v>0</v>
      </c>
      <c r="U144" s="35"/>
      <c r="V144" s="35"/>
      <c r="W144" s="35"/>
      <c r="X144" s="35"/>
      <c r="Y144" s="35"/>
      <c r="Z144" s="35"/>
      <c r="AA144" s="35"/>
      <c r="AB144" s="35"/>
      <c r="AC144" s="35"/>
      <c r="AD144" s="35"/>
      <c r="AE144" s="35"/>
      <c r="AR144" s="203" t="s">
        <v>144</v>
      </c>
      <c r="AT144" s="203" t="s">
        <v>139</v>
      </c>
      <c r="AU144" s="203" t="s">
        <v>87</v>
      </c>
      <c r="AY144" s="18" t="s">
        <v>137</v>
      </c>
      <c r="BE144" s="204">
        <f>IF(N144="základní",J144,0)</f>
        <v>0</v>
      </c>
      <c r="BF144" s="204">
        <f>IF(N144="snížená",J144,0)</f>
        <v>0</v>
      </c>
      <c r="BG144" s="204">
        <f>IF(N144="zákl. přenesená",J144,0)</f>
        <v>0</v>
      </c>
      <c r="BH144" s="204">
        <f>IF(N144="sníž. přenesená",J144,0)</f>
        <v>0</v>
      </c>
      <c r="BI144" s="204">
        <f>IF(N144="nulová",J144,0)</f>
        <v>0</v>
      </c>
      <c r="BJ144" s="18" t="s">
        <v>85</v>
      </c>
      <c r="BK144" s="204">
        <f>ROUND(I144*H144,2)</f>
        <v>0</v>
      </c>
      <c r="BL144" s="18" t="s">
        <v>144</v>
      </c>
      <c r="BM144" s="203" t="s">
        <v>943</v>
      </c>
    </row>
    <row r="145" spans="1:47" s="2" customFormat="1" ht="19.5">
      <c r="A145" s="35"/>
      <c r="B145" s="36"/>
      <c r="C145" s="37"/>
      <c r="D145" s="205" t="s">
        <v>926</v>
      </c>
      <c r="E145" s="37"/>
      <c r="F145" s="206" t="s">
        <v>927</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926</v>
      </c>
      <c r="AU145" s="18" t="s">
        <v>87</v>
      </c>
    </row>
    <row r="146" spans="2:51" s="13" customFormat="1" ht="11.25">
      <c r="B146" s="210"/>
      <c r="C146" s="211"/>
      <c r="D146" s="205" t="s">
        <v>166</v>
      </c>
      <c r="E146" s="212" t="s">
        <v>1</v>
      </c>
      <c r="F146" s="213" t="s">
        <v>944</v>
      </c>
      <c r="G146" s="211"/>
      <c r="H146" s="214">
        <v>456</v>
      </c>
      <c r="I146" s="215"/>
      <c r="J146" s="211"/>
      <c r="K146" s="211"/>
      <c r="L146" s="216"/>
      <c r="M146" s="217"/>
      <c r="N146" s="218"/>
      <c r="O146" s="218"/>
      <c r="P146" s="218"/>
      <c r="Q146" s="218"/>
      <c r="R146" s="218"/>
      <c r="S146" s="218"/>
      <c r="T146" s="219"/>
      <c r="AT146" s="220" t="s">
        <v>166</v>
      </c>
      <c r="AU146" s="220" t="s">
        <v>87</v>
      </c>
      <c r="AV146" s="13" t="s">
        <v>87</v>
      </c>
      <c r="AW146" s="13" t="s">
        <v>34</v>
      </c>
      <c r="AX146" s="13" t="s">
        <v>85</v>
      </c>
      <c r="AY146" s="220" t="s">
        <v>137</v>
      </c>
    </row>
    <row r="147" spans="1:65" s="2" customFormat="1" ht="37.9" customHeight="1">
      <c r="A147" s="35"/>
      <c r="B147" s="36"/>
      <c r="C147" s="192" t="s">
        <v>206</v>
      </c>
      <c r="D147" s="192" t="s">
        <v>139</v>
      </c>
      <c r="E147" s="193" t="s">
        <v>945</v>
      </c>
      <c r="F147" s="194" t="s">
        <v>946</v>
      </c>
      <c r="G147" s="195" t="s">
        <v>155</v>
      </c>
      <c r="H147" s="196">
        <v>456</v>
      </c>
      <c r="I147" s="197"/>
      <c r="J147" s="198">
        <f>ROUND(I147*H147,2)</f>
        <v>0</v>
      </c>
      <c r="K147" s="194" t="s">
        <v>143</v>
      </c>
      <c r="L147" s="40"/>
      <c r="M147" s="199" t="s">
        <v>1</v>
      </c>
      <c r="N147" s="200" t="s">
        <v>42</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144</v>
      </c>
      <c r="AT147" s="203" t="s">
        <v>139</v>
      </c>
      <c r="AU147" s="203" t="s">
        <v>87</v>
      </c>
      <c r="AY147" s="18" t="s">
        <v>137</v>
      </c>
      <c r="BE147" s="204">
        <f>IF(N147="základní",J147,0)</f>
        <v>0</v>
      </c>
      <c r="BF147" s="204">
        <f>IF(N147="snížená",J147,0)</f>
        <v>0</v>
      </c>
      <c r="BG147" s="204">
        <f>IF(N147="zákl. přenesená",J147,0)</f>
        <v>0</v>
      </c>
      <c r="BH147" s="204">
        <f>IF(N147="sníž. přenesená",J147,0)</f>
        <v>0</v>
      </c>
      <c r="BI147" s="204">
        <f>IF(N147="nulová",J147,0)</f>
        <v>0</v>
      </c>
      <c r="BJ147" s="18" t="s">
        <v>85</v>
      </c>
      <c r="BK147" s="204">
        <f>ROUND(I147*H147,2)</f>
        <v>0</v>
      </c>
      <c r="BL147" s="18" t="s">
        <v>144</v>
      </c>
      <c r="BM147" s="203" t="s">
        <v>947</v>
      </c>
    </row>
    <row r="148" spans="1:47" s="2" customFormat="1" ht="48.75">
      <c r="A148" s="35"/>
      <c r="B148" s="36"/>
      <c r="C148" s="37"/>
      <c r="D148" s="205" t="s">
        <v>146</v>
      </c>
      <c r="E148" s="37"/>
      <c r="F148" s="206" t="s">
        <v>367</v>
      </c>
      <c r="G148" s="37"/>
      <c r="H148" s="37"/>
      <c r="I148" s="207"/>
      <c r="J148" s="37"/>
      <c r="K148" s="37"/>
      <c r="L148" s="40"/>
      <c r="M148" s="208"/>
      <c r="N148" s="209"/>
      <c r="O148" s="72"/>
      <c r="P148" s="72"/>
      <c r="Q148" s="72"/>
      <c r="R148" s="72"/>
      <c r="S148" s="72"/>
      <c r="T148" s="73"/>
      <c r="U148" s="35"/>
      <c r="V148" s="35"/>
      <c r="W148" s="35"/>
      <c r="X148" s="35"/>
      <c r="Y148" s="35"/>
      <c r="Z148" s="35"/>
      <c r="AA148" s="35"/>
      <c r="AB148" s="35"/>
      <c r="AC148" s="35"/>
      <c r="AD148" s="35"/>
      <c r="AE148" s="35"/>
      <c r="AT148" s="18" t="s">
        <v>146</v>
      </c>
      <c r="AU148" s="18" t="s">
        <v>87</v>
      </c>
    </row>
    <row r="149" spans="1:47" s="2" customFormat="1" ht="19.5">
      <c r="A149" s="35"/>
      <c r="B149" s="36"/>
      <c r="C149" s="37"/>
      <c r="D149" s="205" t="s">
        <v>926</v>
      </c>
      <c r="E149" s="37"/>
      <c r="F149" s="206" t="s">
        <v>927</v>
      </c>
      <c r="G149" s="37"/>
      <c r="H149" s="37"/>
      <c r="I149" s="207"/>
      <c r="J149" s="37"/>
      <c r="K149" s="37"/>
      <c r="L149" s="40"/>
      <c r="M149" s="208"/>
      <c r="N149" s="209"/>
      <c r="O149" s="72"/>
      <c r="P149" s="72"/>
      <c r="Q149" s="72"/>
      <c r="R149" s="72"/>
      <c r="S149" s="72"/>
      <c r="T149" s="73"/>
      <c r="U149" s="35"/>
      <c r="V149" s="35"/>
      <c r="W149" s="35"/>
      <c r="X149" s="35"/>
      <c r="Y149" s="35"/>
      <c r="Z149" s="35"/>
      <c r="AA149" s="35"/>
      <c r="AB149" s="35"/>
      <c r="AC149" s="35"/>
      <c r="AD149" s="35"/>
      <c r="AE149" s="35"/>
      <c r="AT149" s="18" t="s">
        <v>926</v>
      </c>
      <c r="AU149" s="18" t="s">
        <v>87</v>
      </c>
    </row>
    <row r="150" spans="2:51" s="13" customFormat="1" ht="11.25">
      <c r="B150" s="210"/>
      <c r="C150" s="211"/>
      <c r="D150" s="205" t="s">
        <v>166</v>
      </c>
      <c r="E150" s="212" t="s">
        <v>1</v>
      </c>
      <c r="F150" s="213" t="s">
        <v>944</v>
      </c>
      <c r="G150" s="211"/>
      <c r="H150" s="214">
        <v>456</v>
      </c>
      <c r="I150" s="215"/>
      <c r="J150" s="211"/>
      <c r="K150" s="211"/>
      <c r="L150" s="216"/>
      <c r="M150" s="217"/>
      <c r="N150" s="218"/>
      <c r="O150" s="218"/>
      <c r="P150" s="218"/>
      <c r="Q150" s="218"/>
      <c r="R150" s="218"/>
      <c r="S150" s="218"/>
      <c r="T150" s="219"/>
      <c r="AT150" s="220" t="s">
        <v>166</v>
      </c>
      <c r="AU150" s="220" t="s">
        <v>87</v>
      </c>
      <c r="AV150" s="13" t="s">
        <v>87</v>
      </c>
      <c r="AW150" s="13" t="s">
        <v>34</v>
      </c>
      <c r="AX150" s="13" t="s">
        <v>85</v>
      </c>
      <c r="AY150" s="220" t="s">
        <v>137</v>
      </c>
    </row>
    <row r="151" spans="1:65" s="2" customFormat="1" ht="37.9" customHeight="1">
      <c r="A151" s="35"/>
      <c r="B151" s="36"/>
      <c r="C151" s="192" t="s">
        <v>211</v>
      </c>
      <c r="D151" s="192" t="s">
        <v>139</v>
      </c>
      <c r="E151" s="193" t="s">
        <v>948</v>
      </c>
      <c r="F151" s="194" t="s">
        <v>949</v>
      </c>
      <c r="G151" s="195" t="s">
        <v>155</v>
      </c>
      <c r="H151" s="196">
        <v>456</v>
      </c>
      <c r="I151" s="197"/>
      <c r="J151" s="198">
        <f>ROUND(I151*H151,2)</f>
        <v>0</v>
      </c>
      <c r="K151" s="194" t="s">
        <v>143</v>
      </c>
      <c r="L151" s="40"/>
      <c r="M151" s="199" t="s">
        <v>1</v>
      </c>
      <c r="N151" s="200" t="s">
        <v>42</v>
      </c>
      <c r="O151" s="72"/>
      <c r="P151" s="201">
        <f>O151*H151</f>
        <v>0</v>
      </c>
      <c r="Q151" s="201">
        <v>0</v>
      </c>
      <c r="R151" s="201">
        <f>Q151*H151</f>
        <v>0</v>
      </c>
      <c r="S151" s="201">
        <v>0</v>
      </c>
      <c r="T151" s="202">
        <f>S151*H151</f>
        <v>0</v>
      </c>
      <c r="U151" s="35"/>
      <c r="V151" s="35"/>
      <c r="W151" s="35"/>
      <c r="X151" s="35"/>
      <c r="Y151" s="35"/>
      <c r="Z151" s="35"/>
      <c r="AA151" s="35"/>
      <c r="AB151" s="35"/>
      <c r="AC151" s="35"/>
      <c r="AD151" s="35"/>
      <c r="AE151" s="35"/>
      <c r="AR151" s="203" t="s">
        <v>144</v>
      </c>
      <c r="AT151" s="203" t="s">
        <v>139</v>
      </c>
      <c r="AU151" s="203" t="s">
        <v>87</v>
      </c>
      <c r="AY151" s="18" t="s">
        <v>137</v>
      </c>
      <c r="BE151" s="204">
        <f>IF(N151="základní",J151,0)</f>
        <v>0</v>
      </c>
      <c r="BF151" s="204">
        <f>IF(N151="snížená",J151,0)</f>
        <v>0</v>
      </c>
      <c r="BG151" s="204">
        <f>IF(N151="zákl. přenesená",J151,0)</f>
        <v>0</v>
      </c>
      <c r="BH151" s="204">
        <f>IF(N151="sníž. přenesená",J151,0)</f>
        <v>0</v>
      </c>
      <c r="BI151" s="204">
        <f>IF(N151="nulová",J151,0)</f>
        <v>0</v>
      </c>
      <c r="BJ151" s="18" t="s">
        <v>85</v>
      </c>
      <c r="BK151" s="204">
        <f>ROUND(I151*H151,2)</f>
        <v>0</v>
      </c>
      <c r="BL151" s="18" t="s">
        <v>144</v>
      </c>
      <c r="BM151" s="203" t="s">
        <v>950</v>
      </c>
    </row>
    <row r="152" spans="1:47" s="2" customFormat="1" ht="48.75">
      <c r="A152" s="35"/>
      <c r="B152" s="36"/>
      <c r="C152" s="37"/>
      <c r="D152" s="205" t="s">
        <v>146</v>
      </c>
      <c r="E152" s="37"/>
      <c r="F152" s="206" t="s">
        <v>951</v>
      </c>
      <c r="G152" s="37"/>
      <c r="H152" s="37"/>
      <c r="I152" s="207"/>
      <c r="J152" s="37"/>
      <c r="K152" s="37"/>
      <c r="L152" s="40"/>
      <c r="M152" s="208"/>
      <c r="N152" s="209"/>
      <c r="O152" s="72"/>
      <c r="P152" s="72"/>
      <c r="Q152" s="72"/>
      <c r="R152" s="72"/>
      <c r="S152" s="72"/>
      <c r="T152" s="73"/>
      <c r="U152" s="35"/>
      <c r="V152" s="35"/>
      <c r="W152" s="35"/>
      <c r="X152" s="35"/>
      <c r="Y152" s="35"/>
      <c r="Z152" s="35"/>
      <c r="AA152" s="35"/>
      <c r="AB152" s="35"/>
      <c r="AC152" s="35"/>
      <c r="AD152" s="35"/>
      <c r="AE152" s="35"/>
      <c r="AT152" s="18" t="s">
        <v>146</v>
      </c>
      <c r="AU152" s="18" t="s">
        <v>87</v>
      </c>
    </row>
    <row r="153" spans="1:47" s="2" customFormat="1" ht="19.5">
      <c r="A153" s="35"/>
      <c r="B153" s="36"/>
      <c r="C153" s="37"/>
      <c r="D153" s="205" t="s">
        <v>926</v>
      </c>
      <c r="E153" s="37"/>
      <c r="F153" s="206" t="s">
        <v>927</v>
      </c>
      <c r="G153" s="37"/>
      <c r="H153" s="37"/>
      <c r="I153" s="207"/>
      <c r="J153" s="37"/>
      <c r="K153" s="37"/>
      <c r="L153" s="40"/>
      <c r="M153" s="208"/>
      <c r="N153" s="209"/>
      <c r="O153" s="72"/>
      <c r="P153" s="72"/>
      <c r="Q153" s="72"/>
      <c r="R153" s="72"/>
      <c r="S153" s="72"/>
      <c r="T153" s="73"/>
      <c r="U153" s="35"/>
      <c r="V153" s="35"/>
      <c r="W153" s="35"/>
      <c r="X153" s="35"/>
      <c r="Y153" s="35"/>
      <c r="Z153" s="35"/>
      <c r="AA153" s="35"/>
      <c r="AB153" s="35"/>
      <c r="AC153" s="35"/>
      <c r="AD153" s="35"/>
      <c r="AE153" s="35"/>
      <c r="AT153" s="18" t="s">
        <v>926</v>
      </c>
      <c r="AU153" s="18" t="s">
        <v>87</v>
      </c>
    </row>
    <row r="154" spans="2:51" s="13" customFormat="1" ht="11.25">
      <c r="B154" s="210"/>
      <c r="C154" s="211"/>
      <c r="D154" s="205" t="s">
        <v>166</v>
      </c>
      <c r="E154" s="212" t="s">
        <v>1</v>
      </c>
      <c r="F154" s="213" t="s">
        <v>944</v>
      </c>
      <c r="G154" s="211"/>
      <c r="H154" s="214">
        <v>456</v>
      </c>
      <c r="I154" s="215"/>
      <c r="J154" s="211"/>
      <c r="K154" s="211"/>
      <c r="L154" s="216"/>
      <c r="M154" s="217"/>
      <c r="N154" s="218"/>
      <c r="O154" s="218"/>
      <c r="P154" s="218"/>
      <c r="Q154" s="218"/>
      <c r="R154" s="218"/>
      <c r="S154" s="218"/>
      <c r="T154" s="219"/>
      <c r="AT154" s="220" t="s">
        <v>166</v>
      </c>
      <c r="AU154" s="220" t="s">
        <v>87</v>
      </c>
      <c r="AV154" s="13" t="s">
        <v>87</v>
      </c>
      <c r="AW154" s="13" t="s">
        <v>34</v>
      </c>
      <c r="AX154" s="13" t="s">
        <v>85</v>
      </c>
      <c r="AY154" s="220" t="s">
        <v>137</v>
      </c>
    </row>
    <row r="155" spans="1:65" s="2" customFormat="1" ht="37.9" customHeight="1">
      <c r="A155" s="35"/>
      <c r="B155" s="36"/>
      <c r="C155" s="192" t="s">
        <v>8</v>
      </c>
      <c r="D155" s="192" t="s">
        <v>139</v>
      </c>
      <c r="E155" s="193" t="s">
        <v>952</v>
      </c>
      <c r="F155" s="194" t="s">
        <v>953</v>
      </c>
      <c r="G155" s="195" t="s">
        <v>171</v>
      </c>
      <c r="H155" s="196">
        <v>40</v>
      </c>
      <c r="I155" s="197"/>
      <c r="J155" s="198">
        <f>ROUND(I155*H155,2)</f>
        <v>0</v>
      </c>
      <c r="K155" s="194" t="s">
        <v>143</v>
      </c>
      <c r="L155" s="40"/>
      <c r="M155" s="199" t="s">
        <v>1</v>
      </c>
      <c r="N155" s="200" t="s">
        <v>42</v>
      </c>
      <c r="O155" s="72"/>
      <c r="P155" s="201">
        <f>O155*H155</f>
        <v>0</v>
      </c>
      <c r="Q155" s="201">
        <v>0.00224</v>
      </c>
      <c r="R155" s="201">
        <f>Q155*H155</f>
        <v>0.08959999999999999</v>
      </c>
      <c r="S155" s="201">
        <v>0</v>
      </c>
      <c r="T155" s="202">
        <f>S155*H155</f>
        <v>0</v>
      </c>
      <c r="U155" s="35"/>
      <c r="V155" s="35"/>
      <c r="W155" s="35"/>
      <c r="X155" s="35"/>
      <c r="Y155" s="35"/>
      <c r="Z155" s="35"/>
      <c r="AA155" s="35"/>
      <c r="AB155" s="35"/>
      <c r="AC155" s="35"/>
      <c r="AD155" s="35"/>
      <c r="AE155" s="35"/>
      <c r="AR155" s="203" t="s">
        <v>144</v>
      </c>
      <c r="AT155" s="203" t="s">
        <v>139</v>
      </c>
      <c r="AU155" s="203" t="s">
        <v>87</v>
      </c>
      <c r="AY155" s="18" t="s">
        <v>137</v>
      </c>
      <c r="BE155" s="204">
        <f>IF(N155="základní",J155,0)</f>
        <v>0</v>
      </c>
      <c r="BF155" s="204">
        <f>IF(N155="snížená",J155,0)</f>
        <v>0</v>
      </c>
      <c r="BG155" s="204">
        <f>IF(N155="zákl. přenesená",J155,0)</f>
        <v>0</v>
      </c>
      <c r="BH155" s="204">
        <f>IF(N155="sníž. přenesená",J155,0)</f>
        <v>0</v>
      </c>
      <c r="BI155" s="204">
        <f>IF(N155="nulová",J155,0)</f>
        <v>0</v>
      </c>
      <c r="BJ155" s="18" t="s">
        <v>85</v>
      </c>
      <c r="BK155" s="204">
        <f>ROUND(I155*H155,2)</f>
        <v>0</v>
      </c>
      <c r="BL155" s="18" t="s">
        <v>144</v>
      </c>
      <c r="BM155" s="203" t="s">
        <v>954</v>
      </c>
    </row>
    <row r="156" spans="1:47" s="2" customFormat="1" ht="48.75">
      <c r="A156" s="35"/>
      <c r="B156" s="36"/>
      <c r="C156" s="37"/>
      <c r="D156" s="205" t="s">
        <v>146</v>
      </c>
      <c r="E156" s="37"/>
      <c r="F156" s="206" t="s">
        <v>955</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146</v>
      </c>
      <c r="AU156" s="18" t="s">
        <v>87</v>
      </c>
    </row>
    <row r="157" spans="1:47" s="2" customFormat="1" ht="19.5">
      <c r="A157" s="35"/>
      <c r="B157" s="36"/>
      <c r="C157" s="37"/>
      <c r="D157" s="205" t="s">
        <v>926</v>
      </c>
      <c r="E157" s="37"/>
      <c r="F157" s="206" t="s">
        <v>927</v>
      </c>
      <c r="G157" s="37"/>
      <c r="H157" s="37"/>
      <c r="I157" s="207"/>
      <c r="J157" s="37"/>
      <c r="K157" s="37"/>
      <c r="L157" s="40"/>
      <c r="M157" s="208"/>
      <c r="N157" s="209"/>
      <c r="O157" s="72"/>
      <c r="P157" s="72"/>
      <c r="Q157" s="72"/>
      <c r="R157" s="72"/>
      <c r="S157" s="72"/>
      <c r="T157" s="73"/>
      <c r="U157" s="35"/>
      <c r="V157" s="35"/>
      <c r="W157" s="35"/>
      <c r="X157" s="35"/>
      <c r="Y157" s="35"/>
      <c r="Z157" s="35"/>
      <c r="AA157" s="35"/>
      <c r="AB157" s="35"/>
      <c r="AC157" s="35"/>
      <c r="AD157" s="35"/>
      <c r="AE157" s="35"/>
      <c r="AT157" s="18" t="s">
        <v>926</v>
      </c>
      <c r="AU157" s="18" t="s">
        <v>87</v>
      </c>
    </row>
    <row r="158" spans="2:51" s="13" customFormat="1" ht="11.25">
      <c r="B158" s="210"/>
      <c r="C158" s="211"/>
      <c r="D158" s="205" t="s">
        <v>166</v>
      </c>
      <c r="E158" s="212" t="s">
        <v>1</v>
      </c>
      <c r="F158" s="213" t="s">
        <v>956</v>
      </c>
      <c r="G158" s="211"/>
      <c r="H158" s="214">
        <v>40</v>
      </c>
      <c r="I158" s="215"/>
      <c r="J158" s="211"/>
      <c r="K158" s="211"/>
      <c r="L158" s="216"/>
      <c r="M158" s="217"/>
      <c r="N158" s="218"/>
      <c r="O158" s="218"/>
      <c r="P158" s="218"/>
      <c r="Q158" s="218"/>
      <c r="R158" s="218"/>
      <c r="S158" s="218"/>
      <c r="T158" s="219"/>
      <c r="AT158" s="220" t="s">
        <v>166</v>
      </c>
      <c r="AU158" s="220" t="s">
        <v>87</v>
      </c>
      <c r="AV158" s="13" t="s">
        <v>87</v>
      </c>
      <c r="AW158" s="13" t="s">
        <v>34</v>
      </c>
      <c r="AX158" s="13" t="s">
        <v>85</v>
      </c>
      <c r="AY158" s="220" t="s">
        <v>137</v>
      </c>
    </row>
    <row r="159" spans="2:63" s="12" customFormat="1" ht="22.9" customHeight="1">
      <c r="B159" s="176"/>
      <c r="C159" s="177"/>
      <c r="D159" s="178" t="s">
        <v>76</v>
      </c>
      <c r="E159" s="190" t="s">
        <v>181</v>
      </c>
      <c r="F159" s="190" t="s">
        <v>368</v>
      </c>
      <c r="G159" s="177"/>
      <c r="H159" s="177"/>
      <c r="I159" s="180"/>
      <c r="J159" s="191">
        <f>BK159</f>
        <v>0</v>
      </c>
      <c r="K159" s="177"/>
      <c r="L159" s="182"/>
      <c r="M159" s="183"/>
      <c r="N159" s="184"/>
      <c r="O159" s="184"/>
      <c r="P159" s="185">
        <f>SUM(P160:P162)</f>
        <v>0</v>
      </c>
      <c r="Q159" s="184"/>
      <c r="R159" s="185">
        <f>SUM(R160:R162)</f>
        <v>0.8416</v>
      </c>
      <c r="S159" s="184"/>
      <c r="T159" s="186">
        <f>SUM(T160:T162)</f>
        <v>0</v>
      </c>
      <c r="AR159" s="187" t="s">
        <v>85</v>
      </c>
      <c r="AT159" s="188" t="s">
        <v>76</v>
      </c>
      <c r="AU159" s="188" t="s">
        <v>85</v>
      </c>
      <c r="AY159" s="187" t="s">
        <v>137</v>
      </c>
      <c r="BK159" s="189">
        <f>SUM(BK160:BK162)</f>
        <v>0</v>
      </c>
    </row>
    <row r="160" spans="1:65" s="2" customFormat="1" ht="24.2" customHeight="1">
      <c r="A160" s="35"/>
      <c r="B160" s="36"/>
      <c r="C160" s="192" t="s">
        <v>7</v>
      </c>
      <c r="D160" s="192" t="s">
        <v>139</v>
      </c>
      <c r="E160" s="193" t="s">
        <v>957</v>
      </c>
      <c r="F160" s="194" t="s">
        <v>958</v>
      </c>
      <c r="G160" s="195" t="s">
        <v>142</v>
      </c>
      <c r="H160" s="196">
        <v>2</v>
      </c>
      <c r="I160" s="197"/>
      <c r="J160" s="198">
        <f>ROUND(I160*H160,2)</f>
        <v>0</v>
      </c>
      <c r="K160" s="194" t="s">
        <v>143</v>
      </c>
      <c r="L160" s="40"/>
      <c r="M160" s="199" t="s">
        <v>1</v>
      </c>
      <c r="N160" s="200" t="s">
        <v>42</v>
      </c>
      <c r="O160" s="72"/>
      <c r="P160" s="201">
        <f>O160*H160</f>
        <v>0</v>
      </c>
      <c r="Q160" s="201">
        <v>0.4208</v>
      </c>
      <c r="R160" s="201">
        <f>Q160*H160</f>
        <v>0.8416</v>
      </c>
      <c r="S160" s="201">
        <v>0</v>
      </c>
      <c r="T160" s="202">
        <f>S160*H160</f>
        <v>0</v>
      </c>
      <c r="U160" s="35"/>
      <c r="V160" s="35"/>
      <c r="W160" s="35"/>
      <c r="X160" s="35"/>
      <c r="Y160" s="35"/>
      <c r="Z160" s="35"/>
      <c r="AA160" s="35"/>
      <c r="AB160" s="35"/>
      <c r="AC160" s="35"/>
      <c r="AD160" s="35"/>
      <c r="AE160" s="35"/>
      <c r="AR160" s="203" t="s">
        <v>144</v>
      </c>
      <c r="AT160" s="203" t="s">
        <v>139</v>
      </c>
      <c r="AU160" s="203" t="s">
        <v>87</v>
      </c>
      <c r="AY160" s="18" t="s">
        <v>137</v>
      </c>
      <c r="BE160" s="204">
        <f>IF(N160="základní",J160,0)</f>
        <v>0</v>
      </c>
      <c r="BF160" s="204">
        <f>IF(N160="snížená",J160,0)</f>
        <v>0</v>
      </c>
      <c r="BG160" s="204">
        <f>IF(N160="zákl. přenesená",J160,0)</f>
        <v>0</v>
      </c>
      <c r="BH160" s="204">
        <f>IF(N160="sníž. přenesená",J160,0)</f>
        <v>0</v>
      </c>
      <c r="BI160" s="204">
        <f>IF(N160="nulová",J160,0)</f>
        <v>0</v>
      </c>
      <c r="BJ160" s="18" t="s">
        <v>85</v>
      </c>
      <c r="BK160" s="204">
        <f>ROUND(I160*H160,2)</f>
        <v>0</v>
      </c>
      <c r="BL160" s="18" t="s">
        <v>144</v>
      </c>
      <c r="BM160" s="203" t="s">
        <v>959</v>
      </c>
    </row>
    <row r="161" spans="1:47" s="2" customFormat="1" ht="97.5">
      <c r="A161" s="35"/>
      <c r="B161" s="36"/>
      <c r="C161" s="37"/>
      <c r="D161" s="205" t="s">
        <v>146</v>
      </c>
      <c r="E161" s="37"/>
      <c r="F161" s="206" t="s">
        <v>960</v>
      </c>
      <c r="G161" s="37"/>
      <c r="H161" s="37"/>
      <c r="I161" s="207"/>
      <c r="J161" s="37"/>
      <c r="K161" s="37"/>
      <c r="L161" s="40"/>
      <c r="M161" s="208"/>
      <c r="N161" s="209"/>
      <c r="O161" s="72"/>
      <c r="P161" s="72"/>
      <c r="Q161" s="72"/>
      <c r="R161" s="72"/>
      <c r="S161" s="72"/>
      <c r="T161" s="73"/>
      <c r="U161" s="35"/>
      <c r="V161" s="35"/>
      <c r="W161" s="35"/>
      <c r="X161" s="35"/>
      <c r="Y161" s="35"/>
      <c r="Z161" s="35"/>
      <c r="AA161" s="35"/>
      <c r="AB161" s="35"/>
      <c r="AC161" s="35"/>
      <c r="AD161" s="35"/>
      <c r="AE161" s="35"/>
      <c r="AT161" s="18" t="s">
        <v>146</v>
      </c>
      <c r="AU161" s="18" t="s">
        <v>87</v>
      </c>
    </row>
    <row r="162" spans="1:47" s="2" customFormat="1" ht="19.5">
      <c r="A162" s="35"/>
      <c r="B162" s="36"/>
      <c r="C162" s="37"/>
      <c r="D162" s="205" t="s">
        <v>926</v>
      </c>
      <c r="E162" s="37"/>
      <c r="F162" s="206" t="s">
        <v>927</v>
      </c>
      <c r="G162" s="37"/>
      <c r="H162" s="37"/>
      <c r="I162" s="207"/>
      <c r="J162" s="37"/>
      <c r="K162" s="37"/>
      <c r="L162" s="40"/>
      <c r="M162" s="208"/>
      <c r="N162" s="209"/>
      <c r="O162" s="72"/>
      <c r="P162" s="72"/>
      <c r="Q162" s="72"/>
      <c r="R162" s="72"/>
      <c r="S162" s="72"/>
      <c r="T162" s="73"/>
      <c r="U162" s="35"/>
      <c r="V162" s="35"/>
      <c r="W162" s="35"/>
      <c r="X162" s="35"/>
      <c r="Y162" s="35"/>
      <c r="Z162" s="35"/>
      <c r="AA162" s="35"/>
      <c r="AB162" s="35"/>
      <c r="AC162" s="35"/>
      <c r="AD162" s="35"/>
      <c r="AE162" s="35"/>
      <c r="AT162" s="18" t="s">
        <v>926</v>
      </c>
      <c r="AU162" s="18" t="s">
        <v>87</v>
      </c>
    </row>
    <row r="163" spans="2:63" s="12" customFormat="1" ht="22.9" customHeight="1">
      <c r="B163" s="176"/>
      <c r="C163" s="177"/>
      <c r="D163" s="178" t="s">
        <v>76</v>
      </c>
      <c r="E163" s="190" t="s">
        <v>188</v>
      </c>
      <c r="F163" s="190" t="s">
        <v>473</v>
      </c>
      <c r="G163" s="177"/>
      <c r="H163" s="177"/>
      <c r="I163" s="180"/>
      <c r="J163" s="191">
        <f>BK163</f>
        <v>0</v>
      </c>
      <c r="K163" s="177"/>
      <c r="L163" s="182"/>
      <c r="M163" s="183"/>
      <c r="N163" s="184"/>
      <c r="O163" s="184"/>
      <c r="P163" s="185">
        <f>SUM(P164:P166)</f>
        <v>0</v>
      </c>
      <c r="Q163" s="184"/>
      <c r="R163" s="185">
        <f>SUM(R164:R166)</f>
        <v>0</v>
      </c>
      <c r="S163" s="184"/>
      <c r="T163" s="186">
        <f>SUM(T164:T166)</f>
        <v>0</v>
      </c>
      <c r="AR163" s="187" t="s">
        <v>85</v>
      </c>
      <c r="AT163" s="188" t="s">
        <v>76</v>
      </c>
      <c r="AU163" s="188" t="s">
        <v>85</v>
      </c>
      <c r="AY163" s="187" t="s">
        <v>137</v>
      </c>
      <c r="BK163" s="189">
        <f>SUM(BK164:BK166)</f>
        <v>0</v>
      </c>
    </row>
    <row r="164" spans="1:65" s="2" customFormat="1" ht="24.2" customHeight="1">
      <c r="A164" s="35"/>
      <c r="B164" s="36"/>
      <c r="C164" s="192" t="s">
        <v>281</v>
      </c>
      <c r="D164" s="192" t="s">
        <v>139</v>
      </c>
      <c r="E164" s="193" t="s">
        <v>500</v>
      </c>
      <c r="F164" s="194" t="s">
        <v>501</v>
      </c>
      <c r="G164" s="195" t="s">
        <v>171</v>
      </c>
      <c r="H164" s="196">
        <v>22</v>
      </c>
      <c r="I164" s="197"/>
      <c r="J164" s="198">
        <f>ROUND(I164*H164,2)</f>
        <v>0</v>
      </c>
      <c r="K164" s="194" t="s">
        <v>143</v>
      </c>
      <c r="L164" s="40"/>
      <c r="M164" s="199" t="s">
        <v>1</v>
      </c>
      <c r="N164" s="200" t="s">
        <v>42</v>
      </c>
      <c r="O164" s="72"/>
      <c r="P164" s="201">
        <f>O164*H164</f>
        <v>0</v>
      </c>
      <c r="Q164" s="201">
        <v>0</v>
      </c>
      <c r="R164" s="201">
        <f>Q164*H164</f>
        <v>0</v>
      </c>
      <c r="S164" s="201">
        <v>0</v>
      </c>
      <c r="T164" s="202">
        <f>S164*H164</f>
        <v>0</v>
      </c>
      <c r="U164" s="35"/>
      <c r="V164" s="35"/>
      <c r="W164" s="35"/>
      <c r="X164" s="35"/>
      <c r="Y164" s="35"/>
      <c r="Z164" s="35"/>
      <c r="AA164" s="35"/>
      <c r="AB164" s="35"/>
      <c r="AC164" s="35"/>
      <c r="AD164" s="35"/>
      <c r="AE164" s="35"/>
      <c r="AR164" s="203" t="s">
        <v>144</v>
      </c>
      <c r="AT164" s="203" t="s">
        <v>139</v>
      </c>
      <c r="AU164" s="203" t="s">
        <v>87</v>
      </c>
      <c r="AY164" s="18" t="s">
        <v>137</v>
      </c>
      <c r="BE164" s="204">
        <f>IF(N164="základní",J164,0)</f>
        <v>0</v>
      </c>
      <c r="BF164" s="204">
        <f>IF(N164="snížená",J164,0)</f>
        <v>0</v>
      </c>
      <c r="BG164" s="204">
        <f>IF(N164="zákl. přenesená",J164,0)</f>
        <v>0</v>
      </c>
      <c r="BH164" s="204">
        <f>IF(N164="sníž. přenesená",J164,0)</f>
        <v>0</v>
      </c>
      <c r="BI164" s="204">
        <f>IF(N164="nulová",J164,0)</f>
        <v>0</v>
      </c>
      <c r="BJ164" s="18" t="s">
        <v>85</v>
      </c>
      <c r="BK164" s="204">
        <f>ROUND(I164*H164,2)</f>
        <v>0</v>
      </c>
      <c r="BL164" s="18" t="s">
        <v>144</v>
      </c>
      <c r="BM164" s="203" t="s">
        <v>961</v>
      </c>
    </row>
    <row r="165" spans="1:47" s="2" customFormat="1" ht="19.5">
      <c r="A165" s="35"/>
      <c r="B165" s="36"/>
      <c r="C165" s="37"/>
      <c r="D165" s="205" t="s">
        <v>146</v>
      </c>
      <c r="E165" s="37"/>
      <c r="F165" s="206" t="s">
        <v>503</v>
      </c>
      <c r="G165" s="37"/>
      <c r="H165" s="37"/>
      <c r="I165" s="207"/>
      <c r="J165" s="37"/>
      <c r="K165" s="37"/>
      <c r="L165" s="40"/>
      <c r="M165" s="208"/>
      <c r="N165" s="209"/>
      <c r="O165" s="72"/>
      <c r="P165" s="72"/>
      <c r="Q165" s="72"/>
      <c r="R165" s="72"/>
      <c r="S165" s="72"/>
      <c r="T165" s="73"/>
      <c r="U165" s="35"/>
      <c r="V165" s="35"/>
      <c r="W165" s="35"/>
      <c r="X165" s="35"/>
      <c r="Y165" s="35"/>
      <c r="Z165" s="35"/>
      <c r="AA165" s="35"/>
      <c r="AB165" s="35"/>
      <c r="AC165" s="35"/>
      <c r="AD165" s="35"/>
      <c r="AE165" s="35"/>
      <c r="AT165" s="18" t="s">
        <v>146</v>
      </c>
      <c r="AU165" s="18" t="s">
        <v>87</v>
      </c>
    </row>
    <row r="166" spans="1:47" s="2" customFormat="1" ht="19.5">
      <c r="A166" s="35"/>
      <c r="B166" s="36"/>
      <c r="C166" s="37"/>
      <c r="D166" s="205" t="s">
        <v>926</v>
      </c>
      <c r="E166" s="37"/>
      <c r="F166" s="206" t="s">
        <v>927</v>
      </c>
      <c r="G166" s="37"/>
      <c r="H166" s="37"/>
      <c r="I166" s="207"/>
      <c r="J166" s="37"/>
      <c r="K166" s="37"/>
      <c r="L166" s="40"/>
      <c r="M166" s="208"/>
      <c r="N166" s="209"/>
      <c r="O166" s="72"/>
      <c r="P166" s="72"/>
      <c r="Q166" s="72"/>
      <c r="R166" s="72"/>
      <c r="S166" s="72"/>
      <c r="T166" s="73"/>
      <c r="U166" s="35"/>
      <c r="V166" s="35"/>
      <c r="W166" s="35"/>
      <c r="X166" s="35"/>
      <c r="Y166" s="35"/>
      <c r="Z166" s="35"/>
      <c r="AA166" s="35"/>
      <c r="AB166" s="35"/>
      <c r="AC166" s="35"/>
      <c r="AD166" s="35"/>
      <c r="AE166" s="35"/>
      <c r="AT166" s="18" t="s">
        <v>926</v>
      </c>
      <c r="AU166" s="18" t="s">
        <v>87</v>
      </c>
    </row>
    <row r="167" spans="2:63" s="12" customFormat="1" ht="22.9" customHeight="1">
      <c r="B167" s="176"/>
      <c r="C167" s="177"/>
      <c r="D167" s="178" t="s">
        <v>76</v>
      </c>
      <c r="E167" s="190" t="s">
        <v>509</v>
      </c>
      <c r="F167" s="190" t="s">
        <v>510</v>
      </c>
      <c r="G167" s="177"/>
      <c r="H167" s="177"/>
      <c r="I167" s="180"/>
      <c r="J167" s="191">
        <f>BK167</f>
        <v>0</v>
      </c>
      <c r="K167" s="177"/>
      <c r="L167" s="182"/>
      <c r="M167" s="183"/>
      <c r="N167" s="184"/>
      <c r="O167" s="184"/>
      <c r="P167" s="185">
        <f>SUM(P168:P174)</f>
        <v>0</v>
      </c>
      <c r="Q167" s="184"/>
      <c r="R167" s="185">
        <f>SUM(R168:R174)</f>
        <v>0</v>
      </c>
      <c r="S167" s="184"/>
      <c r="T167" s="186">
        <f>SUM(T168:T174)</f>
        <v>0</v>
      </c>
      <c r="AR167" s="187" t="s">
        <v>85</v>
      </c>
      <c r="AT167" s="188" t="s">
        <v>76</v>
      </c>
      <c r="AU167" s="188" t="s">
        <v>85</v>
      </c>
      <c r="AY167" s="187" t="s">
        <v>137</v>
      </c>
      <c r="BK167" s="189">
        <f>SUM(BK168:BK174)</f>
        <v>0</v>
      </c>
    </row>
    <row r="168" spans="1:65" s="2" customFormat="1" ht="49.15" customHeight="1">
      <c r="A168" s="35"/>
      <c r="B168" s="36"/>
      <c r="C168" s="192" t="s">
        <v>288</v>
      </c>
      <c r="D168" s="192" t="s">
        <v>139</v>
      </c>
      <c r="E168" s="193" t="s">
        <v>962</v>
      </c>
      <c r="F168" s="194" t="s">
        <v>963</v>
      </c>
      <c r="G168" s="195" t="s">
        <v>297</v>
      </c>
      <c r="H168" s="196">
        <v>80.128</v>
      </c>
      <c r="I168" s="197"/>
      <c r="J168" s="198">
        <f>ROUND(I168*H168,2)</f>
        <v>0</v>
      </c>
      <c r="K168" s="194" t="s">
        <v>1</v>
      </c>
      <c r="L168" s="40"/>
      <c r="M168" s="199" t="s">
        <v>1</v>
      </c>
      <c r="N168" s="200" t="s">
        <v>42</v>
      </c>
      <c r="O168" s="72"/>
      <c r="P168" s="201">
        <f>O168*H168</f>
        <v>0</v>
      </c>
      <c r="Q168" s="201">
        <v>0</v>
      </c>
      <c r="R168" s="201">
        <f>Q168*H168</f>
        <v>0</v>
      </c>
      <c r="S168" s="201">
        <v>0</v>
      </c>
      <c r="T168" s="202">
        <f>S168*H168</f>
        <v>0</v>
      </c>
      <c r="U168" s="35"/>
      <c r="V168" s="35"/>
      <c r="W168" s="35"/>
      <c r="X168" s="35"/>
      <c r="Y168" s="35"/>
      <c r="Z168" s="35"/>
      <c r="AA168" s="35"/>
      <c r="AB168" s="35"/>
      <c r="AC168" s="35"/>
      <c r="AD168" s="35"/>
      <c r="AE168" s="35"/>
      <c r="AR168" s="203" t="s">
        <v>144</v>
      </c>
      <c r="AT168" s="203" t="s">
        <v>139</v>
      </c>
      <c r="AU168" s="203" t="s">
        <v>87</v>
      </c>
      <c r="AY168" s="18" t="s">
        <v>137</v>
      </c>
      <c r="BE168" s="204">
        <f>IF(N168="základní",J168,0)</f>
        <v>0</v>
      </c>
      <c r="BF168" s="204">
        <f>IF(N168="snížená",J168,0)</f>
        <v>0</v>
      </c>
      <c r="BG168" s="204">
        <f>IF(N168="zákl. přenesená",J168,0)</f>
        <v>0</v>
      </c>
      <c r="BH168" s="204">
        <f>IF(N168="sníž. přenesená",J168,0)</f>
        <v>0</v>
      </c>
      <c r="BI168" s="204">
        <f>IF(N168="nulová",J168,0)</f>
        <v>0</v>
      </c>
      <c r="BJ168" s="18" t="s">
        <v>85</v>
      </c>
      <c r="BK168" s="204">
        <f>ROUND(I168*H168,2)</f>
        <v>0</v>
      </c>
      <c r="BL168" s="18" t="s">
        <v>144</v>
      </c>
      <c r="BM168" s="203" t="s">
        <v>964</v>
      </c>
    </row>
    <row r="169" spans="1:47" s="2" customFormat="1" ht="58.5">
      <c r="A169" s="35"/>
      <c r="B169" s="36"/>
      <c r="C169" s="37"/>
      <c r="D169" s="205" t="s">
        <v>146</v>
      </c>
      <c r="E169" s="37"/>
      <c r="F169" s="206" t="s">
        <v>965</v>
      </c>
      <c r="G169" s="37"/>
      <c r="H169" s="37"/>
      <c r="I169" s="207"/>
      <c r="J169" s="37"/>
      <c r="K169" s="37"/>
      <c r="L169" s="40"/>
      <c r="M169" s="208"/>
      <c r="N169" s="209"/>
      <c r="O169" s="72"/>
      <c r="P169" s="72"/>
      <c r="Q169" s="72"/>
      <c r="R169" s="72"/>
      <c r="S169" s="72"/>
      <c r="T169" s="73"/>
      <c r="U169" s="35"/>
      <c r="V169" s="35"/>
      <c r="W169" s="35"/>
      <c r="X169" s="35"/>
      <c r="Y169" s="35"/>
      <c r="Z169" s="35"/>
      <c r="AA169" s="35"/>
      <c r="AB169" s="35"/>
      <c r="AC169" s="35"/>
      <c r="AD169" s="35"/>
      <c r="AE169" s="35"/>
      <c r="AT169" s="18" t="s">
        <v>146</v>
      </c>
      <c r="AU169" s="18" t="s">
        <v>87</v>
      </c>
    </row>
    <row r="170" spans="1:47" s="2" customFormat="1" ht="29.25">
      <c r="A170" s="35"/>
      <c r="B170" s="36"/>
      <c r="C170" s="37"/>
      <c r="D170" s="205" t="s">
        <v>926</v>
      </c>
      <c r="E170" s="37"/>
      <c r="F170" s="206" t="s">
        <v>966</v>
      </c>
      <c r="G170" s="37"/>
      <c r="H170" s="37"/>
      <c r="I170" s="207"/>
      <c r="J170" s="37"/>
      <c r="K170" s="37"/>
      <c r="L170" s="40"/>
      <c r="M170" s="208"/>
      <c r="N170" s="209"/>
      <c r="O170" s="72"/>
      <c r="P170" s="72"/>
      <c r="Q170" s="72"/>
      <c r="R170" s="72"/>
      <c r="S170" s="72"/>
      <c r="T170" s="73"/>
      <c r="U170" s="35"/>
      <c r="V170" s="35"/>
      <c r="W170" s="35"/>
      <c r="X170" s="35"/>
      <c r="Y170" s="35"/>
      <c r="Z170" s="35"/>
      <c r="AA170" s="35"/>
      <c r="AB170" s="35"/>
      <c r="AC170" s="35"/>
      <c r="AD170" s="35"/>
      <c r="AE170" s="35"/>
      <c r="AT170" s="18" t="s">
        <v>926</v>
      </c>
      <c r="AU170" s="18" t="s">
        <v>87</v>
      </c>
    </row>
    <row r="171" spans="2:51" s="13" customFormat="1" ht="11.25">
      <c r="B171" s="210"/>
      <c r="C171" s="211"/>
      <c r="D171" s="205" t="s">
        <v>166</v>
      </c>
      <c r="E171" s="212" t="s">
        <v>1</v>
      </c>
      <c r="F171" s="213" t="s">
        <v>967</v>
      </c>
      <c r="G171" s="211"/>
      <c r="H171" s="214">
        <v>80.128</v>
      </c>
      <c r="I171" s="215"/>
      <c r="J171" s="211"/>
      <c r="K171" s="211"/>
      <c r="L171" s="216"/>
      <c r="M171" s="217"/>
      <c r="N171" s="218"/>
      <c r="O171" s="218"/>
      <c r="P171" s="218"/>
      <c r="Q171" s="218"/>
      <c r="R171" s="218"/>
      <c r="S171" s="218"/>
      <c r="T171" s="219"/>
      <c r="AT171" s="220" t="s">
        <v>166</v>
      </c>
      <c r="AU171" s="220" t="s">
        <v>87</v>
      </c>
      <c r="AV171" s="13" t="s">
        <v>87</v>
      </c>
      <c r="AW171" s="13" t="s">
        <v>34</v>
      </c>
      <c r="AX171" s="13" t="s">
        <v>85</v>
      </c>
      <c r="AY171" s="220" t="s">
        <v>137</v>
      </c>
    </row>
    <row r="172" spans="1:65" s="2" customFormat="1" ht="37.9" customHeight="1">
      <c r="A172" s="35"/>
      <c r="B172" s="36"/>
      <c r="C172" s="192" t="s">
        <v>294</v>
      </c>
      <c r="D172" s="192" t="s">
        <v>139</v>
      </c>
      <c r="E172" s="193" t="s">
        <v>968</v>
      </c>
      <c r="F172" s="194" t="s">
        <v>902</v>
      </c>
      <c r="G172" s="195" t="s">
        <v>297</v>
      </c>
      <c r="H172" s="196">
        <v>7201.92</v>
      </c>
      <c r="I172" s="197"/>
      <c r="J172" s="198">
        <f>ROUND(I172*H172,2)</f>
        <v>0</v>
      </c>
      <c r="K172" s="194" t="s">
        <v>143</v>
      </c>
      <c r="L172" s="40"/>
      <c r="M172" s="199" t="s">
        <v>1</v>
      </c>
      <c r="N172" s="200" t="s">
        <v>42</v>
      </c>
      <c r="O172" s="72"/>
      <c r="P172" s="201">
        <f>O172*H172</f>
        <v>0</v>
      </c>
      <c r="Q172" s="201">
        <v>0</v>
      </c>
      <c r="R172" s="201">
        <f>Q172*H172</f>
        <v>0</v>
      </c>
      <c r="S172" s="201">
        <v>0</v>
      </c>
      <c r="T172" s="202">
        <f>S172*H172</f>
        <v>0</v>
      </c>
      <c r="U172" s="35"/>
      <c r="V172" s="35"/>
      <c r="W172" s="35"/>
      <c r="X172" s="35"/>
      <c r="Y172" s="35"/>
      <c r="Z172" s="35"/>
      <c r="AA172" s="35"/>
      <c r="AB172" s="35"/>
      <c r="AC172" s="35"/>
      <c r="AD172" s="35"/>
      <c r="AE172" s="35"/>
      <c r="AR172" s="203" t="s">
        <v>144</v>
      </c>
      <c r="AT172" s="203" t="s">
        <v>139</v>
      </c>
      <c r="AU172" s="203" t="s">
        <v>87</v>
      </c>
      <c r="AY172" s="18" t="s">
        <v>137</v>
      </c>
      <c r="BE172" s="204">
        <f>IF(N172="základní",J172,0)</f>
        <v>0</v>
      </c>
      <c r="BF172" s="204">
        <f>IF(N172="snížená",J172,0)</f>
        <v>0</v>
      </c>
      <c r="BG172" s="204">
        <f>IF(N172="zákl. přenesená",J172,0)</f>
        <v>0</v>
      </c>
      <c r="BH172" s="204">
        <f>IF(N172="sníž. přenesená",J172,0)</f>
        <v>0</v>
      </c>
      <c r="BI172" s="204">
        <f>IF(N172="nulová",J172,0)</f>
        <v>0</v>
      </c>
      <c r="BJ172" s="18" t="s">
        <v>85</v>
      </c>
      <c r="BK172" s="204">
        <f>ROUND(I172*H172,2)</f>
        <v>0</v>
      </c>
      <c r="BL172" s="18" t="s">
        <v>144</v>
      </c>
      <c r="BM172" s="203" t="s">
        <v>969</v>
      </c>
    </row>
    <row r="173" spans="1:47" s="2" customFormat="1" ht="97.5">
      <c r="A173" s="35"/>
      <c r="B173" s="36"/>
      <c r="C173" s="37"/>
      <c r="D173" s="205" t="s">
        <v>146</v>
      </c>
      <c r="E173" s="37"/>
      <c r="F173" s="206" t="s">
        <v>899</v>
      </c>
      <c r="G173" s="37"/>
      <c r="H173" s="37"/>
      <c r="I173" s="207"/>
      <c r="J173" s="37"/>
      <c r="K173" s="37"/>
      <c r="L173" s="40"/>
      <c r="M173" s="208"/>
      <c r="N173" s="209"/>
      <c r="O173" s="72"/>
      <c r="P173" s="72"/>
      <c r="Q173" s="72"/>
      <c r="R173" s="72"/>
      <c r="S173" s="72"/>
      <c r="T173" s="73"/>
      <c r="U173" s="35"/>
      <c r="V173" s="35"/>
      <c r="W173" s="35"/>
      <c r="X173" s="35"/>
      <c r="Y173" s="35"/>
      <c r="Z173" s="35"/>
      <c r="AA173" s="35"/>
      <c r="AB173" s="35"/>
      <c r="AC173" s="35"/>
      <c r="AD173" s="35"/>
      <c r="AE173" s="35"/>
      <c r="AT173" s="18" t="s">
        <v>146</v>
      </c>
      <c r="AU173" s="18" t="s">
        <v>87</v>
      </c>
    </row>
    <row r="174" spans="2:51" s="13" customFormat="1" ht="11.25">
      <c r="B174" s="210"/>
      <c r="C174" s="211"/>
      <c r="D174" s="205" t="s">
        <v>166</v>
      </c>
      <c r="E174" s="212" t="s">
        <v>1</v>
      </c>
      <c r="F174" s="213" t="s">
        <v>970</v>
      </c>
      <c r="G174" s="211"/>
      <c r="H174" s="214">
        <v>7201.92</v>
      </c>
      <c r="I174" s="215"/>
      <c r="J174" s="211"/>
      <c r="K174" s="211"/>
      <c r="L174" s="216"/>
      <c r="M174" s="217"/>
      <c r="N174" s="218"/>
      <c r="O174" s="218"/>
      <c r="P174" s="218"/>
      <c r="Q174" s="218"/>
      <c r="R174" s="218"/>
      <c r="S174" s="218"/>
      <c r="T174" s="219"/>
      <c r="AT174" s="220" t="s">
        <v>166</v>
      </c>
      <c r="AU174" s="220" t="s">
        <v>87</v>
      </c>
      <c r="AV174" s="13" t="s">
        <v>87</v>
      </c>
      <c r="AW174" s="13" t="s">
        <v>34</v>
      </c>
      <c r="AX174" s="13" t="s">
        <v>85</v>
      </c>
      <c r="AY174" s="220" t="s">
        <v>137</v>
      </c>
    </row>
    <row r="175" spans="2:63" s="12" customFormat="1" ht="22.9" customHeight="1">
      <c r="B175" s="176"/>
      <c r="C175" s="177"/>
      <c r="D175" s="178" t="s">
        <v>76</v>
      </c>
      <c r="E175" s="190" t="s">
        <v>542</v>
      </c>
      <c r="F175" s="190" t="s">
        <v>543</v>
      </c>
      <c r="G175" s="177"/>
      <c r="H175" s="177"/>
      <c r="I175" s="180"/>
      <c r="J175" s="191">
        <f>BK175</f>
        <v>0</v>
      </c>
      <c r="K175" s="177"/>
      <c r="L175" s="182"/>
      <c r="M175" s="183"/>
      <c r="N175" s="184"/>
      <c r="O175" s="184"/>
      <c r="P175" s="185">
        <f>SUM(P176:P177)</f>
        <v>0</v>
      </c>
      <c r="Q175" s="184"/>
      <c r="R175" s="185">
        <f>SUM(R176:R177)</f>
        <v>0</v>
      </c>
      <c r="S175" s="184"/>
      <c r="T175" s="186">
        <f>SUM(T176:T177)</f>
        <v>0</v>
      </c>
      <c r="AR175" s="187" t="s">
        <v>85</v>
      </c>
      <c r="AT175" s="188" t="s">
        <v>76</v>
      </c>
      <c r="AU175" s="188" t="s">
        <v>85</v>
      </c>
      <c r="AY175" s="187" t="s">
        <v>137</v>
      </c>
      <c r="BK175" s="189">
        <f>SUM(BK176:BK177)</f>
        <v>0</v>
      </c>
    </row>
    <row r="176" spans="1:65" s="2" customFormat="1" ht="37.9" customHeight="1">
      <c r="A176" s="35"/>
      <c r="B176" s="36"/>
      <c r="C176" s="192" t="s">
        <v>302</v>
      </c>
      <c r="D176" s="192" t="s">
        <v>139</v>
      </c>
      <c r="E176" s="193" t="s">
        <v>913</v>
      </c>
      <c r="F176" s="194" t="s">
        <v>914</v>
      </c>
      <c r="G176" s="195" t="s">
        <v>297</v>
      </c>
      <c r="H176" s="196">
        <v>0.969</v>
      </c>
      <c r="I176" s="197"/>
      <c r="J176" s="198">
        <f>ROUND(I176*H176,2)</f>
        <v>0</v>
      </c>
      <c r="K176" s="194" t="s">
        <v>143</v>
      </c>
      <c r="L176" s="40"/>
      <c r="M176" s="199" t="s">
        <v>1</v>
      </c>
      <c r="N176" s="200" t="s">
        <v>42</v>
      </c>
      <c r="O176" s="72"/>
      <c r="P176" s="201">
        <f>O176*H176</f>
        <v>0</v>
      </c>
      <c r="Q176" s="201">
        <v>0</v>
      </c>
      <c r="R176" s="201">
        <f>Q176*H176</f>
        <v>0</v>
      </c>
      <c r="S176" s="201">
        <v>0</v>
      </c>
      <c r="T176" s="202">
        <f>S176*H176</f>
        <v>0</v>
      </c>
      <c r="U176" s="35"/>
      <c r="V176" s="35"/>
      <c r="W176" s="35"/>
      <c r="X176" s="35"/>
      <c r="Y176" s="35"/>
      <c r="Z176" s="35"/>
      <c r="AA176" s="35"/>
      <c r="AB176" s="35"/>
      <c r="AC176" s="35"/>
      <c r="AD176" s="35"/>
      <c r="AE176" s="35"/>
      <c r="AR176" s="203" t="s">
        <v>144</v>
      </c>
      <c r="AT176" s="203" t="s">
        <v>139</v>
      </c>
      <c r="AU176" s="203" t="s">
        <v>87</v>
      </c>
      <c r="AY176" s="18" t="s">
        <v>137</v>
      </c>
      <c r="BE176" s="204">
        <f>IF(N176="základní",J176,0)</f>
        <v>0</v>
      </c>
      <c r="BF176" s="204">
        <f>IF(N176="snížená",J176,0)</f>
        <v>0</v>
      </c>
      <c r="BG176" s="204">
        <f>IF(N176="zákl. přenesená",J176,0)</f>
        <v>0</v>
      </c>
      <c r="BH176" s="204">
        <f>IF(N176="sníž. přenesená",J176,0)</f>
        <v>0</v>
      </c>
      <c r="BI176" s="204">
        <f>IF(N176="nulová",J176,0)</f>
        <v>0</v>
      </c>
      <c r="BJ176" s="18" t="s">
        <v>85</v>
      </c>
      <c r="BK176" s="204">
        <f>ROUND(I176*H176,2)</f>
        <v>0</v>
      </c>
      <c r="BL176" s="18" t="s">
        <v>144</v>
      </c>
      <c r="BM176" s="203" t="s">
        <v>971</v>
      </c>
    </row>
    <row r="177" spans="1:47" s="2" customFormat="1" ht="29.25">
      <c r="A177" s="35"/>
      <c r="B177" s="36"/>
      <c r="C177" s="37"/>
      <c r="D177" s="205" t="s">
        <v>146</v>
      </c>
      <c r="E177" s="37"/>
      <c r="F177" s="206" t="s">
        <v>916</v>
      </c>
      <c r="G177" s="37"/>
      <c r="H177" s="37"/>
      <c r="I177" s="207"/>
      <c r="J177" s="37"/>
      <c r="K177" s="37"/>
      <c r="L177" s="40"/>
      <c r="M177" s="271"/>
      <c r="N177" s="272"/>
      <c r="O177" s="254"/>
      <c r="P177" s="254"/>
      <c r="Q177" s="254"/>
      <c r="R177" s="254"/>
      <c r="S177" s="254"/>
      <c r="T177" s="273"/>
      <c r="U177" s="35"/>
      <c r="V177" s="35"/>
      <c r="W177" s="35"/>
      <c r="X177" s="35"/>
      <c r="Y177" s="35"/>
      <c r="Z177" s="35"/>
      <c r="AA177" s="35"/>
      <c r="AB177" s="35"/>
      <c r="AC177" s="35"/>
      <c r="AD177" s="35"/>
      <c r="AE177" s="35"/>
      <c r="AT177" s="18" t="s">
        <v>146</v>
      </c>
      <c r="AU177" s="18" t="s">
        <v>87</v>
      </c>
    </row>
    <row r="178" spans="1:31" s="2" customFormat="1" ht="6.95" customHeight="1">
      <c r="A178" s="35"/>
      <c r="B178" s="55"/>
      <c r="C178" s="56"/>
      <c r="D178" s="56"/>
      <c r="E178" s="56"/>
      <c r="F178" s="56"/>
      <c r="G178" s="56"/>
      <c r="H178" s="56"/>
      <c r="I178" s="56"/>
      <c r="J178" s="56"/>
      <c r="K178" s="56"/>
      <c r="L178" s="40"/>
      <c r="M178" s="35"/>
      <c r="O178" s="35"/>
      <c r="P178" s="35"/>
      <c r="Q178" s="35"/>
      <c r="R178" s="35"/>
      <c r="S178" s="35"/>
      <c r="T178" s="35"/>
      <c r="U178" s="35"/>
      <c r="V178" s="35"/>
      <c r="W178" s="35"/>
      <c r="X178" s="35"/>
      <c r="Y178" s="35"/>
      <c r="Z178" s="35"/>
      <c r="AA178" s="35"/>
      <c r="AB178" s="35"/>
      <c r="AC178" s="35"/>
      <c r="AD178" s="35"/>
      <c r="AE178" s="35"/>
    </row>
  </sheetData>
  <sheetProtection algorithmName="SHA-512" hashValue="VWy0HQdKtsv9VPFK8IfrAJe5UEWZaO+CUXUPtUa/25gG18oVfSBi6hGzaszIjbzTUwvwytFx8rUO+7jHaxp2Xw==" saltValue="RZhP0vi6c3Lzc3cMjC69D4UMubhKOvyxyZy31v9Frn0d6MhDQ3bYFDa4SJ/NkQSVBm3Mv+tOq3tuecjf2z9lNA==" spinCount="100000" sheet="1" objects="1" scenarios="1" formatColumns="0" formatRows="0" autoFilter="0"/>
  <autoFilter ref="C126:K177"/>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Smolařová Marie</dc:creator>
  <cp:keywords/>
  <dc:description/>
  <cp:lastModifiedBy>pkodes</cp:lastModifiedBy>
  <dcterms:created xsi:type="dcterms:W3CDTF">2021-05-04T05:41:34Z</dcterms:created>
  <dcterms:modified xsi:type="dcterms:W3CDTF">2021-05-07T05:06:32Z</dcterms:modified>
  <cp:category/>
  <cp:version/>
  <cp:contentType/>
  <cp:contentStatus/>
</cp:coreProperties>
</file>