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ladimir\Documents\"/>
    </mc:Choice>
  </mc:AlternateContent>
  <bookViews>
    <workbookView xWindow="0" yWindow="0" windowWidth="0" windowHeight="0"/>
  </bookViews>
  <sheets>
    <sheet name="Rekapitulace stavby" sheetId="1" r:id="rId1"/>
    <sheet name="1 - Víceúčelové hřiště" sheetId="2" r:id="rId2"/>
    <sheet name="2 - Ostatní a vedlejší ná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'1 - Víceúčelové hřiště'!$C$130:$K$358</definedName>
    <definedName name="_xlnm.Print_Area" localSheetId="1">'1 - Víceúčelové hřiště'!$C$4:$J$76,'1 - Víceúčelové hřiště'!$C$82:$J$112,'1 - Víceúčelové hřiště'!$C$118:$K$358</definedName>
    <definedName name="_xlnm.Print_Titles" localSheetId="1">'1 - Víceúčelové hřiště'!$130:$130</definedName>
    <definedName name="_xlnm._FilterDatabase" localSheetId="2" hidden="1">'2 - Ostatní a vedlejší ná...'!$C$119:$K$129</definedName>
    <definedName name="_xlnm.Print_Area" localSheetId="2">'2 - Ostatní a vedlejší ná...'!$C$4:$J$76,'2 - Ostatní a vedlejší ná...'!$C$82:$J$101,'2 - Ostatní a vedlejší ná...'!$C$107:$K$129</definedName>
    <definedName name="_xlnm.Print_Titles" localSheetId="2">'2 - Ostatní a vedlejší ná...'!$119:$119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29"/>
  <c r="BH129"/>
  <c r="BG129"/>
  <c r="BF129"/>
  <c r="T129"/>
  <c r="T128"/>
  <c r="R129"/>
  <c r="R128"/>
  <c r="P129"/>
  <c r="P128"/>
  <c r="BI127"/>
  <c r="BH127"/>
  <c r="BG127"/>
  <c r="BF127"/>
  <c r="T127"/>
  <c r="T126"/>
  <c r="R127"/>
  <c r="R126"/>
  <c r="P127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4"/>
  <c r="E112"/>
  <c r="F89"/>
  <c r="E87"/>
  <c r="J24"/>
  <c r="E24"/>
  <c r="J117"/>
  <c r="J23"/>
  <c r="J21"/>
  <c r="E21"/>
  <c r="J116"/>
  <c r="J20"/>
  <c r="J18"/>
  <c r="E18"/>
  <c r="F117"/>
  <c r="J17"/>
  <c r="J15"/>
  <c r="E15"/>
  <c r="F116"/>
  <c r="J14"/>
  <c r="J12"/>
  <c r="J114"/>
  <c r="E7"/>
  <c r="E110"/>
  <c i="2" r="J37"/>
  <c r="J36"/>
  <c i="1" r="AY95"/>
  <c i="2" r="J35"/>
  <c i="1" r="AX95"/>
  <c i="2"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6"/>
  <c r="BH346"/>
  <c r="BG346"/>
  <c r="BF346"/>
  <c r="T346"/>
  <c r="R346"/>
  <c r="P346"/>
  <c r="BI345"/>
  <c r="BH345"/>
  <c r="BG345"/>
  <c r="BF345"/>
  <c r="T345"/>
  <c r="R345"/>
  <c r="P345"/>
  <c r="BI342"/>
  <c r="BH342"/>
  <c r="BG342"/>
  <c r="BF342"/>
  <c r="T342"/>
  <c r="R342"/>
  <c r="P342"/>
  <c r="BI341"/>
  <c r="BH341"/>
  <c r="BG341"/>
  <c r="BF341"/>
  <c r="T341"/>
  <c r="R341"/>
  <c r="P341"/>
  <c r="BI339"/>
  <c r="BH339"/>
  <c r="BG339"/>
  <c r="BF339"/>
  <c r="T339"/>
  <c r="T338"/>
  <c r="R339"/>
  <c r="R338"/>
  <c r="P339"/>
  <c r="P338"/>
  <c r="BI337"/>
  <c r="BH337"/>
  <c r="BG337"/>
  <c r="BF337"/>
  <c r="T337"/>
  <c r="T336"/>
  <c r="R337"/>
  <c r="R336"/>
  <c r="P337"/>
  <c r="P336"/>
  <c r="BI334"/>
  <c r="BH334"/>
  <c r="BG334"/>
  <c r="BF334"/>
  <c r="T334"/>
  <c r="T333"/>
  <c r="R334"/>
  <c r="R333"/>
  <c r="P334"/>
  <c r="P333"/>
  <c r="BI330"/>
  <c r="BH330"/>
  <c r="BG330"/>
  <c r="BF330"/>
  <c r="T330"/>
  <c r="R330"/>
  <c r="P330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7"/>
  <c r="BH287"/>
  <c r="BG287"/>
  <c r="BF287"/>
  <c r="T287"/>
  <c r="R287"/>
  <c r="P287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36"/>
  <c r="BH236"/>
  <c r="BG236"/>
  <c r="BF236"/>
  <c r="T236"/>
  <c r="R236"/>
  <c r="P236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0"/>
  <c r="BH200"/>
  <c r="BG200"/>
  <c r="BF200"/>
  <c r="T200"/>
  <c r="R200"/>
  <c r="P200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67"/>
  <c r="BH167"/>
  <c r="BG167"/>
  <c r="BF167"/>
  <c r="T167"/>
  <c r="R167"/>
  <c r="P167"/>
  <c r="BI158"/>
  <c r="BH158"/>
  <c r="BG158"/>
  <c r="BF158"/>
  <c r="T158"/>
  <c r="R158"/>
  <c r="P158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F127"/>
  <c r="F125"/>
  <c r="E123"/>
  <c r="F91"/>
  <c r="F89"/>
  <c r="E87"/>
  <c r="J24"/>
  <c r="E24"/>
  <c r="J128"/>
  <c r="J23"/>
  <c r="J21"/>
  <c r="E21"/>
  <c r="J127"/>
  <c r="J20"/>
  <c r="J18"/>
  <c r="E18"/>
  <c r="F128"/>
  <c r="J17"/>
  <c r="J12"/>
  <c r="J125"/>
  <c r="E7"/>
  <c r="E121"/>
  <c i="1" r="L90"/>
  <c r="AM90"/>
  <c r="AM89"/>
  <c r="L89"/>
  <c r="AM87"/>
  <c r="L87"/>
  <c r="L85"/>
  <c r="L84"/>
  <c i="3" r="BK129"/>
  <c r="J129"/>
  <c r="BK127"/>
  <c r="J127"/>
  <c r="BK125"/>
  <c r="J125"/>
  <c r="BK124"/>
  <c r="J124"/>
  <c r="BK123"/>
  <c r="J123"/>
  <c i="2" r="BK358"/>
  <c r="BK356"/>
  <c r="J354"/>
  <c r="J352"/>
  <c r="J350"/>
  <c r="BK346"/>
  <c r="BK345"/>
  <c r="BK342"/>
  <c r="J341"/>
  <c r="BK339"/>
  <c r="J337"/>
  <c r="BK334"/>
  <c r="BK330"/>
  <c r="BK325"/>
  <c r="J324"/>
  <c r="J323"/>
  <c r="BK322"/>
  <c r="J321"/>
  <c r="J319"/>
  <c r="BK317"/>
  <c r="BK316"/>
  <c r="J315"/>
  <c r="BK314"/>
  <c r="BK313"/>
  <c r="J312"/>
  <c r="BK311"/>
  <c r="J310"/>
  <c r="J309"/>
  <c r="J308"/>
  <c r="J307"/>
  <c r="BK306"/>
  <c r="BK303"/>
  <c r="J302"/>
  <c r="BK297"/>
  <c r="J294"/>
  <c r="BK291"/>
  <c r="BK287"/>
  <c r="BK280"/>
  <c r="J280"/>
  <c r="J278"/>
  <c r="BK277"/>
  <c r="BK276"/>
  <c r="BK275"/>
  <c r="J272"/>
  <c r="BK271"/>
  <c r="J270"/>
  <c r="J269"/>
  <c r="J268"/>
  <c r="J267"/>
  <c r="BK266"/>
  <c r="BK264"/>
  <c r="BK263"/>
  <c r="BK262"/>
  <c r="BK261"/>
  <c r="J260"/>
  <c r="BK259"/>
  <c r="BK251"/>
  <c r="J248"/>
  <c r="BK246"/>
  <c r="J236"/>
  <c r="J228"/>
  <c r="BK226"/>
  <c r="J224"/>
  <c r="BK222"/>
  <c r="BK220"/>
  <c r="BK218"/>
  <c r="J214"/>
  <c r="J212"/>
  <c r="J210"/>
  <c r="BK207"/>
  <c r="BK205"/>
  <c r="J200"/>
  <c r="J190"/>
  <c r="BK186"/>
  <c r="J186"/>
  <c r="BK184"/>
  <c r="J181"/>
  <c r="J179"/>
  <c r="J175"/>
  <c r="J167"/>
  <c r="J158"/>
  <c r="BK140"/>
  <c r="J138"/>
  <c r="J134"/>
  <c i="1" r="AS94"/>
  <c i="3" r="F37"/>
  <c i="2" r="J358"/>
  <c r="J356"/>
  <c r="BK354"/>
  <c r="BK352"/>
  <c r="BK350"/>
  <c r="J346"/>
  <c r="J345"/>
  <c r="J342"/>
  <c r="BK341"/>
  <c r="J339"/>
  <c r="BK337"/>
  <c r="J334"/>
  <c r="J330"/>
  <c r="J325"/>
  <c r="BK324"/>
  <c r="BK323"/>
  <c r="J322"/>
  <c r="BK321"/>
  <c r="BK319"/>
  <c r="J317"/>
  <c r="J316"/>
  <c r="BK315"/>
  <c r="J314"/>
  <c r="J313"/>
  <c r="BK312"/>
  <c r="J311"/>
  <c r="BK310"/>
  <c r="BK309"/>
  <c r="BK308"/>
  <c r="BK307"/>
  <c r="J306"/>
  <c r="BK305"/>
  <c r="J305"/>
  <c r="J303"/>
  <c r="BK302"/>
  <c r="J297"/>
  <c r="BK294"/>
  <c r="J291"/>
  <c r="J287"/>
  <c r="BK278"/>
  <c r="J277"/>
  <c r="J276"/>
  <c r="J275"/>
  <c r="BK272"/>
  <c r="J271"/>
  <c r="BK270"/>
  <c r="BK269"/>
  <c r="BK268"/>
  <c r="BK267"/>
  <c r="J266"/>
  <c r="J264"/>
  <c r="J263"/>
  <c r="J262"/>
  <c r="J261"/>
  <c r="BK260"/>
  <c r="J259"/>
  <c r="J251"/>
  <c r="BK248"/>
  <c r="J246"/>
  <c r="BK236"/>
  <c r="BK228"/>
  <c r="J226"/>
  <c r="BK224"/>
  <c r="J222"/>
  <c r="J220"/>
  <c r="J218"/>
  <c r="BK214"/>
  <c r="BK212"/>
  <c r="BK210"/>
  <c r="J207"/>
  <c r="J205"/>
  <c r="BK200"/>
  <c r="BK190"/>
  <c r="BK188"/>
  <c r="J188"/>
  <c r="BK187"/>
  <c r="J187"/>
  <c r="J184"/>
  <c r="BK181"/>
  <c r="BK179"/>
  <c r="BK175"/>
  <c r="BK167"/>
  <c r="BK158"/>
  <c r="J140"/>
  <c r="BK138"/>
  <c r="BK134"/>
  <c l="1" r="BK133"/>
  <c r="R133"/>
  <c r="BK213"/>
  <c r="J213"/>
  <c r="J99"/>
  <c r="R213"/>
  <c r="BK250"/>
  <c r="J250"/>
  <c r="J100"/>
  <c r="R250"/>
  <c r="BK274"/>
  <c r="J274"/>
  <c r="J101"/>
  <c r="T274"/>
  <c r="P293"/>
  <c r="R293"/>
  <c r="T293"/>
  <c r="P301"/>
  <c r="T301"/>
  <c r="P318"/>
  <c r="T318"/>
  <c r="P340"/>
  <c r="P335"/>
  <c r="BK344"/>
  <c r="J344"/>
  <c r="J110"/>
  <c r="R344"/>
  <c r="BK355"/>
  <c r="J355"/>
  <c r="J111"/>
  <c r="R355"/>
  <c r="P133"/>
  <c r="T133"/>
  <c r="P213"/>
  <c r="T213"/>
  <c r="P250"/>
  <c r="T250"/>
  <c r="P274"/>
  <c r="R274"/>
  <c r="BK293"/>
  <c r="J293"/>
  <c r="J102"/>
  <c r="BK301"/>
  <c r="J301"/>
  <c r="J103"/>
  <c r="R301"/>
  <c r="BK318"/>
  <c r="J318"/>
  <c r="J104"/>
  <c r="R318"/>
  <c r="BK340"/>
  <c r="J340"/>
  <c r="J109"/>
  <c r="R340"/>
  <c r="R335"/>
  <c r="T340"/>
  <c r="T335"/>
  <c r="P344"/>
  <c r="T344"/>
  <c r="P355"/>
  <c r="T355"/>
  <c i="3" r="BK122"/>
  <c r="J122"/>
  <c r="J98"/>
  <c r="P122"/>
  <c r="P121"/>
  <c r="P120"/>
  <c i="1" r="AU96"/>
  <c i="3" r="R122"/>
  <c r="R121"/>
  <c r="R120"/>
  <c r="T122"/>
  <c r="T121"/>
  <c r="T120"/>
  <c i="2" r="J89"/>
  <c r="F92"/>
  <c r="BE134"/>
  <c r="BE140"/>
  <c r="BE175"/>
  <c r="BE179"/>
  <c r="BE184"/>
  <c r="BE186"/>
  <c r="BE187"/>
  <c r="BE188"/>
  <c r="BE205"/>
  <c r="BE210"/>
  <c r="BE222"/>
  <c r="BE226"/>
  <c r="BE228"/>
  <c r="BE246"/>
  <c r="BE266"/>
  <c r="BE267"/>
  <c r="BE271"/>
  <c r="BE275"/>
  <c r="BE277"/>
  <c r="BE278"/>
  <c r="BE297"/>
  <c r="BE302"/>
  <c r="BE306"/>
  <c r="BE307"/>
  <c r="BE308"/>
  <c r="BE314"/>
  <c r="BE317"/>
  <c r="BE319"/>
  <c r="BE321"/>
  <c r="BE322"/>
  <c r="BE323"/>
  <c r="BE325"/>
  <c r="BE330"/>
  <c r="BE337"/>
  <c r="BE339"/>
  <c r="BE342"/>
  <c r="BE346"/>
  <c r="BE352"/>
  <c r="BK336"/>
  <c r="J336"/>
  <c r="J107"/>
  <c r="E85"/>
  <c r="J91"/>
  <c r="J92"/>
  <c r="BE138"/>
  <c r="BE158"/>
  <c r="BE167"/>
  <c r="BE181"/>
  <c r="BE190"/>
  <c r="BE200"/>
  <c r="BE207"/>
  <c r="BE212"/>
  <c r="BE214"/>
  <c r="BE218"/>
  <c r="BE220"/>
  <c r="BE224"/>
  <c r="BE236"/>
  <c r="BE248"/>
  <c r="BE251"/>
  <c r="BE259"/>
  <c r="BE260"/>
  <c r="BE261"/>
  <c r="BE262"/>
  <c r="BE263"/>
  <c r="BE264"/>
  <c r="BE268"/>
  <c r="BE269"/>
  <c r="BE270"/>
  <c r="BE272"/>
  <c r="BE276"/>
  <c r="BE280"/>
  <c r="BE287"/>
  <c r="BE291"/>
  <c r="BE294"/>
  <c r="BE303"/>
  <c r="BE305"/>
  <c r="BE309"/>
  <c r="BE310"/>
  <c r="BE311"/>
  <c r="BE312"/>
  <c r="BE313"/>
  <c r="BE315"/>
  <c r="BE316"/>
  <c r="BE324"/>
  <c r="BE334"/>
  <c r="BE341"/>
  <c r="BE345"/>
  <c r="BE350"/>
  <c r="BE354"/>
  <c r="BE356"/>
  <c r="BE358"/>
  <c r="BK333"/>
  <c r="J333"/>
  <c r="J105"/>
  <c r="BK338"/>
  <c r="J338"/>
  <c r="J108"/>
  <c i="3" r="E85"/>
  <c r="J89"/>
  <c r="F91"/>
  <c r="J91"/>
  <c r="F92"/>
  <c r="J92"/>
  <c r="BE123"/>
  <c r="BE124"/>
  <c r="BE125"/>
  <c r="BE127"/>
  <c r="BE129"/>
  <c i="1" r="BD96"/>
  <c i="3" r="BK126"/>
  <c r="J126"/>
  <c r="J99"/>
  <c r="BK128"/>
  <c r="J128"/>
  <c r="J100"/>
  <c i="2" r="F34"/>
  <c i="1" r="BA95"/>
  <c i="2" r="J34"/>
  <c i="1" r="AW95"/>
  <c i="3" r="J34"/>
  <c i="1" r="AW96"/>
  <c i="3" r="F36"/>
  <c i="1" r="BC96"/>
  <c i="2" r="F35"/>
  <c i="1" r="BB95"/>
  <c i="2" r="F37"/>
  <c i="1" r="BD95"/>
  <c i="2" r="F36"/>
  <c i="1" r="BC95"/>
  <c i="3" r="F34"/>
  <c i="1" r="BA96"/>
  <c i="3" r="F35"/>
  <c i="1" r="BB96"/>
  <c i="2" l="1" r="T132"/>
  <c r="T131"/>
  <c r="P132"/>
  <c r="P131"/>
  <c i="1" r="AU95"/>
  <c i="2" r="R132"/>
  <c r="R131"/>
  <c r="BK132"/>
  <c r="J132"/>
  <c r="J97"/>
  <c r="J133"/>
  <c r="J98"/>
  <c r="BK335"/>
  <c r="J335"/>
  <c r="J106"/>
  <c i="3" r="BK121"/>
  <c r="J121"/>
  <c r="J97"/>
  <c i="1" r="AU94"/>
  <c r="BA94"/>
  <c r="AW94"/>
  <c r="AK30"/>
  <c r="BD94"/>
  <c r="W33"/>
  <c i="2" r="F33"/>
  <c i="1" r="AZ95"/>
  <c i="3" r="F33"/>
  <c i="1" r="AZ96"/>
  <c r="BB94"/>
  <c r="W31"/>
  <c r="BC94"/>
  <c r="AY94"/>
  <c i="2" r="J33"/>
  <c i="1" r="AV95"/>
  <c r="AT95"/>
  <c i="3" r="J33"/>
  <c i="1" r="AV96"/>
  <c r="AT96"/>
  <c i="2" l="1" r="BK131"/>
  <c r="J131"/>
  <c i="3" r="BK120"/>
  <c r="J120"/>
  <c r="J96"/>
  <c i="1" r="AZ94"/>
  <c r="AV94"/>
  <c r="AK29"/>
  <c r="W32"/>
  <c i="2" r="J30"/>
  <c i="1" r="AG95"/>
  <c r="AN95"/>
  <c r="W30"/>
  <c r="AX94"/>
  <c i="2" l="1" r="J39"/>
  <c r="J96"/>
  <c i="1" r="AT94"/>
  <c r="W29"/>
  <c i="3" r="J30"/>
  <c i="1" r="AG96"/>
  <c r="AN96"/>
  <c i="3" l="1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<sst xmlns="http://schemas.openxmlformats.org/spreadsheetml/2006/main">
  <si>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</si>
  <si>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</si>
  <si>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</si>
  <si>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</si>
  <si>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{d8027929-f26e-493e-8935-9e959f0d93e6}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</si>
  <si>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</si>
  <si>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</si>
  <si>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</si>
  <si>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</si>
  <si>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</si>
  <si>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</si>
  <si>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</si>
  <si>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</si>
  <si>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</si>
  <si>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3/2019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</si>
  <si>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</si>
  <si>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</si>
  <si>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Tupadly - víceúčelové hřiště</t>
  </si>
  <si>
    <t>KSO:</t>
  </si>
  <si>
    <t>CC-CZ:</t>
  </si>
  <si>
    <t>Místo:</t>
  </si>
  <si>
    <t xml:space="preserve"> </t>
  </si>
  <si>
    <t>Datum:</t>
  </si>
  <si>
    <t>5. 3. 2019</t>
  </si>
  <si>
    <t>Zadavatel:</t>
  </si>
  <si>
    <t>IČ:</t>
  </si>
  <si>
    <t>Město Klatovy,nám. Míru 62, 339 01 Klatovy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</si>
  <si>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</si>
  <si>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</si>
  <si>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</si>
  <si>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</si>
  <si>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</si>
  <si>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</si>
  <si>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</si>
  <si>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</si>
  <si>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</si>
  <si>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</si>
  <si>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</si>
  <si>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</si>
  <si>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</si>
  <si>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</si>
  <si>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</si>
  <si>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</si>
  <si>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</si>
  <si>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</si>
  <si>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</si>
  <si>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</si>
  <si>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</si>
  <si>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</si>
  <si>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</si>
  <si>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</si>
  <si>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</si>
  <si>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</si>
  <si>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</si>
  <si>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</si>
  <si>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</si>
  <si>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</si>
  <si>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</si>
  <si>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</si>
  <si>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</si>
  <si>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</si>
  <si>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</si>
  <si>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</si>
  <si>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</si>
  <si>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</si>
  <si>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</si>
  <si>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</si>
  <si>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</si>
  <si>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</si>
  <si>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</si>
  <si>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</si>
  <si>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</si>
  <si>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</si>
  <si>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</si>
  <si>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</si>
  <si>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</si>
  <si>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</si>
  <si>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</si>
  <si>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</si>
  <si>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</si>
  <si>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Víceúčelové hřiště</t>
  </si>
  <si>
    <t>ING</t>
  </si>
  <si>
    <t>{1606be45-ce20-40a9-a031-3f75495dbd6f}</t>
  </si>
  <si>
    <t>2</t>
  </si>
  <si>
    <t>Ostatní a vedlejší náklady</t>
  </si>
  <si>
    <t>VON</t>
  </si>
  <si>
    <t>{d97e0c00-d193-488a-9992-6d7962cc4655}</t>
  </si>
  <si>
    <t>KRYCÍ LIST SOUPISU PRACÍ</t>
  </si>
  <si>
    <t>Objekt:</t>
  </si>
  <si>
    <t>1 - Víceúčelové hřiště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</si>
  <si>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</si>
  <si>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</si>
  <si>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</si>
  <si>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</si>
  <si>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</si>
  <si>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</si>
  <si>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</si>
  <si>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</si>
  <si>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</si>
  <si>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</si>
  <si>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</si>
  <si>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</si>
  <si>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</si>
  <si>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</si>
  <si>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</si>
  <si>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</si>
  <si>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</si>
  <si>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744 - Elektromontáže - rozvody vodičů měděných</t>
  </si>
  <si>
    <t xml:space="preserve">    762 - Konstrukce tesařské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</si>
  <si>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</si>
  <si>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</si>
  <si>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</si>
  <si>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</si>
  <si>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</si>
  <si>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</si>
  <si>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</si>
  <si>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</si>
  <si>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</si>
  <si>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</si>
  <si>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</si>
  <si>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</si>
  <si>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</si>
  <si>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</si>
  <si>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</si>
  <si>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</si>
  <si>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</si>
  <si>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</si>
  <si>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</si>
  <si>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121101101</t>
  </si>
  <si>
    <t xml:space="preserve">Sejmutí ornice nebo lesní půdy  s vodorovným přemístěním na hromady v místě upotřebení nebo na dočasné či trvalé skládky se složením, na vzdálenost do 50 m</t>
  </si>
  <si>
    <t>m3</t>
  </si>
  <si>
    <t>4</t>
  </si>
  <si>
    <t>771459747</t>
  </si>
  <si>
    <t>VV</t>
  </si>
  <si>
    <t>50%</t>
  </si>
  <si>
    <t>359,388*0,2*0,5</t>
  </si>
  <si>
    <t>5,239</t>
  </si>
  <si>
    <t>122201101</t>
  </si>
  <si>
    <t xml:space="preserve">Odkopávky a prokopávky nezapažené  s přehozením výkopku na vzdálenost do 3 m nebo s naložením na dopravní prostředek v hornině tř. 3 do 100 m3</t>
  </si>
  <si>
    <t>47560505</t>
  </si>
  <si>
    <t>20,3*6,0*0,6/2</t>
  </si>
  <si>
    <t>3</t>
  </si>
  <si>
    <t>132201101</t>
  </si>
  <si>
    <t xml:space="preserve">Hloubení zapažených i nezapažených rýh šířky do 600 mm  s urovnáním dna do předepsaného profilu a spádu v hornině tř. 3 do 100 m3</t>
  </si>
  <si>
    <t>814554791</t>
  </si>
  <si>
    <t>drenáže</t>
  </si>
  <si>
    <t>3,0*0,4*(0,4+1,0)/2</t>
  </si>
  <si>
    <t>47,3*0,4*0,4</t>
  </si>
  <si>
    <t>opěrná zeď</t>
  </si>
  <si>
    <t>18,4*0,6*0,8</t>
  </si>
  <si>
    <t>5,5*0,6*(0,8+1,3)/2*2</t>
  </si>
  <si>
    <t>lavičky</t>
  </si>
  <si>
    <t>1,2*0,4*0,6*2*2</t>
  </si>
  <si>
    <t>stoly</t>
  </si>
  <si>
    <t>1,2*0,4*0,6*2</t>
  </si>
  <si>
    <t>Součet</t>
  </si>
  <si>
    <t>55</t>
  </si>
  <si>
    <t>132201202</t>
  </si>
  <si>
    <t xml:space="preserve">Hloubení zapažených i nezapažených rýh šířky přes 600 do 2 000 mm  s urovnáním dna do předepsaného profilu a spádu v hornině tř. 3 přes 100 do 1 000 m3</t>
  </si>
  <si>
    <t>2036553692</t>
  </si>
  <si>
    <t>voda</t>
  </si>
  <si>
    <t>35,0*0,8*1,5</t>
  </si>
  <si>
    <t>31,0*0,8*1,5</t>
  </si>
  <si>
    <t>1,5*1,5*1,6</t>
  </si>
  <si>
    <t>kanalizace</t>
  </si>
  <si>
    <t>27,0*1,0*1,2</t>
  </si>
  <si>
    <t>19,0*1,0*1,2</t>
  </si>
  <si>
    <t>133201101</t>
  </si>
  <si>
    <t xml:space="preserve">Hloubení zapažených i nezapažených šachet  s případným nutným přemístěním výkopku ve výkopišti v hornině tř. 3 do 100 m3</t>
  </si>
  <si>
    <t>-428906475</t>
  </si>
  <si>
    <t>sloupy hřiště</t>
  </si>
  <si>
    <t>0,8*0,8*1,2*9</t>
  </si>
  <si>
    <t>sloupky volejbal</t>
  </si>
  <si>
    <t>0,6*0,6*0,8*2</t>
  </si>
  <si>
    <t>branky</t>
  </si>
  <si>
    <t>0,6*0,6*0,8*4</t>
  </si>
  <si>
    <t>56</t>
  </si>
  <si>
    <t>133201101.1</t>
  </si>
  <si>
    <t>Hloubení zapažených i nezapažených šachet s případným nutným přemístěním výkopku ve výkopišti v hornině tř. 3 do 100 m3</t>
  </si>
  <si>
    <t>-464878401</t>
  </si>
  <si>
    <t>sloupky a vzpěry</t>
  </si>
  <si>
    <t>0,5*0,5*0,6*40</t>
  </si>
  <si>
    <t>5</t>
  </si>
  <si>
    <t>162201101</t>
  </si>
  <si>
    <t xml:space="preserve">Vodorovné přemístění výkopku nebo sypaniny po suchu  na obvyklém dopravním prostředku, bez naložení výkopku, avšak se složením bez rozhrnutí z horniny tř. 1 až 4 na vzdálenost do 20 m</t>
  </si>
  <si>
    <t>1563955439</t>
  </si>
  <si>
    <t>36,54*2</t>
  </si>
  <si>
    <t>6</t>
  </si>
  <si>
    <t>162701105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</si>
  <si>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</si>
  <si>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-584874577</t>
  </si>
  <si>
    <t>25,898+8,64</t>
  </si>
  <si>
    <t>24,17+138,0+6,0-108,2</t>
  </si>
  <si>
    <t>7</t>
  </si>
  <si>
    <t>162701109</t>
  </si>
  <si>
    <t xml:space="preserve"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</si>
  <si>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1124839571</t>
  </si>
  <si>
    <t>94,508*15</t>
  </si>
  <si>
    <t>8</t>
  </si>
  <si>
    <t>167101101</t>
  </si>
  <si>
    <t xml:space="preserve">Nakládání, skládání a překládání neulehlého výkopku nebo sypaniny  nakládání, množství do 100 m3, z hornin tř. 1 až 4</t>
  </si>
  <si>
    <t>-979113515</t>
  </si>
  <si>
    <t>9</t>
  </si>
  <si>
    <t>171101103</t>
  </si>
  <si>
    <t xml:space="preserve">Uložení sypaniny do násypů  s rozprostřením sypaniny ve vrstvách a s hrubým urovnáním zhutněných s uzavřením povrchu násypu z hornin soudržných s předepsanou mírou zhutnění v procentech výsledků zkoušek Proctor-Standard (dále jen PS) přes 96 do 100 % PS</t>
  </si>
  <si>
    <t>-1402021153</t>
  </si>
  <si>
    <t>10</t>
  </si>
  <si>
    <t>171201211</t>
  </si>
  <si>
    <t>Poplatek za uložení stavebního odpadu na skládce (skládkovné) zeminy a kameniva zatříděného do Katalogu odpadů pod kódem 170 504</t>
  </si>
  <si>
    <t>t</t>
  </si>
  <si>
    <t>51787910</t>
  </si>
  <si>
    <t>94,508*1,8</t>
  </si>
  <si>
    <t>61</t>
  </si>
  <si>
    <t>174101101</t>
  </si>
  <si>
    <t xml:space="preserve">Zásyp sypaninou z jakékoliv horniny  s uložením výkopku ve vrstvách se zhutněním jam, šachet, rýh nebo kolem objektů v těchto vykopávkách</t>
  </si>
  <si>
    <t>-605766328</t>
  </si>
  <si>
    <t>3,0*0,4*0,6/2</t>
  </si>
  <si>
    <t>35,0*0,8*1,1</t>
  </si>
  <si>
    <t>27,0*1,0*0,8</t>
  </si>
  <si>
    <t>19,0*0,8*1,2</t>
  </si>
  <si>
    <t>62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</si>
  <si>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</si>
  <si>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</si>
  <si>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-703968875</t>
  </si>
  <si>
    <t>35,0*0,8*0,4</t>
  </si>
  <si>
    <t>-35,0*3,14*0,016*0,016</t>
  </si>
  <si>
    <t>27,0*1,0*0,5</t>
  </si>
  <si>
    <t>-27,0*3,14*0,105*0,105</t>
  </si>
  <si>
    <t>63</t>
  </si>
  <si>
    <t>M</t>
  </si>
  <si>
    <t>583313450</t>
  </si>
  <si>
    <t>kamenivo těžené drobné frakce 0/4</t>
  </si>
  <si>
    <t>1772399298</t>
  </si>
  <si>
    <t>23,737*1,9</t>
  </si>
  <si>
    <t>11</t>
  </si>
  <si>
    <t>181301113</t>
  </si>
  <si>
    <t>Rozprostření a urovnání ornice v rovině nebo ve svahu sklonu do 1:5 při souvislé ploše přes 500 m2, tl. vrstvy přes 150 do 200 mm</t>
  </si>
  <si>
    <t>m2</t>
  </si>
  <si>
    <t>1764459382</t>
  </si>
  <si>
    <t>359,388*0,5</t>
  </si>
  <si>
    <t>5,239/0,2</t>
  </si>
  <si>
    <t>13</t>
  </si>
  <si>
    <t>005724100</t>
  </si>
  <si>
    <t>osivo směs travní parková</t>
  </si>
  <si>
    <t>kg</t>
  </si>
  <si>
    <t>CS ÚRS 2020 02</t>
  </si>
  <si>
    <t>-663463356</t>
  </si>
  <si>
    <t>205,889/40,0</t>
  </si>
  <si>
    <t>14</t>
  </si>
  <si>
    <t>181951102</t>
  </si>
  <si>
    <t xml:space="preserve">Úprava pláně vyrovnáním výškových rozdílů  v hornině tř. 1 až 4 se zhutněním</t>
  </si>
  <si>
    <t>-442466051</t>
  </si>
  <si>
    <t>Zakládání</t>
  </si>
  <si>
    <t>211561111</t>
  </si>
  <si>
    <t xml:space="preserve">Výplň kamenivem do rýh odvodňovacích žeber nebo trativodů  bez zhutnění, s úpravou povrchu výplně kamenivem hrubým drceným frakce 4 až 16 mm</t>
  </si>
  <si>
    <t>-1560216636</t>
  </si>
  <si>
    <t>50,3*0,4*0,4</t>
  </si>
  <si>
    <t>-50,3*3,14*0,05*0,05</t>
  </si>
  <si>
    <t>0,84+7,568</t>
  </si>
  <si>
    <t>16</t>
  </si>
  <si>
    <t>211971110</t>
  </si>
  <si>
    <t xml:space="preserve">Zřízení opláštění výplně z geotextilie odvodňovacích žeber nebo trativodů  v rýze nebo zářezu se stěnami šikmými o sklonu do 1:2</t>
  </si>
  <si>
    <t>780097903</t>
  </si>
  <si>
    <t>40,4*0,4*4</t>
  </si>
  <si>
    <t>67</t>
  </si>
  <si>
    <t>693110050</t>
  </si>
  <si>
    <t>geotextilie tkaná separační, filtrační, výztužná PP pevnost v tahu 80kN/m</t>
  </si>
  <si>
    <t>1226418454</t>
  </si>
  <si>
    <t>50,3*0,4*4*1,2</t>
  </si>
  <si>
    <t>17</t>
  </si>
  <si>
    <t>693111150</t>
  </si>
  <si>
    <t xml:space="preserve">textilie netkaná vpichovaná  š 200 cm 300 g/m2</t>
  </si>
  <si>
    <t>303109355</t>
  </si>
  <si>
    <t>64,64*1,2</t>
  </si>
  <si>
    <t>18</t>
  </si>
  <si>
    <t>212755212</t>
  </si>
  <si>
    <t xml:space="preserve">Trativody bez lože z drenážních trubek  plastových flexibilních D 65 mm</t>
  </si>
  <si>
    <t>m</t>
  </si>
  <si>
    <t>-800447930</t>
  </si>
  <si>
    <t>8,5+9,1+9,1+4,2</t>
  </si>
  <si>
    <t>19</t>
  </si>
  <si>
    <t>212755214</t>
  </si>
  <si>
    <t xml:space="preserve">Trativody bez lože z drenážních trubek  plastových flexibilních D 100 mm</t>
  </si>
  <si>
    <t>1302442082</t>
  </si>
  <si>
    <t>5,2+14,2</t>
  </si>
  <si>
    <t>20</t>
  </si>
  <si>
    <t>274311125</t>
  </si>
  <si>
    <t>Základové konstrukce z betonu prostého pasy, prahy, věnce a ostruhy ve výkopu nebo na hlavách pilot C 16/20</t>
  </si>
  <si>
    <t>1209583904</t>
  </si>
  <si>
    <t>(19,6+4,9*2)*0,6*0,8</t>
  </si>
  <si>
    <t>275311125</t>
  </si>
  <si>
    <t>Základové konstrukce z betonu prostého patky a bloky ve výkopu nebo na hlavách pilot C 16/20</t>
  </si>
  <si>
    <t>-391128339</t>
  </si>
  <si>
    <t>22</t>
  </si>
  <si>
    <t>279113134</t>
  </si>
  <si>
    <t xml:space="preserve">Základové zdi z tvárnic ztraceného bednění včetně výplně z betonu  bez zvláštních nároků na vliv prostředí třídy C 16/20, tloušťky zdiva přes 250 do 300 mm</t>
  </si>
  <si>
    <t>958991138</t>
  </si>
  <si>
    <t>(19,6+5,2*2)*1,25</t>
  </si>
  <si>
    <t>23</t>
  </si>
  <si>
    <t>279361821</t>
  </si>
  <si>
    <t xml:space="preserve">Výztuž základových zdí nosných  svislých nebo odkloněných od svislice, rovinných nebo oblých, deskových nebo žebrových, včetně výztuže jejich žeber z betonářské oceli 10 505 (R) nebo BSt 500</t>
  </si>
  <si>
    <t>1828454227</t>
  </si>
  <si>
    <t>37,5*0,01</t>
  </si>
  <si>
    <t>Svislé a kompletní konstrukce</t>
  </si>
  <si>
    <t>70</t>
  </si>
  <si>
    <t>338171111</t>
  </si>
  <si>
    <t>Montáž sloupků a vzpěr plotových ocelových trubkových nebo profilovaných výšky do 2,00 m se zalitím cementovou maltou do vynechaných otvorů</t>
  </si>
  <si>
    <t>kus</t>
  </si>
  <si>
    <t>1673709694</t>
  </si>
  <si>
    <t>sloupky</t>
  </si>
  <si>
    <t>24</t>
  </si>
  <si>
    <t>vzpěry</t>
  </si>
  <si>
    <t>branka</t>
  </si>
  <si>
    <t>2+2</t>
  </si>
  <si>
    <t>71</t>
  </si>
  <si>
    <t>553422500</t>
  </si>
  <si>
    <t>sloupek plotový průběžný Pz a komaxitové 1500/38x1,5mm</t>
  </si>
  <si>
    <t>-1166100353</t>
  </si>
  <si>
    <t>72</t>
  </si>
  <si>
    <t>553422700</t>
  </si>
  <si>
    <t>vzpěra plotová 38x1,5mm včetně krytky s uchem 1500mm</t>
  </si>
  <si>
    <t>-1912573663</t>
  </si>
  <si>
    <t>338171121</t>
  </si>
  <si>
    <t>Montáž sloupků a vzpěr plotových ocelových trubkových nebo profilovaných výšky do 2,60 m se zalitím cementovou maltou do vynechaných otvorů</t>
  </si>
  <si>
    <t>-2105544518</t>
  </si>
  <si>
    <t>25</t>
  </si>
  <si>
    <t>5532</t>
  </si>
  <si>
    <t xml:space="preserve">Sloupky pro ohraničení hřiště  76/4 s čepičkou žárové  zinkované dl. 5 m s držáky na fošny</t>
  </si>
  <si>
    <t>ks</t>
  </si>
  <si>
    <t>-2034683261</t>
  </si>
  <si>
    <t>26</t>
  </si>
  <si>
    <t>5533</t>
  </si>
  <si>
    <t>Sloupky z trubek z trubek 76/4 s čepičkou žárově zinkované dl. 4 m s držáky na fošny</t>
  </si>
  <si>
    <t>6452968</t>
  </si>
  <si>
    <t>27</t>
  </si>
  <si>
    <t>5534</t>
  </si>
  <si>
    <t>Horní zavětrování z trubek 48/3 žárově zinkovaných D+M</t>
  </si>
  <si>
    <t>668222241</t>
  </si>
  <si>
    <t>(19,1+10,1)*2</t>
  </si>
  <si>
    <t>28</t>
  </si>
  <si>
    <t>5537</t>
  </si>
  <si>
    <t>Sloupky pro volejbal, včetně sítě,s napínákem objímkami D+M komplet ,pouzdra do základů</t>
  </si>
  <si>
    <t>pár</t>
  </si>
  <si>
    <t>1587558711</t>
  </si>
  <si>
    <t>73</t>
  </si>
  <si>
    <t>348101210</t>
  </si>
  <si>
    <t>Osazení vrat a vrátek k oplocení na sloupky ocelové, plochy jednotlivě do 2 m2</t>
  </si>
  <si>
    <t>1221616243</t>
  </si>
  <si>
    <t>74</t>
  </si>
  <si>
    <t>5530</t>
  </si>
  <si>
    <t>Branka ocelová výplň pletivo 120x200 cm se sloupky</t>
  </si>
  <si>
    <t>-470322411</t>
  </si>
  <si>
    <t>75</t>
  </si>
  <si>
    <t>348101220</t>
  </si>
  <si>
    <t>Osazení vrat a vrátek k oplocení na sloupky ocelové, plochy jednotlivě přes 2 do 4 m2</t>
  </si>
  <si>
    <t>34980107</t>
  </si>
  <si>
    <t>76</t>
  </si>
  <si>
    <t>5531</t>
  </si>
  <si>
    <t>Branka ocelová výplň pletivo 300x100 cm dvoukřídlová se sloupky</t>
  </si>
  <si>
    <t>2134213093</t>
  </si>
  <si>
    <t>77</t>
  </si>
  <si>
    <t>348401120</t>
  </si>
  <si>
    <t>Montáž oplocení z pletiva strojového s napínacími dráty do 1,6 m</t>
  </si>
  <si>
    <t>603620154</t>
  </si>
  <si>
    <t>78</t>
  </si>
  <si>
    <t>313275000</t>
  </si>
  <si>
    <t>pletivo drátěné plastifikované se čtvercovými oky 50/2,2mm v 1000mm</t>
  </si>
  <si>
    <t>-2121725989</t>
  </si>
  <si>
    <t>75,0*1,015</t>
  </si>
  <si>
    <t>Komunikace pozemní</t>
  </si>
  <si>
    <t>29</t>
  </si>
  <si>
    <t>56449</t>
  </si>
  <si>
    <t>Podklad ze štěrkopísku 0/4 mm tl. 20 mm</t>
  </si>
  <si>
    <t>-1783923078</t>
  </si>
  <si>
    <t>30</t>
  </si>
  <si>
    <t>56450</t>
  </si>
  <si>
    <t>Podklad ze syntetického betonu - stabilizační vrstva ST tl. 35 mm</t>
  </si>
  <si>
    <t>-2129708314</t>
  </si>
  <si>
    <t>31</t>
  </si>
  <si>
    <t>56451</t>
  </si>
  <si>
    <t>Kryt EPDM tl. 10 mm</t>
  </si>
  <si>
    <t>-538297246</t>
  </si>
  <si>
    <t>32</t>
  </si>
  <si>
    <t>564751111</t>
  </si>
  <si>
    <t xml:space="preserve">Podklad nebo kryt z kameniva hrubého drceného  vel. 32-63 mm s rozprostřením a zhutněním, po zhutnění tl. 150 mm</t>
  </si>
  <si>
    <t>1670625883</t>
  </si>
  <si>
    <t>19,1*10,1</t>
  </si>
  <si>
    <t>33</t>
  </si>
  <si>
    <t>564851111</t>
  </si>
  <si>
    <t xml:space="preserve">Podklad ze štěrkodrti ŠD  s rozprostřením a zhutněním, po zhutnění tl. 150 mm</t>
  </si>
  <si>
    <t>947423651</t>
  </si>
  <si>
    <t>hřiště</t>
  </si>
  <si>
    <t>chodník</t>
  </si>
  <si>
    <t>4,9*0,65*2</t>
  </si>
  <si>
    <t>20,4*0,65</t>
  </si>
  <si>
    <t>34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</si>
  <si>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</si>
  <si>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</si>
  <si>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-348708960</t>
  </si>
  <si>
    <t>20,3*0,6</t>
  </si>
  <si>
    <t>4,9*0,6*2</t>
  </si>
  <si>
    <t>35</t>
  </si>
  <si>
    <t>592453080</t>
  </si>
  <si>
    <t>dlažba 20 x 10 x 6 cm přírodní</t>
  </si>
  <si>
    <t>-1960403748</t>
  </si>
  <si>
    <t>18,06*1,02</t>
  </si>
  <si>
    <t>Úpravy povrchů, podlahy a osazování výplní</t>
  </si>
  <si>
    <t>36</t>
  </si>
  <si>
    <t>622142001</t>
  </si>
  <si>
    <t xml:space="preserve">Potažení vnějších ploch pletivem  v ploše nebo pruzích, na plném podkladu sklovláknitým vtlačením do tmelu stěn</t>
  </si>
  <si>
    <t>-529122066</t>
  </si>
  <si>
    <t>19,6*1,0</t>
  </si>
  <si>
    <t>5,5*1,0/2*2</t>
  </si>
  <si>
    <t>37</t>
  </si>
  <si>
    <t>622323111</t>
  </si>
  <si>
    <t xml:space="preserve">Omítka vápenocementová vnějších ploch hladkých  hladká, nanášená na neomítnutý bezesparý podklad, tloušťky do 5 mm ručně stěn</t>
  </si>
  <si>
    <t>1034879124</t>
  </si>
  <si>
    <t>Trubní vedení</t>
  </si>
  <si>
    <t>79</t>
  </si>
  <si>
    <t>871161211</t>
  </si>
  <si>
    <t>Montáž vodovodního potrubí z plastů v otevřeném výkopu z polyetylenu PE 100 svařovaných elektrotvarovkou SDR 11/PN16 D 32 x 3,0 mm</t>
  </si>
  <si>
    <t>-1776573920</t>
  </si>
  <si>
    <t>80</t>
  </si>
  <si>
    <t>286136560</t>
  </si>
  <si>
    <t>potrubí vodovodní třívrstvé PE100 SDR 11, s dodatečným opláštěním a integrovaným detekčním vodičem, 32 x 3,0 mm</t>
  </si>
  <si>
    <t>-1482789776</t>
  </si>
  <si>
    <t>35,0*1,015</t>
  </si>
  <si>
    <t>81</t>
  </si>
  <si>
    <t>871355221</t>
  </si>
  <si>
    <t>Kanalizační potrubí z tvrdého PVC v otevřeném výkopu ve sklonu do 20 %, hladkého plnostěnného jednovrstvého, tuhost třídy SN 8 DN 200</t>
  </si>
  <si>
    <t>254088130</t>
  </si>
  <si>
    <t>82</t>
  </si>
  <si>
    <t>879171111</t>
  </si>
  <si>
    <t>Montáž napojení vodovodní přípojky v otevřeném výkopu ve sklonu přes 20 % DN 32</t>
  </si>
  <si>
    <t>2082025124</t>
  </si>
  <si>
    <t>83</t>
  </si>
  <si>
    <t>319512260</t>
  </si>
  <si>
    <t>spojka svěrná s vnitřním závitem pro PE trubku 1" x 32 mm</t>
  </si>
  <si>
    <t>-823096054</t>
  </si>
  <si>
    <t>84</t>
  </si>
  <si>
    <t>892233122</t>
  </si>
  <si>
    <t>Proplach a dezinfekce vodovodního potrubí DN od 40 do 70</t>
  </si>
  <si>
    <t>2035924319</t>
  </si>
  <si>
    <t>85</t>
  </si>
  <si>
    <t>892241111</t>
  </si>
  <si>
    <t>Tlakové zkoušky vodou na potrubí DN do 80</t>
  </si>
  <si>
    <t>565407402</t>
  </si>
  <si>
    <t>86</t>
  </si>
  <si>
    <t>892351111</t>
  </si>
  <si>
    <t>Tlakové zkoušky vodou na potrubí DN 150 nebo 200</t>
  </si>
  <si>
    <t>1636673319</t>
  </si>
  <si>
    <t>87</t>
  </si>
  <si>
    <t>893811163</t>
  </si>
  <si>
    <t xml:space="preserve">Osazení vodoměrné šachty z polypropylenu PP  samonosné pro běžné zatížení kruhové, průměru D do 1,2 m, světlé hloubky od 1,4 m do 1,6 m</t>
  </si>
  <si>
    <t>-1274885757</t>
  </si>
  <si>
    <t>88</t>
  </si>
  <si>
    <t>562305950</t>
  </si>
  <si>
    <t>šachta vodoměrná samonosná kruhová 1,2/1,6 m</t>
  </si>
  <si>
    <t>12016293</t>
  </si>
  <si>
    <t>89</t>
  </si>
  <si>
    <t>422901000</t>
  </si>
  <si>
    <t>souprava vodoměrná závitová se šroubením kohouty a zpětnou klapkou 1"-1"</t>
  </si>
  <si>
    <t>1464106877</t>
  </si>
  <si>
    <t>90</t>
  </si>
  <si>
    <t>894812206</t>
  </si>
  <si>
    <t>Revizní a čistící šachta z polypropylenu PP pro hladké trouby DN 425 šachtové dno (DN šachty / DN trubního vedení) DN 425/200 průtočné 30°,60°,90°</t>
  </si>
  <si>
    <t>-2018105889</t>
  </si>
  <si>
    <t>91</t>
  </si>
  <si>
    <t>894812231</t>
  </si>
  <si>
    <t>Revizní a čistící šachta z polypropylenu PP pro hladké trouby DN 425 roura šachtová korugovaná bez hrdla, světlé hloubky 1500 mm</t>
  </si>
  <si>
    <t>-825549243</t>
  </si>
  <si>
    <t>92</t>
  </si>
  <si>
    <t>894812249</t>
  </si>
  <si>
    <t>Revizní a čistící šachta z polypropylenu PP pro hladké trouby DN 425 roura šachtová korugovaná Příplatek k cenám 2231 - 2242 za uříznutí šachtové roury</t>
  </si>
  <si>
    <t>707755651</t>
  </si>
  <si>
    <t>93</t>
  </si>
  <si>
    <t>894812261</t>
  </si>
  <si>
    <t>Revizní a čistící šachta z polypropylenu PP pro hladké trouby DN 425 poklop litinový (pro třídu zatížení) s teleskopickou rourou (3 t)</t>
  </si>
  <si>
    <t>2096145180</t>
  </si>
  <si>
    <t>Ostatní konstrukce a práce, bourání</t>
  </si>
  <si>
    <t>38</t>
  </si>
  <si>
    <t>916232112</t>
  </si>
  <si>
    <t xml:space="preserve">Doplňující konstrukce krytů venkovních ploch pro tělovýchovu  obruba z obrubníků do betonového lože, výšky 20 mm</t>
  </si>
  <si>
    <t>1064835381</t>
  </si>
  <si>
    <t>20,4+19,1+0,7*2+4,8*2+5,4*2</t>
  </si>
  <si>
    <t>39</t>
  </si>
  <si>
    <t>93611</t>
  </si>
  <si>
    <t>Stůl venkovní 200/60 cm dřevo,litina D+M</t>
  </si>
  <si>
    <t>-1351646224</t>
  </si>
  <si>
    <t>40</t>
  </si>
  <si>
    <t>93612</t>
  </si>
  <si>
    <t>Deska na košíkovou venkovní s košem na košíkovou upevněná na sloupy hřiště D+M</t>
  </si>
  <si>
    <t>-396050920</t>
  </si>
  <si>
    <t>41</t>
  </si>
  <si>
    <t>936124113</t>
  </si>
  <si>
    <t xml:space="preserve">Montáž lavičky parkové  stabilní přichycené kotevními šrouby</t>
  </si>
  <si>
    <t>-556938200</t>
  </si>
  <si>
    <t>42</t>
  </si>
  <si>
    <t>749101060</t>
  </si>
  <si>
    <t xml:space="preserve">lavička s opěradlem kotvená 1800x625x755mm  konstrukce-litina, sedák-dřevo</t>
  </si>
  <si>
    <t>650463885</t>
  </si>
  <si>
    <t>43</t>
  </si>
  <si>
    <t>944411111</t>
  </si>
  <si>
    <t xml:space="preserve">Montáž záchytné sítě  umístěné max. 6 m pod chráněnou úrovní třída A</t>
  </si>
  <si>
    <t>1877369212</t>
  </si>
  <si>
    <t>19,1*2,0*2</t>
  </si>
  <si>
    <t>10,1*3,0*2</t>
  </si>
  <si>
    <t>-1,2*1,0</t>
  </si>
  <si>
    <t>44</t>
  </si>
  <si>
    <t>6181 R</t>
  </si>
  <si>
    <t>Síť záchytná pro sportovní účely s napínacími lany</t>
  </si>
  <si>
    <t>-479207251</t>
  </si>
  <si>
    <t>135,8*1,1</t>
  </si>
  <si>
    <t>998</t>
  </si>
  <si>
    <t>Přesun hmot</t>
  </si>
  <si>
    <t>45</t>
  </si>
  <si>
    <t>998222012</t>
  </si>
  <si>
    <t xml:space="preserve">Přesun hmot pro tělovýchovné plochy  dopravní vzdálenost do 200 m</t>
  </si>
  <si>
    <t>-1974291781</t>
  </si>
  <si>
    <t>PSV</t>
  </si>
  <si>
    <t>Práce a dodávky PSV</t>
  </si>
  <si>
    <t>721</t>
  </si>
  <si>
    <t>Zdravotechnika - vnitřní kanalizace</t>
  </si>
  <si>
    <t>95</t>
  </si>
  <si>
    <t>721110806</t>
  </si>
  <si>
    <t xml:space="preserve">Demontáž potrubí z kameninových trub  normálních nebo kyselinovzdorných přes 100 do DN 200</t>
  </si>
  <si>
    <t>1123577584</t>
  </si>
  <si>
    <t>722</t>
  </si>
  <si>
    <t>Zdravotechnika - vnitřní vodovod</t>
  </si>
  <si>
    <t>96</t>
  </si>
  <si>
    <t>722170804</t>
  </si>
  <si>
    <t xml:space="preserve">Demontáž rozvodů vody z plastů  přes 25 do Ø 50 mm</t>
  </si>
  <si>
    <t>1017121359</t>
  </si>
  <si>
    <t>744</t>
  </si>
  <si>
    <t>Elektromontáže - rozvody vodičů měděných</t>
  </si>
  <si>
    <t>97</t>
  </si>
  <si>
    <t>744221111</t>
  </si>
  <si>
    <t>Montáž vodič Cu izolovaný sk.1 do 1 kV žíla 0,5-4 mm2 zatahovací</t>
  </si>
  <si>
    <t>1507704018</t>
  </si>
  <si>
    <t>98</t>
  </si>
  <si>
    <t>341408250</t>
  </si>
  <si>
    <t>vodič silový s Cu jádrem 4mm2</t>
  </si>
  <si>
    <t>446242728</t>
  </si>
  <si>
    <t>762</t>
  </si>
  <si>
    <t>Konstrukce tesařské</t>
  </si>
  <si>
    <t>46</t>
  </si>
  <si>
    <t>762081150</t>
  </si>
  <si>
    <t xml:space="preserve">Práce společné pro tesařské konstrukce  hoblování hraněného řeziva přímo na staveništi</t>
  </si>
  <si>
    <t>-402661499</t>
  </si>
  <si>
    <t>47</t>
  </si>
  <si>
    <t>762134122</t>
  </si>
  <si>
    <t xml:space="preserve">Montáž bednění stěn  z hoblovaných fošen na sraz tl. do 60 mm</t>
  </si>
  <si>
    <t>885091105</t>
  </si>
  <si>
    <t>(19,1+10,1)*2*1,0</t>
  </si>
  <si>
    <t>48</t>
  </si>
  <si>
    <t>605561010</t>
  </si>
  <si>
    <t>řezivo dubové sušené tl 50mm</t>
  </si>
  <si>
    <t>-739424981</t>
  </si>
  <si>
    <t>57,2*0,05*1,1</t>
  </si>
  <si>
    <t>49</t>
  </si>
  <si>
    <t>762195000</t>
  </si>
  <si>
    <t xml:space="preserve">Spojovací prostředky stěn a příček  hřebíky, svory, fixační prkna</t>
  </si>
  <si>
    <t>-858133266</t>
  </si>
  <si>
    <t>57,2*0,05</t>
  </si>
  <si>
    <t>50</t>
  </si>
  <si>
    <t>998762101</t>
  </si>
  <si>
    <t xml:space="preserve">Přesun hmot pro konstrukce tesařské  stanovený z hmotnosti přesunovaného materiálu vodorovná dopravní vzdálenost do 50 m v objektech výšky do 6 m</t>
  </si>
  <si>
    <t>196309885</t>
  </si>
  <si>
    <t>783</t>
  </si>
  <si>
    <t>Dokončovací práce - nátěry</t>
  </si>
  <si>
    <t>51</t>
  </si>
  <si>
    <t>783213101</t>
  </si>
  <si>
    <t>Napouštěcí nátěr tesařských konstrukcí zabudovaných do konstrukce jednonásobný syntetický</t>
  </si>
  <si>
    <t>-68024266</t>
  </si>
  <si>
    <t>57,2*1,1*2</t>
  </si>
  <si>
    <t>52</t>
  </si>
  <si>
    <t>783218111</t>
  </si>
  <si>
    <t>Lazurovací nátěr tesařských konstrukcí dvojnásobný syntetický</t>
  </si>
  <si>
    <t>1388822333</t>
  </si>
  <si>
    <t>2 - Ostatní a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</si>
  <si>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</si>
  <si>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</si>
  <si>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</si>
  <si>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</si>
  <si>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</si>
  <si>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</si>
  <si>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</si>
  <si>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</si>
  <si>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</si>
  <si>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</si>
  <si>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1024</t>
  </si>
  <si>
    <t>380883814</t>
  </si>
  <si>
    <t>012303000</t>
  </si>
  <si>
    <t>Geodetické práce po výstavbě</t>
  </si>
  <si>
    <t>-901099624</t>
  </si>
  <si>
    <t>013244000</t>
  </si>
  <si>
    <t>Dokumentace pro provádění stavby</t>
  </si>
  <si>
    <t>1342558163</t>
  </si>
  <si>
    <t>VRN3</t>
  </si>
  <si>
    <t>Zařízení staveniště</t>
  </si>
  <si>
    <t>031002000</t>
  </si>
  <si>
    <t>Související práce pro zařízení staveniště</t>
  </si>
  <si>
    <t>1736915841</t>
  </si>
  <si>
    <t>VRN4</t>
  </si>
  <si>
    <t>Inženýrská činnost</t>
  </si>
  <si>
    <t>045002000</t>
  </si>
  <si>
    <t>Kompletační a koordinační činnost</t>
  </si>
  <si>
    <t>1983145557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</si>
</sst>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26</v>
      </c>
      <c r="AK11" s="31" t="s">
        <v>27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28</v>
      </c>
      <c r="AK13" s="31" t="s">
        <v>25</v>
      </c>
      <c r="AN13" s="33" t="s">
        <v>29</v>
      </c>
      <c r="AR13" s="21"/>
      <c r="BE13" s="30"/>
      <c r="BS13" s="18" t="s">
        <v>6</v>
      </c>
    </row>
    <row r="14">
      <c r="B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N14" s="33" t="s">
        <v>29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30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21</v>
      </c>
      <c r="AK17" s="31" t="s">
        <v>27</v>
      </c>
      <c r="AN17" s="26" t="s">
        <v>1</v>
      </c>
      <c r="AR17" s="21"/>
      <c r="BE17" s="30"/>
      <c r="BS17" s="18" t="s">
        <v>31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32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21</v>
      </c>
      <c r="AK20" s="31" t="s">
        <v>27</v>
      </c>
      <c r="AN20" s="26" t="s">
        <v>1</v>
      </c>
      <c r="AR20" s="21"/>
      <c r="BE20" s="30"/>
      <c r="BS20" s="18" t="s">
        <v>3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33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38</v>
      </c>
      <c r="E29" s="3"/>
      <c r="F29" s="31" t="s">
        <v>39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40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41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42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43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44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45</v>
      </c>
      <c r="U35" s="49"/>
      <c r="V35" s="49"/>
      <c r="W35" s="49"/>
      <c r="X35" s="51" t="s">
        <v>46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47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48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49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50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49</v>
      </c>
      <c r="AI60" s="40"/>
      <c r="AJ60" s="40"/>
      <c r="AK60" s="40"/>
      <c r="AL60" s="40"/>
      <c r="AM60" s="57" t="s">
        <v>50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51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52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49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50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49</v>
      </c>
      <c r="AI75" s="40"/>
      <c r="AJ75" s="40"/>
      <c r="AK75" s="40"/>
      <c r="AL75" s="40"/>
      <c r="AM75" s="57" t="s">
        <v>50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3/2019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Tupadly - víceúčelové hřiště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5. 3. 2019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Město Klatovy,nám. Míru 62, 339 01 Klatovy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30</v>
      </c>
      <c r="AJ89" s="37"/>
      <c r="AK89" s="37"/>
      <c r="AL89" s="37"/>
      <c r="AM89" s="69" t="str">
        <f>IF(E17="","",E17)</f>
        <v xml:space="preserve"> </v>
      </c>
      <c r="AN89" s="4"/>
      <c r="AO89" s="4"/>
      <c r="AP89" s="4"/>
      <c r="AQ89" s="37"/>
      <c r="AR89" s="38"/>
      <c r="AS89" s="70" t="s">
        <v>54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28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32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55</v>
      </c>
      <c r="D92" s="79"/>
      <c r="E92" s="79"/>
      <c r="F92" s="79"/>
      <c r="G92" s="79"/>
      <c r="H92" s="80"/>
      <c r="I92" s="81" t="s">
        <v>56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57</v>
      </c>
      <c r="AH92" s="79"/>
      <c r="AI92" s="79"/>
      <c r="AJ92" s="79"/>
      <c r="AK92" s="79"/>
      <c r="AL92" s="79"/>
      <c r="AM92" s="79"/>
      <c r="AN92" s="81" t="s">
        <v>58</v>
      </c>
      <c r="AO92" s="79"/>
      <c r="AP92" s="83"/>
      <c r="AQ92" s="84" t="s">
        <v>59</v>
      </c>
      <c r="AR92" s="38"/>
      <c r="AS92" s="85" t="s">
        <v>60</v>
      </c>
      <c r="AT92" s="86" t="s">
        <v>61</v>
      </c>
      <c r="AU92" s="86" t="s">
        <v>62</v>
      </c>
      <c r="AV92" s="86" t="s">
        <v>63</v>
      </c>
      <c r="AW92" s="86" t="s">
        <v>64</v>
      </c>
      <c r="AX92" s="86" t="s">
        <v>65</v>
      </c>
      <c r="AY92" s="86" t="s">
        <v>66</v>
      </c>
      <c r="AZ92" s="86" t="s">
        <v>67</v>
      </c>
      <c r="BA92" s="86" t="s">
        <v>68</v>
      </c>
      <c r="BB92" s="86" t="s">
        <v>69</v>
      </c>
      <c r="BC92" s="86" t="s">
        <v>70</v>
      </c>
      <c r="BD92" s="87" t="s">
        <v>71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72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ROUND(SUM(AG95:AG96),2)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ROUND(SUM(AS95:AS96),2)</f>
        <v>0</v>
      </c>
      <c r="AT94" s="98">
        <f>ROUND(SUM(AV94:AW94),2)</f>
        <v>0</v>
      </c>
      <c r="AU94" s="99">
        <f>ROUND(SUM(AU95:AU96),5)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ROUND(SUM(AZ95:AZ96),2)</f>
        <v>0</v>
      </c>
      <c r="BA94" s="98">
        <f>ROUND(SUM(BA95:BA96),2)</f>
        <v>0</v>
      </c>
      <c r="BB94" s="98">
        <f>ROUND(SUM(BB95:BB96),2)</f>
        <v>0</v>
      </c>
      <c r="BC94" s="98">
        <f>ROUND(SUM(BC95:BC96),2)</f>
        <v>0</v>
      </c>
      <c r="BD94" s="100">
        <f>ROUND(SUM(BD95:BD96),2)</f>
        <v>0</v>
      </c>
      <c r="BE94" s="6"/>
      <c r="BS94" s="101" t="s">
        <v>73</v>
      </c>
      <c r="BT94" s="101" t="s">
        <v>74</v>
      </c>
      <c r="BU94" s="102" t="s">
        <v>75</v>
      </c>
      <c r="BV94" s="101" t="s">
        <v>76</v>
      </c>
      <c r="BW94" s="101" t="s">
        <v>4</v>
      </c>
      <c r="BX94" s="101" t="s">
        <v>77</v>
      </c>
      <c r="CL94" s="101" t="s">
        <v>1</v>
      </c>
    </row>
    <row r="95" s="7" customFormat="1" ht="16.5" customHeight="1">
      <c r="A95" s="103" t="s">
        <v>78</v>
      </c>
      <c r="B95" s="104"/>
      <c r="C95" s="105"/>
      <c r="D95" s="106" t="s">
        <v>79</v>
      </c>
      <c r="E95" s="106"/>
      <c r="F95" s="106"/>
      <c r="G95" s="106"/>
      <c r="H95" s="106"/>
      <c r="I95" s="107"/>
      <c r="J95" s="106" t="s">
        <v>80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'1 - Víceúčelové hřiště'!J30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81</v>
      </c>
      <c r="AR95" s="104"/>
      <c r="AS95" s="110">
        <v>0</v>
      </c>
      <c r="AT95" s="111">
        <f>ROUND(SUM(AV95:AW95),2)</f>
        <v>0</v>
      </c>
      <c r="AU95" s="112">
        <f>'1 - Víceúčelové hřiště'!P131</f>
        <v>0</v>
      </c>
      <c r="AV95" s="111">
        <f>'1 - Víceúčelové hřiště'!J33</f>
        <v>0</v>
      </c>
      <c r="AW95" s="111">
        <f>'1 - Víceúčelové hřiště'!J34</f>
        <v>0</v>
      </c>
      <c r="AX95" s="111">
        <f>'1 - Víceúčelové hřiště'!J35</f>
        <v>0</v>
      </c>
      <c r="AY95" s="111">
        <f>'1 - Víceúčelové hřiště'!J36</f>
        <v>0</v>
      </c>
      <c r="AZ95" s="111">
        <f>'1 - Víceúčelové hřiště'!F33</f>
        <v>0</v>
      </c>
      <c r="BA95" s="111">
        <f>'1 - Víceúčelové hřiště'!F34</f>
        <v>0</v>
      </c>
      <c r="BB95" s="111">
        <f>'1 - Víceúčelové hřiště'!F35</f>
        <v>0</v>
      </c>
      <c r="BC95" s="111">
        <f>'1 - Víceúčelové hřiště'!F36</f>
        <v>0</v>
      </c>
      <c r="BD95" s="113">
        <f>'1 - Víceúčelové hřiště'!F37</f>
        <v>0</v>
      </c>
      <c r="BE95" s="7"/>
      <c r="BT95" s="114" t="s">
        <v>79</v>
      </c>
      <c r="BV95" s="114" t="s">
        <v>76</v>
      </c>
      <c r="BW95" s="114" t="s">
        <v>82</v>
      </c>
      <c r="BX95" s="114" t="s">
        <v>4</v>
      </c>
      <c r="CL95" s="114" t="s">
        <v>1</v>
      </c>
      <c r="CM95" s="114" t="s">
        <v>83</v>
      </c>
    </row>
    <row r="96" s="7" customFormat="1" ht="16.5" customHeight="1">
      <c r="A96" s="103" t="s">
        <v>78</v>
      </c>
      <c r="B96" s="104"/>
      <c r="C96" s="105"/>
      <c r="D96" s="106" t="s">
        <v>83</v>
      </c>
      <c r="E96" s="106"/>
      <c r="F96" s="106"/>
      <c r="G96" s="106"/>
      <c r="H96" s="106"/>
      <c r="I96" s="107"/>
      <c r="J96" s="106" t="s">
        <v>84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'2 - Ostatní a vedlejší ná...'!J30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85</v>
      </c>
      <c r="AR96" s="104"/>
      <c r="AS96" s="115">
        <v>0</v>
      </c>
      <c r="AT96" s="116">
        <f>ROUND(SUM(AV96:AW96),2)</f>
        <v>0</v>
      </c>
      <c r="AU96" s="117">
        <f>'2 - Ostatní a vedlejší ná...'!P120</f>
        <v>0</v>
      </c>
      <c r="AV96" s="116">
        <f>'2 - Ostatní a vedlejší ná...'!J33</f>
        <v>0</v>
      </c>
      <c r="AW96" s="116">
        <f>'2 - Ostatní a vedlejší ná...'!J34</f>
        <v>0</v>
      </c>
      <c r="AX96" s="116">
        <f>'2 - Ostatní a vedlejší ná...'!J35</f>
        <v>0</v>
      </c>
      <c r="AY96" s="116">
        <f>'2 - Ostatní a vedlejší ná...'!J36</f>
        <v>0</v>
      </c>
      <c r="AZ96" s="116">
        <f>'2 - Ostatní a vedlejší ná...'!F33</f>
        <v>0</v>
      </c>
      <c r="BA96" s="116">
        <f>'2 - Ostatní a vedlejší ná...'!F34</f>
        <v>0</v>
      </c>
      <c r="BB96" s="116">
        <f>'2 - Ostatní a vedlejší ná...'!F35</f>
        <v>0</v>
      </c>
      <c r="BC96" s="116">
        <f>'2 - Ostatní a vedlejší ná...'!F36</f>
        <v>0</v>
      </c>
      <c r="BD96" s="118">
        <f>'2 - Ostatní a vedlejší ná...'!F37</f>
        <v>0</v>
      </c>
      <c r="BE96" s="7"/>
      <c r="BT96" s="114" t="s">
        <v>79</v>
      </c>
      <c r="BV96" s="114" t="s">
        <v>76</v>
      </c>
      <c r="BW96" s="114" t="s">
        <v>86</v>
      </c>
      <c r="BX96" s="114" t="s">
        <v>4</v>
      </c>
      <c r="CL96" s="114" t="s">
        <v>1</v>
      </c>
      <c r="CM96" s="114" t="s">
        <v>83</v>
      </c>
    </row>
    <row r="97" s="2" customFormat="1" ht="30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38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1 - Víceúčelové hřiště'!C2" display="/"/>
    <hyperlink ref="A96" location="'2 - Ostatní a vedlejší ná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87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Tupadly - víceúčelové hřiště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88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89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5. 3. 2019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27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32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27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33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34</v>
      </c>
      <c r="E30" s="37"/>
      <c r="F30" s="37"/>
      <c r="G30" s="37"/>
      <c r="H30" s="37"/>
      <c r="I30" s="37"/>
      <c r="J30" s="95">
        <f>ROUND(J131,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36</v>
      </c>
      <c r="G32" s="37"/>
      <c r="H32" s="37"/>
      <c r="I32" s="42" t="s">
        <v>35</v>
      </c>
      <c r="J32" s="42" t="s">
        <v>37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38</v>
      </c>
      <c r="E33" s="31" t="s">
        <v>39</v>
      </c>
      <c r="F33" s="126">
        <f>ROUND((SUM(BE131:BE358)),  2)</f>
        <v>0</v>
      </c>
      <c r="G33" s="37"/>
      <c r="H33" s="37"/>
      <c r="I33" s="127">
        <v>0.20999999999999999</v>
      </c>
      <c r="J33" s="126">
        <f>ROUND(((SUM(BE131:BE358))*I33),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40</v>
      </c>
      <c r="F34" s="126">
        <f>ROUND((SUM(BF131:BF358)),  2)</f>
        <v>0</v>
      </c>
      <c r="G34" s="37"/>
      <c r="H34" s="37"/>
      <c r="I34" s="127">
        <v>0.14999999999999999</v>
      </c>
      <c r="J34" s="126">
        <f>ROUND(((SUM(BF131:BF358))*I34),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41</v>
      </c>
      <c r="F35" s="126">
        <f>ROUND((SUM(BG131:BG358)),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42</v>
      </c>
      <c r="F36" s="126">
        <f>ROUND((SUM(BH131:BH358)),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43</v>
      </c>
      <c r="F37" s="126">
        <f>ROUND((SUM(BI131:BI358)),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44</v>
      </c>
      <c r="E39" s="80"/>
      <c r="F39" s="80"/>
      <c r="G39" s="130" t="s">
        <v>45</v>
      </c>
      <c r="H39" s="131" t="s">
        <v>46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47</v>
      </c>
      <c r="E50" s="56"/>
      <c r="F50" s="56"/>
      <c r="G50" s="55" t="s">
        <v>48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49</v>
      </c>
      <c r="E61" s="40"/>
      <c r="F61" s="134" t="s">
        <v>50</v>
      </c>
      <c r="G61" s="57" t="s">
        <v>49</v>
      </c>
      <c r="H61" s="40"/>
      <c r="I61" s="40"/>
      <c r="J61" s="135" t="s">
        <v>50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51</v>
      </c>
      <c r="E65" s="58"/>
      <c r="F65" s="58"/>
      <c r="G65" s="55" t="s">
        <v>52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49</v>
      </c>
      <c r="E76" s="40"/>
      <c r="F76" s="134" t="s">
        <v>50</v>
      </c>
      <c r="G76" s="57" t="s">
        <v>49</v>
      </c>
      <c r="H76" s="40"/>
      <c r="I76" s="40"/>
      <c r="J76" s="135" t="s">
        <v>50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90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Tupadly - víceúčelové hřiště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88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1 - Víceúčelové hřiště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5. 3. 2019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>Město Klatovy,nám. Míru 62, 339 01 Klatovy</v>
      </c>
      <c r="G91" s="37"/>
      <c r="H91" s="37"/>
      <c r="I91" s="31" t="s">
        <v>30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32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91</v>
      </c>
      <c r="D94" s="128"/>
      <c r="E94" s="128"/>
      <c r="F94" s="128"/>
      <c r="G94" s="128"/>
      <c r="H94" s="128"/>
      <c r="I94" s="128"/>
      <c r="J94" s="137" t="s">
        <v>92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93</v>
      </c>
      <c r="D96" s="37"/>
      <c r="E96" s="37"/>
      <c r="F96" s="37"/>
      <c r="G96" s="37"/>
      <c r="H96" s="37"/>
      <c r="I96" s="37"/>
      <c r="J96" s="95">
        <f>J131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94</v>
      </c>
    </row>
    <row r="97" s="9" customFormat="1" ht="24.96" customHeight="1">
      <c r="A97" s="9"/>
      <c r="B97" s="139"/>
      <c r="C97" s="9"/>
      <c r="D97" s="140" t="s">
        <v>95</v>
      </c>
      <c r="E97" s="141"/>
      <c r="F97" s="141"/>
      <c r="G97" s="141"/>
      <c r="H97" s="141"/>
      <c r="I97" s="141"/>
      <c r="J97" s="142">
        <f>J132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96</v>
      </c>
      <c r="E98" s="145"/>
      <c r="F98" s="145"/>
      <c r="G98" s="145"/>
      <c r="H98" s="145"/>
      <c r="I98" s="145"/>
      <c r="J98" s="146">
        <f>J133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97</v>
      </c>
      <c r="E99" s="145"/>
      <c r="F99" s="145"/>
      <c r="G99" s="145"/>
      <c r="H99" s="145"/>
      <c r="I99" s="145"/>
      <c r="J99" s="146">
        <f>J213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98</v>
      </c>
      <c r="E100" s="145"/>
      <c r="F100" s="145"/>
      <c r="G100" s="145"/>
      <c r="H100" s="145"/>
      <c r="I100" s="145"/>
      <c r="J100" s="146">
        <f>J250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99</v>
      </c>
      <c r="E101" s="145"/>
      <c r="F101" s="145"/>
      <c r="G101" s="145"/>
      <c r="H101" s="145"/>
      <c r="I101" s="145"/>
      <c r="J101" s="146">
        <f>J274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100</v>
      </c>
      <c r="E102" s="145"/>
      <c r="F102" s="145"/>
      <c r="G102" s="145"/>
      <c r="H102" s="145"/>
      <c r="I102" s="145"/>
      <c r="J102" s="146">
        <f>J293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101</v>
      </c>
      <c r="E103" s="145"/>
      <c r="F103" s="145"/>
      <c r="G103" s="145"/>
      <c r="H103" s="145"/>
      <c r="I103" s="145"/>
      <c r="J103" s="146">
        <f>J301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102</v>
      </c>
      <c r="E104" s="145"/>
      <c r="F104" s="145"/>
      <c r="G104" s="145"/>
      <c r="H104" s="145"/>
      <c r="I104" s="145"/>
      <c r="J104" s="146">
        <f>J318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103</v>
      </c>
      <c r="E105" s="145"/>
      <c r="F105" s="145"/>
      <c r="G105" s="145"/>
      <c r="H105" s="145"/>
      <c r="I105" s="145"/>
      <c r="J105" s="146">
        <f>J333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39"/>
      <c r="C106" s="9"/>
      <c r="D106" s="140" t="s">
        <v>104</v>
      </c>
      <c r="E106" s="141"/>
      <c r="F106" s="141"/>
      <c r="G106" s="141"/>
      <c r="H106" s="141"/>
      <c r="I106" s="141"/>
      <c r="J106" s="142">
        <f>J335</f>
        <v>0</v>
      </c>
      <c r="K106" s="9"/>
      <c r="L106" s="13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43"/>
      <c r="C107" s="10"/>
      <c r="D107" s="144" t="s">
        <v>105</v>
      </c>
      <c r="E107" s="145"/>
      <c r="F107" s="145"/>
      <c r="G107" s="145"/>
      <c r="H107" s="145"/>
      <c r="I107" s="145"/>
      <c r="J107" s="146">
        <f>J336</f>
        <v>0</v>
      </c>
      <c r="K107" s="10"/>
      <c r="L107" s="14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3"/>
      <c r="C108" s="10"/>
      <c r="D108" s="144" t="s">
        <v>106</v>
      </c>
      <c r="E108" s="145"/>
      <c r="F108" s="145"/>
      <c r="G108" s="145"/>
      <c r="H108" s="145"/>
      <c r="I108" s="145"/>
      <c r="J108" s="146">
        <f>J338</f>
        <v>0</v>
      </c>
      <c r="K108" s="10"/>
      <c r="L108" s="14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3"/>
      <c r="C109" s="10"/>
      <c r="D109" s="144" t="s">
        <v>107</v>
      </c>
      <c r="E109" s="145"/>
      <c r="F109" s="145"/>
      <c r="G109" s="145"/>
      <c r="H109" s="145"/>
      <c r="I109" s="145"/>
      <c r="J109" s="146">
        <f>J340</f>
        <v>0</v>
      </c>
      <c r="K109" s="10"/>
      <c r="L109" s="14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3"/>
      <c r="C110" s="10"/>
      <c r="D110" s="144" t="s">
        <v>108</v>
      </c>
      <c r="E110" s="145"/>
      <c r="F110" s="145"/>
      <c r="G110" s="145"/>
      <c r="H110" s="145"/>
      <c r="I110" s="145"/>
      <c r="J110" s="146">
        <f>J344</f>
        <v>0</v>
      </c>
      <c r="K110" s="10"/>
      <c r="L110" s="14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3"/>
      <c r="C111" s="10"/>
      <c r="D111" s="144" t="s">
        <v>109</v>
      </c>
      <c r="E111" s="145"/>
      <c r="F111" s="145"/>
      <c r="G111" s="145"/>
      <c r="H111" s="145"/>
      <c r="I111" s="145"/>
      <c r="J111" s="146">
        <f>J355</f>
        <v>0</v>
      </c>
      <c r="K111" s="10"/>
      <c r="L111" s="14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59"/>
      <c r="C113" s="60"/>
      <c r="D113" s="60"/>
      <c r="E113" s="60"/>
      <c r="F113" s="60"/>
      <c r="G113" s="60"/>
      <c r="H113" s="60"/>
      <c r="I113" s="60"/>
      <c r="J113" s="60"/>
      <c r="K113" s="60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7" s="2" customFormat="1" ht="6.96" customHeight="1">
      <c r="A117" s="37"/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4.96" customHeight="1">
      <c r="A118" s="37"/>
      <c r="B118" s="38"/>
      <c r="C118" s="22" t="s">
        <v>110</v>
      </c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16</v>
      </c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7"/>
      <c r="D121" s="37"/>
      <c r="E121" s="120" t="str">
        <f>E7</f>
        <v>Tupadly - víceúčelové hřiště</v>
      </c>
      <c r="F121" s="31"/>
      <c r="G121" s="31"/>
      <c r="H121" s="31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88</v>
      </c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7"/>
      <c r="D123" s="37"/>
      <c r="E123" s="66" t="str">
        <f>E9</f>
        <v>1 - Víceúčelové hřiště</v>
      </c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20</v>
      </c>
      <c r="D125" s="37"/>
      <c r="E125" s="37"/>
      <c r="F125" s="26" t="str">
        <f>F12</f>
        <v xml:space="preserve"> </v>
      </c>
      <c r="G125" s="37"/>
      <c r="H125" s="37"/>
      <c r="I125" s="31" t="s">
        <v>22</v>
      </c>
      <c r="J125" s="68" t="str">
        <f>IF(J12="","",J12)</f>
        <v>5. 3. 2019</v>
      </c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15" customHeight="1">
      <c r="A127" s="37"/>
      <c r="B127" s="38"/>
      <c r="C127" s="31" t="s">
        <v>24</v>
      </c>
      <c r="D127" s="37"/>
      <c r="E127" s="37"/>
      <c r="F127" s="26" t="str">
        <f>E15</f>
        <v>Město Klatovy,nám. Míru 62, 339 01 Klatovy</v>
      </c>
      <c r="G127" s="37"/>
      <c r="H127" s="37"/>
      <c r="I127" s="31" t="s">
        <v>30</v>
      </c>
      <c r="J127" s="35" t="str">
        <f>E21</f>
        <v xml:space="preserve"> </v>
      </c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28</v>
      </c>
      <c r="D128" s="37"/>
      <c r="E128" s="37"/>
      <c r="F128" s="26" t="str">
        <f>IF(E18="","",E18)</f>
        <v>Vyplň údaj</v>
      </c>
      <c r="G128" s="37"/>
      <c r="H128" s="37"/>
      <c r="I128" s="31" t="s">
        <v>32</v>
      </c>
      <c r="J128" s="35" t="str">
        <f>E24</f>
        <v xml:space="preserve"> </v>
      </c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0.32" customHeight="1">
      <c r="A129" s="37"/>
      <c r="B129" s="38"/>
      <c r="C129" s="37"/>
      <c r="D129" s="37"/>
      <c r="E129" s="37"/>
      <c r="F129" s="37"/>
      <c r="G129" s="37"/>
      <c r="H129" s="37"/>
      <c r="I129" s="37"/>
      <c r="J129" s="37"/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11" customFormat="1" ht="29.28" customHeight="1">
      <c r="A130" s="147"/>
      <c r="B130" s="148"/>
      <c r="C130" s="149" t="s">
        <v>111</v>
      </c>
      <c r="D130" s="150" t="s">
        <v>59</v>
      </c>
      <c r="E130" s="150" t="s">
        <v>55</v>
      </c>
      <c r="F130" s="150" t="s">
        <v>56</v>
      </c>
      <c r="G130" s="150" t="s">
        <v>112</v>
      </c>
      <c r="H130" s="150" t="s">
        <v>113</v>
      </c>
      <c r="I130" s="150" t="s">
        <v>114</v>
      </c>
      <c r="J130" s="150" t="s">
        <v>92</v>
      </c>
      <c r="K130" s="151" t="s">
        <v>115</v>
      </c>
      <c r="L130" s="152"/>
      <c r="M130" s="85" t="s">
        <v>1</v>
      </c>
      <c r="N130" s="86" t="s">
        <v>38</v>
      </c>
      <c r="O130" s="86" t="s">
        <v>116</v>
      </c>
      <c r="P130" s="86" t="s">
        <v>117</v>
      </c>
      <c r="Q130" s="86" t="s">
        <v>118</v>
      </c>
      <c r="R130" s="86" t="s">
        <v>119</v>
      </c>
      <c r="S130" s="86" t="s">
        <v>120</v>
      </c>
      <c r="T130" s="87" t="s">
        <v>121</v>
      </c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</row>
    <row r="131" s="2" customFormat="1" ht="22.8" customHeight="1">
      <c r="A131" s="37"/>
      <c r="B131" s="38"/>
      <c r="C131" s="92" t="s">
        <v>122</v>
      </c>
      <c r="D131" s="37"/>
      <c r="E131" s="37"/>
      <c r="F131" s="37"/>
      <c r="G131" s="37"/>
      <c r="H131" s="37"/>
      <c r="I131" s="37"/>
      <c r="J131" s="153">
        <f>BK131</f>
        <v>0</v>
      </c>
      <c r="K131" s="37"/>
      <c r="L131" s="38"/>
      <c r="M131" s="88"/>
      <c r="N131" s="72"/>
      <c r="O131" s="89"/>
      <c r="P131" s="154">
        <f>P132+P335</f>
        <v>0</v>
      </c>
      <c r="Q131" s="89"/>
      <c r="R131" s="154">
        <f>R132+R335</f>
        <v>357.47935654999998</v>
      </c>
      <c r="S131" s="89"/>
      <c r="T131" s="155">
        <f>T132+T335</f>
        <v>0.51629000000000014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73</v>
      </c>
      <c r="AU131" s="18" t="s">
        <v>94</v>
      </c>
      <c r="BK131" s="156">
        <f>BK132+BK335</f>
        <v>0</v>
      </c>
    </row>
    <row r="132" s="12" customFormat="1" ht="25.92" customHeight="1">
      <c r="A132" s="12"/>
      <c r="B132" s="157"/>
      <c r="C132" s="12"/>
      <c r="D132" s="158" t="s">
        <v>73</v>
      </c>
      <c r="E132" s="159" t="s">
        <v>123</v>
      </c>
      <c r="F132" s="159" t="s">
        <v>124</v>
      </c>
      <c r="G132" s="12"/>
      <c r="H132" s="12"/>
      <c r="I132" s="160"/>
      <c r="J132" s="161">
        <f>BK132</f>
        <v>0</v>
      </c>
      <c r="K132" s="12"/>
      <c r="L132" s="157"/>
      <c r="M132" s="162"/>
      <c r="N132" s="163"/>
      <c r="O132" s="163"/>
      <c r="P132" s="164">
        <f>P133+P213+P250+P274+P293+P301+P318+P333</f>
        <v>0</v>
      </c>
      <c r="Q132" s="163"/>
      <c r="R132" s="164">
        <f>R133+R213+R250+R274+R293+R301+R318+R333</f>
        <v>355.03279509999999</v>
      </c>
      <c r="S132" s="163"/>
      <c r="T132" s="165">
        <f>T133+T213+T250+T274+T293+T301+T318+T333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8" t="s">
        <v>79</v>
      </c>
      <c r="AT132" s="166" t="s">
        <v>73</v>
      </c>
      <c r="AU132" s="166" t="s">
        <v>74</v>
      </c>
      <c r="AY132" s="158" t="s">
        <v>125</v>
      </c>
      <c r="BK132" s="167">
        <f>BK133+BK213+BK250+BK274+BK293+BK301+BK318+BK333</f>
        <v>0</v>
      </c>
    </row>
    <row r="133" s="12" customFormat="1" ht="22.8" customHeight="1">
      <c r="A133" s="12"/>
      <c r="B133" s="157"/>
      <c r="C133" s="12"/>
      <c r="D133" s="158" t="s">
        <v>73</v>
      </c>
      <c r="E133" s="168" t="s">
        <v>79</v>
      </c>
      <c r="F133" s="168" t="s">
        <v>126</v>
      </c>
      <c r="G133" s="12"/>
      <c r="H133" s="12"/>
      <c r="I133" s="160"/>
      <c r="J133" s="169">
        <f>BK133</f>
        <v>0</v>
      </c>
      <c r="K133" s="12"/>
      <c r="L133" s="157"/>
      <c r="M133" s="162"/>
      <c r="N133" s="163"/>
      <c r="O133" s="163"/>
      <c r="P133" s="164">
        <f>SUM(P134:P212)</f>
        <v>0</v>
      </c>
      <c r="Q133" s="163"/>
      <c r="R133" s="164">
        <f>SUM(R134:R212)</f>
        <v>45.105147000000002</v>
      </c>
      <c r="S133" s="163"/>
      <c r="T133" s="165">
        <f>SUM(T134:T212)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8" t="s">
        <v>79</v>
      </c>
      <c r="AT133" s="166" t="s">
        <v>73</v>
      </c>
      <c r="AU133" s="166" t="s">
        <v>79</v>
      </c>
      <c r="AY133" s="158" t="s">
        <v>125</v>
      </c>
      <c r="BK133" s="167">
        <f>SUM(BK134:BK212)</f>
        <v>0</v>
      </c>
    </row>
    <row r="134" s="2" customFormat="1" ht="49.05" customHeight="1">
      <c r="A134" s="37"/>
      <c r="B134" s="170"/>
      <c r="C134" s="171" t="s">
        <v>79</v>
      </c>
      <c r="D134" s="171" t="s">
        <v>127</v>
      </c>
      <c r="E134" s="172" t="s">
        <v>128</v>
      </c>
      <c r="F134" s="173" t="s">
        <v>129</v>
      </c>
      <c r="G134" s="174" t="s">
        <v>130</v>
      </c>
      <c r="H134" s="175">
        <v>41.177999999999997</v>
      </c>
      <c r="I134" s="176"/>
      <c r="J134" s="177">
        <f>ROUND(I134*H134,2)</f>
        <v>0</v>
      </c>
      <c r="K134" s="173" t="s">
        <v>1</v>
      </c>
      <c r="L134" s="38"/>
      <c r="M134" s="178" t="s">
        <v>1</v>
      </c>
      <c r="N134" s="179" t="s">
        <v>39</v>
      </c>
      <c r="O134" s="76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2" t="s">
        <v>131</v>
      </c>
      <c r="AT134" s="182" t="s">
        <v>127</v>
      </c>
      <c r="AU134" s="182" t="s">
        <v>83</v>
      </c>
      <c r="AY134" s="18" t="s">
        <v>125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8" t="s">
        <v>79</v>
      </c>
      <c r="BK134" s="183">
        <f>ROUND(I134*H134,2)</f>
        <v>0</v>
      </c>
      <c r="BL134" s="18" t="s">
        <v>131</v>
      </c>
      <c r="BM134" s="182" t="s">
        <v>132</v>
      </c>
    </row>
    <row r="135" s="13" customFormat="1">
      <c r="A135" s="13"/>
      <c r="B135" s="184"/>
      <c r="C135" s="13"/>
      <c r="D135" s="185" t="s">
        <v>133</v>
      </c>
      <c r="E135" s="186" t="s">
        <v>1</v>
      </c>
      <c r="F135" s="187" t="s">
        <v>134</v>
      </c>
      <c r="G135" s="13"/>
      <c r="H135" s="186" t="s">
        <v>1</v>
      </c>
      <c r="I135" s="188"/>
      <c r="J135" s="13"/>
      <c r="K135" s="13"/>
      <c r="L135" s="184"/>
      <c r="M135" s="189"/>
      <c r="N135" s="190"/>
      <c r="O135" s="190"/>
      <c r="P135" s="190"/>
      <c r="Q135" s="190"/>
      <c r="R135" s="190"/>
      <c r="S135" s="190"/>
      <c r="T135" s="19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6" t="s">
        <v>133</v>
      </c>
      <c r="AU135" s="186" t="s">
        <v>83</v>
      </c>
      <c r="AV135" s="13" t="s">
        <v>79</v>
      </c>
      <c r="AW135" s="13" t="s">
        <v>31</v>
      </c>
      <c r="AX135" s="13" t="s">
        <v>74</v>
      </c>
      <c r="AY135" s="186" t="s">
        <v>125</v>
      </c>
    </row>
    <row r="136" s="14" customFormat="1">
      <c r="A136" s="14"/>
      <c r="B136" s="192"/>
      <c r="C136" s="14"/>
      <c r="D136" s="185" t="s">
        <v>133</v>
      </c>
      <c r="E136" s="193" t="s">
        <v>1</v>
      </c>
      <c r="F136" s="194" t="s">
        <v>135</v>
      </c>
      <c r="G136" s="14"/>
      <c r="H136" s="195">
        <v>35.939</v>
      </c>
      <c r="I136" s="196"/>
      <c r="J136" s="14"/>
      <c r="K136" s="14"/>
      <c r="L136" s="192"/>
      <c r="M136" s="197"/>
      <c r="N136" s="198"/>
      <c r="O136" s="198"/>
      <c r="P136" s="198"/>
      <c r="Q136" s="198"/>
      <c r="R136" s="198"/>
      <c r="S136" s="198"/>
      <c r="T136" s="19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193" t="s">
        <v>133</v>
      </c>
      <c r="AU136" s="193" t="s">
        <v>83</v>
      </c>
      <c r="AV136" s="14" t="s">
        <v>83</v>
      </c>
      <c r="AW136" s="14" t="s">
        <v>31</v>
      </c>
      <c r="AX136" s="14" t="s">
        <v>74</v>
      </c>
      <c r="AY136" s="193" t="s">
        <v>125</v>
      </c>
    </row>
    <row r="137" s="14" customFormat="1">
      <c r="A137" s="14"/>
      <c r="B137" s="192"/>
      <c r="C137" s="14"/>
      <c r="D137" s="185" t="s">
        <v>133</v>
      </c>
      <c r="E137" s="193" t="s">
        <v>1</v>
      </c>
      <c r="F137" s="194" t="s">
        <v>136</v>
      </c>
      <c r="G137" s="14"/>
      <c r="H137" s="195">
        <v>5.2389999999999999</v>
      </c>
      <c r="I137" s="196"/>
      <c r="J137" s="14"/>
      <c r="K137" s="14"/>
      <c r="L137" s="192"/>
      <c r="M137" s="197"/>
      <c r="N137" s="198"/>
      <c r="O137" s="198"/>
      <c r="P137" s="198"/>
      <c r="Q137" s="198"/>
      <c r="R137" s="198"/>
      <c r="S137" s="198"/>
      <c r="T137" s="19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193" t="s">
        <v>133</v>
      </c>
      <c r="AU137" s="193" t="s">
        <v>83</v>
      </c>
      <c r="AV137" s="14" t="s">
        <v>83</v>
      </c>
      <c r="AW137" s="14" t="s">
        <v>31</v>
      </c>
      <c r="AX137" s="14" t="s">
        <v>74</v>
      </c>
      <c r="AY137" s="193" t="s">
        <v>125</v>
      </c>
    </row>
    <row r="138" s="2" customFormat="1" ht="37.8" customHeight="1">
      <c r="A138" s="37"/>
      <c r="B138" s="170"/>
      <c r="C138" s="171" t="s">
        <v>83</v>
      </c>
      <c r="D138" s="171" t="s">
        <v>127</v>
      </c>
      <c r="E138" s="172" t="s">
        <v>137</v>
      </c>
      <c r="F138" s="173" t="s">
        <v>138</v>
      </c>
      <c r="G138" s="174" t="s">
        <v>130</v>
      </c>
      <c r="H138" s="175">
        <v>36.539999999999999</v>
      </c>
      <c r="I138" s="176"/>
      <c r="J138" s="177">
        <f>ROUND(I138*H138,2)</f>
        <v>0</v>
      </c>
      <c r="K138" s="173" t="s">
        <v>1</v>
      </c>
      <c r="L138" s="38"/>
      <c r="M138" s="178" t="s">
        <v>1</v>
      </c>
      <c r="N138" s="179" t="s">
        <v>39</v>
      </c>
      <c r="O138" s="76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2" t="s">
        <v>131</v>
      </c>
      <c r="AT138" s="182" t="s">
        <v>127</v>
      </c>
      <c r="AU138" s="182" t="s">
        <v>83</v>
      </c>
      <c r="AY138" s="18" t="s">
        <v>125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8" t="s">
        <v>79</v>
      </c>
      <c r="BK138" s="183">
        <f>ROUND(I138*H138,2)</f>
        <v>0</v>
      </c>
      <c r="BL138" s="18" t="s">
        <v>131</v>
      </c>
      <c r="BM138" s="182" t="s">
        <v>139</v>
      </c>
    </row>
    <row r="139" s="14" customFormat="1">
      <c r="A139" s="14"/>
      <c r="B139" s="192"/>
      <c r="C139" s="14"/>
      <c r="D139" s="185" t="s">
        <v>133</v>
      </c>
      <c r="E139" s="193" t="s">
        <v>1</v>
      </c>
      <c r="F139" s="194" t="s">
        <v>140</v>
      </c>
      <c r="G139" s="14"/>
      <c r="H139" s="195">
        <v>36.539999999999999</v>
      </c>
      <c r="I139" s="196"/>
      <c r="J139" s="14"/>
      <c r="K139" s="14"/>
      <c r="L139" s="192"/>
      <c r="M139" s="197"/>
      <c r="N139" s="198"/>
      <c r="O139" s="198"/>
      <c r="P139" s="198"/>
      <c r="Q139" s="198"/>
      <c r="R139" s="198"/>
      <c r="S139" s="198"/>
      <c r="T139" s="19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93" t="s">
        <v>133</v>
      </c>
      <c r="AU139" s="193" t="s">
        <v>83</v>
      </c>
      <c r="AV139" s="14" t="s">
        <v>83</v>
      </c>
      <c r="AW139" s="14" t="s">
        <v>31</v>
      </c>
      <c r="AX139" s="14" t="s">
        <v>79</v>
      </c>
      <c r="AY139" s="193" t="s">
        <v>125</v>
      </c>
    </row>
    <row r="140" s="2" customFormat="1" ht="37.8" customHeight="1">
      <c r="A140" s="37"/>
      <c r="B140" s="170"/>
      <c r="C140" s="171" t="s">
        <v>141</v>
      </c>
      <c r="D140" s="171" t="s">
        <v>127</v>
      </c>
      <c r="E140" s="172" t="s">
        <v>142</v>
      </c>
      <c r="F140" s="173" t="s">
        <v>143</v>
      </c>
      <c r="G140" s="174" t="s">
        <v>130</v>
      </c>
      <c r="H140" s="175">
        <v>50.067999999999998</v>
      </c>
      <c r="I140" s="176"/>
      <c r="J140" s="177">
        <f>ROUND(I140*H140,2)</f>
        <v>0</v>
      </c>
      <c r="K140" s="173" t="s">
        <v>1</v>
      </c>
      <c r="L140" s="38"/>
      <c r="M140" s="178" t="s">
        <v>1</v>
      </c>
      <c r="N140" s="179" t="s">
        <v>39</v>
      </c>
      <c r="O140" s="76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2" t="s">
        <v>131</v>
      </c>
      <c r="AT140" s="182" t="s">
        <v>127</v>
      </c>
      <c r="AU140" s="182" t="s">
        <v>83</v>
      </c>
      <c r="AY140" s="18" t="s">
        <v>125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8" t="s">
        <v>79</v>
      </c>
      <c r="BK140" s="183">
        <f>ROUND(I140*H140,2)</f>
        <v>0</v>
      </c>
      <c r="BL140" s="18" t="s">
        <v>131</v>
      </c>
      <c r="BM140" s="182" t="s">
        <v>144</v>
      </c>
    </row>
    <row r="141" s="13" customFormat="1">
      <c r="A141" s="13"/>
      <c r="B141" s="184"/>
      <c r="C141" s="13"/>
      <c r="D141" s="185" t="s">
        <v>133</v>
      </c>
      <c r="E141" s="186" t="s">
        <v>1</v>
      </c>
      <c r="F141" s="187" t="s">
        <v>145</v>
      </c>
      <c r="G141" s="13"/>
      <c r="H141" s="186" t="s">
        <v>1</v>
      </c>
      <c r="I141" s="188"/>
      <c r="J141" s="13"/>
      <c r="K141" s="13"/>
      <c r="L141" s="184"/>
      <c r="M141" s="189"/>
      <c r="N141" s="190"/>
      <c r="O141" s="190"/>
      <c r="P141" s="190"/>
      <c r="Q141" s="190"/>
      <c r="R141" s="190"/>
      <c r="S141" s="190"/>
      <c r="T141" s="19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6" t="s">
        <v>133</v>
      </c>
      <c r="AU141" s="186" t="s">
        <v>83</v>
      </c>
      <c r="AV141" s="13" t="s">
        <v>79</v>
      </c>
      <c r="AW141" s="13" t="s">
        <v>31</v>
      </c>
      <c r="AX141" s="13" t="s">
        <v>74</v>
      </c>
      <c r="AY141" s="186" t="s">
        <v>125</v>
      </c>
    </row>
    <row r="142" s="14" customFormat="1">
      <c r="A142" s="14"/>
      <c r="B142" s="192"/>
      <c r="C142" s="14"/>
      <c r="D142" s="185" t="s">
        <v>133</v>
      </c>
      <c r="E142" s="193" t="s">
        <v>1</v>
      </c>
      <c r="F142" s="194" t="s">
        <v>146</v>
      </c>
      <c r="G142" s="14"/>
      <c r="H142" s="195">
        <v>0.83999999999999997</v>
      </c>
      <c r="I142" s="196"/>
      <c r="J142" s="14"/>
      <c r="K142" s="14"/>
      <c r="L142" s="192"/>
      <c r="M142" s="197"/>
      <c r="N142" s="198"/>
      <c r="O142" s="198"/>
      <c r="P142" s="198"/>
      <c r="Q142" s="198"/>
      <c r="R142" s="198"/>
      <c r="S142" s="198"/>
      <c r="T142" s="19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193" t="s">
        <v>133</v>
      </c>
      <c r="AU142" s="193" t="s">
        <v>83</v>
      </c>
      <c r="AV142" s="14" t="s">
        <v>83</v>
      </c>
      <c r="AW142" s="14" t="s">
        <v>31</v>
      </c>
      <c r="AX142" s="14" t="s">
        <v>74</v>
      </c>
      <c r="AY142" s="193" t="s">
        <v>125</v>
      </c>
    </row>
    <row r="143" s="14" customFormat="1">
      <c r="A143" s="14"/>
      <c r="B143" s="192"/>
      <c r="C143" s="14"/>
      <c r="D143" s="185" t="s">
        <v>133</v>
      </c>
      <c r="E143" s="193" t="s">
        <v>1</v>
      </c>
      <c r="F143" s="194" t="s">
        <v>147</v>
      </c>
      <c r="G143" s="14"/>
      <c r="H143" s="195">
        <v>7.5679999999999996</v>
      </c>
      <c r="I143" s="196"/>
      <c r="J143" s="14"/>
      <c r="K143" s="14"/>
      <c r="L143" s="192"/>
      <c r="M143" s="197"/>
      <c r="N143" s="198"/>
      <c r="O143" s="198"/>
      <c r="P143" s="198"/>
      <c r="Q143" s="198"/>
      <c r="R143" s="198"/>
      <c r="S143" s="198"/>
      <c r="T143" s="19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93" t="s">
        <v>133</v>
      </c>
      <c r="AU143" s="193" t="s">
        <v>83</v>
      </c>
      <c r="AV143" s="14" t="s">
        <v>83</v>
      </c>
      <c r="AW143" s="14" t="s">
        <v>31</v>
      </c>
      <c r="AX143" s="14" t="s">
        <v>74</v>
      </c>
      <c r="AY143" s="193" t="s">
        <v>125</v>
      </c>
    </row>
    <row r="144" s="13" customFormat="1">
      <c r="A144" s="13"/>
      <c r="B144" s="184"/>
      <c r="C144" s="13"/>
      <c r="D144" s="185" t="s">
        <v>133</v>
      </c>
      <c r="E144" s="186" t="s">
        <v>1</v>
      </c>
      <c r="F144" s="187" t="s">
        <v>148</v>
      </c>
      <c r="G144" s="13"/>
      <c r="H144" s="186" t="s">
        <v>1</v>
      </c>
      <c r="I144" s="188"/>
      <c r="J144" s="13"/>
      <c r="K144" s="13"/>
      <c r="L144" s="184"/>
      <c r="M144" s="189"/>
      <c r="N144" s="190"/>
      <c r="O144" s="190"/>
      <c r="P144" s="190"/>
      <c r="Q144" s="190"/>
      <c r="R144" s="190"/>
      <c r="S144" s="190"/>
      <c r="T144" s="19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6" t="s">
        <v>133</v>
      </c>
      <c r="AU144" s="186" t="s">
        <v>83</v>
      </c>
      <c r="AV144" s="13" t="s">
        <v>79</v>
      </c>
      <c r="AW144" s="13" t="s">
        <v>31</v>
      </c>
      <c r="AX144" s="13" t="s">
        <v>74</v>
      </c>
      <c r="AY144" s="186" t="s">
        <v>125</v>
      </c>
    </row>
    <row r="145" s="14" customFormat="1">
      <c r="A145" s="14"/>
      <c r="B145" s="192"/>
      <c r="C145" s="14"/>
      <c r="D145" s="185" t="s">
        <v>133</v>
      </c>
      <c r="E145" s="193" t="s">
        <v>1</v>
      </c>
      <c r="F145" s="194" t="s">
        <v>149</v>
      </c>
      <c r="G145" s="14"/>
      <c r="H145" s="195">
        <v>8.8320000000000007</v>
      </c>
      <c r="I145" s="196"/>
      <c r="J145" s="14"/>
      <c r="K145" s="14"/>
      <c r="L145" s="192"/>
      <c r="M145" s="197"/>
      <c r="N145" s="198"/>
      <c r="O145" s="198"/>
      <c r="P145" s="198"/>
      <c r="Q145" s="198"/>
      <c r="R145" s="198"/>
      <c r="S145" s="198"/>
      <c r="T145" s="19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93" t="s">
        <v>133</v>
      </c>
      <c r="AU145" s="193" t="s">
        <v>83</v>
      </c>
      <c r="AV145" s="14" t="s">
        <v>83</v>
      </c>
      <c r="AW145" s="14" t="s">
        <v>31</v>
      </c>
      <c r="AX145" s="14" t="s">
        <v>74</v>
      </c>
      <c r="AY145" s="193" t="s">
        <v>125</v>
      </c>
    </row>
    <row r="146" s="14" customFormat="1">
      <c r="A146" s="14"/>
      <c r="B146" s="192"/>
      <c r="C146" s="14"/>
      <c r="D146" s="185" t="s">
        <v>133</v>
      </c>
      <c r="E146" s="193" t="s">
        <v>1</v>
      </c>
      <c r="F146" s="194" t="s">
        <v>150</v>
      </c>
      <c r="G146" s="14"/>
      <c r="H146" s="195">
        <v>6.9299999999999997</v>
      </c>
      <c r="I146" s="196"/>
      <c r="J146" s="14"/>
      <c r="K146" s="14"/>
      <c r="L146" s="192"/>
      <c r="M146" s="197"/>
      <c r="N146" s="198"/>
      <c r="O146" s="198"/>
      <c r="P146" s="198"/>
      <c r="Q146" s="198"/>
      <c r="R146" s="198"/>
      <c r="S146" s="198"/>
      <c r="T146" s="19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193" t="s">
        <v>133</v>
      </c>
      <c r="AU146" s="193" t="s">
        <v>83</v>
      </c>
      <c r="AV146" s="14" t="s">
        <v>83</v>
      </c>
      <c r="AW146" s="14" t="s">
        <v>31</v>
      </c>
      <c r="AX146" s="14" t="s">
        <v>74</v>
      </c>
      <c r="AY146" s="193" t="s">
        <v>125</v>
      </c>
    </row>
    <row r="147" s="13" customFormat="1">
      <c r="A147" s="13"/>
      <c r="B147" s="184"/>
      <c r="C147" s="13"/>
      <c r="D147" s="185" t="s">
        <v>133</v>
      </c>
      <c r="E147" s="186" t="s">
        <v>1</v>
      </c>
      <c r="F147" s="187" t="s">
        <v>151</v>
      </c>
      <c r="G147" s="13"/>
      <c r="H147" s="186" t="s">
        <v>1</v>
      </c>
      <c r="I147" s="188"/>
      <c r="J147" s="13"/>
      <c r="K147" s="13"/>
      <c r="L147" s="184"/>
      <c r="M147" s="189"/>
      <c r="N147" s="190"/>
      <c r="O147" s="190"/>
      <c r="P147" s="190"/>
      <c r="Q147" s="190"/>
      <c r="R147" s="190"/>
      <c r="S147" s="190"/>
      <c r="T147" s="19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6" t="s">
        <v>133</v>
      </c>
      <c r="AU147" s="186" t="s">
        <v>83</v>
      </c>
      <c r="AV147" s="13" t="s">
        <v>79</v>
      </c>
      <c r="AW147" s="13" t="s">
        <v>31</v>
      </c>
      <c r="AX147" s="13" t="s">
        <v>74</v>
      </c>
      <c r="AY147" s="186" t="s">
        <v>125</v>
      </c>
    </row>
    <row r="148" s="14" customFormat="1">
      <c r="A148" s="14"/>
      <c r="B148" s="192"/>
      <c r="C148" s="14"/>
      <c r="D148" s="185" t="s">
        <v>133</v>
      </c>
      <c r="E148" s="193" t="s">
        <v>1</v>
      </c>
      <c r="F148" s="194" t="s">
        <v>152</v>
      </c>
      <c r="G148" s="14"/>
      <c r="H148" s="195">
        <v>1.1519999999999999</v>
      </c>
      <c r="I148" s="196"/>
      <c r="J148" s="14"/>
      <c r="K148" s="14"/>
      <c r="L148" s="192"/>
      <c r="M148" s="197"/>
      <c r="N148" s="198"/>
      <c r="O148" s="198"/>
      <c r="P148" s="198"/>
      <c r="Q148" s="198"/>
      <c r="R148" s="198"/>
      <c r="S148" s="198"/>
      <c r="T148" s="19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3" t="s">
        <v>133</v>
      </c>
      <c r="AU148" s="193" t="s">
        <v>83</v>
      </c>
      <c r="AV148" s="14" t="s">
        <v>83</v>
      </c>
      <c r="AW148" s="14" t="s">
        <v>31</v>
      </c>
      <c r="AX148" s="14" t="s">
        <v>74</v>
      </c>
      <c r="AY148" s="193" t="s">
        <v>125</v>
      </c>
    </row>
    <row r="149" s="13" customFormat="1">
      <c r="A149" s="13"/>
      <c r="B149" s="184"/>
      <c r="C149" s="13"/>
      <c r="D149" s="185" t="s">
        <v>133</v>
      </c>
      <c r="E149" s="186" t="s">
        <v>1</v>
      </c>
      <c r="F149" s="187" t="s">
        <v>153</v>
      </c>
      <c r="G149" s="13"/>
      <c r="H149" s="186" t="s">
        <v>1</v>
      </c>
      <c r="I149" s="188"/>
      <c r="J149" s="13"/>
      <c r="K149" s="13"/>
      <c r="L149" s="184"/>
      <c r="M149" s="189"/>
      <c r="N149" s="190"/>
      <c r="O149" s="190"/>
      <c r="P149" s="190"/>
      <c r="Q149" s="190"/>
      <c r="R149" s="190"/>
      <c r="S149" s="190"/>
      <c r="T149" s="19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6" t="s">
        <v>133</v>
      </c>
      <c r="AU149" s="186" t="s">
        <v>83</v>
      </c>
      <c r="AV149" s="13" t="s">
        <v>79</v>
      </c>
      <c r="AW149" s="13" t="s">
        <v>31</v>
      </c>
      <c r="AX149" s="13" t="s">
        <v>74</v>
      </c>
      <c r="AY149" s="186" t="s">
        <v>125</v>
      </c>
    </row>
    <row r="150" s="14" customFormat="1">
      <c r="A150" s="14"/>
      <c r="B150" s="192"/>
      <c r="C150" s="14"/>
      <c r="D150" s="185" t="s">
        <v>133</v>
      </c>
      <c r="E150" s="193" t="s">
        <v>1</v>
      </c>
      <c r="F150" s="194" t="s">
        <v>154</v>
      </c>
      <c r="G150" s="14"/>
      <c r="H150" s="195">
        <v>0.57599999999999996</v>
      </c>
      <c r="I150" s="196"/>
      <c r="J150" s="14"/>
      <c r="K150" s="14"/>
      <c r="L150" s="192"/>
      <c r="M150" s="197"/>
      <c r="N150" s="198"/>
      <c r="O150" s="198"/>
      <c r="P150" s="198"/>
      <c r="Q150" s="198"/>
      <c r="R150" s="198"/>
      <c r="S150" s="198"/>
      <c r="T150" s="19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193" t="s">
        <v>133</v>
      </c>
      <c r="AU150" s="193" t="s">
        <v>83</v>
      </c>
      <c r="AV150" s="14" t="s">
        <v>83</v>
      </c>
      <c r="AW150" s="14" t="s">
        <v>31</v>
      </c>
      <c r="AX150" s="14" t="s">
        <v>74</v>
      </c>
      <c r="AY150" s="193" t="s">
        <v>125</v>
      </c>
    </row>
    <row r="151" s="13" customFormat="1">
      <c r="A151" s="13"/>
      <c r="B151" s="184"/>
      <c r="C151" s="13"/>
      <c r="D151" s="185" t="s">
        <v>133</v>
      </c>
      <c r="E151" s="186" t="s">
        <v>1</v>
      </c>
      <c r="F151" s="187" t="s">
        <v>145</v>
      </c>
      <c r="G151" s="13"/>
      <c r="H151" s="186" t="s">
        <v>1</v>
      </c>
      <c r="I151" s="188"/>
      <c r="J151" s="13"/>
      <c r="K151" s="13"/>
      <c r="L151" s="184"/>
      <c r="M151" s="189"/>
      <c r="N151" s="190"/>
      <c r="O151" s="190"/>
      <c r="P151" s="190"/>
      <c r="Q151" s="190"/>
      <c r="R151" s="190"/>
      <c r="S151" s="190"/>
      <c r="T151" s="19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6" t="s">
        <v>133</v>
      </c>
      <c r="AU151" s="186" t="s">
        <v>83</v>
      </c>
      <c r="AV151" s="13" t="s">
        <v>79</v>
      </c>
      <c r="AW151" s="13" t="s">
        <v>31</v>
      </c>
      <c r="AX151" s="13" t="s">
        <v>74</v>
      </c>
      <c r="AY151" s="186" t="s">
        <v>125</v>
      </c>
    </row>
    <row r="152" s="14" customFormat="1">
      <c r="A152" s="14"/>
      <c r="B152" s="192"/>
      <c r="C152" s="14"/>
      <c r="D152" s="185" t="s">
        <v>133</v>
      </c>
      <c r="E152" s="193" t="s">
        <v>1</v>
      </c>
      <c r="F152" s="194" t="s">
        <v>146</v>
      </c>
      <c r="G152" s="14"/>
      <c r="H152" s="195">
        <v>0.83999999999999997</v>
      </c>
      <c r="I152" s="196"/>
      <c r="J152" s="14"/>
      <c r="K152" s="14"/>
      <c r="L152" s="192"/>
      <c r="M152" s="197"/>
      <c r="N152" s="198"/>
      <c r="O152" s="198"/>
      <c r="P152" s="198"/>
      <c r="Q152" s="198"/>
      <c r="R152" s="198"/>
      <c r="S152" s="198"/>
      <c r="T152" s="19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193" t="s">
        <v>133</v>
      </c>
      <c r="AU152" s="193" t="s">
        <v>83</v>
      </c>
      <c r="AV152" s="14" t="s">
        <v>83</v>
      </c>
      <c r="AW152" s="14" t="s">
        <v>31</v>
      </c>
      <c r="AX152" s="14" t="s">
        <v>74</v>
      </c>
      <c r="AY152" s="193" t="s">
        <v>125</v>
      </c>
    </row>
    <row r="153" s="14" customFormat="1">
      <c r="A153" s="14"/>
      <c r="B153" s="192"/>
      <c r="C153" s="14"/>
      <c r="D153" s="185" t="s">
        <v>133</v>
      </c>
      <c r="E153" s="193" t="s">
        <v>1</v>
      </c>
      <c r="F153" s="194" t="s">
        <v>147</v>
      </c>
      <c r="G153" s="14"/>
      <c r="H153" s="195">
        <v>7.5679999999999996</v>
      </c>
      <c r="I153" s="196"/>
      <c r="J153" s="14"/>
      <c r="K153" s="14"/>
      <c r="L153" s="192"/>
      <c r="M153" s="197"/>
      <c r="N153" s="198"/>
      <c r="O153" s="198"/>
      <c r="P153" s="198"/>
      <c r="Q153" s="198"/>
      <c r="R153" s="198"/>
      <c r="S153" s="198"/>
      <c r="T153" s="19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193" t="s">
        <v>133</v>
      </c>
      <c r="AU153" s="193" t="s">
        <v>83</v>
      </c>
      <c r="AV153" s="14" t="s">
        <v>83</v>
      </c>
      <c r="AW153" s="14" t="s">
        <v>31</v>
      </c>
      <c r="AX153" s="14" t="s">
        <v>74</v>
      </c>
      <c r="AY153" s="193" t="s">
        <v>125</v>
      </c>
    </row>
    <row r="154" s="13" customFormat="1">
      <c r="A154" s="13"/>
      <c r="B154" s="184"/>
      <c r="C154" s="13"/>
      <c r="D154" s="185" t="s">
        <v>133</v>
      </c>
      <c r="E154" s="186" t="s">
        <v>1</v>
      </c>
      <c r="F154" s="187" t="s">
        <v>148</v>
      </c>
      <c r="G154" s="13"/>
      <c r="H154" s="186" t="s">
        <v>1</v>
      </c>
      <c r="I154" s="188"/>
      <c r="J154" s="13"/>
      <c r="K154" s="13"/>
      <c r="L154" s="184"/>
      <c r="M154" s="189"/>
      <c r="N154" s="190"/>
      <c r="O154" s="190"/>
      <c r="P154" s="190"/>
      <c r="Q154" s="190"/>
      <c r="R154" s="190"/>
      <c r="S154" s="190"/>
      <c r="T154" s="19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6" t="s">
        <v>133</v>
      </c>
      <c r="AU154" s="186" t="s">
        <v>83</v>
      </c>
      <c r="AV154" s="13" t="s">
        <v>79</v>
      </c>
      <c r="AW154" s="13" t="s">
        <v>31</v>
      </c>
      <c r="AX154" s="13" t="s">
        <v>74</v>
      </c>
      <c r="AY154" s="186" t="s">
        <v>125</v>
      </c>
    </row>
    <row r="155" s="14" customFormat="1">
      <c r="A155" s="14"/>
      <c r="B155" s="192"/>
      <c r="C155" s="14"/>
      <c r="D155" s="185" t="s">
        <v>133</v>
      </c>
      <c r="E155" s="193" t="s">
        <v>1</v>
      </c>
      <c r="F155" s="194" t="s">
        <v>149</v>
      </c>
      <c r="G155" s="14"/>
      <c r="H155" s="195">
        <v>8.8320000000000007</v>
      </c>
      <c r="I155" s="196"/>
      <c r="J155" s="14"/>
      <c r="K155" s="14"/>
      <c r="L155" s="192"/>
      <c r="M155" s="197"/>
      <c r="N155" s="198"/>
      <c r="O155" s="198"/>
      <c r="P155" s="198"/>
      <c r="Q155" s="198"/>
      <c r="R155" s="198"/>
      <c r="S155" s="198"/>
      <c r="T155" s="19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193" t="s">
        <v>133</v>
      </c>
      <c r="AU155" s="193" t="s">
        <v>83</v>
      </c>
      <c r="AV155" s="14" t="s">
        <v>83</v>
      </c>
      <c r="AW155" s="14" t="s">
        <v>31</v>
      </c>
      <c r="AX155" s="14" t="s">
        <v>74</v>
      </c>
      <c r="AY155" s="193" t="s">
        <v>125</v>
      </c>
    </row>
    <row r="156" s="14" customFormat="1">
      <c r="A156" s="14"/>
      <c r="B156" s="192"/>
      <c r="C156" s="14"/>
      <c r="D156" s="185" t="s">
        <v>133</v>
      </c>
      <c r="E156" s="193" t="s">
        <v>1</v>
      </c>
      <c r="F156" s="194" t="s">
        <v>150</v>
      </c>
      <c r="G156" s="14"/>
      <c r="H156" s="195">
        <v>6.9299999999999997</v>
      </c>
      <c r="I156" s="196"/>
      <c r="J156" s="14"/>
      <c r="K156" s="14"/>
      <c r="L156" s="192"/>
      <c r="M156" s="197"/>
      <c r="N156" s="198"/>
      <c r="O156" s="198"/>
      <c r="P156" s="198"/>
      <c r="Q156" s="198"/>
      <c r="R156" s="198"/>
      <c r="S156" s="198"/>
      <c r="T156" s="19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193" t="s">
        <v>133</v>
      </c>
      <c r="AU156" s="193" t="s">
        <v>83</v>
      </c>
      <c r="AV156" s="14" t="s">
        <v>83</v>
      </c>
      <c r="AW156" s="14" t="s">
        <v>31</v>
      </c>
      <c r="AX156" s="14" t="s">
        <v>74</v>
      </c>
      <c r="AY156" s="193" t="s">
        <v>125</v>
      </c>
    </row>
    <row r="157" s="15" customFormat="1">
      <c r="A157" s="15"/>
      <c r="B157" s="200"/>
      <c r="C157" s="15"/>
      <c r="D157" s="185" t="s">
        <v>133</v>
      </c>
      <c r="E157" s="201" t="s">
        <v>1</v>
      </c>
      <c r="F157" s="202" t="s">
        <v>155</v>
      </c>
      <c r="G157" s="15"/>
      <c r="H157" s="203">
        <v>50.067999999999998</v>
      </c>
      <c r="I157" s="204"/>
      <c r="J157" s="15"/>
      <c r="K157" s="15"/>
      <c r="L157" s="200"/>
      <c r="M157" s="205"/>
      <c r="N157" s="206"/>
      <c r="O157" s="206"/>
      <c r="P157" s="206"/>
      <c r="Q157" s="206"/>
      <c r="R157" s="206"/>
      <c r="S157" s="206"/>
      <c r="T157" s="20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01" t="s">
        <v>133</v>
      </c>
      <c r="AU157" s="201" t="s">
        <v>83</v>
      </c>
      <c r="AV157" s="15" t="s">
        <v>131</v>
      </c>
      <c r="AW157" s="15" t="s">
        <v>31</v>
      </c>
      <c r="AX157" s="15" t="s">
        <v>79</v>
      </c>
      <c r="AY157" s="201" t="s">
        <v>125</v>
      </c>
    </row>
    <row r="158" s="2" customFormat="1" ht="37.8" customHeight="1">
      <c r="A158" s="37"/>
      <c r="B158" s="170"/>
      <c r="C158" s="171" t="s">
        <v>156</v>
      </c>
      <c r="D158" s="171" t="s">
        <v>127</v>
      </c>
      <c r="E158" s="172" t="s">
        <v>157</v>
      </c>
      <c r="F158" s="173" t="s">
        <v>158</v>
      </c>
      <c r="G158" s="174" t="s">
        <v>130</v>
      </c>
      <c r="H158" s="175">
        <v>138</v>
      </c>
      <c r="I158" s="176"/>
      <c r="J158" s="177">
        <f>ROUND(I158*H158,2)</f>
        <v>0</v>
      </c>
      <c r="K158" s="173" t="s">
        <v>1</v>
      </c>
      <c r="L158" s="38"/>
      <c r="M158" s="178" t="s">
        <v>1</v>
      </c>
      <c r="N158" s="179" t="s">
        <v>39</v>
      </c>
      <c r="O158" s="76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2" t="s">
        <v>131</v>
      </c>
      <c r="AT158" s="182" t="s">
        <v>127</v>
      </c>
      <c r="AU158" s="182" t="s">
        <v>83</v>
      </c>
      <c r="AY158" s="18" t="s">
        <v>125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8" t="s">
        <v>79</v>
      </c>
      <c r="BK158" s="183">
        <f>ROUND(I158*H158,2)</f>
        <v>0</v>
      </c>
      <c r="BL158" s="18" t="s">
        <v>131</v>
      </c>
      <c r="BM158" s="182" t="s">
        <v>159</v>
      </c>
    </row>
    <row r="159" s="13" customFormat="1">
      <c r="A159" s="13"/>
      <c r="B159" s="184"/>
      <c r="C159" s="13"/>
      <c r="D159" s="185" t="s">
        <v>133</v>
      </c>
      <c r="E159" s="186" t="s">
        <v>1</v>
      </c>
      <c r="F159" s="187" t="s">
        <v>160</v>
      </c>
      <c r="G159" s="13"/>
      <c r="H159" s="186" t="s">
        <v>1</v>
      </c>
      <c r="I159" s="188"/>
      <c r="J159" s="13"/>
      <c r="K159" s="13"/>
      <c r="L159" s="184"/>
      <c r="M159" s="189"/>
      <c r="N159" s="190"/>
      <c r="O159" s="190"/>
      <c r="P159" s="190"/>
      <c r="Q159" s="190"/>
      <c r="R159" s="190"/>
      <c r="S159" s="190"/>
      <c r="T159" s="19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6" t="s">
        <v>133</v>
      </c>
      <c r="AU159" s="186" t="s">
        <v>83</v>
      </c>
      <c r="AV159" s="13" t="s">
        <v>79</v>
      </c>
      <c r="AW159" s="13" t="s">
        <v>31</v>
      </c>
      <c r="AX159" s="13" t="s">
        <v>74</v>
      </c>
      <c r="AY159" s="186" t="s">
        <v>125</v>
      </c>
    </row>
    <row r="160" s="14" customFormat="1">
      <c r="A160" s="14"/>
      <c r="B160" s="192"/>
      <c r="C160" s="14"/>
      <c r="D160" s="185" t="s">
        <v>133</v>
      </c>
      <c r="E160" s="193" t="s">
        <v>1</v>
      </c>
      <c r="F160" s="194" t="s">
        <v>161</v>
      </c>
      <c r="G160" s="14"/>
      <c r="H160" s="195">
        <v>42</v>
      </c>
      <c r="I160" s="196"/>
      <c r="J160" s="14"/>
      <c r="K160" s="14"/>
      <c r="L160" s="192"/>
      <c r="M160" s="197"/>
      <c r="N160" s="198"/>
      <c r="O160" s="198"/>
      <c r="P160" s="198"/>
      <c r="Q160" s="198"/>
      <c r="R160" s="198"/>
      <c r="S160" s="198"/>
      <c r="T160" s="19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193" t="s">
        <v>133</v>
      </c>
      <c r="AU160" s="193" t="s">
        <v>83</v>
      </c>
      <c r="AV160" s="14" t="s">
        <v>83</v>
      </c>
      <c r="AW160" s="14" t="s">
        <v>31</v>
      </c>
      <c r="AX160" s="14" t="s">
        <v>74</v>
      </c>
      <c r="AY160" s="193" t="s">
        <v>125</v>
      </c>
    </row>
    <row r="161" s="14" customFormat="1">
      <c r="A161" s="14"/>
      <c r="B161" s="192"/>
      <c r="C161" s="14"/>
      <c r="D161" s="185" t="s">
        <v>133</v>
      </c>
      <c r="E161" s="193" t="s">
        <v>1</v>
      </c>
      <c r="F161" s="194" t="s">
        <v>162</v>
      </c>
      <c r="G161" s="14"/>
      <c r="H161" s="195">
        <v>37.200000000000003</v>
      </c>
      <c r="I161" s="196"/>
      <c r="J161" s="14"/>
      <c r="K161" s="14"/>
      <c r="L161" s="192"/>
      <c r="M161" s="197"/>
      <c r="N161" s="198"/>
      <c r="O161" s="198"/>
      <c r="P161" s="198"/>
      <c r="Q161" s="198"/>
      <c r="R161" s="198"/>
      <c r="S161" s="198"/>
      <c r="T161" s="19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3" t="s">
        <v>133</v>
      </c>
      <c r="AU161" s="193" t="s">
        <v>83</v>
      </c>
      <c r="AV161" s="14" t="s">
        <v>83</v>
      </c>
      <c r="AW161" s="14" t="s">
        <v>31</v>
      </c>
      <c r="AX161" s="14" t="s">
        <v>74</v>
      </c>
      <c r="AY161" s="193" t="s">
        <v>125</v>
      </c>
    </row>
    <row r="162" s="14" customFormat="1">
      <c r="A162" s="14"/>
      <c r="B162" s="192"/>
      <c r="C162" s="14"/>
      <c r="D162" s="185" t="s">
        <v>133</v>
      </c>
      <c r="E162" s="193" t="s">
        <v>1</v>
      </c>
      <c r="F162" s="194" t="s">
        <v>163</v>
      </c>
      <c r="G162" s="14"/>
      <c r="H162" s="195">
        <v>3.6000000000000001</v>
      </c>
      <c r="I162" s="196"/>
      <c r="J162" s="14"/>
      <c r="K162" s="14"/>
      <c r="L162" s="192"/>
      <c r="M162" s="197"/>
      <c r="N162" s="198"/>
      <c r="O162" s="198"/>
      <c r="P162" s="198"/>
      <c r="Q162" s="198"/>
      <c r="R162" s="198"/>
      <c r="S162" s="198"/>
      <c r="T162" s="19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193" t="s">
        <v>133</v>
      </c>
      <c r="AU162" s="193" t="s">
        <v>83</v>
      </c>
      <c r="AV162" s="14" t="s">
        <v>83</v>
      </c>
      <c r="AW162" s="14" t="s">
        <v>31</v>
      </c>
      <c r="AX162" s="14" t="s">
        <v>74</v>
      </c>
      <c r="AY162" s="193" t="s">
        <v>125</v>
      </c>
    </row>
    <row r="163" s="13" customFormat="1">
      <c r="A163" s="13"/>
      <c r="B163" s="184"/>
      <c r="C163" s="13"/>
      <c r="D163" s="185" t="s">
        <v>133</v>
      </c>
      <c r="E163" s="186" t="s">
        <v>1</v>
      </c>
      <c r="F163" s="187" t="s">
        <v>164</v>
      </c>
      <c r="G163" s="13"/>
      <c r="H163" s="186" t="s">
        <v>1</v>
      </c>
      <c r="I163" s="188"/>
      <c r="J163" s="13"/>
      <c r="K163" s="13"/>
      <c r="L163" s="184"/>
      <c r="M163" s="189"/>
      <c r="N163" s="190"/>
      <c r="O163" s="190"/>
      <c r="P163" s="190"/>
      <c r="Q163" s="190"/>
      <c r="R163" s="190"/>
      <c r="S163" s="190"/>
      <c r="T163" s="19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6" t="s">
        <v>133</v>
      </c>
      <c r="AU163" s="186" t="s">
        <v>83</v>
      </c>
      <c r="AV163" s="13" t="s">
        <v>79</v>
      </c>
      <c r="AW163" s="13" t="s">
        <v>31</v>
      </c>
      <c r="AX163" s="13" t="s">
        <v>74</v>
      </c>
      <c r="AY163" s="186" t="s">
        <v>125</v>
      </c>
    </row>
    <row r="164" s="14" customFormat="1">
      <c r="A164" s="14"/>
      <c r="B164" s="192"/>
      <c r="C164" s="14"/>
      <c r="D164" s="185" t="s">
        <v>133</v>
      </c>
      <c r="E164" s="193" t="s">
        <v>1</v>
      </c>
      <c r="F164" s="194" t="s">
        <v>165</v>
      </c>
      <c r="G164" s="14"/>
      <c r="H164" s="195">
        <v>32.399999999999999</v>
      </c>
      <c r="I164" s="196"/>
      <c r="J164" s="14"/>
      <c r="K164" s="14"/>
      <c r="L164" s="192"/>
      <c r="M164" s="197"/>
      <c r="N164" s="198"/>
      <c r="O164" s="198"/>
      <c r="P164" s="198"/>
      <c r="Q164" s="198"/>
      <c r="R164" s="198"/>
      <c r="S164" s="198"/>
      <c r="T164" s="19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193" t="s">
        <v>133</v>
      </c>
      <c r="AU164" s="193" t="s">
        <v>83</v>
      </c>
      <c r="AV164" s="14" t="s">
        <v>83</v>
      </c>
      <c r="AW164" s="14" t="s">
        <v>31</v>
      </c>
      <c r="AX164" s="14" t="s">
        <v>74</v>
      </c>
      <c r="AY164" s="193" t="s">
        <v>125</v>
      </c>
    </row>
    <row r="165" s="14" customFormat="1">
      <c r="A165" s="14"/>
      <c r="B165" s="192"/>
      <c r="C165" s="14"/>
      <c r="D165" s="185" t="s">
        <v>133</v>
      </c>
      <c r="E165" s="193" t="s">
        <v>1</v>
      </c>
      <c r="F165" s="194" t="s">
        <v>166</v>
      </c>
      <c r="G165" s="14"/>
      <c r="H165" s="195">
        <v>22.800000000000001</v>
      </c>
      <c r="I165" s="196"/>
      <c r="J165" s="14"/>
      <c r="K165" s="14"/>
      <c r="L165" s="192"/>
      <c r="M165" s="197"/>
      <c r="N165" s="198"/>
      <c r="O165" s="198"/>
      <c r="P165" s="198"/>
      <c r="Q165" s="198"/>
      <c r="R165" s="198"/>
      <c r="S165" s="198"/>
      <c r="T165" s="19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3" t="s">
        <v>133</v>
      </c>
      <c r="AU165" s="193" t="s">
        <v>83</v>
      </c>
      <c r="AV165" s="14" t="s">
        <v>83</v>
      </c>
      <c r="AW165" s="14" t="s">
        <v>31</v>
      </c>
      <c r="AX165" s="14" t="s">
        <v>74</v>
      </c>
      <c r="AY165" s="193" t="s">
        <v>125</v>
      </c>
    </row>
    <row r="166" s="15" customFormat="1">
      <c r="A166" s="15"/>
      <c r="B166" s="200"/>
      <c r="C166" s="15"/>
      <c r="D166" s="185" t="s">
        <v>133</v>
      </c>
      <c r="E166" s="201" t="s">
        <v>1</v>
      </c>
      <c r="F166" s="202" t="s">
        <v>155</v>
      </c>
      <c r="G166" s="15"/>
      <c r="H166" s="203">
        <v>138</v>
      </c>
      <c r="I166" s="204"/>
      <c r="J166" s="15"/>
      <c r="K166" s="15"/>
      <c r="L166" s="200"/>
      <c r="M166" s="205"/>
      <c r="N166" s="206"/>
      <c r="O166" s="206"/>
      <c r="P166" s="206"/>
      <c r="Q166" s="206"/>
      <c r="R166" s="206"/>
      <c r="S166" s="206"/>
      <c r="T166" s="20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01" t="s">
        <v>133</v>
      </c>
      <c r="AU166" s="201" t="s">
        <v>83</v>
      </c>
      <c r="AV166" s="15" t="s">
        <v>131</v>
      </c>
      <c r="AW166" s="15" t="s">
        <v>31</v>
      </c>
      <c r="AX166" s="15" t="s">
        <v>79</v>
      </c>
      <c r="AY166" s="201" t="s">
        <v>125</v>
      </c>
    </row>
    <row r="167" s="2" customFormat="1" ht="37.8" customHeight="1">
      <c r="A167" s="37"/>
      <c r="B167" s="170"/>
      <c r="C167" s="171" t="s">
        <v>131</v>
      </c>
      <c r="D167" s="171" t="s">
        <v>127</v>
      </c>
      <c r="E167" s="172" t="s">
        <v>167</v>
      </c>
      <c r="F167" s="173" t="s">
        <v>168</v>
      </c>
      <c r="G167" s="174" t="s">
        <v>130</v>
      </c>
      <c r="H167" s="175">
        <v>8.6400000000000006</v>
      </c>
      <c r="I167" s="176"/>
      <c r="J167" s="177">
        <f>ROUND(I167*H167,2)</f>
        <v>0</v>
      </c>
      <c r="K167" s="173" t="s">
        <v>1</v>
      </c>
      <c r="L167" s="38"/>
      <c r="M167" s="178" t="s">
        <v>1</v>
      </c>
      <c r="N167" s="179" t="s">
        <v>39</v>
      </c>
      <c r="O167" s="76"/>
      <c r="P167" s="180">
        <f>O167*H167</f>
        <v>0</v>
      </c>
      <c r="Q167" s="180">
        <v>0</v>
      </c>
      <c r="R167" s="180">
        <f>Q167*H167</f>
        <v>0</v>
      </c>
      <c r="S167" s="180">
        <v>0</v>
      </c>
      <c r="T167" s="18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2" t="s">
        <v>131</v>
      </c>
      <c r="AT167" s="182" t="s">
        <v>127</v>
      </c>
      <c r="AU167" s="182" t="s">
        <v>83</v>
      </c>
      <c r="AY167" s="18" t="s">
        <v>125</v>
      </c>
      <c r="BE167" s="183">
        <f>IF(N167="základní",J167,0)</f>
        <v>0</v>
      </c>
      <c r="BF167" s="183">
        <f>IF(N167="snížená",J167,0)</f>
        <v>0</v>
      </c>
      <c r="BG167" s="183">
        <f>IF(N167="zákl. přenesená",J167,0)</f>
        <v>0</v>
      </c>
      <c r="BH167" s="183">
        <f>IF(N167="sníž. přenesená",J167,0)</f>
        <v>0</v>
      </c>
      <c r="BI167" s="183">
        <f>IF(N167="nulová",J167,0)</f>
        <v>0</v>
      </c>
      <c r="BJ167" s="18" t="s">
        <v>79</v>
      </c>
      <c r="BK167" s="183">
        <f>ROUND(I167*H167,2)</f>
        <v>0</v>
      </c>
      <c r="BL167" s="18" t="s">
        <v>131</v>
      </c>
      <c r="BM167" s="182" t="s">
        <v>169</v>
      </c>
    </row>
    <row r="168" s="13" customFormat="1">
      <c r="A168" s="13"/>
      <c r="B168" s="184"/>
      <c r="C168" s="13"/>
      <c r="D168" s="185" t="s">
        <v>133</v>
      </c>
      <c r="E168" s="186" t="s">
        <v>1</v>
      </c>
      <c r="F168" s="187" t="s">
        <v>170</v>
      </c>
      <c r="G168" s="13"/>
      <c r="H168" s="186" t="s">
        <v>1</v>
      </c>
      <c r="I168" s="188"/>
      <c r="J168" s="13"/>
      <c r="K168" s="13"/>
      <c r="L168" s="184"/>
      <c r="M168" s="189"/>
      <c r="N168" s="190"/>
      <c r="O168" s="190"/>
      <c r="P168" s="190"/>
      <c r="Q168" s="190"/>
      <c r="R168" s="190"/>
      <c r="S168" s="190"/>
      <c r="T168" s="19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6" t="s">
        <v>133</v>
      </c>
      <c r="AU168" s="186" t="s">
        <v>83</v>
      </c>
      <c r="AV168" s="13" t="s">
        <v>79</v>
      </c>
      <c r="AW168" s="13" t="s">
        <v>31</v>
      </c>
      <c r="AX168" s="13" t="s">
        <v>74</v>
      </c>
      <c r="AY168" s="186" t="s">
        <v>125</v>
      </c>
    </row>
    <row r="169" s="14" customFormat="1">
      <c r="A169" s="14"/>
      <c r="B169" s="192"/>
      <c r="C169" s="14"/>
      <c r="D169" s="185" t="s">
        <v>133</v>
      </c>
      <c r="E169" s="193" t="s">
        <v>1</v>
      </c>
      <c r="F169" s="194" t="s">
        <v>171</v>
      </c>
      <c r="G169" s="14"/>
      <c r="H169" s="195">
        <v>6.9119999999999999</v>
      </c>
      <c r="I169" s="196"/>
      <c r="J169" s="14"/>
      <c r="K169" s="14"/>
      <c r="L169" s="192"/>
      <c r="M169" s="197"/>
      <c r="N169" s="198"/>
      <c r="O169" s="198"/>
      <c r="P169" s="198"/>
      <c r="Q169" s="198"/>
      <c r="R169" s="198"/>
      <c r="S169" s="198"/>
      <c r="T169" s="19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93" t="s">
        <v>133</v>
      </c>
      <c r="AU169" s="193" t="s">
        <v>83</v>
      </c>
      <c r="AV169" s="14" t="s">
        <v>83</v>
      </c>
      <c r="AW169" s="14" t="s">
        <v>31</v>
      </c>
      <c r="AX169" s="14" t="s">
        <v>74</v>
      </c>
      <c r="AY169" s="193" t="s">
        <v>125</v>
      </c>
    </row>
    <row r="170" s="13" customFormat="1">
      <c r="A170" s="13"/>
      <c r="B170" s="184"/>
      <c r="C170" s="13"/>
      <c r="D170" s="185" t="s">
        <v>133</v>
      </c>
      <c r="E170" s="186" t="s">
        <v>1</v>
      </c>
      <c r="F170" s="187" t="s">
        <v>172</v>
      </c>
      <c r="G170" s="13"/>
      <c r="H170" s="186" t="s">
        <v>1</v>
      </c>
      <c r="I170" s="188"/>
      <c r="J170" s="13"/>
      <c r="K170" s="13"/>
      <c r="L170" s="184"/>
      <c r="M170" s="189"/>
      <c r="N170" s="190"/>
      <c r="O170" s="190"/>
      <c r="P170" s="190"/>
      <c r="Q170" s="190"/>
      <c r="R170" s="190"/>
      <c r="S170" s="190"/>
      <c r="T170" s="19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6" t="s">
        <v>133</v>
      </c>
      <c r="AU170" s="186" t="s">
        <v>83</v>
      </c>
      <c r="AV170" s="13" t="s">
        <v>79</v>
      </c>
      <c r="AW170" s="13" t="s">
        <v>31</v>
      </c>
      <c r="AX170" s="13" t="s">
        <v>74</v>
      </c>
      <c r="AY170" s="186" t="s">
        <v>125</v>
      </c>
    </row>
    <row r="171" s="14" customFormat="1">
      <c r="A171" s="14"/>
      <c r="B171" s="192"/>
      <c r="C171" s="14"/>
      <c r="D171" s="185" t="s">
        <v>133</v>
      </c>
      <c r="E171" s="193" t="s">
        <v>1</v>
      </c>
      <c r="F171" s="194" t="s">
        <v>173</v>
      </c>
      <c r="G171" s="14"/>
      <c r="H171" s="195">
        <v>0.57599999999999996</v>
      </c>
      <c r="I171" s="196"/>
      <c r="J171" s="14"/>
      <c r="K171" s="14"/>
      <c r="L171" s="192"/>
      <c r="M171" s="197"/>
      <c r="N171" s="198"/>
      <c r="O171" s="198"/>
      <c r="P171" s="198"/>
      <c r="Q171" s="198"/>
      <c r="R171" s="198"/>
      <c r="S171" s="198"/>
      <c r="T171" s="19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193" t="s">
        <v>133</v>
      </c>
      <c r="AU171" s="193" t="s">
        <v>83</v>
      </c>
      <c r="AV171" s="14" t="s">
        <v>83</v>
      </c>
      <c r="AW171" s="14" t="s">
        <v>31</v>
      </c>
      <c r="AX171" s="14" t="s">
        <v>74</v>
      </c>
      <c r="AY171" s="193" t="s">
        <v>125</v>
      </c>
    </row>
    <row r="172" s="13" customFormat="1">
      <c r="A172" s="13"/>
      <c r="B172" s="184"/>
      <c r="C172" s="13"/>
      <c r="D172" s="185" t="s">
        <v>133</v>
      </c>
      <c r="E172" s="186" t="s">
        <v>1</v>
      </c>
      <c r="F172" s="187" t="s">
        <v>174</v>
      </c>
      <c r="G172" s="13"/>
      <c r="H172" s="186" t="s">
        <v>1</v>
      </c>
      <c r="I172" s="188"/>
      <c r="J172" s="13"/>
      <c r="K172" s="13"/>
      <c r="L172" s="184"/>
      <c r="M172" s="189"/>
      <c r="N172" s="190"/>
      <c r="O172" s="190"/>
      <c r="P172" s="190"/>
      <c r="Q172" s="190"/>
      <c r="R172" s="190"/>
      <c r="S172" s="190"/>
      <c r="T172" s="19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6" t="s">
        <v>133</v>
      </c>
      <c r="AU172" s="186" t="s">
        <v>83</v>
      </c>
      <c r="AV172" s="13" t="s">
        <v>79</v>
      </c>
      <c r="AW172" s="13" t="s">
        <v>31</v>
      </c>
      <c r="AX172" s="13" t="s">
        <v>74</v>
      </c>
      <c r="AY172" s="186" t="s">
        <v>125</v>
      </c>
    </row>
    <row r="173" s="14" customFormat="1">
      <c r="A173" s="14"/>
      <c r="B173" s="192"/>
      <c r="C173" s="14"/>
      <c r="D173" s="185" t="s">
        <v>133</v>
      </c>
      <c r="E173" s="193" t="s">
        <v>1</v>
      </c>
      <c r="F173" s="194" t="s">
        <v>175</v>
      </c>
      <c r="G173" s="14"/>
      <c r="H173" s="195">
        <v>1.1519999999999999</v>
      </c>
      <c r="I173" s="196"/>
      <c r="J173" s="14"/>
      <c r="K173" s="14"/>
      <c r="L173" s="192"/>
      <c r="M173" s="197"/>
      <c r="N173" s="198"/>
      <c r="O173" s="198"/>
      <c r="P173" s="198"/>
      <c r="Q173" s="198"/>
      <c r="R173" s="198"/>
      <c r="S173" s="198"/>
      <c r="T173" s="19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193" t="s">
        <v>133</v>
      </c>
      <c r="AU173" s="193" t="s">
        <v>83</v>
      </c>
      <c r="AV173" s="14" t="s">
        <v>83</v>
      </c>
      <c r="AW173" s="14" t="s">
        <v>31</v>
      </c>
      <c r="AX173" s="14" t="s">
        <v>74</v>
      </c>
      <c r="AY173" s="193" t="s">
        <v>125</v>
      </c>
    </row>
    <row r="174" s="15" customFormat="1">
      <c r="A174" s="15"/>
      <c r="B174" s="200"/>
      <c r="C174" s="15"/>
      <c r="D174" s="185" t="s">
        <v>133</v>
      </c>
      <c r="E174" s="201" t="s">
        <v>1</v>
      </c>
      <c r="F174" s="202" t="s">
        <v>155</v>
      </c>
      <c r="G174" s="15"/>
      <c r="H174" s="203">
        <v>8.6400000000000006</v>
      </c>
      <c r="I174" s="204"/>
      <c r="J174" s="15"/>
      <c r="K174" s="15"/>
      <c r="L174" s="200"/>
      <c r="M174" s="205"/>
      <c r="N174" s="206"/>
      <c r="O174" s="206"/>
      <c r="P174" s="206"/>
      <c r="Q174" s="206"/>
      <c r="R174" s="206"/>
      <c r="S174" s="206"/>
      <c r="T174" s="20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01" t="s">
        <v>133</v>
      </c>
      <c r="AU174" s="201" t="s">
        <v>83</v>
      </c>
      <c r="AV174" s="15" t="s">
        <v>131</v>
      </c>
      <c r="AW174" s="15" t="s">
        <v>3</v>
      </c>
      <c r="AX174" s="15" t="s">
        <v>79</v>
      </c>
      <c r="AY174" s="201" t="s">
        <v>125</v>
      </c>
    </row>
    <row r="175" s="2" customFormat="1" ht="37.8" customHeight="1">
      <c r="A175" s="37"/>
      <c r="B175" s="170"/>
      <c r="C175" s="171" t="s">
        <v>176</v>
      </c>
      <c r="D175" s="171" t="s">
        <v>127</v>
      </c>
      <c r="E175" s="172" t="s">
        <v>177</v>
      </c>
      <c r="F175" s="173" t="s">
        <v>178</v>
      </c>
      <c r="G175" s="174" t="s">
        <v>130</v>
      </c>
      <c r="H175" s="175">
        <v>6</v>
      </c>
      <c r="I175" s="176"/>
      <c r="J175" s="177">
        <f>ROUND(I175*H175,2)</f>
        <v>0</v>
      </c>
      <c r="K175" s="173" t="s">
        <v>1</v>
      </c>
      <c r="L175" s="38"/>
      <c r="M175" s="178" t="s">
        <v>1</v>
      </c>
      <c r="N175" s="179" t="s">
        <v>39</v>
      </c>
      <c r="O175" s="76"/>
      <c r="P175" s="180">
        <f>O175*H175</f>
        <v>0</v>
      </c>
      <c r="Q175" s="180">
        <v>0</v>
      </c>
      <c r="R175" s="180">
        <f>Q175*H175</f>
        <v>0</v>
      </c>
      <c r="S175" s="180">
        <v>0</v>
      </c>
      <c r="T175" s="18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2" t="s">
        <v>131</v>
      </c>
      <c r="AT175" s="182" t="s">
        <v>127</v>
      </c>
      <c r="AU175" s="182" t="s">
        <v>83</v>
      </c>
      <c r="AY175" s="18" t="s">
        <v>125</v>
      </c>
      <c r="BE175" s="183">
        <f>IF(N175="základní",J175,0)</f>
        <v>0</v>
      </c>
      <c r="BF175" s="183">
        <f>IF(N175="snížená",J175,0)</f>
        <v>0</v>
      </c>
      <c r="BG175" s="183">
        <f>IF(N175="zákl. přenesená",J175,0)</f>
        <v>0</v>
      </c>
      <c r="BH175" s="183">
        <f>IF(N175="sníž. přenesená",J175,0)</f>
        <v>0</v>
      </c>
      <c r="BI175" s="183">
        <f>IF(N175="nulová",J175,0)</f>
        <v>0</v>
      </c>
      <c r="BJ175" s="18" t="s">
        <v>79</v>
      </c>
      <c r="BK175" s="183">
        <f>ROUND(I175*H175,2)</f>
        <v>0</v>
      </c>
      <c r="BL175" s="18" t="s">
        <v>131</v>
      </c>
      <c r="BM175" s="182" t="s">
        <v>179</v>
      </c>
    </row>
    <row r="176" s="13" customFormat="1">
      <c r="A176" s="13"/>
      <c r="B176" s="184"/>
      <c r="C176" s="13"/>
      <c r="D176" s="185" t="s">
        <v>133</v>
      </c>
      <c r="E176" s="186" t="s">
        <v>1</v>
      </c>
      <c r="F176" s="187" t="s">
        <v>180</v>
      </c>
      <c r="G176" s="13"/>
      <c r="H176" s="186" t="s">
        <v>1</v>
      </c>
      <c r="I176" s="188"/>
      <c r="J176" s="13"/>
      <c r="K176" s="13"/>
      <c r="L176" s="184"/>
      <c r="M176" s="189"/>
      <c r="N176" s="190"/>
      <c r="O176" s="190"/>
      <c r="P176" s="190"/>
      <c r="Q176" s="190"/>
      <c r="R176" s="190"/>
      <c r="S176" s="190"/>
      <c r="T176" s="19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6" t="s">
        <v>133</v>
      </c>
      <c r="AU176" s="186" t="s">
        <v>83</v>
      </c>
      <c r="AV176" s="13" t="s">
        <v>79</v>
      </c>
      <c r="AW176" s="13" t="s">
        <v>31</v>
      </c>
      <c r="AX176" s="13" t="s">
        <v>74</v>
      </c>
      <c r="AY176" s="186" t="s">
        <v>125</v>
      </c>
    </row>
    <row r="177" s="14" customFormat="1">
      <c r="A177" s="14"/>
      <c r="B177" s="192"/>
      <c r="C177" s="14"/>
      <c r="D177" s="185" t="s">
        <v>133</v>
      </c>
      <c r="E177" s="193" t="s">
        <v>1</v>
      </c>
      <c r="F177" s="194" t="s">
        <v>181</v>
      </c>
      <c r="G177" s="14"/>
      <c r="H177" s="195">
        <v>6</v>
      </c>
      <c r="I177" s="196"/>
      <c r="J177" s="14"/>
      <c r="K177" s="14"/>
      <c r="L177" s="192"/>
      <c r="M177" s="197"/>
      <c r="N177" s="198"/>
      <c r="O177" s="198"/>
      <c r="P177" s="198"/>
      <c r="Q177" s="198"/>
      <c r="R177" s="198"/>
      <c r="S177" s="198"/>
      <c r="T177" s="19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193" t="s">
        <v>133</v>
      </c>
      <c r="AU177" s="193" t="s">
        <v>83</v>
      </c>
      <c r="AV177" s="14" t="s">
        <v>83</v>
      </c>
      <c r="AW177" s="14" t="s">
        <v>31</v>
      </c>
      <c r="AX177" s="14" t="s">
        <v>74</v>
      </c>
      <c r="AY177" s="193" t="s">
        <v>125</v>
      </c>
    </row>
    <row r="178" s="15" customFormat="1">
      <c r="A178" s="15"/>
      <c r="B178" s="200"/>
      <c r="C178" s="15"/>
      <c r="D178" s="185" t="s">
        <v>133</v>
      </c>
      <c r="E178" s="201" t="s">
        <v>1</v>
      </c>
      <c r="F178" s="202" t="s">
        <v>155</v>
      </c>
      <c r="G178" s="15"/>
      <c r="H178" s="203">
        <v>6</v>
      </c>
      <c r="I178" s="204"/>
      <c r="J178" s="15"/>
      <c r="K178" s="15"/>
      <c r="L178" s="200"/>
      <c r="M178" s="205"/>
      <c r="N178" s="206"/>
      <c r="O178" s="206"/>
      <c r="P178" s="206"/>
      <c r="Q178" s="206"/>
      <c r="R178" s="206"/>
      <c r="S178" s="206"/>
      <c r="T178" s="20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01" t="s">
        <v>133</v>
      </c>
      <c r="AU178" s="201" t="s">
        <v>83</v>
      </c>
      <c r="AV178" s="15" t="s">
        <v>131</v>
      </c>
      <c r="AW178" s="15" t="s">
        <v>31</v>
      </c>
      <c r="AX178" s="15" t="s">
        <v>79</v>
      </c>
      <c r="AY178" s="201" t="s">
        <v>125</v>
      </c>
    </row>
    <row r="179" s="2" customFormat="1" ht="49.05" customHeight="1">
      <c r="A179" s="37"/>
      <c r="B179" s="170"/>
      <c r="C179" s="171" t="s">
        <v>182</v>
      </c>
      <c r="D179" s="171" t="s">
        <v>127</v>
      </c>
      <c r="E179" s="172" t="s">
        <v>183</v>
      </c>
      <c r="F179" s="173" t="s">
        <v>184</v>
      </c>
      <c r="G179" s="174" t="s">
        <v>130</v>
      </c>
      <c r="H179" s="175">
        <v>73.079999999999998</v>
      </c>
      <c r="I179" s="176"/>
      <c r="J179" s="177">
        <f>ROUND(I179*H179,2)</f>
        <v>0</v>
      </c>
      <c r="K179" s="173" t="s">
        <v>1</v>
      </c>
      <c r="L179" s="38"/>
      <c r="M179" s="178" t="s">
        <v>1</v>
      </c>
      <c r="N179" s="179" t="s">
        <v>39</v>
      </c>
      <c r="O179" s="76"/>
      <c r="P179" s="180">
        <f>O179*H179</f>
        <v>0</v>
      </c>
      <c r="Q179" s="180">
        <v>0</v>
      </c>
      <c r="R179" s="180">
        <f>Q179*H179</f>
        <v>0</v>
      </c>
      <c r="S179" s="180">
        <v>0</v>
      </c>
      <c r="T179" s="18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2" t="s">
        <v>131</v>
      </c>
      <c r="AT179" s="182" t="s">
        <v>127</v>
      </c>
      <c r="AU179" s="182" t="s">
        <v>83</v>
      </c>
      <c r="AY179" s="18" t="s">
        <v>125</v>
      </c>
      <c r="BE179" s="183">
        <f>IF(N179="základní",J179,0)</f>
        <v>0</v>
      </c>
      <c r="BF179" s="183">
        <f>IF(N179="snížená",J179,0)</f>
        <v>0</v>
      </c>
      <c r="BG179" s="183">
        <f>IF(N179="zákl. přenesená",J179,0)</f>
        <v>0</v>
      </c>
      <c r="BH179" s="183">
        <f>IF(N179="sníž. přenesená",J179,0)</f>
        <v>0</v>
      </c>
      <c r="BI179" s="183">
        <f>IF(N179="nulová",J179,0)</f>
        <v>0</v>
      </c>
      <c r="BJ179" s="18" t="s">
        <v>79</v>
      </c>
      <c r="BK179" s="183">
        <f>ROUND(I179*H179,2)</f>
        <v>0</v>
      </c>
      <c r="BL179" s="18" t="s">
        <v>131</v>
      </c>
      <c r="BM179" s="182" t="s">
        <v>185</v>
      </c>
    </row>
    <row r="180" s="14" customFormat="1">
      <c r="A180" s="14"/>
      <c r="B180" s="192"/>
      <c r="C180" s="14"/>
      <c r="D180" s="185" t="s">
        <v>133</v>
      </c>
      <c r="E180" s="193" t="s">
        <v>1</v>
      </c>
      <c r="F180" s="194" t="s">
        <v>186</v>
      </c>
      <c r="G180" s="14"/>
      <c r="H180" s="195">
        <v>73.079999999999998</v>
      </c>
      <c r="I180" s="196"/>
      <c r="J180" s="14"/>
      <c r="K180" s="14"/>
      <c r="L180" s="192"/>
      <c r="M180" s="197"/>
      <c r="N180" s="198"/>
      <c r="O180" s="198"/>
      <c r="P180" s="198"/>
      <c r="Q180" s="198"/>
      <c r="R180" s="198"/>
      <c r="S180" s="198"/>
      <c r="T180" s="19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193" t="s">
        <v>133</v>
      </c>
      <c r="AU180" s="193" t="s">
        <v>83</v>
      </c>
      <c r="AV180" s="14" t="s">
        <v>83</v>
      </c>
      <c r="AW180" s="14" t="s">
        <v>31</v>
      </c>
      <c r="AX180" s="14" t="s">
        <v>79</v>
      </c>
      <c r="AY180" s="193" t="s">
        <v>125</v>
      </c>
    </row>
    <row r="181" s="2" customFormat="1" ht="49.05" customHeight="1">
      <c r="A181" s="37"/>
      <c r="B181" s="170"/>
      <c r="C181" s="171" t="s">
        <v>187</v>
      </c>
      <c r="D181" s="171" t="s">
        <v>127</v>
      </c>
      <c r="E181" s="172" t="s">
        <v>188</v>
      </c>
      <c r="F181" s="173" t="s">
        <v>189</v>
      </c>
      <c r="G181" s="174" t="s">
        <v>130</v>
      </c>
      <c r="H181" s="175">
        <v>94.507999999999996</v>
      </c>
      <c r="I181" s="176"/>
      <c r="J181" s="177">
        <f>ROUND(I181*H181,2)</f>
        <v>0</v>
      </c>
      <c r="K181" s="173" t="s">
        <v>1</v>
      </c>
      <c r="L181" s="38"/>
      <c r="M181" s="178" t="s">
        <v>1</v>
      </c>
      <c r="N181" s="179" t="s">
        <v>39</v>
      </c>
      <c r="O181" s="76"/>
      <c r="P181" s="180">
        <f>O181*H181</f>
        <v>0</v>
      </c>
      <c r="Q181" s="180">
        <v>0</v>
      </c>
      <c r="R181" s="180">
        <f>Q181*H181</f>
        <v>0</v>
      </c>
      <c r="S181" s="180">
        <v>0</v>
      </c>
      <c r="T181" s="18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2" t="s">
        <v>131</v>
      </c>
      <c r="AT181" s="182" t="s">
        <v>127</v>
      </c>
      <c r="AU181" s="182" t="s">
        <v>83</v>
      </c>
      <c r="AY181" s="18" t="s">
        <v>125</v>
      </c>
      <c r="BE181" s="183">
        <f>IF(N181="základní",J181,0)</f>
        <v>0</v>
      </c>
      <c r="BF181" s="183">
        <f>IF(N181="snížená",J181,0)</f>
        <v>0</v>
      </c>
      <c r="BG181" s="183">
        <f>IF(N181="zákl. přenesená",J181,0)</f>
        <v>0</v>
      </c>
      <c r="BH181" s="183">
        <f>IF(N181="sníž. přenesená",J181,0)</f>
        <v>0</v>
      </c>
      <c r="BI181" s="183">
        <f>IF(N181="nulová",J181,0)</f>
        <v>0</v>
      </c>
      <c r="BJ181" s="18" t="s">
        <v>79</v>
      </c>
      <c r="BK181" s="183">
        <f>ROUND(I181*H181,2)</f>
        <v>0</v>
      </c>
      <c r="BL181" s="18" t="s">
        <v>131</v>
      </c>
      <c r="BM181" s="182" t="s">
        <v>190</v>
      </c>
    </row>
    <row r="182" s="14" customFormat="1">
      <c r="A182" s="14"/>
      <c r="B182" s="192"/>
      <c r="C182" s="14"/>
      <c r="D182" s="185" t="s">
        <v>133</v>
      </c>
      <c r="E182" s="193" t="s">
        <v>1</v>
      </c>
      <c r="F182" s="194" t="s">
        <v>191</v>
      </c>
      <c r="G182" s="14"/>
      <c r="H182" s="195">
        <v>34.537999999999997</v>
      </c>
      <c r="I182" s="196"/>
      <c r="J182" s="14"/>
      <c r="K182" s="14"/>
      <c r="L182" s="192"/>
      <c r="M182" s="197"/>
      <c r="N182" s="198"/>
      <c r="O182" s="198"/>
      <c r="P182" s="198"/>
      <c r="Q182" s="198"/>
      <c r="R182" s="198"/>
      <c r="S182" s="198"/>
      <c r="T182" s="19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193" t="s">
        <v>133</v>
      </c>
      <c r="AU182" s="193" t="s">
        <v>83</v>
      </c>
      <c r="AV182" s="14" t="s">
        <v>83</v>
      </c>
      <c r="AW182" s="14" t="s">
        <v>31</v>
      </c>
      <c r="AX182" s="14" t="s">
        <v>74</v>
      </c>
      <c r="AY182" s="193" t="s">
        <v>125</v>
      </c>
    </row>
    <row r="183" s="14" customFormat="1">
      <c r="A183" s="14"/>
      <c r="B183" s="192"/>
      <c r="C183" s="14"/>
      <c r="D183" s="185" t="s">
        <v>133</v>
      </c>
      <c r="E183" s="193" t="s">
        <v>1</v>
      </c>
      <c r="F183" s="194" t="s">
        <v>192</v>
      </c>
      <c r="G183" s="14"/>
      <c r="H183" s="195">
        <v>59.969999999999999</v>
      </c>
      <c r="I183" s="196"/>
      <c r="J183" s="14"/>
      <c r="K183" s="14"/>
      <c r="L183" s="192"/>
      <c r="M183" s="197"/>
      <c r="N183" s="198"/>
      <c r="O183" s="198"/>
      <c r="P183" s="198"/>
      <c r="Q183" s="198"/>
      <c r="R183" s="198"/>
      <c r="S183" s="198"/>
      <c r="T183" s="19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193" t="s">
        <v>133</v>
      </c>
      <c r="AU183" s="193" t="s">
        <v>83</v>
      </c>
      <c r="AV183" s="14" t="s">
        <v>83</v>
      </c>
      <c r="AW183" s="14" t="s">
        <v>31</v>
      </c>
      <c r="AX183" s="14" t="s">
        <v>74</v>
      </c>
      <c r="AY183" s="193" t="s">
        <v>125</v>
      </c>
    </row>
    <row r="184" s="2" customFormat="1" ht="62.7" customHeight="1">
      <c r="A184" s="37"/>
      <c r="B184" s="170"/>
      <c r="C184" s="171" t="s">
        <v>193</v>
      </c>
      <c r="D184" s="171" t="s">
        <v>127</v>
      </c>
      <c r="E184" s="172" t="s">
        <v>194</v>
      </c>
      <c r="F184" s="173" t="s">
        <v>195</v>
      </c>
      <c r="G184" s="174" t="s">
        <v>130</v>
      </c>
      <c r="H184" s="175">
        <v>1417.6199999999999</v>
      </c>
      <c r="I184" s="176"/>
      <c r="J184" s="177">
        <f>ROUND(I184*H184,2)</f>
        <v>0</v>
      </c>
      <c r="K184" s="173" t="s">
        <v>1</v>
      </c>
      <c r="L184" s="38"/>
      <c r="M184" s="178" t="s">
        <v>1</v>
      </c>
      <c r="N184" s="179" t="s">
        <v>39</v>
      </c>
      <c r="O184" s="76"/>
      <c r="P184" s="180">
        <f>O184*H184</f>
        <v>0</v>
      </c>
      <c r="Q184" s="180">
        <v>0</v>
      </c>
      <c r="R184" s="180">
        <f>Q184*H184</f>
        <v>0</v>
      </c>
      <c r="S184" s="180">
        <v>0</v>
      </c>
      <c r="T184" s="18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2" t="s">
        <v>131</v>
      </c>
      <c r="AT184" s="182" t="s">
        <v>127</v>
      </c>
      <c r="AU184" s="182" t="s">
        <v>83</v>
      </c>
      <c r="AY184" s="18" t="s">
        <v>125</v>
      </c>
      <c r="BE184" s="183">
        <f>IF(N184="základní",J184,0)</f>
        <v>0</v>
      </c>
      <c r="BF184" s="183">
        <f>IF(N184="snížená",J184,0)</f>
        <v>0</v>
      </c>
      <c r="BG184" s="183">
        <f>IF(N184="zákl. přenesená",J184,0)</f>
        <v>0</v>
      </c>
      <c r="BH184" s="183">
        <f>IF(N184="sníž. přenesená",J184,0)</f>
        <v>0</v>
      </c>
      <c r="BI184" s="183">
        <f>IF(N184="nulová",J184,0)</f>
        <v>0</v>
      </c>
      <c r="BJ184" s="18" t="s">
        <v>79</v>
      </c>
      <c r="BK184" s="183">
        <f>ROUND(I184*H184,2)</f>
        <v>0</v>
      </c>
      <c r="BL184" s="18" t="s">
        <v>131</v>
      </c>
      <c r="BM184" s="182" t="s">
        <v>196</v>
      </c>
    </row>
    <row r="185" s="14" customFormat="1">
      <c r="A185" s="14"/>
      <c r="B185" s="192"/>
      <c r="C185" s="14"/>
      <c r="D185" s="185" t="s">
        <v>133</v>
      </c>
      <c r="E185" s="193" t="s">
        <v>1</v>
      </c>
      <c r="F185" s="194" t="s">
        <v>197</v>
      </c>
      <c r="G185" s="14"/>
      <c r="H185" s="195">
        <v>1417.6199999999999</v>
      </c>
      <c r="I185" s="196"/>
      <c r="J185" s="14"/>
      <c r="K185" s="14"/>
      <c r="L185" s="192"/>
      <c r="M185" s="197"/>
      <c r="N185" s="198"/>
      <c r="O185" s="198"/>
      <c r="P185" s="198"/>
      <c r="Q185" s="198"/>
      <c r="R185" s="198"/>
      <c r="S185" s="198"/>
      <c r="T185" s="19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93" t="s">
        <v>133</v>
      </c>
      <c r="AU185" s="193" t="s">
        <v>83</v>
      </c>
      <c r="AV185" s="14" t="s">
        <v>83</v>
      </c>
      <c r="AW185" s="14" t="s">
        <v>31</v>
      </c>
      <c r="AX185" s="14" t="s">
        <v>79</v>
      </c>
      <c r="AY185" s="193" t="s">
        <v>125</v>
      </c>
    </row>
    <row r="186" s="2" customFormat="1" ht="37.8" customHeight="1">
      <c r="A186" s="37"/>
      <c r="B186" s="170"/>
      <c r="C186" s="171" t="s">
        <v>198</v>
      </c>
      <c r="D186" s="171" t="s">
        <v>127</v>
      </c>
      <c r="E186" s="172" t="s">
        <v>199</v>
      </c>
      <c r="F186" s="173" t="s">
        <v>200</v>
      </c>
      <c r="G186" s="174" t="s">
        <v>130</v>
      </c>
      <c r="H186" s="175">
        <v>94.507999999999996</v>
      </c>
      <c r="I186" s="176"/>
      <c r="J186" s="177">
        <f>ROUND(I186*H186,2)</f>
        <v>0</v>
      </c>
      <c r="K186" s="173" t="s">
        <v>1</v>
      </c>
      <c r="L186" s="38"/>
      <c r="M186" s="178" t="s">
        <v>1</v>
      </c>
      <c r="N186" s="179" t="s">
        <v>39</v>
      </c>
      <c r="O186" s="76"/>
      <c r="P186" s="180">
        <f>O186*H186</f>
        <v>0</v>
      </c>
      <c r="Q186" s="180">
        <v>0</v>
      </c>
      <c r="R186" s="180">
        <f>Q186*H186</f>
        <v>0</v>
      </c>
      <c r="S186" s="180">
        <v>0</v>
      </c>
      <c r="T186" s="18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2" t="s">
        <v>131</v>
      </c>
      <c r="AT186" s="182" t="s">
        <v>127</v>
      </c>
      <c r="AU186" s="182" t="s">
        <v>83</v>
      </c>
      <c r="AY186" s="18" t="s">
        <v>125</v>
      </c>
      <c r="BE186" s="183">
        <f>IF(N186="základní",J186,0)</f>
        <v>0</v>
      </c>
      <c r="BF186" s="183">
        <f>IF(N186="snížená",J186,0)</f>
        <v>0</v>
      </c>
      <c r="BG186" s="183">
        <f>IF(N186="zákl. přenesená",J186,0)</f>
        <v>0</v>
      </c>
      <c r="BH186" s="183">
        <f>IF(N186="sníž. přenesená",J186,0)</f>
        <v>0</v>
      </c>
      <c r="BI186" s="183">
        <f>IF(N186="nulová",J186,0)</f>
        <v>0</v>
      </c>
      <c r="BJ186" s="18" t="s">
        <v>79</v>
      </c>
      <c r="BK186" s="183">
        <f>ROUND(I186*H186,2)</f>
        <v>0</v>
      </c>
      <c r="BL186" s="18" t="s">
        <v>131</v>
      </c>
      <c r="BM186" s="182" t="s">
        <v>201</v>
      </c>
    </row>
    <row r="187" s="2" customFormat="1" ht="76.35" customHeight="1">
      <c r="A187" s="37"/>
      <c r="B187" s="170"/>
      <c r="C187" s="171" t="s">
        <v>202</v>
      </c>
      <c r="D187" s="171" t="s">
        <v>127</v>
      </c>
      <c r="E187" s="172" t="s">
        <v>203</v>
      </c>
      <c r="F187" s="173" t="s">
        <v>204</v>
      </c>
      <c r="G187" s="174" t="s">
        <v>130</v>
      </c>
      <c r="H187" s="175">
        <v>73.079999999999998</v>
      </c>
      <c r="I187" s="176"/>
      <c r="J187" s="177">
        <f>ROUND(I187*H187,2)</f>
        <v>0</v>
      </c>
      <c r="K187" s="173" t="s">
        <v>1</v>
      </c>
      <c r="L187" s="38"/>
      <c r="M187" s="178" t="s">
        <v>1</v>
      </c>
      <c r="N187" s="179" t="s">
        <v>39</v>
      </c>
      <c r="O187" s="76"/>
      <c r="P187" s="180">
        <f>O187*H187</f>
        <v>0</v>
      </c>
      <c r="Q187" s="180">
        <v>0</v>
      </c>
      <c r="R187" s="180">
        <f>Q187*H187</f>
        <v>0</v>
      </c>
      <c r="S187" s="180">
        <v>0</v>
      </c>
      <c r="T187" s="18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2" t="s">
        <v>131</v>
      </c>
      <c r="AT187" s="182" t="s">
        <v>127</v>
      </c>
      <c r="AU187" s="182" t="s">
        <v>83</v>
      </c>
      <c r="AY187" s="18" t="s">
        <v>125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8" t="s">
        <v>79</v>
      </c>
      <c r="BK187" s="183">
        <f>ROUND(I187*H187,2)</f>
        <v>0</v>
      </c>
      <c r="BL187" s="18" t="s">
        <v>131</v>
      </c>
      <c r="BM187" s="182" t="s">
        <v>205</v>
      </c>
    </row>
    <row r="188" s="2" customFormat="1" ht="37.8" customHeight="1">
      <c r="A188" s="37"/>
      <c r="B188" s="170"/>
      <c r="C188" s="171" t="s">
        <v>206</v>
      </c>
      <c r="D188" s="171" t="s">
        <v>127</v>
      </c>
      <c r="E188" s="172" t="s">
        <v>207</v>
      </c>
      <c r="F188" s="173" t="s">
        <v>208</v>
      </c>
      <c r="G188" s="174" t="s">
        <v>209</v>
      </c>
      <c r="H188" s="175">
        <v>170.114</v>
      </c>
      <c r="I188" s="176"/>
      <c r="J188" s="177">
        <f>ROUND(I188*H188,2)</f>
        <v>0</v>
      </c>
      <c r="K188" s="173" t="s">
        <v>1</v>
      </c>
      <c r="L188" s="38"/>
      <c r="M188" s="178" t="s">
        <v>1</v>
      </c>
      <c r="N188" s="179" t="s">
        <v>39</v>
      </c>
      <c r="O188" s="76"/>
      <c r="P188" s="180">
        <f>O188*H188</f>
        <v>0</v>
      </c>
      <c r="Q188" s="180">
        <v>0</v>
      </c>
      <c r="R188" s="180">
        <f>Q188*H188</f>
        <v>0</v>
      </c>
      <c r="S188" s="180">
        <v>0</v>
      </c>
      <c r="T188" s="18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2" t="s">
        <v>131</v>
      </c>
      <c r="AT188" s="182" t="s">
        <v>127</v>
      </c>
      <c r="AU188" s="182" t="s">
        <v>83</v>
      </c>
      <c r="AY188" s="18" t="s">
        <v>125</v>
      </c>
      <c r="BE188" s="183">
        <f>IF(N188="základní",J188,0)</f>
        <v>0</v>
      </c>
      <c r="BF188" s="183">
        <f>IF(N188="snížená",J188,0)</f>
        <v>0</v>
      </c>
      <c r="BG188" s="183">
        <f>IF(N188="zákl. přenesená",J188,0)</f>
        <v>0</v>
      </c>
      <c r="BH188" s="183">
        <f>IF(N188="sníž. přenesená",J188,0)</f>
        <v>0</v>
      </c>
      <c r="BI188" s="183">
        <f>IF(N188="nulová",J188,0)</f>
        <v>0</v>
      </c>
      <c r="BJ188" s="18" t="s">
        <v>79</v>
      </c>
      <c r="BK188" s="183">
        <f>ROUND(I188*H188,2)</f>
        <v>0</v>
      </c>
      <c r="BL188" s="18" t="s">
        <v>131</v>
      </c>
      <c r="BM188" s="182" t="s">
        <v>210</v>
      </c>
    </row>
    <row r="189" s="14" customFormat="1">
      <c r="A189" s="14"/>
      <c r="B189" s="192"/>
      <c r="C189" s="14"/>
      <c r="D189" s="185" t="s">
        <v>133</v>
      </c>
      <c r="E189" s="193" t="s">
        <v>1</v>
      </c>
      <c r="F189" s="194" t="s">
        <v>211</v>
      </c>
      <c r="G189" s="14"/>
      <c r="H189" s="195">
        <v>170.114</v>
      </c>
      <c r="I189" s="196"/>
      <c r="J189" s="14"/>
      <c r="K189" s="14"/>
      <c r="L189" s="192"/>
      <c r="M189" s="197"/>
      <c r="N189" s="198"/>
      <c r="O189" s="198"/>
      <c r="P189" s="198"/>
      <c r="Q189" s="198"/>
      <c r="R189" s="198"/>
      <c r="S189" s="198"/>
      <c r="T189" s="19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193" t="s">
        <v>133</v>
      </c>
      <c r="AU189" s="193" t="s">
        <v>83</v>
      </c>
      <c r="AV189" s="14" t="s">
        <v>83</v>
      </c>
      <c r="AW189" s="14" t="s">
        <v>31</v>
      </c>
      <c r="AX189" s="14" t="s">
        <v>79</v>
      </c>
      <c r="AY189" s="193" t="s">
        <v>125</v>
      </c>
    </row>
    <row r="190" s="2" customFormat="1" ht="37.8" customHeight="1">
      <c r="A190" s="37"/>
      <c r="B190" s="170"/>
      <c r="C190" s="171" t="s">
        <v>212</v>
      </c>
      <c r="D190" s="171" t="s">
        <v>127</v>
      </c>
      <c r="E190" s="172" t="s">
        <v>213</v>
      </c>
      <c r="F190" s="173" t="s">
        <v>214</v>
      </c>
      <c r="G190" s="174" t="s">
        <v>130</v>
      </c>
      <c r="H190" s="175">
        <v>108.2</v>
      </c>
      <c r="I190" s="176"/>
      <c r="J190" s="177">
        <f>ROUND(I190*H190,2)</f>
        <v>0</v>
      </c>
      <c r="K190" s="173" t="s">
        <v>1</v>
      </c>
      <c r="L190" s="38"/>
      <c r="M190" s="178" t="s">
        <v>1</v>
      </c>
      <c r="N190" s="179" t="s">
        <v>39</v>
      </c>
      <c r="O190" s="76"/>
      <c r="P190" s="180">
        <f>O190*H190</f>
        <v>0</v>
      </c>
      <c r="Q190" s="180">
        <v>0</v>
      </c>
      <c r="R190" s="180">
        <f>Q190*H190</f>
        <v>0</v>
      </c>
      <c r="S190" s="180">
        <v>0</v>
      </c>
      <c r="T190" s="18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2" t="s">
        <v>131</v>
      </c>
      <c r="AT190" s="182" t="s">
        <v>127</v>
      </c>
      <c r="AU190" s="182" t="s">
        <v>83</v>
      </c>
      <c r="AY190" s="18" t="s">
        <v>125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8" t="s">
        <v>79</v>
      </c>
      <c r="BK190" s="183">
        <f>ROUND(I190*H190,2)</f>
        <v>0</v>
      </c>
      <c r="BL190" s="18" t="s">
        <v>131</v>
      </c>
      <c r="BM190" s="182" t="s">
        <v>215</v>
      </c>
    </row>
    <row r="191" s="13" customFormat="1">
      <c r="A191" s="13"/>
      <c r="B191" s="184"/>
      <c r="C191" s="13"/>
      <c r="D191" s="185" t="s">
        <v>133</v>
      </c>
      <c r="E191" s="186" t="s">
        <v>1</v>
      </c>
      <c r="F191" s="187" t="s">
        <v>145</v>
      </c>
      <c r="G191" s="13"/>
      <c r="H191" s="186" t="s">
        <v>1</v>
      </c>
      <c r="I191" s="188"/>
      <c r="J191" s="13"/>
      <c r="K191" s="13"/>
      <c r="L191" s="184"/>
      <c r="M191" s="189"/>
      <c r="N191" s="190"/>
      <c r="O191" s="190"/>
      <c r="P191" s="190"/>
      <c r="Q191" s="190"/>
      <c r="R191" s="190"/>
      <c r="S191" s="190"/>
      <c r="T191" s="19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6" t="s">
        <v>133</v>
      </c>
      <c r="AU191" s="186" t="s">
        <v>83</v>
      </c>
      <c r="AV191" s="13" t="s">
        <v>79</v>
      </c>
      <c r="AW191" s="13" t="s">
        <v>31</v>
      </c>
      <c r="AX191" s="13" t="s">
        <v>74</v>
      </c>
      <c r="AY191" s="186" t="s">
        <v>125</v>
      </c>
    </row>
    <row r="192" s="14" customFormat="1">
      <c r="A192" s="14"/>
      <c r="B192" s="192"/>
      <c r="C192" s="14"/>
      <c r="D192" s="185" t="s">
        <v>133</v>
      </c>
      <c r="E192" s="193" t="s">
        <v>1</v>
      </c>
      <c r="F192" s="194" t="s">
        <v>216</v>
      </c>
      <c r="G192" s="14"/>
      <c r="H192" s="195">
        <v>0.35999999999999999</v>
      </c>
      <c r="I192" s="196"/>
      <c r="J192" s="14"/>
      <c r="K192" s="14"/>
      <c r="L192" s="192"/>
      <c r="M192" s="197"/>
      <c r="N192" s="198"/>
      <c r="O192" s="198"/>
      <c r="P192" s="198"/>
      <c r="Q192" s="198"/>
      <c r="R192" s="198"/>
      <c r="S192" s="198"/>
      <c r="T192" s="19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193" t="s">
        <v>133</v>
      </c>
      <c r="AU192" s="193" t="s">
        <v>83</v>
      </c>
      <c r="AV192" s="14" t="s">
        <v>83</v>
      </c>
      <c r="AW192" s="14" t="s">
        <v>31</v>
      </c>
      <c r="AX192" s="14" t="s">
        <v>74</v>
      </c>
      <c r="AY192" s="193" t="s">
        <v>125</v>
      </c>
    </row>
    <row r="193" s="13" customFormat="1">
      <c r="A193" s="13"/>
      <c r="B193" s="184"/>
      <c r="C193" s="13"/>
      <c r="D193" s="185" t="s">
        <v>133</v>
      </c>
      <c r="E193" s="186" t="s">
        <v>1</v>
      </c>
      <c r="F193" s="187" t="s">
        <v>160</v>
      </c>
      <c r="G193" s="13"/>
      <c r="H193" s="186" t="s">
        <v>1</v>
      </c>
      <c r="I193" s="188"/>
      <c r="J193" s="13"/>
      <c r="K193" s="13"/>
      <c r="L193" s="184"/>
      <c r="M193" s="189"/>
      <c r="N193" s="190"/>
      <c r="O193" s="190"/>
      <c r="P193" s="190"/>
      <c r="Q193" s="190"/>
      <c r="R193" s="190"/>
      <c r="S193" s="190"/>
      <c r="T193" s="19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6" t="s">
        <v>133</v>
      </c>
      <c r="AU193" s="186" t="s">
        <v>83</v>
      </c>
      <c r="AV193" s="13" t="s">
        <v>79</v>
      </c>
      <c r="AW193" s="13" t="s">
        <v>31</v>
      </c>
      <c r="AX193" s="13" t="s">
        <v>74</v>
      </c>
      <c r="AY193" s="186" t="s">
        <v>125</v>
      </c>
    </row>
    <row r="194" s="14" customFormat="1">
      <c r="A194" s="14"/>
      <c r="B194" s="192"/>
      <c r="C194" s="14"/>
      <c r="D194" s="185" t="s">
        <v>133</v>
      </c>
      <c r="E194" s="193" t="s">
        <v>1</v>
      </c>
      <c r="F194" s="194" t="s">
        <v>217</v>
      </c>
      <c r="G194" s="14"/>
      <c r="H194" s="195">
        <v>30.800000000000001</v>
      </c>
      <c r="I194" s="196"/>
      <c r="J194" s="14"/>
      <c r="K194" s="14"/>
      <c r="L194" s="192"/>
      <c r="M194" s="197"/>
      <c r="N194" s="198"/>
      <c r="O194" s="198"/>
      <c r="P194" s="198"/>
      <c r="Q194" s="198"/>
      <c r="R194" s="198"/>
      <c r="S194" s="198"/>
      <c r="T194" s="19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193" t="s">
        <v>133</v>
      </c>
      <c r="AU194" s="193" t="s">
        <v>83</v>
      </c>
      <c r="AV194" s="14" t="s">
        <v>83</v>
      </c>
      <c r="AW194" s="14" t="s">
        <v>31</v>
      </c>
      <c r="AX194" s="14" t="s">
        <v>74</v>
      </c>
      <c r="AY194" s="193" t="s">
        <v>125</v>
      </c>
    </row>
    <row r="195" s="14" customFormat="1">
      <c r="A195" s="14"/>
      <c r="B195" s="192"/>
      <c r="C195" s="14"/>
      <c r="D195" s="185" t="s">
        <v>133</v>
      </c>
      <c r="E195" s="193" t="s">
        <v>1</v>
      </c>
      <c r="F195" s="194" t="s">
        <v>162</v>
      </c>
      <c r="G195" s="14"/>
      <c r="H195" s="195">
        <v>37.200000000000003</v>
      </c>
      <c r="I195" s="196"/>
      <c r="J195" s="14"/>
      <c r="K195" s="14"/>
      <c r="L195" s="192"/>
      <c r="M195" s="197"/>
      <c r="N195" s="198"/>
      <c r="O195" s="198"/>
      <c r="P195" s="198"/>
      <c r="Q195" s="198"/>
      <c r="R195" s="198"/>
      <c r="S195" s="198"/>
      <c r="T195" s="19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193" t="s">
        <v>133</v>
      </c>
      <c r="AU195" s="193" t="s">
        <v>83</v>
      </c>
      <c r="AV195" s="14" t="s">
        <v>83</v>
      </c>
      <c r="AW195" s="14" t="s">
        <v>31</v>
      </c>
      <c r="AX195" s="14" t="s">
        <v>74</v>
      </c>
      <c r="AY195" s="193" t="s">
        <v>125</v>
      </c>
    </row>
    <row r="196" s="13" customFormat="1">
      <c r="A196" s="13"/>
      <c r="B196" s="184"/>
      <c r="C196" s="13"/>
      <c r="D196" s="185" t="s">
        <v>133</v>
      </c>
      <c r="E196" s="186" t="s">
        <v>1</v>
      </c>
      <c r="F196" s="187" t="s">
        <v>164</v>
      </c>
      <c r="G196" s="13"/>
      <c r="H196" s="186" t="s">
        <v>1</v>
      </c>
      <c r="I196" s="188"/>
      <c r="J196" s="13"/>
      <c r="K196" s="13"/>
      <c r="L196" s="184"/>
      <c r="M196" s="189"/>
      <c r="N196" s="190"/>
      <c r="O196" s="190"/>
      <c r="P196" s="190"/>
      <c r="Q196" s="190"/>
      <c r="R196" s="190"/>
      <c r="S196" s="190"/>
      <c r="T196" s="19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6" t="s">
        <v>133</v>
      </c>
      <c r="AU196" s="186" t="s">
        <v>83</v>
      </c>
      <c r="AV196" s="13" t="s">
        <v>79</v>
      </c>
      <c r="AW196" s="13" t="s">
        <v>31</v>
      </c>
      <c r="AX196" s="13" t="s">
        <v>74</v>
      </c>
      <c r="AY196" s="186" t="s">
        <v>125</v>
      </c>
    </row>
    <row r="197" s="14" customFormat="1">
      <c r="A197" s="14"/>
      <c r="B197" s="192"/>
      <c r="C197" s="14"/>
      <c r="D197" s="185" t="s">
        <v>133</v>
      </c>
      <c r="E197" s="193" t="s">
        <v>1</v>
      </c>
      <c r="F197" s="194" t="s">
        <v>218</v>
      </c>
      <c r="G197" s="14"/>
      <c r="H197" s="195">
        <v>21.600000000000001</v>
      </c>
      <c r="I197" s="196"/>
      <c r="J197" s="14"/>
      <c r="K197" s="14"/>
      <c r="L197" s="192"/>
      <c r="M197" s="197"/>
      <c r="N197" s="198"/>
      <c r="O197" s="198"/>
      <c r="P197" s="198"/>
      <c r="Q197" s="198"/>
      <c r="R197" s="198"/>
      <c r="S197" s="198"/>
      <c r="T197" s="19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193" t="s">
        <v>133</v>
      </c>
      <c r="AU197" s="193" t="s">
        <v>83</v>
      </c>
      <c r="AV197" s="14" t="s">
        <v>83</v>
      </c>
      <c r="AW197" s="14" t="s">
        <v>31</v>
      </c>
      <c r="AX197" s="14" t="s">
        <v>74</v>
      </c>
      <c r="AY197" s="193" t="s">
        <v>125</v>
      </c>
    </row>
    <row r="198" s="14" customFormat="1">
      <c r="A198" s="14"/>
      <c r="B198" s="192"/>
      <c r="C198" s="14"/>
      <c r="D198" s="185" t="s">
        <v>133</v>
      </c>
      <c r="E198" s="193" t="s">
        <v>1</v>
      </c>
      <c r="F198" s="194" t="s">
        <v>219</v>
      </c>
      <c r="G198" s="14"/>
      <c r="H198" s="195">
        <v>18.239999999999998</v>
      </c>
      <c r="I198" s="196"/>
      <c r="J198" s="14"/>
      <c r="K198" s="14"/>
      <c r="L198" s="192"/>
      <c r="M198" s="197"/>
      <c r="N198" s="198"/>
      <c r="O198" s="198"/>
      <c r="P198" s="198"/>
      <c r="Q198" s="198"/>
      <c r="R198" s="198"/>
      <c r="S198" s="198"/>
      <c r="T198" s="19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193" t="s">
        <v>133</v>
      </c>
      <c r="AU198" s="193" t="s">
        <v>83</v>
      </c>
      <c r="AV198" s="14" t="s">
        <v>83</v>
      </c>
      <c r="AW198" s="14" t="s">
        <v>31</v>
      </c>
      <c r="AX198" s="14" t="s">
        <v>74</v>
      </c>
      <c r="AY198" s="193" t="s">
        <v>125</v>
      </c>
    </row>
    <row r="199" s="15" customFormat="1">
      <c r="A199" s="15"/>
      <c r="B199" s="200"/>
      <c r="C199" s="15"/>
      <c r="D199" s="185" t="s">
        <v>133</v>
      </c>
      <c r="E199" s="201" t="s">
        <v>1</v>
      </c>
      <c r="F199" s="202" t="s">
        <v>155</v>
      </c>
      <c r="G199" s="15"/>
      <c r="H199" s="203">
        <v>108.2</v>
      </c>
      <c r="I199" s="204"/>
      <c r="J199" s="15"/>
      <c r="K199" s="15"/>
      <c r="L199" s="200"/>
      <c r="M199" s="205"/>
      <c r="N199" s="206"/>
      <c r="O199" s="206"/>
      <c r="P199" s="206"/>
      <c r="Q199" s="206"/>
      <c r="R199" s="206"/>
      <c r="S199" s="206"/>
      <c r="T199" s="20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01" t="s">
        <v>133</v>
      </c>
      <c r="AU199" s="201" t="s">
        <v>83</v>
      </c>
      <c r="AV199" s="15" t="s">
        <v>131</v>
      </c>
      <c r="AW199" s="15" t="s">
        <v>31</v>
      </c>
      <c r="AX199" s="15" t="s">
        <v>79</v>
      </c>
      <c r="AY199" s="201" t="s">
        <v>125</v>
      </c>
    </row>
    <row r="200" s="2" customFormat="1" ht="62.7" customHeight="1">
      <c r="A200" s="37"/>
      <c r="B200" s="170"/>
      <c r="C200" s="171" t="s">
        <v>220</v>
      </c>
      <c r="D200" s="171" t="s">
        <v>127</v>
      </c>
      <c r="E200" s="172" t="s">
        <v>221</v>
      </c>
      <c r="F200" s="173" t="s">
        <v>222</v>
      </c>
      <c r="G200" s="174" t="s">
        <v>130</v>
      </c>
      <c r="H200" s="175">
        <v>23.736999999999998</v>
      </c>
      <c r="I200" s="176"/>
      <c r="J200" s="177">
        <f>ROUND(I200*H200,2)</f>
        <v>0</v>
      </c>
      <c r="K200" s="173" t="s">
        <v>1</v>
      </c>
      <c r="L200" s="38"/>
      <c r="M200" s="178" t="s">
        <v>1</v>
      </c>
      <c r="N200" s="179" t="s">
        <v>39</v>
      </c>
      <c r="O200" s="76"/>
      <c r="P200" s="180">
        <f>O200*H200</f>
        <v>0</v>
      </c>
      <c r="Q200" s="180">
        <v>0</v>
      </c>
      <c r="R200" s="180">
        <f>Q200*H200</f>
        <v>0</v>
      </c>
      <c r="S200" s="180">
        <v>0</v>
      </c>
      <c r="T200" s="18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2" t="s">
        <v>131</v>
      </c>
      <c r="AT200" s="182" t="s">
        <v>127</v>
      </c>
      <c r="AU200" s="182" t="s">
        <v>83</v>
      </c>
      <c r="AY200" s="18" t="s">
        <v>125</v>
      </c>
      <c r="BE200" s="183">
        <f>IF(N200="základní",J200,0)</f>
        <v>0</v>
      </c>
      <c r="BF200" s="183">
        <f>IF(N200="snížená",J200,0)</f>
        <v>0</v>
      </c>
      <c r="BG200" s="183">
        <f>IF(N200="zákl. přenesená",J200,0)</f>
        <v>0</v>
      </c>
      <c r="BH200" s="183">
        <f>IF(N200="sníž. přenesená",J200,0)</f>
        <v>0</v>
      </c>
      <c r="BI200" s="183">
        <f>IF(N200="nulová",J200,0)</f>
        <v>0</v>
      </c>
      <c r="BJ200" s="18" t="s">
        <v>79</v>
      </c>
      <c r="BK200" s="183">
        <f>ROUND(I200*H200,2)</f>
        <v>0</v>
      </c>
      <c r="BL200" s="18" t="s">
        <v>131</v>
      </c>
      <c r="BM200" s="182" t="s">
        <v>223</v>
      </c>
    </row>
    <row r="201" s="14" customFormat="1">
      <c r="A201" s="14"/>
      <c r="B201" s="192"/>
      <c r="C201" s="14"/>
      <c r="D201" s="185" t="s">
        <v>133</v>
      </c>
      <c r="E201" s="193" t="s">
        <v>1</v>
      </c>
      <c r="F201" s="194" t="s">
        <v>224</v>
      </c>
      <c r="G201" s="14"/>
      <c r="H201" s="195">
        <v>11.199999999999999</v>
      </c>
      <c r="I201" s="196"/>
      <c r="J201" s="14"/>
      <c r="K201" s="14"/>
      <c r="L201" s="192"/>
      <c r="M201" s="197"/>
      <c r="N201" s="198"/>
      <c r="O201" s="198"/>
      <c r="P201" s="198"/>
      <c r="Q201" s="198"/>
      <c r="R201" s="198"/>
      <c r="S201" s="198"/>
      <c r="T201" s="19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193" t="s">
        <v>133</v>
      </c>
      <c r="AU201" s="193" t="s">
        <v>83</v>
      </c>
      <c r="AV201" s="14" t="s">
        <v>83</v>
      </c>
      <c r="AW201" s="14" t="s">
        <v>31</v>
      </c>
      <c r="AX201" s="14" t="s">
        <v>74</v>
      </c>
      <c r="AY201" s="193" t="s">
        <v>125</v>
      </c>
    </row>
    <row r="202" s="14" customFormat="1">
      <c r="A202" s="14"/>
      <c r="B202" s="192"/>
      <c r="C202" s="14"/>
      <c r="D202" s="185" t="s">
        <v>133</v>
      </c>
      <c r="E202" s="193" t="s">
        <v>1</v>
      </c>
      <c r="F202" s="194" t="s">
        <v>225</v>
      </c>
      <c r="G202" s="14"/>
      <c r="H202" s="195">
        <v>-0.028000000000000001</v>
      </c>
      <c r="I202" s="196"/>
      <c r="J202" s="14"/>
      <c r="K202" s="14"/>
      <c r="L202" s="192"/>
      <c r="M202" s="197"/>
      <c r="N202" s="198"/>
      <c r="O202" s="198"/>
      <c r="P202" s="198"/>
      <c r="Q202" s="198"/>
      <c r="R202" s="198"/>
      <c r="S202" s="198"/>
      <c r="T202" s="19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193" t="s">
        <v>133</v>
      </c>
      <c r="AU202" s="193" t="s">
        <v>83</v>
      </c>
      <c r="AV202" s="14" t="s">
        <v>83</v>
      </c>
      <c r="AW202" s="14" t="s">
        <v>31</v>
      </c>
      <c r="AX202" s="14" t="s">
        <v>74</v>
      </c>
      <c r="AY202" s="193" t="s">
        <v>125</v>
      </c>
    </row>
    <row r="203" s="14" customFormat="1">
      <c r="A203" s="14"/>
      <c r="B203" s="192"/>
      <c r="C203" s="14"/>
      <c r="D203" s="185" t="s">
        <v>133</v>
      </c>
      <c r="E203" s="193" t="s">
        <v>1</v>
      </c>
      <c r="F203" s="194" t="s">
        <v>226</v>
      </c>
      <c r="G203" s="14"/>
      <c r="H203" s="195">
        <v>13.5</v>
      </c>
      <c r="I203" s="196"/>
      <c r="J203" s="14"/>
      <c r="K203" s="14"/>
      <c r="L203" s="192"/>
      <c r="M203" s="197"/>
      <c r="N203" s="198"/>
      <c r="O203" s="198"/>
      <c r="P203" s="198"/>
      <c r="Q203" s="198"/>
      <c r="R203" s="198"/>
      <c r="S203" s="198"/>
      <c r="T203" s="19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193" t="s">
        <v>133</v>
      </c>
      <c r="AU203" s="193" t="s">
        <v>83</v>
      </c>
      <c r="AV203" s="14" t="s">
        <v>83</v>
      </c>
      <c r="AW203" s="14" t="s">
        <v>31</v>
      </c>
      <c r="AX203" s="14" t="s">
        <v>74</v>
      </c>
      <c r="AY203" s="193" t="s">
        <v>125</v>
      </c>
    </row>
    <row r="204" s="14" customFormat="1">
      <c r="A204" s="14"/>
      <c r="B204" s="192"/>
      <c r="C204" s="14"/>
      <c r="D204" s="185" t="s">
        <v>133</v>
      </c>
      <c r="E204" s="193" t="s">
        <v>1</v>
      </c>
      <c r="F204" s="194" t="s">
        <v>227</v>
      </c>
      <c r="G204" s="14"/>
      <c r="H204" s="195">
        <v>-0.93500000000000005</v>
      </c>
      <c r="I204" s="196"/>
      <c r="J204" s="14"/>
      <c r="K204" s="14"/>
      <c r="L204" s="192"/>
      <c r="M204" s="197"/>
      <c r="N204" s="198"/>
      <c r="O204" s="198"/>
      <c r="P204" s="198"/>
      <c r="Q204" s="198"/>
      <c r="R204" s="198"/>
      <c r="S204" s="198"/>
      <c r="T204" s="19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193" t="s">
        <v>133</v>
      </c>
      <c r="AU204" s="193" t="s">
        <v>83</v>
      </c>
      <c r="AV204" s="14" t="s">
        <v>83</v>
      </c>
      <c r="AW204" s="14" t="s">
        <v>31</v>
      </c>
      <c r="AX204" s="14" t="s">
        <v>74</v>
      </c>
      <c r="AY204" s="193" t="s">
        <v>125</v>
      </c>
    </row>
    <row r="205" s="2" customFormat="1" ht="14.4" customHeight="1">
      <c r="A205" s="37"/>
      <c r="B205" s="170"/>
      <c r="C205" s="208" t="s">
        <v>228</v>
      </c>
      <c r="D205" s="208" t="s">
        <v>229</v>
      </c>
      <c r="E205" s="209" t="s">
        <v>230</v>
      </c>
      <c r="F205" s="210" t="s">
        <v>231</v>
      </c>
      <c r="G205" s="211" t="s">
        <v>209</v>
      </c>
      <c r="H205" s="212">
        <v>45.100000000000001</v>
      </c>
      <c r="I205" s="213"/>
      <c r="J205" s="214">
        <f>ROUND(I205*H205,2)</f>
        <v>0</v>
      </c>
      <c r="K205" s="210" t="s">
        <v>1</v>
      </c>
      <c r="L205" s="215"/>
      <c r="M205" s="216" t="s">
        <v>1</v>
      </c>
      <c r="N205" s="217" t="s">
        <v>39</v>
      </c>
      <c r="O205" s="76"/>
      <c r="P205" s="180">
        <f>O205*H205</f>
        <v>0</v>
      </c>
      <c r="Q205" s="180">
        <v>1</v>
      </c>
      <c r="R205" s="180">
        <f>Q205*H205</f>
        <v>45.100000000000001</v>
      </c>
      <c r="S205" s="180">
        <v>0</v>
      </c>
      <c r="T205" s="18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2" t="s">
        <v>198</v>
      </c>
      <c r="AT205" s="182" t="s">
        <v>229</v>
      </c>
      <c r="AU205" s="182" t="s">
        <v>83</v>
      </c>
      <c r="AY205" s="18" t="s">
        <v>125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8" t="s">
        <v>79</v>
      </c>
      <c r="BK205" s="183">
        <f>ROUND(I205*H205,2)</f>
        <v>0</v>
      </c>
      <c r="BL205" s="18" t="s">
        <v>131</v>
      </c>
      <c r="BM205" s="182" t="s">
        <v>232</v>
      </c>
    </row>
    <row r="206" s="14" customFormat="1">
      <c r="A206" s="14"/>
      <c r="B206" s="192"/>
      <c r="C206" s="14"/>
      <c r="D206" s="185" t="s">
        <v>133</v>
      </c>
      <c r="E206" s="193" t="s">
        <v>1</v>
      </c>
      <c r="F206" s="194" t="s">
        <v>233</v>
      </c>
      <c r="G206" s="14"/>
      <c r="H206" s="195">
        <v>45.100000000000001</v>
      </c>
      <c r="I206" s="196"/>
      <c r="J206" s="14"/>
      <c r="K206" s="14"/>
      <c r="L206" s="192"/>
      <c r="M206" s="197"/>
      <c r="N206" s="198"/>
      <c r="O206" s="198"/>
      <c r="P206" s="198"/>
      <c r="Q206" s="198"/>
      <c r="R206" s="198"/>
      <c r="S206" s="198"/>
      <c r="T206" s="19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193" t="s">
        <v>133</v>
      </c>
      <c r="AU206" s="193" t="s">
        <v>83</v>
      </c>
      <c r="AV206" s="14" t="s">
        <v>83</v>
      </c>
      <c r="AW206" s="14" t="s">
        <v>31</v>
      </c>
      <c r="AX206" s="14" t="s">
        <v>79</v>
      </c>
      <c r="AY206" s="193" t="s">
        <v>125</v>
      </c>
    </row>
    <row r="207" s="2" customFormat="1" ht="37.8" customHeight="1">
      <c r="A207" s="37"/>
      <c r="B207" s="170"/>
      <c r="C207" s="171" t="s">
        <v>234</v>
      </c>
      <c r="D207" s="171" t="s">
        <v>127</v>
      </c>
      <c r="E207" s="172" t="s">
        <v>235</v>
      </c>
      <c r="F207" s="173" t="s">
        <v>236</v>
      </c>
      <c r="G207" s="174" t="s">
        <v>237</v>
      </c>
      <c r="H207" s="175">
        <v>205.88900000000001</v>
      </c>
      <c r="I207" s="176"/>
      <c r="J207" s="177">
        <f>ROUND(I207*H207,2)</f>
        <v>0</v>
      </c>
      <c r="K207" s="173" t="s">
        <v>1</v>
      </c>
      <c r="L207" s="38"/>
      <c r="M207" s="178" t="s">
        <v>1</v>
      </c>
      <c r="N207" s="179" t="s">
        <v>39</v>
      </c>
      <c r="O207" s="76"/>
      <c r="P207" s="180">
        <f>O207*H207</f>
        <v>0</v>
      </c>
      <c r="Q207" s="180">
        <v>0</v>
      </c>
      <c r="R207" s="180">
        <f>Q207*H207</f>
        <v>0</v>
      </c>
      <c r="S207" s="180">
        <v>0</v>
      </c>
      <c r="T207" s="18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82" t="s">
        <v>131</v>
      </c>
      <c r="AT207" s="182" t="s">
        <v>127</v>
      </c>
      <c r="AU207" s="182" t="s">
        <v>83</v>
      </c>
      <c r="AY207" s="18" t="s">
        <v>125</v>
      </c>
      <c r="BE207" s="183">
        <f>IF(N207="základní",J207,0)</f>
        <v>0</v>
      </c>
      <c r="BF207" s="183">
        <f>IF(N207="snížená",J207,0)</f>
        <v>0</v>
      </c>
      <c r="BG207" s="183">
        <f>IF(N207="zákl. přenesená",J207,0)</f>
        <v>0</v>
      </c>
      <c r="BH207" s="183">
        <f>IF(N207="sníž. přenesená",J207,0)</f>
        <v>0</v>
      </c>
      <c r="BI207" s="183">
        <f>IF(N207="nulová",J207,0)</f>
        <v>0</v>
      </c>
      <c r="BJ207" s="18" t="s">
        <v>79</v>
      </c>
      <c r="BK207" s="183">
        <f>ROUND(I207*H207,2)</f>
        <v>0</v>
      </c>
      <c r="BL207" s="18" t="s">
        <v>131</v>
      </c>
      <c r="BM207" s="182" t="s">
        <v>238</v>
      </c>
    </row>
    <row r="208" s="14" customFormat="1">
      <c r="A208" s="14"/>
      <c r="B208" s="192"/>
      <c r="C208" s="14"/>
      <c r="D208" s="185" t="s">
        <v>133</v>
      </c>
      <c r="E208" s="193" t="s">
        <v>1</v>
      </c>
      <c r="F208" s="194" t="s">
        <v>239</v>
      </c>
      <c r="G208" s="14"/>
      <c r="H208" s="195">
        <v>179.69399999999999</v>
      </c>
      <c r="I208" s="196"/>
      <c r="J208" s="14"/>
      <c r="K208" s="14"/>
      <c r="L208" s="192"/>
      <c r="M208" s="197"/>
      <c r="N208" s="198"/>
      <c r="O208" s="198"/>
      <c r="P208" s="198"/>
      <c r="Q208" s="198"/>
      <c r="R208" s="198"/>
      <c r="S208" s="198"/>
      <c r="T208" s="19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193" t="s">
        <v>133</v>
      </c>
      <c r="AU208" s="193" t="s">
        <v>83</v>
      </c>
      <c r="AV208" s="14" t="s">
        <v>83</v>
      </c>
      <c r="AW208" s="14" t="s">
        <v>31</v>
      </c>
      <c r="AX208" s="14" t="s">
        <v>74</v>
      </c>
      <c r="AY208" s="193" t="s">
        <v>125</v>
      </c>
    </row>
    <row r="209" s="14" customFormat="1">
      <c r="A209" s="14"/>
      <c r="B209" s="192"/>
      <c r="C209" s="14"/>
      <c r="D209" s="185" t="s">
        <v>133</v>
      </c>
      <c r="E209" s="193" t="s">
        <v>1</v>
      </c>
      <c r="F209" s="194" t="s">
        <v>240</v>
      </c>
      <c r="G209" s="14"/>
      <c r="H209" s="195">
        <v>26.195</v>
      </c>
      <c r="I209" s="196"/>
      <c r="J209" s="14"/>
      <c r="K209" s="14"/>
      <c r="L209" s="192"/>
      <c r="M209" s="197"/>
      <c r="N209" s="198"/>
      <c r="O209" s="198"/>
      <c r="P209" s="198"/>
      <c r="Q209" s="198"/>
      <c r="R209" s="198"/>
      <c r="S209" s="198"/>
      <c r="T209" s="19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193" t="s">
        <v>133</v>
      </c>
      <c r="AU209" s="193" t="s">
        <v>83</v>
      </c>
      <c r="AV209" s="14" t="s">
        <v>83</v>
      </c>
      <c r="AW209" s="14" t="s">
        <v>31</v>
      </c>
      <c r="AX209" s="14" t="s">
        <v>74</v>
      </c>
      <c r="AY209" s="193" t="s">
        <v>125</v>
      </c>
    </row>
    <row r="210" s="2" customFormat="1" ht="14.4" customHeight="1">
      <c r="A210" s="37"/>
      <c r="B210" s="170"/>
      <c r="C210" s="208" t="s">
        <v>241</v>
      </c>
      <c r="D210" s="208" t="s">
        <v>229</v>
      </c>
      <c r="E210" s="209" t="s">
        <v>242</v>
      </c>
      <c r="F210" s="210" t="s">
        <v>243</v>
      </c>
      <c r="G210" s="211" t="s">
        <v>244</v>
      </c>
      <c r="H210" s="212">
        <v>5.1470000000000002</v>
      </c>
      <c r="I210" s="213"/>
      <c r="J210" s="214">
        <f>ROUND(I210*H210,2)</f>
        <v>0</v>
      </c>
      <c r="K210" s="210" t="s">
        <v>245</v>
      </c>
      <c r="L210" s="215"/>
      <c r="M210" s="216" t="s">
        <v>1</v>
      </c>
      <c r="N210" s="217" t="s">
        <v>39</v>
      </c>
      <c r="O210" s="76"/>
      <c r="P210" s="180">
        <f>O210*H210</f>
        <v>0</v>
      </c>
      <c r="Q210" s="180">
        <v>0.001</v>
      </c>
      <c r="R210" s="180">
        <f>Q210*H210</f>
        <v>0.0051470000000000005</v>
      </c>
      <c r="S210" s="180">
        <v>0</v>
      </c>
      <c r="T210" s="18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2" t="s">
        <v>198</v>
      </c>
      <c r="AT210" s="182" t="s">
        <v>229</v>
      </c>
      <c r="AU210" s="182" t="s">
        <v>83</v>
      </c>
      <c r="AY210" s="18" t="s">
        <v>125</v>
      </c>
      <c r="BE210" s="183">
        <f>IF(N210="základní",J210,0)</f>
        <v>0</v>
      </c>
      <c r="BF210" s="183">
        <f>IF(N210="snížená",J210,0)</f>
        <v>0</v>
      </c>
      <c r="BG210" s="183">
        <f>IF(N210="zákl. přenesená",J210,0)</f>
        <v>0</v>
      </c>
      <c r="BH210" s="183">
        <f>IF(N210="sníž. přenesená",J210,0)</f>
        <v>0</v>
      </c>
      <c r="BI210" s="183">
        <f>IF(N210="nulová",J210,0)</f>
        <v>0</v>
      </c>
      <c r="BJ210" s="18" t="s">
        <v>79</v>
      </c>
      <c r="BK210" s="183">
        <f>ROUND(I210*H210,2)</f>
        <v>0</v>
      </c>
      <c r="BL210" s="18" t="s">
        <v>131</v>
      </c>
      <c r="BM210" s="182" t="s">
        <v>246</v>
      </c>
    </row>
    <row r="211" s="14" customFormat="1">
      <c r="A211" s="14"/>
      <c r="B211" s="192"/>
      <c r="C211" s="14"/>
      <c r="D211" s="185" t="s">
        <v>133</v>
      </c>
      <c r="E211" s="193" t="s">
        <v>1</v>
      </c>
      <c r="F211" s="194" t="s">
        <v>247</v>
      </c>
      <c r="G211" s="14"/>
      <c r="H211" s="195">
        <v>5.1470000000000002</v>
      </c>
      <c r="I211" s="196"/>
      <c r="J211" s="14"/>
      <c r="K211" s="14"/>
      <c r="L211" s="192"/>
      <c r="M211" s="197"/>
      <c r="N211" s="198"/>
      <c r="O211" s="198"/>
      <c r="P211" s="198"/>
      <c r="Q211" s="198"/>
      <c r="R211" s="198"/>
      <c r="S211" s="198"/>
      <c r="T211" s="19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193" t="s">
        <v>133</v>
      </c>
      <c r="AU211" s="193" t="s">
        <v>83</v>
      </c>
      <c r="AV211" s="14" t="s">
        <v>83</v>
      </c>
      <c r="AW211" s="14" t="s">
        <v>31</v>
      </c>
      <c r="AX211" s="14" t="s">
        <v>79</v>
      </c>
      <c r="AY211" s="193" t="s">
        <v>125</v>
      </c>
    </row>
    <row r="212" s="2" customFormat="1" ht="24.15" customHeight="1">
      <c r="A212" s="37"/>
      <c r="B212" s="170"/>
      <c r="C212" s="171" t="s">
        <v>248</v>
      </c>
      <c r="D212" s="171" t="s">
        <v>127</v>
      </c>
      <c r="E212" s="172" t="s">
        <v>249</v>
      </c>
      <c r="F212" s="173" t="s">
        <v>250</v>
      </c>
      <c r="G212" s="174" t="s">
        <v>237</v>
      </c>
      <c r="H212" s="175">
        <v>179.69399999999999</v>
      </c>
      <c r="I212" s="176"/>
      <c r="J212" s="177">
        <f>ROUND(I212*H212,2)</f>
        <v>0</v>
      </c>
      <c r="K212" s="173" t="s">
        <v>1</v>
      </c>
      <c r="L212" s="38"/>
      <c r="M212" s="178" t="s">
        <v>1</v>
      </c>
      <c r="N212" s="179" t="s">
        <v>39</v>
      </c>
      <c r="O212" s="76"/>
      <c r="P212" s="180">
        <f>O212*H212</f>
        <v>0</v>
      </c>
      <c r="Q212" s="180">
        <v>0</v>
      </c>
      <c r="R212" s="180">
        <f>Q212*H212</f>
        <v>0</v>
      </c>
      <c r="S212" s="180">
        <v>0</v>
      </c>
      <c r="T212" s="18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82" t="s">
        <v>131</v>
      </c>
      <c r="AT212" s="182" t="s">
        <v>127</v>
      </c>
      <c r="AU212" s="182" t="s">
        <v>83</v>
      </c>
      <c r="AY212" s="18" t="s">
        <v>125</v>
      </c>
      <c r="BE212" s="183">
        <f>IF(N212="základní",J212,0)</f>
        <v>0</v>
      </c>
      <c r="BF212" s="183">
        <f>IF(N212="snížená",J212,0)</f>
        <v>0</v>
      </c>
      <c r="BG212" s="183">
        <f>IF(N212="zákl. přenesená",J212,0)</f>
        <v>0</v>
      </c>
      <c r="BH212" s="183">
        <f>IF(N212="sníž. přenesená",J212,0)</f>
        <v>0</v>
      </c>
      <c r="BI212" s="183">
        <f>IF(N212="nulová",J212,0)</f>
        <v>0</v>
      </c>
      <c r="BJ212" s="18" t="s">
        <v>79</v>
      </c>
      <c r="BK212" s="183">
        <f>ROUND(I212*H212,2)</f>
        <v>0</v>
      </c>
      <c r="BL212" s="18" t="s">
        <v>131</v>
      </c>
      <c r="BM212" s="182" t="s">
        <v>251</v>
      </c>
    </row>
    <row r="213" s="12" customFormat="1" ht="22.8" customHeight="1">
      <c r="A213" s="12"/>
      <c r="B213" s="157"/>
      <c r="C213" s="12"/>
      <c r="D213" s="158" t="s">
        <v>73</v>
      </c>
      <c r="E213" s="168" t="s">
        <v>83</v>
      </c>
      <c r="F213" s="168" t="s">
        <v>252</v>
      </c>
      <c r="G213" s="12"/>
      <c r="H213" s="12"/>
      <c r="I213" s="160"/>
      <c r="J213" s="169">
        <f>BK213</f>
        <v>0</v>
      </c>
      <c r="K213" s="12"/>
      <c r="L213" s="157"/>
      <c r="M213" s="162"/>
      <c r="N213" s="163"/>
      <c r="O213" s="163"/>
      <c r="P213" s="164">
        <f>SUM(P214:P249)</f>
        <v>0</v>
      </c>
      <c r="Q213" s="163"/>
      <c r="R213" s="164">
        <f>SUM(R214:R249)</f>
        <v>157.87665660000002</v>
      </c>
      <c r="S213" s="163"/>
      <c r="T213" s="165">
        <f>SUM(T214:T249)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58" t="s">
        <v>79</v>
      </c>
      <c r="AT213" s="166" t="s">
        <v>73</v>
      </c>
      <c r="AU213" s="166" t="s">
        <v>79</v>
      </c>
      <c r="AY213" s="158" t="s">
        <v>125</v>
      </c>
      <c r="BK213" s="167">
        <f>SUM(BK214:BK249)</f>
        <v>0</v>
      </c>
    </row>
    <row r="214" s="2" customFormat="1" ht="37.8" customHeight="1">
      <c r="A214" s="37"/>
      <c r="B214" s="170"/>
      <c r="C214" s="171" t="s">
        <v>8</v>
      </c>
      <c r="D214" s="171" t="s">
        <v>127</v>
      </c>
      <c r="E214" s="172" t="s">
        <v>253</v>
      </c>
      <c r="F214" s="173" t="s">
        <v>254</v>
      </c>
      <c r="G214" s="174" t="s">
        <v>130</v>
      </c>
      <c r="H214" s="175">
        <v>16.061</v>
      </c>
      <c r="I214" s="176"/>
      <c r="J214" s="177">
        <f>ROUND(I214*H214,2)</f>
        <v>0</v>
      </c>
      <c r="K214" s="173" t="s">
        <v>1</v>
      </c>
      <c r="L214" s="38"/>
      <c r="M214" s="178" t="s">
        <v>1</v>
      </c>
      <c r="N214" s="179" t="s">
        <v>39</v>
      </c>
      <c r="O214" s="76"/>
      <c r="P214" s="180">
        <f>O214*H214</f>
        <v>0</v>
      </c>
      <c r="Q214" s="180">
        <v>1.665</v>
      </c>
      <c r="R214" s="180">
        <f>Q214*H214</f>
        <v>26.741565000000001</v>
      </c>
      <c r="S214" s="180">
        <v>0</v>
      </c>
      <c r="T214" s="18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2" t="s">
        <v>131</v>
      </c>
      <c r="AT214" s="182" t="s">
        <v>127</v>
      </c>
      <c r="AU214" s="182" t="s">
        <v>83</v>
      </c>
      <c r="AY214" s="18" t="s">
        <v>125</v>
      </c>
      <c r="BE214" s="183">
        <f>IF(N214="základní",J214,0)</f>
        <v>0</v>
      </c>
      <c r="BF214" s="183">
        <f>IF(N214="snížená",J214,0)</f>
        <v>0</v>
      </c>
      <c r="BG214" s="183">
        <f>IF(N214="zákl. přenesená",J214,0)</f>
        <v>0</v>
      </c>
      <c r="BH214" s="183">
        <f>IF(N214="sníž. přenesená",J214,0)</f>
        <v>0</v>
      </c>
      <c r="BI214" s="183">
        <f>IF(N214="nulová",J214,0)</f>
        <v>0</v>
      </c>
      <c r="BJ214" s="18" t="s">
        <v>79</v>
      </c>
      <c r="BK214" s="183">
        <f>ROUND(I214*H214,2)</f>
        <v>0</v>
      </c>
      <c r="BL214" s="18" t="s">
        <v>131</v>
      </c>
      <c r="BM214" s="182" t="s">
        <v>255</v>
      </c>
    </row>
    <row r="215" s="14" customFormat="1">
      <c r="A215" s="14"/>
      <c r="B215" s="192"/>
      <c r="C215" s="14"/>
      <c r="D215" s="185" t="s">
        <v>133</v>
      </c>
      <c r="E215" s="193" t="s">
        <v>1</v>
      </c>
      <c r="F215" s="194" t="s">
        <v>256</v>
      </c>
      <c r="G215" s="14"/>
      <c r="H215" s="195">
        <v>8.048</v>
      </c>
      <c r="I215" s="196"/>
      <c r="J215" s="14"/>
      <c r="K215" s="14"/>
      <c r="L215" s="192"/>
      <c r="M215" s="197"/>
      <c r="N215" s="198"/>
      <c r="O215" s="198"/>
      <c r="P215" s="198"/>
      <c r="Q215" s="198"/>
      <c r="R215" s="198"/>
      <c r="S215" s="198"/>
      <c r="T215" s="19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193" t="s">
        <v>133</v>
      </c>
      <c r="AU215" s="193" t="s">
        <v>83</v>
      </c>
      <c r="AV215" s="14" t="s">
        <v>83</v>
      </c>
      <c r="AW215" s="14" t="s">
        <v>31</v>
      </c>
      <c r="AX215" s="14" t="s">
        <v>74</v>
      </c>
      <c r="AY215" s="193" t="s">
        <v>125</v>
      </c>
    </row>
    <row r="216" s="14" customFormat="1">
      <c r="A216" s="14"/>
      <c r="B216" s="192"/>
      <c r="C216" s="14"/>
      <c r="D216" s="185" t="s">
        <v>133</v>
      </c>
      <c r="E216" s="193" t="s">
        <v>1</v>
      </c>
      <c r="F216" s="194" t="s">
        <v>257</v>
      </c>
      <c r="G216" s="14"/>
      <c r="H216" s="195">
        <v>-0.39500000000000002</v>
      </c>
      <c r="I216" s="196"/>
      <c r="J216" s="14"/>
      <c r="K216" s="14"/>
      <c r="L216" s="192"/>
      <c r="M216" s="197"/>
      <c r="N216" s="198"/>
      <c r="O216" s="198"/>
      <c r="P216" s="198"/>
      <c r="Q216" s="198"/>
      <c r="R216" s="198"/>
      <c r="S216" s="198"/>
      <c r="T216" s="19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193" t="s">
        <v>133</v>
      </c>
      <c r="AU216" s="193" t="s">
        <v>83</v>
      </c>
      <c r="AV216" s="14" t="s">
        <v>83</v>
      </c>
      <c r="AW216" s="14" t="s">
        <v>31</v>
      </c>
      <c r="AX216" s="14" t="s">
        <v>74</v>
      </c>
      <c r="AY216" s="193" t="s">
        <v>125</v>
      </c>
    </row>
    <row r="217" s="14" customFormat="1">
      <c r="A217" s="14"/>
      <c r="B217" s="192"/>
      <c r="C217" s="14"/>
      <c r="D217" s="185" t="s">
        <v>133</v>
      </c>
      <c r="E217" s="193" t="s">
        <v>1</v>
      </c>
      <c r="F217" s="194" t="s">
        <v>258</v>
      </c>
      <c r="G217" s="14"/>
      <c r="H217" s="195">
        <v>8.4079999999999995</v>
      </c>
      <c r="I217" s="196"/>
      <c r="J217" s="14"/>
      <c r="K217" s="14"/>
      <c r="L217" s="192"/>
      <c r="M217" s="197"/>
      <c r="N217" s="198"/>
      <c r="O217" s="198"/>
      <c r="P217" s="198"/>
      <c r="Q217" s="198"/>
      <c r="R217" s="198"/>
      <c r="S217" s="198"/>
      <c r="T217" s="19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193" t="s">
        <v>133</v>
      </c>
      <c r="AU217" s="193" t="s">
        <v>83</v>
      </c>
      <c r="AV217" s="14" t="s">
        <v>83</v>
      </c>
      <c r="AW217" s="14" t="s">
        <v>31</v>
      </c>
      <c r="AX217" s="14" t="s">
        <v>74</v>
      </c>
      <c r="AY217" s="193" t="s">
        <v>125</v>
      </c>
    </row>
    <row r="218" s="2" customFormat="1" ht="37.8" customHeight="1">
      <c r="A218" s="37"/>
      <c r="B218" s="170"/>
      <c r="C218" s="171" t="s">
        <v>259</v>
      </c>
      <c r="D218" s="171" t="s">
        <v>127</v>
      </c>
      <c r="E218" s="172" t="s">
        <v>260</v>
      </c>
      <c r="F218" s="173" t="s">
        <v>261</v>
      </c>
      <c r="G218" s="174" t="s">
        <v>237</v>
      </c>
      <c r="H218" s="175">
        <v>64.640000000000001</v>
      </c>
      <c r="I218" s="176"/>
      <c r="J218" s="177">
        <f>ROUND(I218*H218,2)</f>
        <v>0</v>
      </c>
      <c r="K218" s="173" t="s">
        <v>1</v>
      </c>
      <c r="L218" s="38"/>
      <c r="M218" s="178" t="s">
        <v>1</v>
      </c>
      <c r="N218" s="179" t="s">
        <v>39</v>
      </c>
      <c r="O218" s="76"/>
      <c r="P218" s="180">
        <f>O218*H218</f>
        <v>0</v>
      </c>
      <c r="Q218" s="180">
        <v>0.00017000000000000001</v>
      </c>
      <c r="R218" s="180">
        <f>Q218*H218</f>
        <v>0.010988800000000002</v>
      </c>
      <c r="S218" s="180">
        <v>0</v>
      </c>
      <c r="T218" s="18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82" t="s">
        <v>131</v>
      </c>
      <c r="AT218" s="182" t="s">
        <v>127</v>
      </c>
      <c r="AU218" s="182" t="s">
        <v>83</v>
      </c>
      <c r="AY218" s="18" t="s">
        <v>125</v>
      </c>
      <c r="BE218" s="183">
        <f>IF(N218="základní",J218,0)</f>
        <v>0</v>
      </c>
      <c r="BF218" s="183">
        <f>IF(N218="snížená",J218,0)</f>
        <v>0</v>
      </c>
      <c r="BG218" s="183">
        <f>IF(N218="zákl. přenesená",J218,0)</f>
        <v>0</v>
      </c>
      <c r="BH218" s="183">
        <f>IF(N218="sníž. přenesená",J218,0)</f>
        <v>0</v>
      </c>
      <c r="BI218" s="183">
        <f>IF(N218="nulová",J218,0)</f>
        <v>0</v>
      </c>
      <c r="BJ218" s="18" t="s">
        <v>79</v>
      </c>
      <c r="BK218" s="183">
        <f>ROUND(I218*H218,2)</f>
        <v>0</v>
      </c>
      <c r="BL218" s="18" t="s">
        <v>131</v>
      </c>
      <c r="BM218" s="182" t="s">
        <v>262</v>
      </c>
    </row>
    <row r="219" s="14" customFormat="1">
      <c r="A219" s="14"/>
      <c r="B219" s="192"/>
      <c r="C219" s="14"/>
      <c r="D219" s="185" t="s">
        <v>133</v>
      </c>
      <c r="E219" s="193" t="s">
        <v>1</v>
      </c>
      <c r="F219" s="194" t="s">
        <v>263</v>
      </c>
      <c r="G219" s="14"/>
      <c r="H219" s="195">
        <v>64.640000000000001</v>
      </c>
      <c r="I219" s="196"/>
      <c r="J219" s="14"/>
      <c r="K219" s="14"/>
      <c r="L219" s="192"/>
      <c r="M219" s="197"/>
      <c r="N219" s="198"/>
      <c r="O219" s="198"/>
      <c r="P219" s="198"/>
      <c r="Q219" s="198"/>
      <c r="R219" s="198"/>
      <c r="S219" s="198"/>
      <c r="T219" s="19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193" t="s">
        <v>133</v>
      </c>
      <c r="AU219" s="193" t="s">
        <v>83</v>
      </c>
      <c r="AV219" s="14" t="s">
        <v>83</v>
      </c>
      <c r="AW219" s="14" t="s">
        <v>31</v>
      </c>
      <c r="AX219" s="14" t="s">
        <v>79</v>
      </c>
      <c r="AY219" s="193" t="s">
        <v>125</v>
      </c>
    </row>
    <row r="220" s="2" customFormat="1" ht="24.15" customHeight="1">
      <c r="A220" s="37"/>
      <c r="B220" s="170"/>
      <c r="C220" s="208" t="s">
        <v>264</v>
      </c>
      <c r="D220" s="208" t="s">
        <v>229</v>
      </c>
      <c r="E220" s="209" t="s">
        <v>265</v>
      </c>
      <c r="F220" s="210" t="s">
        <v>266</v>
      </c>
      <c r="G220" s="211" t="s">
        <v>237</v>
      </c>
      <c r="H220" s="212">
        <v>96.575999999999993</v>
      </c>
      <c r="I220" s="213"/>
      <c r="J220" s="214">
        <f>ROUND(I220*H220,2)</f>
        <v>0</v>
      </c>
      <c r="K220" s="210" t="s">
        <v>1</v>
      </c>
      <c r="L220" s="215"/>
      <c r="M220" s="216" t="s">
        <v>1</v>
      </c>
      <c r="N220" s="217" t="s">
        <v>39</v>
      </c>
      <c r="O220" s="76"/>
      <c r="P220" s="180">
        <f>O220*H220</f>
        <v>0</v>
      </c>
      <c r="Q220" s="180">
        <v>0.00031</v>
      </c>
      <c r="R220" s="180">
        <f>Q220*H220</f>
        <v>0.029938559999999999</v>
      </c>
      <c r="S220" s="180">
        <v>0</v>
      </c>
      <c r="T220" s="18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2" t="s">
        <v>198</v>
      </c>
      <c r="AT220" s="182" t="s">
        <v>229</v>
      </c>
      <c r="AU220" s="182" t="s">
        <v>83</v>
      </c>
      <c r="AY220" s="18" t="s">
        <v>125</v>
      </c>
      <c r="BE220" s="183">
        <f>IF(N220="základní",J220,0)</f>
        <v>0</v>
      </c>
      <c r="BF220" s="183">
        <f>IF(N220="snížená",J220,0)</f>
        <v>0</v>
      </c>
      <c r="BG220" s="183">
        <f>IF(N220="zákl. přenesená",J220,0)</f>
        <v>0</v>
      </c>
      <c r="BH220" s="183">
        <f>IF(N220="sníž. přenesená",J220,0)</f>
        <v>0</v>
      </c>
      <c r="BI220" s="183">
        <f>IF(N220="nulová",J220,0)</f>
        <v>0</v>
      </c>
      <c r="BJ220" s="18" t="s">
        <v>79</v>
      </c>
      <c r="BK220" s="183">
        <f>ROUND(I220*H220,2)</f>
        <v>0</v>
      </c>
      <c r="BL220" s="18" t="s">
        <v>131</v>
      </c>
      <c r="BM220" s="182" t="s">
        <v>267</v>
      </c>
    </row>
    <row r="221" s="14" customFormat="1">
      <c r="A221" s="14"/>
      <c r="B221" s="192"/>
      <c r="C221" s="14"/>
      <c r="D221" s="185" t="s">
        <v>133</v>
      </c>
      <c r="E221" s="193" t="s">
        <v>1</v>
      </c>
      <c r="F221" s="194" t="s">
        <v>268</v>
      </c>
      <c r="G221" s="14"/>
      <c r="H221" s="195">
        <v>96.575999999999993</v>
      </c>
      <c r="I221" s="196"/>
      <c r="J221" s="14"/>
      <c r="K221" s="14"/>
      <c r="L221" s="192"/>
      <c r="M221" s="197"/>
      <c r="N221" s="198"/>
      <c r="O221" s="198"/>
      <c r="P221" s="198"/>
      <c r="Q221" s="198"/>
      <c r="R221" s="198"/>
      <c r="S221" s="198"/>
      <c r="T221" s="19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193" t="s">
        <v>133</v>
      </c>
      <c r="AU221" s="193" t="s">
        <v>83</v>
      </c>
      <c r="AV221" s="14" t="s">
        <v>83</v>
      </c>
      <c r="AW221" s="14" t="s">
        <v>31</v>
      </c>
      <c r="AX221" s="14" t="s">
        <v>79</v>
      </c>
      <c r="AY221" s="193" t="s">
        <v>125</v>
      </c>
    </row>
    <row r="222" s="2" customFormat="1" ht="14.4" customHeight="1">
      <c r="A222" s="37"/>
      <c r="B222" s="170"/>
      <c r="C222" s="208" t="s">
        <v>269</v>
      </c>
      <c r="D222" s="208" t="s">
        <v>229</v>
      </c>
      <c r="E222" s="209" t="s">
        <v>270</v>
      </c>
      <c r="F222" s="210" t="s">
        <v>271</v>
      </c>
      <c r="G222" s="211" t="s">
        <v>237</v>
      </c>
      <c r="H222" s="212">
        <v>77.567999999999998</v>
      </c>
      <c r="I222" s="213"/>
      <c r="J222" s="214">
        <f>ROUND(I222*H222,2)</f>
        <v>0</v>
      </c>
      <c r="K222" s="210" t="s">
        <v>1</v>
      </c>
      <c r="L222" s="215"/>
      <c r="M222" s="216" t="s">
        <v>1</v>
      </c>
      <c r="N222" s="217" t="s">
        <v>39</v>
      </c>
      <c r="O222" s="76"/>
      <c r="P222" s="180">
        <f>O222*H222</f>
        <v>0</v>
      </c>
      <c r="Q222" s="180">
        <v>0.00029999999999999997</v>
      </c>
      <c r="R222" s="180">
        <f>Q222*H222</f>
        <v>0.023270399999999997</v>
      </c>
      <c r="S222" s="180">
        <v>0</v>
      </c>
      <c r="T222" s="18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2" t="s">
        <v>198</v>
      </c>
      <c r="AT222" s="182" t="s">
        <v>229</v>
      </c>
      <c r="AU222" s="182" t="s">
        <v>83</v>
      </c>
      <c r="AY222" s="18" t="s">
        <v>125</v>
      </c>
      <c r="BE222" s="183">
        <f>IF(N222="základní",J222,0)</f>
        <v>0</v>
      </c>
      <c r="BF222" s="183">
        <f>IF(N222="snížená",J222,0)</f>
        <v>0</v>
      </c>
      <c r="BG222" s="183">
        <f>IF(N222="zákl. přenesená",J222,0)</f>
        <v>0</v>
      </c>
      <c r="BH222" s="183">
        <f>IF(N222="sníž. přenesená",J222,0)</f>
        <v>0</v>
      </c>
      <c r="BI222" s="183">
        <f>IF(N222="nulová",J222,0)</f>
        <v>0</v>
      </c>
      <c r="BJ222" s="18" t="s">
        <v>79</v>
      </c>
      <c r="BK222" s="183">
        <f>ROUND(I222*H222,2)</f>
        <v>0</v>
      </c>
      <c r="BL222" s="18" t="s">
        <v>131</v>
      </c>
      <c r="BM222" s="182" t="s">
        <v>272</v>
      </c>
    </row>
    <row r="223" s="14" customFormat="1">
      <c r="A223" s="14"/>
      <c r="B223" s="192"/>
      <c r="C223" s="14"/>
      <c r="D223" s="185" t="s">
        <v>133</v>
      </c>
      <c r="E223" s="193" t="s">
        <v>1</v>
      </c>
      <c r="F223" s="194" t="s">
        <v>273</v>
      </c>
      <c r="G223" s="14"/>
      <c r="H223" s="195">
        <v>77.567999999999998</v>
      </c>
      <c r="I223" s="196"/>
      <c r="J223" s="14"/>
      <c r="K223" s="14"/>
      <c r="L223" s="192"/>
      <c r="M223" s="197"/>
      <c r="N223" s="198"/>
      <c r="O223" s="198"/>
      <c r="P223" s="198"/>
      <c r="Q223" s="198"/>
      <c r="R223" s="198"/>
      <c r="S223" s="198"/>
      <c r="T223" s="19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193" t="s">
        <v>133</v>
      </c>
      <c r="AU223" s="193" t="s">
        <v>83</v>
      </c>
      <c r="AV223" s="14" t="s">
        <v>83</v>
      </c>
      <c r="AW223" s="14" t="s">
        <v>31</v>
      </c>
      <c r="AX223" s="14" t="s">
        <v>79</v>
      </c>
      <c r="AY223" s="193" t="s">
        <v>125</v>
      </c>
    </row>
    <row r="224" s="2" customFormat="1" ht="24.15" customHeight="1">
      <c r="A224" s="37"/>
      <c r="B224" s="170"/>
      <c r="C224" s="171" t="s">
        <v>274</v>
      </c>
      <c r="D224" s="171" t="s">
        <v>127</v>
      </c>
      <c r="E224" s="172" t="s">
        <v>275</v>
      </c>
      <c r="F224" s="173" t="s">
        <v>276</v>
      </c>
      <c r="G224" s="174" t="s">
        <v>277</v>
      </c>
      <c r="H224" s="175">
        <v>30.899999999999999</v>
      </c>
      <c r="I224" s="176"/>
      <c r="J224" s="177">
        <f>ROUND(I224*H224,2)</f>
        <v>0</v>
      </c>
      <c r="K224" s="173" t="s">
        <v>1</v>
      </c>
      <c r="L224" s="38"/>
      <c r="M224" s="178" t="s">
        <v>1</v>
      </c>
      <c r="N224" s="179" t="s">
        <v>39</v>
      </c>
      <c r="O224" s="76"/>
      <c r="P224" s="180">
        <f>O224*H224</f>
        <v>0</v>
      </c>
      <c r="Q224" s="180">
        <v>0.00022000000000000001</v>
      </c>
      <c r="R224" s="180">
        <f>Q224*H224</f>
        <v>0.0067980000000000002</v>
      </c>
      <c r="S224" s="180">
        <v>0</v>
      </c>
      <c r="T224" s="18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2" t="s">
        <v>131</v>
      </c>
      <c r="AT224" s="182" t="s">
        <v>127</v>
      </c>
      <c r="AU224" s="182" t="s">
        <v>83</v>
      </c>
      <c r="AY224" s="18" t="s">
        <v>125</v>
      </c>
      <c r="BE224" s="183">
        <f>IF(N224="základní",J224,0)</f>
        <v>0</v>
      </c>
      <c r="BF224" s="183">
        <f>IF(N224="snížená",J224,0)</f>
        <v>0</v>
      </c>
      <c r="BG224" s="183">
        <f>IF(N224="zákl. přenesená",J224,0)</f>
        <v>0</v>
      </c>
      <c r="BH224" s="183">
        <f>IF(N224="sníž. přenesená",J224,0)</f>
        <v>0</v>
      </c>
      <c r="BI224" s="183">
        <f>IF(N224="nulová",J224,0)</f>
        <v>0</v>
      </c>
      <c r="BJ224" s="18" t="s">
        <v>79</v>
      </c>
      <c r="BK224" s="183">
        <f>ROUND(I224*H224,2)</f>
        <v>0</v>
      </c>
      <c r="BL224" s="18" t="s">
        <v>131</v>
      </c>
      <c r="BM224" s="182" t="s">
        <v>278</v>
      </c>
    </row>
    <row r="225" s="14" customFormat="1">
      <c r="A225" s="14"/>
      <c r="B225" s="192"/>
      <c r="C225" s="14"/>
      <c r="D225" s="185" t="s">
        <v>133</v>
      </c>
      <c r="E225" s="193" t="s">
        <v>1</v>
      </c>
      <c r="F225" s="194" t="s">
        <v>279</v>
      </c>
      <c r="G225" s="14"/>
      <c r="H225" s="195">
        <v>30.899999999999999</v>
      </c>
      <c r="I225" s="196"/>
      <c r="J225" s="14"/>
      <c r="K225" s="14"/>
      <c r="L225" s="192"/>
      <c r="M225" s="197"/>
      <c r="N225" s="198"/>
      <c r="O225" s="198"/>
      <c r="P225" s="198"/>
      <c r="Q225" s="198"/>
      <c r="R225" s="198"/>
      <c r="S225" s="198"/>
      <c r="T225" s="19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193" t="s">
        <v>133</v>
      </c>
      <c r="AU225" s="193" t="s">
        <v>83</v>
      </c>
      <c r="AV225" s="14" t="s">
        <v>83</v>
      </c>
      <c r="AW225" s="14" t="s">
        <v>31</v>
      </c>
      <c r="AX225" s="14" t="s">
        <v>79</v>
      </c>
      <c r="AY225" s="193" t="s">
        <v>125</v>
      </c>
    </row>
    <row r="226" s="2" customFormat="1" ht="24.15" customHeight="1">
      <c r="A226" s="37"/>
      <c r="B226" s="170"/>
      <c r="C226" s="171" t="s">
        <v>280</v>
      </c>
      <c r="D226" s="171" t="s">
        <v>127</v>
      </c>
      <c r="E226" s="172" t="s">
        <v>281</v>
      </c>
      <c r="F226" s="173" t="s">
        <v>282</v>
      </c>
      <c r="G226" s="174" t="s">
        <v>277</v>
      </c>
      <c r="H226" s="175">
        <v>19.399999999999999</v>
      </c>
      <c r="I226" s="176"/>
      <c r="J226" s="177">
        <f>ROUND(I226*H226,2)</f>
        <v>0</v>
      </c>
      <c r="K226" s="173" t="s">
        <v>1</v>
      </c>
      <c r="L226" s="38"/>
      <c r="M226" s="178" t="s">
        <v>1</v>
      </c>
      <c r="N226" s="179" t="s">
        <v>39</v>
      </c>
      <c r="O226" s="76"/>
      <c r="P226" s="180">
        <f>O226*H226</f>
        <v>0</v>
      </c>
      <c r="Q226" s="180">
        <v>0.00048999999999999998</v>
      </c>
      <c r="R226" s="180">
        <f>Q226*H226</f>
        <v>0.0095059999999999988</v>
      </c>
      <c r="S226" s="180">
        <v>0</v>
      </c>
      <c r="T226" s="18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2" t="s">
        <v>131</v>
      </c>
      <c r="AT226" s="182" t="s">
        <v>127</v>
      </c>
      <c r="AU226" s="182" t="s">
        <v>83</v>
      </c>
      <c r="AY226" s="18" t="s">
        <v>125</v>
      </c>
      <c r="BE226" s="183">
        <f>IF(N226="základní",J226,0)</f>
        <v>0</v>
      </c>
      <c r="BF226" s="183">
        <f>IF(N226="snížená",J226,0)</f>
        <v>0</v>
      </c>
      <c r="BG226" s="183">
        <f>IF(N226="zákl. přenesená",J226,0)</f>
        <v>0</v>
      </c>
      <c r="BH226" s="183">
        <f>IF(N226="sníž. přenesená",J226,0)</f>
        <v>0</v>
      </c>
      <c r="BI226" s="183">
        <f>IF(N226="nulová",J226,0)</f>
        <v>0</v>
      </c>
      <c r="BJ226" s="18" t="s">
        <v>79</v>
      </c>
      <c r="BK226" s="183">
        <f>ROUND(I226*H226,2)</f>
        <v>0</v>
      </c>
      <c r="BL226" s="18" t="s">
        <v>131</v>
      </c>
      <c r="BM226" s="182" t="s">
        <v>283</v>
      </c>
    </row>
    <row r="227" s="14" customFormat="1">
      <c r="A227" s="14"/>
      <c r="B227" s="192"/>
      <c r="C227" s="14"/>
      <c r="D227" s="185" t="s">
        <v>133</v>
      </c>
      <c r="E227" s="193" t="s">
        <v>1</v>
      </c>
      <c r="F227" s="194" t="s">
        <v>284</v>
      </c>
      <c r="G227" s="14"/>
      <c r="H227" s="195">
        <v>19.399999999999999</v>
      </c>
      <c r="I227" s="196"/>
      <c r="J227" s="14"/>
      <c r="K227" s="14"/>
      <c r="L227" s="192"/>
      <c r="M227" s="197"/>
      <c r="N227" s="198"/>
      <c r="O227" s="198"/>
      <c r="P227" s="198"/>
      <c r="Q227" s="198"/>
      <c r="R227" s="198"/>
      <c r="S227" s="198"/>
      <c r="T227" s="19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193" t="s">
        <v>133</v>
      </c>
      <c r="AU227" s="193" t="s">
        <v>83</v>
      </c>
      <c r="AV227" s="14" t="s">
        <v>83</v>
      </c>
      <c r="AW227" s="14" t="s">
        <v>31</v>
      </c>
      <c r="AX227" s="14" t="s">
        <v>79</v>
      </c>
      <c r="AY227" s="193" t="s">
        <v>125</v>
      </c>
    </row>
    <row r="228" s="2" customFormat="1" ht="37.8" customHeight="1">
      <c r="A228" s="37"/>
      <c r="B228" s="170"/>
      <c r="C228" s="171" t="s">
        <v>285</v>
      </c>
      <c r="D228" s="171" t="s">
        <v>127</v>
      </c>
      <c r="E228" s="172" t="s">
        <v>286</v>
      </c>
      <c r="F228" s="173" t="s">
        <v>287</v>
      </c>
      <c r="G228" s="174" t="s">
        <v>130</v>
      </c>
      <c r="H228" s="175">
        <v>30.527999999999999</v>
      </c>
      <c r="I228" s="176"/>
      <c r="J228" s="177">
        <f>ROUND(I228*H228,2)</f>
        <v>0</v>
      </c>
      <c r="K228" s="173" t="s">
        <v>1</v>
      </c>
      <c r="L228" s="38"/>
      <c r="M228" s="178" t="s">
        <v>1</v>
      </c>
      <c r="N228" s="179" t="s">
        <v>39</v>
      </c>
      <c r="O228" s="76"/>
      <c r="P228" s="180">
        <f>O228*H228</f>
        <v>0</v>
      </c>
      <c r="Q228" s="180">
        <v>2.3323800000000001</v>
      </c>
      <c r="R228" s="180">
        <f>Q228*H228</f>
        <v>71.202896640000006</v>
      </c>
      <c r="S228" s="180">
        <v>0</v>
      </c>
      <c r="T228" s="18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2" t="s">
        <v>131</v>
      </c>
      <c r="AT228" s="182" t="s">
        <v>127</v>
      </c>
      <c r="AU228" s="182" t="s">
        <v>83</v>
      </c>
      <c r="AY228" s="18" t="s">
        <v>125</v>
      </c>
      <c r="BE228" s="183">
        <f>IF(N228="základní",J228,0)</f>
        <v>0</v>
      </c>
      <c r="BF228" s="183">
        <f>IF(N228="snížená",J228,0)</f>
        <v>0</v>
      </c>
      <c r="BG228" s="183">
        <f>IF(N228="zákl. přenesená",J228,0)</f>
        <v>0</v>
      </c>
      <c r="BH228" s="183">
        <f>IF(N228="sníž. přenesená",J228,0)</f>
        <v>0</v>
      </c>
      <c r="BI228" s="183">
        <f>IF(N228="nulová",J228,0)</f>
        <v>0</v>
      </c>
      <c r="BJ228" s="18" t="s">
        <v>79</v>
      </c>
      <c r="BK228" s="183">
        <f>ROUND(I228*H228,2)</f>
        <v>0</v>
      </c>
      <c r="BL228" s="18" t="s">
        <v>131</v>
      </c>
      <c r="BM228" s="182" t="s">
        <v>288</v>
      </c>
    </row>
    <row r="229" s="13" customFormat="1">
      <c r="A229" s="13"/>
      <c r="B229" s="184"/>
      <c r="C229" s="13"/>
      <c r="D229" s="185" t="s">
        <v>133</v>
      </c>
      <c r="E229" s="186" t="s">
        <v>1</v>
      </c>
      <c r="F229" s="187" t="s">
        <v>148</v>
      </c>
      <c r="G229" s="13"/>
      <c r="H229" s="186" t="s">
        <v>1</v>
      </c>
      <c r="I229" s="188"/>
      <c r="J229" s="13"/>
      <c r="K229" s="13"/>
      <c r="L229" s="184"/>
      <c r="M229" s="189"/>
      <c r="N229" s="190"/>
      <c r="O229" s="190"/>
      <c r="P229" s="190"/>
      <c r="Q229" s="190"/>
      <c r="R229" s="190"/>
      <c r="S229" s="190"/>
      <c r="T229" s="19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6" t="s">
        <v>133</v>
      </c>
      <c r="AU229" s="186" t="s">
        <v>83</v>
      </c>
      <c r="AV229" s="13" t="s">
        <v>79</v>
      </c>
      <c r="AW229" s="13" t="s">
        <v>31</v>
      </c>
      <c r="AX229" s="13" t="s">
        <v>74</v>
      </c>
      <c r="AY229" s="186" t="s">
        <v>125</v>
      </c>
    </row>
    <row r="230" s="14" customFormat="1">
      <c r="A230" s="14"/>
      <c r="B230" s="192"/>
      <c r="C230" s="14"/>
      <c r="D230" s="185" t="s">
        <v>133</v>
      </c>
      <c r="E230" s="193" t="s">
        <v>1</v>
      </c>
      <c r="F230" s="194" t="s">
        <v>289</v>
      </c>
      <c r="G230" s="14"/>
      <c r="H230" s="195">
        <v>14.112</v>
      </c>
      <c r="I230" s="196"/>
      <c r="J230" s="14"/>
      <c r="K230" s="14"/>
      <c r="L230" s="192"/>
      <c r="M230" s="197"/>
      <c r="N230" s="198"/>
      <c r="O230" s="198"/>
      <c r="P230" s="198"/>
      <c r="Q230" s="198"/>
      <c r="R230" s="198"/>
      <c r="S230" s="198"/>
      <c r="T230" s="19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193" t="s">
        <v>133</v>
      </c>
      <c r="AU230" s="193" t="s">
        <v>83</v>
      </c>
      <c r="AV230" s="14" t="s">
        <v>83</v>
      </c>
      <c r="AW230" s="14" t="s">
        <v>31</v>
      </c>
      <c r="AX230" s="14" t="s">
        <v>74</v>
      </c>
      <c r="AY230" s="193" t="s">
        <v>125</v>
      </c>
    </row>
    <row r="231" s="13" customFormat="1">
      <c r="A231" s="13"/>
      <c r="B231" s="184"/>
      <c r="C231" s="13"/>
      <c r="D231" s="185" t="s">
        <v>133</v>
      </c>
      <c r="E231" s="186" t="s">
        <v>1</v>
      </c>
      <c r="F231" s="187" t="s">
        <v>151</v>
      </c>
      <c r="G231" s="13"/>
      <c r="H231" s="186" t="s">
        <v>1</v>
      </c>
      <c r="I231" s="188"/>
      <c r="J231" s="13"/>
      <c r="K231" s="13"/>
      <c r="L231" s="184"/>
      <c r="M231" s="189"/>
      <c r="N231" s="190"/>
      <c r="O231" s="190"/>
      <c r="P231" s="190"/>
      <c r="Q231" s="190"/>
      <c r="R231" s="190"/>
      <c r="S231" s="190"/>
      <c r="T231" s="19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86" t="s">
        <v>133</v>
      </c>
      <c r="AU231" s="186" t="s">
        <v>83</v>
      </c>
      <c r="AV231" s="13" t="s">
        <v>79</v>
      </c>
      <c r="AW231" s="13" t="s">
        <v>31</v>
      </c>
      <c r="AX231" s="13" t="s">
        <v>74</v>
      </c>
      <c r="AY231" s="186" t="s">
        <v>125</v>
      </c>
    </row>
    <row r="232" s="14" customFormat="1">
      <c r="A232" s="14"/>
      <c r="B232" s="192"/>
      <c r="C232" s="14"/>
      <c r="D232" s="185" t="s">
        <v>133</v>
      </c>
      <c r="E232" s="193" t="s">
        <v>1</v>
      </c>
      <c r="F232" s="194" t="s">
        <v>154</v>
      </c>
      <c r="G232" s="14"/>
      <c r="H232" s="195">
        <v>0.57599999999999996</v>
      </c>
      <c r="I232" s="196"/>
      <c r="J232" s="14"/>
      <c r="K232" s="14"/>
      <c r="L232" s="192"/>
      <c r="M232" s="197"/>
      <c r="N232" s="198"/>
      <c r="O232" s="198"/>
      <c r="P232" s="198"/>
      <c r="Q232" s="198"/>
      <c r="R232" s="198"/>
      <c r="S232" s="198"/>
      <c r="T232" s="19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193" t="s">
        <v>133</v>
      </c>
      <c r="AU232" s="193" t="s">
        <v>83</v>
      </c>
      <c r="AV232" s="14" t="s">
        <v>83</v>
      </c>
      <c r="AW232" s="14" t="s">
        <v>31</v>
      </c>
      <c r="AX232" s="14" t="s">
        <v>74</v>
      </c>
      <c r="AY232" s="193" t="s">
        <v>125</v>
      </c>
    </row>
    <row r="233" s="13" customFormat="1">
      <c r="A233" s="13"/>
      <c r="B233" s="184"/>
      <c r="C233" s="13"/>
      <c r="D233" s="185" t="s">
        <v>133</v>
      </c>
      <c r="E233" s="186" t="s">
        <v>1</v>
      </c>
      <c r="F233" s="187" t="s">
        <v>153</v>
      </c>
      <c r="G233" s="13"/>
      <c r="H233" s="186" t="s">
        <v>1</v>
      </c>
      <c r="I233" s="188"/>
      <c r="J233" s="13"/>
      <c r="K233" s="13"/>
      <c r="L233" s="184"/>
      <c r="M233" s="189"/>
      <c r="N233" s="190"/>
      <c r="O233" s="190"/>
      <c r="P233" s="190"/>
      <c r="Q233" s="190"/>
      <c r="R233" s="190"/>
      <c r="S233" s="190"/>
      <c r="T233" s="19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6" t="s">
        <v>133</v>
      </c>
      <c r="AU233" s="186" t="s">
        <v>83</v>
      </c>
      <c r="AV233" s="13" t="s">
        <v>79</v>
      </c>
      <c r="AW233" s="13" t="s">
        <v>31</v>
      </c>
      <c r="AX233" s="13" t="s">
        <v>74</v>
      </c>
      <c r="AY233" s="186" t="s">
        <v>125</v>
      </c>
    </row>
    <row r="234" s="14" customFormat="1">
      <c r="A234" s="14"/>
      <c r="B234" s="192"/>
      <c r="C234" s="14"/>
      <c r="D234" s="185" t="s">
        <v>133</v>
      </c>
      <c r="E234" s="193" t="s">
        <v>1</v>
      </c>
      <c r="F234" s="194" t="s">
        <v>154</v>
      </c>
      <c r="G234" s="14"/>
      <c r="H234" s="195">
        <v>0.57599999999999996</v>
      </c>
      <c r="I234" s="196"/>
      <c r="J234" s="14"/>
      <c r="K234" s="14"/>
      <c r="L234" s="192"/>
      <c r="M234" s="197"/>
      <c r="N234" s="198"/>
      <c r="O234" s="198"/>
      <c r="P234" s="198"/>
      <c r="Q234" s="198"/>
      <c r="R234" s="198"/>
      <c r="S234" s="198"/>
      <c r="T234" s="19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193" t="s">
        <v>133</v>
      </c>
      <c r="AU234" s="193" t="s">
        <v>83</v>
      </c>
      <c r="AV234" s="14" t="s">
        <v>83</v>
      </c>
      <c r="AW234" s="14" t="s">
        <v>31</v>
      </c>
      <c r="AX234" s="14" t="s">
        <v>74</v>
      </c>
      <c r="AY234" s="193" t="s">
        <v>125</v>
      </c>
    </row>
    <row r="235" s="15" customFormat="1">
      <c r="A235" s="15"/>
      <c r="B235" s="200"/>
      <c r="C235" s="15"/>
      <c r="D235" s="185" t="s">
        <v>133</v>
      </c>
      <c r="E235" s="201" t="s">
        <v>1</v>
      </c>
      <c r="F235" s="202" t="s">
        <v>155</v>
      </c>
      <c r="G235" s="15"/>
      <c r="H235" s="203">
        <v>15.263999999999999</v>
      </c>
      <c r="I235" s="204"/>
      <c r="J235" s="15"/>
      <c r="K235" s="15"/>
      <c r="L235" s="200"/>
      <c r="M235" s="205"/>
      <c r="N235" s="206"/>
      <c r="O235" s="206"/>
      <c r="P235" s="206"/>
      <c r="Q235" s="206"/>
      <c r="R235" s="206"/>
      <c r="S235" s="206"/>
      <c r="T235" s="207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01" t="s">
        <v>133</v>
      </c>
      <c r="AU235" s="201" t="s">
        <v>83</v>
      </c>
      <c r="AV235" s="15" t="s">
        <v>131</v>
      </c>
      <c r="AW235" s="15" t="s">
        <v>31</v>
      </c>
      <c r="AX235" s="15" t="s">
        <v>74</v>
      </c>
      <c r="AY235" s="201" t="s">
        <v>125</v>
      </c>
    </row>
    <row r="236" s="2" customFormat="1" ht="24.15" customHeight="1">
      <c r="A236" s="37"/>
      <c r="B236" s="170"/>
      <c r="C236" s="171" t="s">
        <v>7</v>
      </c>
      <c r="D236" s="171" t="s">
        <v>127</v>
      </c>
      <c r="E236" s="172" t="s">
        <v>290</v>
      </c>
      <c r="F236" s="173" t="s">
        <v>291</v>
      </c>
      <c r="G236" s="174" t="s">
        <v>130</v>
      </c>
      <c r="H236" s="175">
        <v>14.640000000000001</v>
      </c>
      <c r="I236" s="176"/>
      <c r="J236" s="177">
        <f>ROUND(I236*H236,2)</f>
        <v>0</v>
      </c>
      <c r="K236" s="173" t="s">
        <v>1</v>
      </c>
      <c r="L236" s="38"/>
      <c r="M236" s="178" t="s">
        <v>1</v>
      </c>
      <c r="N236" s="179" t="s">
        <v>39</v>
      </c>
      <c r="O236" s="76"/>
      <c r="P236" s="180">
        <f>O236*H236</f>
        <v>0</v>
      </c>
      <c r="Q236" s="180">
        <v>2.3323800000000001</v>
      </c>
      <c r="R236" s="180">
        <f>Q236*H236</f>
        <v>34.146043200000001</v>
      </c>
      <c r="S236" s="180">
        <v>0</v>
      </c>
      <c r="T236" s="18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82" t="s">
        <v>131</v>
      </c>
      <c r="AT236" s="182" t="s">
        <v>127</v>
      </c>
      <c r="AU236" s="182" t="s">
        <v>83</v>
      </c>
      <c r="AY236" s="18" t="s">
        <v>125</v>
      </c>
      <c r="BE236" s="183">
        <f>IF(N236="základní",J236,0)</f>
        <v>0</v>
      </c>
      <c r="BF236" s="183">
        <f>IF(N236="snížená",J236,0)</f>
        <v>0</v>
      </c>
      <c r="BG236" s="183">
        <f>IF(N236="zákl. přenesená",J236,0)</f>
        <v>0</v>
      </c>
      <c r="BH236" s="183">
        <f>IF(N236="sníž. přenesená",J236,0)</f>
        <v>0</v>
      </c>
      <c r="BI236" s="183">
        <f>IF(N236="nulová",J236,0)</f>
        <v>0</v>
      </c>
      <c r="BJ236" s="18" t="s">
        <v>79</v>
      </c>
      <c r="BK236" s="183">
        <f>ROUND(I236*H236,2)</f>
        <v>0</v>
      </c>
      <c r="BL236" s="18" t="s">
        <v>131</v>
      </c>
      <c r="BM236" s="182" t="s">
        <v>292</v>
      </c>
    </row>
    <row r="237" s="13" customFormat="1">
      <c r="A237" s="13"/>
      <c r="B237" s="184"/>
      <c r="C237" s="13"/>
      <c r="D237" s="185" t="s">
        <v>133</v>
      </c>
      <c r="E237" s="186" t="s">
        <v>1</v>
      </c>
      <c r="F237" s="187" t="s">
        <v>170</v>
      </c>
      <c r="G237" s="13"/>
      <c r="H237" s="186" t="s">
        <v>1</v>
      </c>
      <c r="I237" s="188"/>
      <c r="J237" s="13"/>
      <c r="K237" s="13"/>
      <c r="L237" s="184"/>
      <c r="M237" s="189"/>
      <c r="N237" s="190"/>
      <c r="O237" s="190"/>
      <c r="P237" s="190"/>
      <c r="Q237" s="190"/>
      <c r="R237" s="190"/>
      <c r="S237" s="190"/>
      <c r="T237" s="19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86" t="s">
        <v>133</v>
      </c>
      <c r="AU237" s="186" t="s">
        <v>83</v>
      </c>
      <c r="AV237" s="13" t="s">
        <v>79</v>
      </c>
      <c r="AW237" s="13" t="s">
        <v>31</v>
      </c>
      <c r="AX237" s="13" t="s">
        <v>74</v>
      </c>
      <c r="AY237" s="186" t="s">
        <v>125</v>
      </c>
    </row>
    <row r="238" s="14" customFormat="1">
      <c r="A238" s="14"/>
      <c r="B238" s="192"/>
      <c r="C238" s="14"/>
      <c r="D238" s="185" t="s">
        <v>133</v>
      </c>
      <c r="E238" s="193" t="s">
        <v>1</v>
      </c>
      <c r="F238" s="194" t="s">
        <v>171</v>
      </c>
      <c r="G238" s="14"/>
      <c r="H238" s="195">
        <v>6.9119999999999999</v>
      </c>
      <c r="I238" s="196"/>
      <c r="J238" s="14"/>
      <c r="K238" s="14"/>
      <c r="L238" s="192"/>
      <c r="M238" s="197"/>
      <c r="N238" s="198"/>
      <c r="O238" s="198"/>
      <c r="P238" s="198"/>
      <c r="Q238" s="198"/>
      <c r="R238" s="198"/>
      <c r="S238" s="198"/>
      <c r="T238" s="19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193" t="s">
        <v>133</v>
      </c>
      <c r="AU238" s="193" t="s">
        <v>83</v>
      </c>
      <c r="AV238" s="14" t="s">
        <v>83</v>
      </c>
      <c r="AW238" s="14" t="s">
        <v>31</v>
      </c>
      <c r="AX238" s="14" t="s">
        <v>74</v>
      </c>
      <c r="AY238" s="193" t="s">
        <v>125</v>
      </c>
    </row>
    <row r="239" s="13" customFormat="1">
      <c r="A239" s="13"/>
      <c r="B239" s="184"/>
      <c r="C239" s="13"/>
      <c r="D239" s="185" t="s">
        <v>133</v>
      </c>
      <c r="E239" s="186" t="s">
        <v>1</v>
      </c>
      <c r="F239" s="187" t="s">
        <v>172</v>
      </c>
      <c r="G239" s="13"/>
      <c r="H239" s="186" t="s">
        <v>1</v>
      </c>
      <c r="I239" s="188"/>
      <c r="J239" s="13"/>
      <c r="K239" s="13"/>
      <c r="L239" s="184"/>
      <c r="M239" s="189"/>
      <c r="N239" s="190"/>
      <c r="O239" s="190"/>
      <c r="P239" s="190"/>
      <c r="Q239" s="190"/>
      <c r="R239" s="190"/>
      <c r="S239" s="190"/>
      <c r="T239" s="19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86" t="s">
        <v>133</v>
      </c>
      <c r="AU239" s="186" t="s">
        <v>83</v>
      </c>
      <c r="AV239" s="13" t="s">
        <v>79</v>
      </c>
      <c r="AW239" s="13" t="s">
        <v>31</v>
      </c>
      <c r="AX239" s="13" t="s">
        <v>74</v>
      </c>
      <c r="AY239" s="186" t="s">
        <v>125</v>
      </c>
    </row>
    <row r="240" s="14" customFormat="1">
      <c r="A240" s="14"/>
      <c r="B240" s="192"/>
      <c r="C240" s="14"/>
      <c r="D240" s="185" t="s">
        <v>133</v>
      </c>
      <c r="E240" s="193" t="s">
        <v>1</v>
      </c>
      <c r="F240" s="194" t="s">
        <v>173</v>
      </c>
      <c r="G240" s="14"/>
      <c r="H240" s="195">
        <v>0.57599999999999996</v>
      </c>
      <c r="I240" s="196"/>
      <c r="J240" s="14"/>
      <c r="K240" s="14"/>
      <c r="L240" s="192"/>
      <c r="M240" s="197"/>
      <c r="N240" s="198"/>
      <c r="O240" s="198"/>
      <c r="P240" s="198"/>
      <c r="Q240" s="198"/>
      <c r="R240" s="198"/>
      <c r="S240" s="198"/>
      <c r="T240" s="19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193" t="s">
        <v>133</v>
      </c>
      <c r="AU240" s="193" t="s">
        <v>83</v>
      </c>
      <c r="AV240" s="14" t="s">
        <v>83</v>
      </c>
      <c r="AW240" s="14" t="s">
        <v>31</v>
      </c>
      <c r="AX240" s="14" t="s">
        <v>74</v>
      </c>
      <c r="AY240" s="193" t="s">
        <v>125</v>
      </c>
    </row>
    <row r="241" s="13" customFormat="1">
      <c r="A241" s="13"/>
      <c r="B241" s="184"/>
      <c r="C241" s="13"/>
      <c r="D241" s="185" t="s">
        <v>133</v>
      </c>
      <c r="E241" s="186" t="s">
        <v>1</v>
      </c>
      <c r="F241" s="187" t="s">
        <v>174</v>
      </c>
      <c r="G241" s="13"/>
      <c r="H241" s="186" t="s">
        <v>1</v>
      </c>
      <c r="I241" s="188"/>
      <c r="J241" s="13"/>
      <c r="K241" s="13"/>
      <c r="L241" s="184"/>
      <c r="M241" s="189"/>
      <c r="N241" s="190"/>
      <c r="O241" s="190"/>
      <c r="P241" s="190"/>
      <c r="Q241" s="190"/>
      <c r="R241" s="190"/>
      <c r="S241" s="190"/>
      <c r="T241" s="19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6" t="s">
        <v>133</v>
      </c>
      <c r="AU241" s="186" t="s">
        <v>83</v>
      </c>
      <c r="AV241" s="13" t="s">
        <v>79</v>
      </c>
      <c r="AW241" s="13" t="s">
        <v>31</v>
      </c>
      <c r="AX241" s="13" t="s">
        <v>74</v>
      </c>
      <c r="AY241" s="186" t="s">
        <v>125</v>
      </c>
    </row>
    <row r="242" s="14" customFormat="1">
      <c r="A242" s="14"/>
      <c r="B242" s="192"/>
      <c r="C242" s="14"/>
      <c r="D242" s="185" t="s">
        <v>133</v>
      </c>
      <c r="E242" s="193" t="s">
        <v>1</v>
      </c>
      <c r="F242" s="194" t="s">
        <v>175</v>
      </c>
      <c r="G242" s="14"/>
      <c r="H242" s="195">
        <v>1.1519999999999999</v>
      </c>
      <c r="I242" s="196"/>
      <c r="J242" s="14"/>
      <c r="K242" s="14"/>
      <c r="L242" s="192"/>
      <c r="M242" s="197"/>
      <c r="N242" s="198"/>
      <c r="O242" s="198"/>
      <c r="P242" s="198"/>
      <c r="Q242" s="198"/>
      <c r="R242" s="198"/>
      <c r="S242" s="198"/>
      <c r="T242" s="19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193" t="s">
        <v>133</v>
      </c>
      <c r="AU242" s="193" t="s">
        <v>83</v>
      </c>
      <c r="AV242" s="14" t="s">
        <v>83</v>
      </c>
      <c r="AW242" s="14" t="s">
        <v>31</v>
      </c>
      <c r="AX242" s="14" t="s">
        <v>74</v>
      </c>
      <c r="AY242" s="193" t="s">
        <v>125</v>
      </c>
    </row>
    <row r="243" s="13" customFormat="1">
      <c r="A243" s="13"/>
      <c r="B243" s="184"/>
      <c r="C243" s="13"/>
      <c r="D243" s="185" t="s">
        <v>133</v>
      </c>
      <c r="E243" s="186" t="s">
        <v>1</v>
      </c>
      <c r="F243" s="187" t="s">
        <v>180</v>
      </c>
      <c r="G243" s="13"/>
      <c r="H243" s="186" t="s">
        <v>1</v>
      </c>
      <c r="I243" s="188"/>
      <c r="J243" s="13"/>
      <c r="K243" s="13"/>
      <c r="L243" s="184"/>
      <c r="M243" s="189"/>
      <c r="N243" s="190"/>
      <c r="O243" s="190"/>
      <c r="P243" s="190"/>
      <c r="Q243" s="190"/>
      <c r="R243" s="190"/>
      <c r="S243" s="190"/>
      <c r="T243" s="19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86" t="s">
        <v>133</v>
      </c>
      <c r="AU243" s="186" t="s">
        <v>83</v>
      </c>
      <c r="AV243" s="13" t="s">
        <v>79</v>
      </c>
      <c r="AW243" s="13" t="s">
        <v>31</v>
      </c>
      <c r="AX243" s="13" t="s">
        <v>74</v>
      </c>
      <c r="AY243" s="186" t="s">
        <v>125</v>
      </c>
    </row>
    <row r="244" s="14" customFormat="1">
      <c r="A244" s="14"/>
      <c r="B244" s="192"/>
      <c r="C244" s="14"/>
      <c r="D244" s="185" t="s">
        <v>133</v>
      </c>
      <c r="E244" s="193" t="s">
        <v>1</v>
      </c>
      <c r="F244" s="194" t="s">
        <v>181</v>
      </c>
      <c r="G244" s="14"/>
      <c r="H244" s="195">
        <v>6</v>
      </c>
      <c r="I244" s="196"/>
      <c r="J244" s="14"/>
      <c r="K244" s="14"/>
      <c r="L244" s="192"/>
      <c r="M244" s="197"/>
      <c r="N244" s="198"/>
      <c r="O244" s="198"/>
      <c r="P244" s="198"/>
      <c r="Q244" s="198"/>
      <c r="R244" s="198"/>
      <c r="S244" s="198"/>
      <c r="T244" s="19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193" t="s">
        <v>133</v>
      </c>
      <c r="AU244" s="193" t="s">
        <v>83</v>
      </c>
      <c r="AV244" s="14" t="s">
        <v>83</v>
      </c>
      <c r="AW244" s="14" t="s">
        <v>31</v>
      </c>
      <c r="AX244" s="14" t="s">
        <v>74</v>
      </c>
      <c r="AY244" s="193" t="s">
        <v>125</v>
      </c>
    </row>
    <row r="245" s="15" customFormat="1">
      <c r="A245" s="15"/>
      <c r="B245" s="200"/>
      <c r="C245" s="15"/>
      <c r="D245" s="185" t="s">
        <v>133</v>
      </c>
      <c r="E245" s="201" t="s">
        <v>1</v>
      </c>
      <c r="F245" s="202" t="s">
        <v>155</v>
      </c>
      <c r="G245" s="15"/>
      <c r="H245" s="203">
        <v>14.640000000000001</v>
      </c>
      <c r="I245" s="204"/>
      <c r="J245" s="15"/>
      <c r="K245" s="15"/>
      <c r="L245" s="200"/>
      <c r="M245" s="205"/>
      <c r="N245" s="206"/>
      <c r="O245" s="206"/>
      <c r="P245" s="206"/>
      <c r="Q245" s="206"/>
      <c r="R245" s="206"/>
      <c r="S245" s="206"/>
      <c r="T245" s="207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01" t="s">
        <v>133</v>
      </c>
      <c r="AU245" s="201" t="s">
        <v>83</v>
      </c>
      <c r="AV245" s="15" t="s">
        <v>131</v>
      </c>
      <c r="AW245" s="15" t="s">
        <v>31</v>
      </c>
      <c r="AX245" s="15" t="s">
        <v>79</v>
      </c>
      <c r="AY245" s="201" t="s">
        <v>125</v>
      </c>
    </row>
    <row r="246" s="2" customFormat="1" ht="37.8" customHeight="1">
      <c r="A246" s="37"/>
      <c r="B246" s="170"/>
      <c r="C246" s="171" t="s">
        <v>293</v>
      </c>
      <c r="D246" s="171" t="s">
        <v>127</v>
      </c>
      <c r="E246" s="172" t="s">
        <v>294</v>
      </c>
      <c r="F246" s="173" t="s">
        <v>295</v>
      </c>
      <c r="G246" s="174" t="s">
        <v>237</v>
      </c>
      <c r="H246" s="175">
        <v>37.5</v>
      </c>
      <c r="I246" s="176"/>
      <c r="J246" s="177">
        <f>ROUND(I246*H246,2)</f>
        <v>0</v>
      </c>
      <c r="K246" s="173" t="s">
        <v>1</v>
      </c>
      <c r="L246" s="38"/>
      <c r="M246" s="178" t="s">
        <v>1</v>
      </c>
      <c r="N246" s="179" t="s">
        <v>39</v>
      </c>
      <c r="O246" s="76"/>
      <c r="P246" s="180">
        <f>O246*H246</f>
        <v>0</v>
      </c>
      <c r="Q246" s="180">
        <v>0.67488999999999999</v>
      </c>
      <c r="R246" s="180">
        <f>Q246*H246</f>
        <v>25.308374999999998</v>
      </c>
      <c r="S246" s="180">
        <v>0</v>
      </c>
      <c r="T246" s="18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2" t="s">
        <v>131</v>
      </c>
      <c r="AT246" s="182" t="s">
        <v>127</v>
      </c>
      <c r="AU246" s="182" t="s">
        <v>83</v>
      </c>
      <c r="AY246" s="18" t="s">
        <v>125</v>
      </c>
      <c r="BE246" s="183">
        <f>IF(N246="základní",J246,0)</f>
        <v>0</v>
      </c>
      <c r="BF246" s="183">
        <f>IF(N246="snížená",J246,0)</f>
        <v>0</v>
      </c>
      <c r="BG246" s="183">
        <f>IF(N246="zákl. přenesená",J246,0)</f>
        <v>0</v>
      </c>
      <c r="BH246" s="183">
        <f>IF(N246="sníž. přenesená",J246,0)</f>
        <v>0</v>
      </c>
      <c r="BI246" s="183">
        <f>IF(N246="nulová",J246,0)</f>
        <v>0</v>
      </c>
      <c r="BJ246" s="18" t="s">
        <v>79</v>
      </c>
      <c r="BK246" s="183">
        <f>ROUND(I246*H246,2)</f>
        <v>0</v>
      </c>
      <c r="BL246" s="18" t="s">
        <v>131</v>
      </c>
      <c r="BM246" s="182" t="s">
        <v>296</v>
      </c>
    </row>
    <row r="247" s="14" customFormat="1">
      <c r="A247" s="14"/>
      <c r="B247" s="192"/>
      <c r="C247" s="14"/>
      <c r="D247" s="185" t="s">
        <v>133</v>
      </c>
      <c r="E247" s="193" t="s">
        <v>1</v>
      </c>
      <c r="F247" s="194" t="s">
        <v>297</v>
      </c>
      <c r="G247" s="14"/>
      <c r="H247" s="195">
        <v>37.5</v>
      </c>
      <c r="I247" s="196"/>
      <c r="J247" s="14"/>
      <c r="K247" s="14"/>
      <c r="L247" s="192"/>
      <c r="M247" s="197"/>
      <c r="N247" s="198"/>
      <c r="O247" s="198"/>
      <c r="P247" s="198"/>
      <c r="Q247" s="198"/>
      <c r="R247" s="198"/>
      <c r="S247" s="198"/>
      <c r="T247" s="19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193" t="s">
        <v>133</v>
      </c>
      <c r="AU247" s="193" t="s">
        <v>83</v>
      </c>
      <c r="AV247" s="14" t="s">
        <v>83</v>
      </c>
      <c r="AW247" s="14" t="s">
        <v>31</v>
      </c>
      <c r="AX247" s="14" t="s">
        <v>79</v>
      </c>
      <c r="AY247" s="193" t="s">
        <v>125</v>
      </c>
    </row>
    <row r="248" s="2" customFormat="1" ht="49.05" customHeight="1">
      <c r="A248" s="37"/>
      <c r="B248" s="170"/>
      <c r="C248" s="171" t="s">
        <v>298</v>
      </c>
      <c r="D248" s="171" t="s">
        <v>127</v>
      </c>
      <c r="E248" s="172" t="s">
        <v>299</v>
      </c>
      <c r="F248" s="173" t="s">
        <v>300</v>
      </c>
      <c r="G248" s="174" t="s">
        <v>209</v>
      </c>
      <c r="H248" s="175">
        <v>0.375</v>
      </c>
      <c r="I248" s="176"/>
      <c r="J248" s="177">
        <f>ROUND(I248*H248,2)</f>
        <v>0</v>
      </c>
      <c r="K248" s="173" t="s">
        <v>1</v>
      </c>
      <c r="L248" s="38"/>
      <c r="M248" s="178" t="s">
        <v>1</v>
      </c>
      <c r="N248" s="179" t="s">
        <v>39</v>
      </c>
      <c r="O248" s="76"/>
      <c r="P248" s="180">
        <f>O248*H248</f>
        <v>0</v>
      </c>
      <c r="Q248" s="180">
        <v>1.0593999999999999</v>
      </c>
      <c r="R248" s="180">
        <f>Q248*H248</f>
        <v>0.39727499999999993</v>
      </c>
      <c r="S248" s="180">
        <v>0</v>
      </c>
      <c r="T248" s="18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2" t="s">
        <v>131</v>
      </c>
      <c r="AT248" s="182" t="s">
        <v>127</v>
      </c>
      <c r="AU248" s="182" t="s">
        <v>83</v>
      </c>
      <c r="AY248" s="18" t="s">
        <v>125</v>
      </c>
      <c r="BE248" s="183">
        <f>IF(N248="základní",J248,0)</f>
        <v>0</v>
      </c>
      <c r="BF248" s="183">
        <f>IF(N248="snížená",J248,0)</f>
        <v>0</v>
      </c>
      <c r="BG248" s="183">
        <f>IF(N248="zákl. přenesená",J248,0)</f>
        <v>0</v>
      </c>
      <c r="BH248" s="183">
        <f>IF(N248="sníž. přenesená",J248,0)</f>
        <v>0</v>
      </c>
      <c r="BI248" s="183">
        <f>IF(N248="nulová",J248,0)</f>
        <v>0</v>
      </c>
      <c r="BJ248" s="18" t="s">
        <v>79</v>
      </c>
      <c r="BK248" s="183">
        <f>ROUND(I248*H248,2)</f>
        <v>0</v>
      </c>
      <c r="BL248" s="18" t="s">
        <v>131</v>
      </c>
      <c r="BM248" s="182" t="s">
        <v>301</v>
      </c>
    </row>
    <row r="249" s="14" customFormat="1">
      <c r="A249" s="14"/>
      <c r="B249" s="192"/>
      <c r="C249" s="14"/>
      <c r="D249" s="185" t="s">
        <v>133</v>
      </c>
      <c r="E249" s="193" t="s">
        <v>1</v>
      </c>
      <c r="F249" s="194" t="s">
        <v>302</v>
      </c>
      <c r="G249" s="14"/>
      <c r="H249" s="195">
        <v>0.375</v>
      </c>
      <c r="I249" s="196"/>
      <c r="J249" s="14"/>
      <c r="K249" s="14"/>
      <c r="L249" s="192"/>
      <c r="M249" s="197"/>
      <c r="N249" s="198"/>
      <c r="O249" s="198"/>
      <c r="P249" s="198"/>
      <c r="Q249" s="198"/>
      <c r="R249" s="198"/>
      <c r="S249" s="198"/>
      <c r="T249" s="19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193" t="s">
        <v>133</v>
      </c>
      <c r="AU249" s="193" t="s">
        <v>83</v>
      </c>
      <c r="AV249" s="14" t="s">
        <v>83</v>
      </c>
      <c r="AW249" s="14" t="s">
        <v>31</v>
      </c>
      <c r="AX249" s="14" t="s">
        <v>79</v>
      </c>
      <c r="AY249" s="193" t="s">
        <v>125</v>
      </c>
    </row>
    <row r="250" s="12" customFormat="1" ht="22.8" customHeight="1">
      <c r="A250" s="12"/>
      <c r="B250" s="157"/>
      <c r="C250" s="12"/>
      <c r="D250" s="158" t="s">
        <v>73</v>
      </c>
      <c r="E250" s="168" t="s">
        <v>141</v>
      </c>
      <c r="F250" s="168" t="s">
        <v>303</v>
      </c>
      <c r="G250" s="12"/>
      <c r="H250" s="12"/>
      <c r="I250" s="160"/>
      <c r="J250" s="169">
        <f>BK250</f>
        <v>0</v>
      </c>
      <c r="K250" s="12"/>
      <c r="L250" s="157"/>
      <c r="M250" s="162"/>
      <c r="N250" s="163"/>
      <c r="O250" s="163"/>
      <c r="P250" s="164">
        <f>SUM(P251:P273)</f>
        <v>0</v>
      </c>
      <c r="Q250" s="163"/>
      <c r="R250" s="164">
        <f>SUM(R251:R273)</f>
        <v>1.91126</v>
      </c>
      <c r="S250" s="163"/>
      <c r="T250" s="165">
        <f>SUM(T251:T273)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158" t="s">
        <v>79</v>
      </c>
      <c r="AT250" s="166" t="s">
        <v>73</v>
      </c>
      <c r="AU250" s="166" t="s">
        <v>79</v>
      </c>
      <c r="AY250" s="158" t="s">
        <v>125</v>
      </c>
      <c r="BK250" s="167">
        <f>SUM(BK251:BK273)</f>
        <v>0</v>
      </c>
    </row>
    <row r="251" s="2" customFormat="1" ht="37.8" customHeight="1">
      <c r="A251" s="37"/>
      <c r="B251" s="170"/>
      <c r="C251" s="171" t="s">
        <v>304</v>
      </c>
      <c r="D251" s="171" t="s">
        <v>127</v>
      </c>
      <c r="E251" s="172" t="s">
        <v>305</v>
      </c>
      <c r="F251" s="173" t="s">
        <v>306</v>
      </c>
      <c r="G251" s="174" t="s">
        <v>307</v>
      </c>
      <c r="H251" s="175">
        <v>44</v>
      </c>
      <c r="I251" s="176"/>
      <c r="J251" s="177">
        <f>ROUND(I251*H251,2)</f>
        <v>0</v>
      </c>
      <c r="K251" s="173" t="s">
        <v>1</v>
      </c>
      <c r="L251" s="38"/>
      <c r="M251" s="178" t="s">
        <v>1</v>
      </c>
      <c r="N251" s="179" t="s">
        <v>39</v>
      </c>
      <c r="O251" s="76"/>
      <c r="P251" s="180">
        <f>O251*H251</f>
        <v>0</v>
      </c>
      <c r="Q251" s="180">
        <v>0.0046800000000000001</v>
      </c>
      <c r="R251" s="180">
        <f>Q251*H251</f>
        <v>0.20591999999999999</v>
      </c>
      <c r="S251" s="180">
        <v>0</v>
      </c>
      <c r="T251" s="18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82" t="s">
        <v>131</v>
      </c>
      <c r="AT251" s="182" t="s">
        <v>127</v>
      </c>
      <c r="AU251" s="182" t="s">
        <v>83</v>
      </c>
      <c r="AY251" s="18" t="s">
        <v>125</v>
      </c>
      <c r="BE251" s="183">
        <f>IF(N251="základní",J251,0)</f>
        <v>0</v>
      </c>
      <c r="BF251" s="183">
        <f>IF(N251="snížená",J251,0)</f>
        <v>0</v>
      </c>
      <c r="BG251" s="183">
        <f>IF(N251="zákl. přenesená",J251,0)</f>
        <v>0</v>
      </c>
      <c r="BH251" s="183">
        <f>IF(N251="sníž. přenesená",J251,0)</f>
        <v>0</v>
      </c>
      <c r="BI251" s="183">
        <f>IF(N251="nulová",J251,0)</f>
        <v>0</v>
      </c>
      <c r="BJ251" s="18" t="s">
        <v>79</v>
      </c>
      <c r="BK251" s="183">
        <f>ROUND(I251*H251,2)</f>
        <v>0</v>
      </c>
      <c r="BL251" s="18" t="s">
        <v>131</v>
      </c>
      <c r="BM251" s="182" t="s">
        <v>308</v>
      </c>
    </row>
    <row r="252" s="13" customFormat="1">
      <c r="A252" s="13"/>
      <c r="B252" s="184"/>
      <c r="C252" s="13"/>
      <c r="D252" s="185" t="s">
        <v>133</v>
      </c>
      <c r="E252" s="186" t="s">
        <v>1</v>
      </c>
      <c r="F252" s="187" t="s">
        <v>309</v>
      </c>
      <c r="G252" s="13"/>
      <c r="H252" s="186" t="s">
        <v>1</v>
      </c>
      <c r="I252" s="188"/>
      <c r="J252" s="13"/>
      <c r="K252" s="13"/>
      <c r="L252" s="184"/>
      <c r="M252" s="189"/>
      <c r="N252" s="190"/>
      <c r="O252" s="190"/>
      <c r="P252" s="190"/>
      <c r="Q252" s="190"/>
      <c r="R252" s="190"/>
      <c r="S252" s="190"/>
      <c r="T252" s="19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86" t="s">
        <v>133</v>
      </c>
      <c r="AU252" s="186" t="s">
        <v>83</v>
      </c>
      <c r="AV252" s="13" t="s">
        <v>79</v>
      </c>
      <c r="AW252" s="13" t="s">
        <v>31</v>
      </c>
      <c r="AX252" s="13" t="s">
        <v>74</v>
      </c>
      <c r="AY252" s="186" t="s">
        <v>125</v>
      </c>
    </row>
    <row r="253" s="14" customFormat="1">
      <c r="A253" s="14"/>
      <c r="B253" s="192"/>
      <c r="C253" s="14"/>
      <c r="D253" s="185" t="s">
        <v>133</v>
      </c>
      <c r="E253" s="193" t="s">
        <v>1</v>
      </c>
      <c r="F253" s="194" t="s">
        <v>310</v>
      </c>
      <c r="G253" s="14"/>
      <c r="H253" s="195">
        <v>24</v>
      </c>
      <c r="I253" s="196"/>
      <c r="J253" s="14"/>
      <c r="K253" s="14"/>
      <c r="L253" s="192"/>
      <c r="M253" s="197"/>
      <c r="N253" s="198"/>
      <c r="O253" s="198"/>
      <c r="P253" s="198"/>
      <c r="Q253" s="198"/>
      <c r="R253" s="198"/>
      <c r="S253" s="198"/>
      <c r="T253" s="19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193" t="s">
        <v>133</v>
      </c>
      <c r="AU253" s="193" t="s">
        <v>83</v>
      </c>
      <c r="AV253" s="14" t="s">
        <v>83</v>
      </c>
      <c r="AW253" s="14" t="s">
        <v>31</v>
      </c>
      <c r="AX253" s="14" t="s">
        <v>74</v>
      </c>
      <c r="AY253" s="193" t="s">
        <v>125</v>
      </c>
    </row>
    <row r="254" s="13" customFormat="1">
      <c r="A254" s="13"/>
      <c r="B254" s="184"/>
      <c r="C254" s="13"/>
      <c r="D254" s="185" t="s">
        <v>133</v>
      </c>
      <c r="E254" s="186" t="s">
        <v>1</v>
      </c>
      <c r="F254" s="187" t="s">
        <v>311</v>
      </c>
      <c r="G254" s="13"/>
      <c r="H254" s="186" t="s">
        <v>1</v>
      </c>
      <c r="I254" s="188"/>
      <c r="J254" s="13"/>
      <c r="K254" s="13"/>
      <c r="L254" s="184"/>
      <c r="M254" s="189"/>
      <c r="N254" s="190"/>
      <c r="O254" s="190"/>
      <c r="P254" s="190"/>
      <c r="Q254" s="190"/>
      <c r="R254" s="190"/>
      <c r="S254" s="190"/>
      <c r="T254" s="19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86" t="s">
        <v>133</v>
      </c>
      <c r="AU254" s="186" t="s">
        <v>83</v>
      </c>
      <c r="AV254" s="13" t="s">
        <v>79</v>
      </c>
      <c r="AW254" s="13" t="s">
        <v>31</v>
      </c>
      <c r="AX254" s="13" t="s">
        <v>74</v>
      </c>
      <c r="AY254" s="186" t="s">
        <v>125</v>
      </c>
    </row>
    <row r="255" s="14" customFormat="1">
      <c r="A255" s="14"/>
      <c r="B255" s="192"/>
      <c r="C255" s="14"/>
      <c r="D255" s="185" t="s">
        <v>133</v>
      </c>
      <c r="E255" s="193" t="s">
        <v>1</v>
      </c>
      <c r="F255" s="194" t="s">
        <v>259</v>
      </c>
      <c r="G255" s="14"/>
      <c r="H255" s="195">
        <v>16</v>
      </c>
      <c r="I255" s="196"/>
      <c r="J255" s="14"/>
      <c r="K255" s="14"/>
      <c r="L255" s="192"/>
      <c r="M255" s="197"/>
      <c r="N255" s="198"/>
      <c r="O255" s="198"/>
      <c r="P255" s="198"/>
      <c r="Q255" s="198"/>
      <c r="R255" s="198"/>
      <c r="S255" s="198"/>
      <c r="T255" s="19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193" t="s">
        <v>133</v>
      </c>
      <c r="AU255" s="193" t="s">
        <v>83</v>
      </c>
      <c r="AV255" s="14" t="s">
        <v>83</v>
      </c>
      <c r="AW255" s="14" t="s">
        <v>31</v>
      </c>
      <c r="AX255" s="14" t="s">
        <v>74</v>
      </c>
      <c r="AY255" s="193" t="s">
        <v>125</v>
      </c>
    </row>
    <row r="256" s="13" customFormat="1">
      <c r="A256" s="13"/>
      <c r="B256" s="184"/>
      <c r="C256" s="13"/>
      <c r="D256" s="185" t="s">
        <v>133</v>
      </c>
      <c r="E256" s="186" t="s">
        <v>1</v>
      </c>
      <c r="F256" s="187" t="s">
        <v>312</v>
      </c>
      <c r="G256" s="13"/>
      <c r="H256" s="186" t="s">
        <v>1</v>
      </c>
      <c r="I256" s="188"/>
      <c r="J256" s="13"/>
      <c r="K256" s="13"/>
      <c r="L256" s="184"/>
      <c r="M256" s="189"/>
      <c r="N256" s="190"/>
      <c r="O256" s="190"/>
      <c r="P256" s="190"/>
      <c r="Q256" s="190"/>
      <c r="R256" s="190"/>
      <c r="S256" s="190"/>
      <c r="T256" s="19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86" t="s">
        <v>133</v>
      </c>
      <c r="AU256" s="186" t="s">
        <v>83</v>
      </c>
      <c r="AV256" s="13" t="s">
        <v>79</v>
      </c>
      <c r="AW256" s="13" t="s">
        <v>31</v>
      </c>
      <c r="AX256" s="13" t="s">
        <v>74</v>
      </c>
      <c r="AY256" s="186" t="s">
        <v>125</v>
      </c>
    </row>
    <row r="257" s="14" customFormat="1">
      <c r="A257" s="14"/>
      <c r="B257" s="192"/>
      <c r="C257" s="14"/>
      <c r="D257" s="185" t="s">
        <v>133</v>
      </c>
      <c r="E257" s="193" t="s">
        <v>1</v>
      </c>
      <c r="F257" s="194" t="s">
        <v>313</v>
      </c>
      <c r="G257" s="14"/>
      <c r="H257" s="195">
        <v>4</v>
      </c>
      <c r="I257" s="196"/>
      <c r="J257" s="14"/>
      <c r="K257" s="14"/>
      <c r="L257" s="192"/>
      <c r="M257" s="197"/>
      <c r="N257" s="198"/>
      <c r="O257" s="198"/>
      <c r="P257" s="198"/>
      <c r="Q257" s="198"/>
      <c r="R257" s="198"/>
      <c r="S257" s="198"/>
      <c r="T257" s="19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193" t="s">
        <v>133</v>
      </c>
      <c r="AU257" s="193" t="s">
        <v>83</v>
      </c>
      <c r="AV257" s="14" t="s">
        <v>83</v>
      </c>
      <c r="AW257" s="14" t="s">
        <v>31</v>
      </c>
      <c r="AX257" s="14" t="s">
        <v>74</v>
      </c>
      <c r="AY257" s="193" t="s">
        <v>125</v>
      </c>
    </row>
    <row r="258" s="15" customFormat="1">
      <c r="A258" s="15"/>
      <c r="B258" s="200"/>
      <c r="C258" s="15"/>
      <c r="D258" s="185" t="s">
        <v>133</v>
      </c>
      <c r="E258" s="201" t="s">
        <v>1</v>
      </c>
      <c r="F258" s="202" t="s">
        <v>155</v>
      </c>
      <c r="G258" s="15"/>
      <c r="H258" s="203">
        <v>44</v>
      </c>
      <c r="I258" s="204"/>
      <c r="J258" s="15"/>
      <c r="K258" s="15"/>
      <c r="L258" s="200"/>
      <c r="M258" s="205"/>
      <c r="N258" s="206"/>
      <c r="O258" s="206"/>
      <c r="P258" s="206"/>
      <c r="Q258" s="206"/>
      <c r="R258" s="206"/>
      <c r="S258" s="206"/>
      <c r="T258" s="207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01" t="s">
        <v>133</v>
      </c>
      <c r="AU258" s="201" t="s">
        <v>83</v>
      </c>
      <c r="AV258" s="15" t="s">
        <v>131</v>
      </c>
      <c r="AW258" s="15" t="s">
        <v>31</v>
      </c>
      <c r="AX258" s="15" t="s">
        <v>79</v>
      </c>
      <c r="AY258" s="201" t="s">
        <v>125</v>
      </c>
    </row>
    <row r="259" s="2" customFormat="1" ht="24.15" customHeight="1">
      <c r="A259" s="37"/>
      <c r="B259" s="170"/>
      <c r="C259" s="208" t="s">
        <v>314</v>
      </c>
      <c r="D259" s="208" t="s">
        <v>229</v>
      </c>
      <c r="E259" s="209" t="s">
        <v>315</v>
      </c>
      <c r="F259" s="210" t="s">
        <v>316</v>
      </c>
      <c r="G259" s="211" t="s">
        <v>307</v>
      </c>
      <c r="H259" s="212">
        <v>24</v>
      </c>
      <c r="I259" s="213"/>
      <c r="J259" s="214">
        <f>ROUND(I259*H259,2)</f>
        <v>0</v>
      </c>
      <c r="K259" s="210" t="s">
        <v>1</v>
      </c>
      <c r="L259" s="215"/>
      <c r="M259" s="216" t="s">
        <v>1</v>
      </c>
      <c r="N259" s="217" t="s">
        <v>39</v>
      </c>
      <c r="O259" s="76"/>
      <c r="P259" s="180">
        <f>O259*H259</f>
        <v>0</v>
      </c>
      <c r="Q259" s="180">
        <v>0.002</v>
      </c>
      <c r="R259" s="180">
        <f>Q259*H259</f>
        <v>0.048000000000000001</v>
      </c>
      <c r="S259" s="180">
        <v>0</v>
      </c>
      <c r="T259" s="18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82" t="s">
        <v>198</v>
      </c>
      <c r="AT259" s="182" t="s">
        <v>229</v>
      </c>
      <c r="AU259" s="182" t="s">
        <v>83</v>
      </c>
      <c r="AY259" s="18" t="s">
        <v>125</v>
      </c>
      <c r="BE259" s="183">
        <f>IF(N259="základní",J259,0)</f>
        <v>0</v>
      </c>
      <c r="BF259" s="183">
        <f>IF(N259="snížená",J259,0)</f>
        <v>0</v>
      </c>
      <c r="BG259" s="183">
        <f>IF(N259="zákl. přenesená",J259,0)</f>
        <v>0</v>
      </c>
      <c r="BH259" s="183">
        <f>IF(N259="sníž. přenesená",J259,0)</f>
        <v>0</v>
      </c>
      <c r="BI259" s="183">
        <f>IF(N259="nulová",J259,0)</f>
        <v>0</v>
      </c>
      <c r="BJ259" s="18" t="s">
        <v>79</v>
      </c>
      <c r="BK259" s="183">
        <f>ROUND(I259*H259,2)</f>
        <v>0</v>
      </c>
      <c r="BL259" s="18" t="s">
        <v>131</v>
      </c>
      <c r="BM259" s="182" t="s">
        <v>317</v>
      </c>
    </row>
    <row r="260" s="2" customFormat="1" ht="24.15" customHeight="1">
      <c r="A260" s="37"/>
      <c r="B260" s="170"/>
      <c r="C260" s="208" t="s">
        <v>318</v>
      </c>
      <c r="D260" s="208" t="s">
        <v>229</v>
      </c>
      <c r="E260" s="209" t="s">
        <v>319</v>
      </c>
      <c r="F260" s="210" t="s">
        <v>320</v>
      </c>
      <c r="G260" s="211" t="s">
        <v>307</v>
      </c>
      <c r="H260" s="212">
        <v>16</v>
      </c>
      <c r="I260" s="213"/>
      <c r="J260" s="214">
        <f>ROUND(I260*H260,2)</f>
        <v>0</v>
      </c>
      <c r="K260" s="210" t="s">
        <v>1</v>
      </c>
      <c r="L260" s="215"/>
      <c r="M260" s="216" t="s">
        <v>1</v>
      </c>
      <c r="N260" s="217" t="s">
        <v>39</v>
      </c>
      <c r="O260" s="76"/>
      <c r="P260" s="180">
        <f>O260*H260</f>
        <v>0</v>
      </c>
      <c r="Q260" s="180">
        <v>0.002</v>
      </c>
      <c r="R260" s="180">
        <f>Q260*H260</f>
        <v>0.032000000000000001</v>
      </c>
      <c r="S260" s="180">
        <v>0</v>
      </c>
      <c r="T260" s="18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2" t="s">
        <v>198</v>
      </c>
      <c r="AT260" s="182" t="s">
        <v>229</v>
      </c>
      <c r="AU260" s="182" t="s">
        <v>83</v>
      </c>
      <c r="AY260" s="18" t="s">
        <v>125</v>
      </c>
      <c r="BE260" s="183">
        <f>IF(N260="základní",J260,0)</f>
        <v>0</v>
      </c>
      <c r="BF260" s="183">
        <f>IF(N260="snížená",J260,0)</f>
        <v>0</v>
      </c>
      <c r="BG260" s="183">
        <f>IF(N260="zákl. přenesená",J260,0)</f>
        <v>0</v>
      </c>
      <c r="BH260" s="183">
        <f>IF(N260="sníž. přenesená",J260,0)</f>
        <v>0</v>
      </c>
      <c r="BI260" s="183">
        <f>IF(N260="nulová",J260,0)</f>
        <v>0</v>
      </c>
      <c r="BJ260" s="18" t="s">
        <v>79</v>
      </c>
      <c r="BK260" s="183">
        <f>ROUND(I260*H260,2)</f>
        <v>0</v>
      </c>
      <c r="BL260" s="18" t="s">
        <v>131</v>
      </c>
      <c r="BM260" s="182" t="s">
        <v>321</v>
      </c>
    </row>
    <row r="261" s="2" customFormat="1" ht="37.8" customHeight="1">
      <c r="A261" s="37"/>
      <c r="B261" s="170"/>
      <c r="C261" s="171" t="s">
        <v>310</v>
      </c>
      <c r="D261" s="171" t="s">
        <v>127</v>
      </c>
      <c r="E261" s="172" t="s">
        <v>322</v>
      </c>
      <c r="F261" s="173" t="s">
        <v>323</v>
      </c>
      <c r="G261" s="174" t="s">
        <v>307</v>
      </c>
      <c r="H261" s="175">
        <v>22</v>
      </c>
      <c r="I261" s="176"/>
      <c r="J261" s="177">
        <f>ROUND(I261*H261,2)</f>
        <v>0</v>
      </c>
      <c r="K261" s="173" t="s">
        <v>1</v>
      </c>
      <c r="L261" s="38"/>
      <c r="M261" s="178" t="s">
        <v>1</v>
      </c>
      <c r="N261" s="179" t="s">
        <v>39</v>
      </c>
      <c r="O261" s="76"/>
      <c r="P261" s="180">
        <f>O261*H261</f>
        <v>0</v>
      </c>
      <c r="Q261" s="180">
        <v>0.0070200000000000002</v>
      </c>
      <c r="R261" s="180">
        <f>Q261*H261</f>
        <v>0.15443999999999999</v>
      </c>
      <c r="S261" s="180">
        <v>0</v>
      </c>
      <c r="T261" s="18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82" t="s">
        <v>131</v>
      </c>
      <c r="AT261" s="182" t="s">
        <v>127</v>
      </c>
      <c r="AU261" s="182" t="s">
        <v>83</v>
      </c>
      <c r="AY261" s="18" t="s">
        <v>125</v>
      </c>
      <c r="BE261" s="183">
        <f>IF(N261="základní",J261,0)</f>
        <v>0</v>
      </c>
      <c r="BF261" s="183">
        <f>IF(N261="snížená",J261,0)</f>
        <v>0</v>
      </c>
      <c r="BG261" s="183">
        <f>IF(N261="zákl. přenesená",J261,0)</f>
        <v>0</v>
      </c>
      <c r="BH261" s="183">
        <f>IF(N261="sníž. přenesená",J261,0)</f>
        <v>0</v>
      </c>
      <c r="BI261" s="183">
        <f>IF(N261="nulová",J261,0)</f>
        <v>0</v>
      </c>
      <c r="BJ261" s="18" t="s">
        <v>79</v>
      </c>
      <c r="BK261" s="183">
        <f>ROUND(I261*H261,2)</f>
        <v>0</v>
      </c>
      <c r="BL261" s="18" t="s">
        <v>131</v>
      </c>
      <c r="BM261" s="182" t="s">
        <v>324</v>
      </c>
    </row>
    <row r="262" s="2" customFormat="1" ht="24.15" customHeight="1">
      <c r="A262" s="37"/>
      <c r="B262" s="170"/>
      <c r="C262" s="208" t="s">
        <v>325</v>
      </c>
      <c r="D262" s="208" t="s">
        <v>229</v>
      </c>
      <c r="E262" s="209" t="s">
        <v>326</v>
      </c>
      <c r="F262" s="210" t="s">
        <v>327</v>
      </c>
      <c r="G262" s="211" t="s">
        <v>328</v>
      </c>
      <c r="H262" s="212">
        <v>10</v>
      </c>
      <c r="I262" s="213"/>
      <c r="J262" s="214">
        <f>ROUND(I262*H262,2)</f>
        <v>0</v>
      </c>
      <c r="K262" s="210" t="s">
        <v>1</v>
      </c>
      <c r="L262" s="215"/>
      <c r="M262" s="216" t="s">
        <v>1</v>
      </c>
      <c r="N262" s="217" t="s">
        <v>39</v>
      </c>
      <c r="O262" s="76"/>
      <c r="P262" s="180">
        <f>O262*H262</f>
        <v>0</v>
      </c>
      <c r="Q262" s="180">
        <v>0.036999999999999998</v>
      </c>
      <c r="R262" s="180">
        <f>Q262*H262</f>
        <v>0.37</v>
      </c>
      <c r="S262" s="180">
        <v>0</v>
      </c>
      <c r="T262" s="18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2" t="s">
        <v>198</v>
      </c>
      <c r="AT262" s="182" t="s">
        <v>229</v>
      </c>
      <c r="AU262" s="182" t="s">
        <v>83</v>
      </c>
      <c r="AY262" s="18" t="s">
        <v>125</v>
      </c>
      <c r="BE262" s="183">
        <f>IF(N262="základní",J262,0)</f>
        <v>0</v>
      </c>
      <c r="BF262" s="183">
        <f>IF(N262="snížená",J262,0)</f>
        <v>0</v>
      </c>
      <c r="BG262" s="183">
        <f>IF(N262="zákl. přenesená",J262,0)</f>
        <v>0</v>
      </c>
      <c r="BH262" s="183">
        <f>IF(N262="sníž. přenesená",J262,0)</f>
        <v>0</v>
      </c>
      <c r="BI262" s="183">
        <f>IF(N262="nulová",J262,0)</f>
        <v>0</v>
      </c>
      <c r="BJ262" s="18" t="s">
        <v>79</v>
      </c>
      <c r="BK262" s="183">
        <f>ROUND(I262*H262,2)</f>
        <v>0</v>
      </c>
      <c r="BL262" s="18" t="s">
        <v>131</v>
      </c>
      <c r="BM262" s="182" t="s">
        <v>329</v>
      </c>
    </row>
    <row r="263" s="2" customFormat="1" ht="24.15" customHeight="1">
      <c r="A263" s="37"/>
      <c r="B263" s="170"/>
      <c r="C263" s="208" t="s">
        <v>330</v>
      </c>
      <c r="D263" s="208" t="s">
        <v>229</v>
      </c>
      <c r="E263" s="209" t="s">
        <v>331</v>
      </c>
      <c r="F263" s="210" t="s">
        <v>332</v>
      </c>
      <c r="G263" s="211" t="s">
        <v>328</v>
      </c>
      <c r="H263" s="212">
        <v>10</v>
      </c>
      <c r="I263" s="213"/>
      <c r="J263" s="214">
        <f>ROUND(I263*H263,2)</f>
        <v>0</v>
      </c>
      <c r="K263" s="210" t="s">
        <v>1</v>
      </c>
      <c r="L263" s="215"/>
      <c r="M263" s="216" t="s">
        <v>1</v>
      </c>
      <c r="N263" s="217" t="s">
        <v>39</v>
      </c>
      <c r="O263" s="76"/>
      <c r="P263" s="180">
        <f>O263*H263</f>
        <v>0</v>
      </c>
      <c r="Q263" s="180">
        <v>0.012</v>
      </c>
      <c r="R263" s="180">
        <f>Q263*H263</f>
        <v>0.12</v>
      </c>
      <c r="S263" s="180">
        <v>0</v>
      </c>
      <c r="T263" s="18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82" t="s">
        <v>198</v>
      </c>
      <c r="AT263" s="182" t="s">
        <v>229</v>
      </c>
      <c r="AU263" s="182" t="s">
        <v>83</v>
      </c>
      <c r="AY263" s="18" t="s">
        <v>125</v>
      </c>
      <c r="BE263" s="183">
        <f>IF(N263="základní",J263,0)</f>
        <v>0</v>
      </c>
      <c r="BF263" s="183">
        <f>IF(N263="snížená",J263,0)</f>
        <v>0</v>
      </c>
      <c r="BG263" s="183">
        <f>IF(N263="zákl. přenesená",J263,0)</f>
        <v>0</v>
      </c>
      <c r="BH263" s="183">
        <f>IF(N263="sníž. přenesená",J263,0)</f>
        <v>0</v>
      </c>
      <c r="BI263" s="183">
        <f>IF(N263="nulová",J263,0)</f>
        <v>0</v>
      </c>
      <c r="BJ263" s="18" t="s">
        <v>79</v>
      </c>
      <c r="BK263" s="183">
        <f>ROUND(I263*H263,2)</f>
        <v>0</v>
      </c>
      <c r="BL263" s="18" t="s">
        <v>131</v>
      </c>
      <c r="BM263" s="182" t="s">
        <v>333</v>
      </c>
    </row>
    <row r="264" s="2" customFormat="1" ht="14.4" customHeight="1">
      <c r="A264" s="37"/>
      <c r="B264" s="170"/>
      <c r="C264" s="208" t="s">
        <v>334</v>
      </c>
      <c r="D264" s="208" t="s">
        <v>229</v>
      </c>
      <c r="E264" s="209" t="s">
        <v>335</v>
      </c>
      <c r="F264" s="210" t="s">
        <v>336</v>
      </c>
      <c r="G264" s="211" t="s">
        <v>277</v>
      </c>
      <c r="H264" s="212">
        <v>58.399999999999999</v>
      </c>
      <c r="I264" s="213"/>
      <c r="J264" s="214">
        <f>ROUND(I264*H264,2)</f>
        <v>0</v>
      </c>
      <c r="K264" s="210" t="s">
        <v>1</v>
      </c>
      <c r="L264" s="215"/>
      <c r="M264" s="216" t="s">
        <v>1</v>
      </c>
      <c r="N264" s="217" t="s">
        <v>39</v>
      </c>
      <c r="O264" s="76"/>
      <c r="P264" s="180">
        <f>O264*H264</f>
        <v>0</v>
      </c>
      <c r="Q264" s="180">
        <v>0.014999999999999999</v>
      </c>
      <c r="R264" s="180">
        <f>Q264*H264</f>
        <v>0.876</v>
      </c>
      <c r="S264" s="180">
        <v>0</v>
      </c>
      <c r="T264" s="18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2" t="s">
        <v>198</v>
      </c>
      <c r="AT264" s="182" t="s">
        <v>229</v>
      </c>
      <c r="AU264" s="182" t="s">
        <v>83</v>
      </c>
      <c r="AY264" s="18" t="s">
        <v>125</v>
      </c>
      <c r="BE264" s="183">
        <f>IF(N264="základní",J264,0)</f>
        <v>0</v>
      </c>
      <c r="BF264" s="183">
        <f>IF(N264="snížená",J264,0)</f>
        <v>0</v>
      </c>
      <c r="BG264" s="183">
        <f>IF(N264="zákl. přenesená",J264,0)</f>
        <v>0</v>
      </c>
      <c r="BH264" s="183">
        <f>IF(N264="sníž. přenesená",J264,0)</f>
        <v>0</v>
      </c>
      <c r="BI264" s="183">
        <f>IF(N264="nulová",J264,0)</f>
        <v>0</v>
      </c>
      <c r="BJ264" s="18" t="s">
        <v>79</v>
      </c>
      <c r="BK264" s="183">
        <f>ROUND(I264*H264,2)</f>
        <v>0</v>
      </c>
      <c r="BL264" s="18" t="s">
        <v>131</v>
      </c>
      <c r="BM264" s="182" t="s">
        <v>337</v>
      </c>
    </row>
    <row r="265" s="14" customFormat="1">
      <c r="A265" s="14"/>
      <c r="B265" s="192"/>
      <c r="C265" s="14"/>
      <c r="D265" s="185" t="s">
        <v>133</v>
      </c>
      <c r="E265" s="193" t="s">
        <v>1</v>
      </c>
      <c r="F265" s="194" t="s">
        <v>338</v>
      </c>
      <c r="G265" s="14"/>
      <c r="H265" s="195">
        <v>58.399999999999999</v>
      </c>
      <c r="I265" s="196"/>
      <c r="J265" s="14"/>
      <c r="K265" s="14"/>
      <c r="L265" s="192"/>
      <c r="M265" s="197"/>
      <c r="N265" s="198"/>
      <c r="O265" s="198"/>
      <c r="P265" s="198"/>
      <c r="Q265" s="198"/>
      <c r="R265" s="198"/>
      <c r="S265" s="198"/>
      <c r="T265" s="19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193" t="s">
        <v>133</v>
      </c>
      <c r="AU265" s="193" t="s">
        <v>83</v>
      </c>
      <c r="AV265" s="14" t="s">
        <v>83</v>
      </c>
      <c r="AW265" s="14" t="s">
        <v>31</v>
      </c>
      <c r="AX265" s="14" t="s">
        <v>79</v>
      </c>
      <c r="AY265" s="193" t="s">
        <v>125</v>
      </c>
    </row>
    <row r="266" s="2" customFormat="1" ht="24.15" customHeight="1">
      <c r="A266" s="37"/>
      <c r="B266" s="170"/>
      <c r="C266" s="208" t="s">
        <v>339</v>
      </c>
      <c r="D266" s="208" t="s">
        <v>229</v>
      </c>
      <c r="E266" s="209" t="s">
        <v>340</v>
      </c>
      <c r="F266" s="210" t="s">
        <v>341</v>
      </c>
      <c r="G266" s="211" t="s">
        <v>342</v>
      </c>
      <c r="H266" s="212">
        <v>1</v>
      </c>
      <c r="I266" s="213"/>
      <c r="J266" s="214">
        <f>ROUND(I266*H266,2)</f>
        <v>0</v>
      </c>
      <c r="K266" s="210" t="s">
        <v>1</v>
      </c>
      <c r="L266" s="215"/>
      <c r="M266" s="216" t="s">
        <v>1</v>
      </c>
      <c r="N266" s="217" t="s">
        <v>39</v>
      </c>
      <c r="O266" s="76"/>
      <c r="P266" s="180">
        <f>O266*H266</f>
        <v>0</v>
      </c>
      <c r="Q266" s="180">
        <v>0.02</v>
      </c>
      <c r="R266" s="180">
        <f>Q266*H266</f>
        <v>0.02</v>
      </c>
      <c r="S266" s="180">
        <v>0</v>
      </c>
      <c r="T266" s="181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82" t="s">
        <v>198</v>
      </c>
      <c r="AT266" s="182" t="s">
        <v>229</v>
      </c>
      <c r="AU266" s="182" t="s">
        <v>83</v>
      </c>
      <c r="AY266" s="18" t="s">
        <v>125</v>
      </c>
      <c r="BE266" s="183">
        <f>IF(N266="základní",J266,0)</f>
        <v>0</v>
      </c>
      <c r="BF266" s="183">
        <f>IF(N266="snížená",J266,0)</f>
        <v>0</v>
      </c>
      <c r="BG266" s="183">
        <f>IF(N266="zákl. přenesená",J266,0)</f>
        <v>0</v>
      </c>
      <c r="BH266" s="183">
        <f>IF(N266="sníž. přenesená",J266,0)</f>
        <v>0</v>
      </c>
      <c r="BI266" s="183">
        <f>IF(N266="nulová",J266,0)</f>
        <v>0</v>
      </c>
      <c r="BJ266" s="18" t="s">
        <v>79</v>
      </c>
      <c r="BK266" s="183">
        <f>ROUND(I266*H266,2)</f>
        <v>0</v>
      </c>
      <c r="BL266" s="18" t="s">
        <v>131</v>
      </c>
      <c r="BM266" s="182" t="s">
        <v>343</v>
      </c>
    </row>
    <row r="267" s="2" customFormat="1" ht="24.15" customHeight="1">
      <c r="A267" s="37"/>
      <c r="B267" s="170"/>
      <c r="C267" s="171" t="s">
        <v>344</v>
      </c>
      <c r="D267" s="171" t="s">
        <v>127</v>
      </c>
      <c r="E267" s="172" t="s">
        <v>345</v>
      </c>
      <c r="F267" s="173" t="s">
        <v>346</v>
      </c>
      <c r="G267" s="174" t="s">
        <v>307</v>
      </c>
      <c r="H267" s="175">
        <v>1</v>
      </c>
      <c r="I267" s="176"/>
      <c r="J267" s="177">
        <f>ROUND(I267*H267,2)</f>
        <v>0</v>
      </c>
      <c r="K267" s="173" t="s">
        <v>1</v>
      </c>
      <c r="L267" s="38"/>
      <c r="M267" s="178" t="s">
        <v>1</v>
      </c>
      <c r="N267" s="179" t="s">
        <v>39</v>
      </c>
      <c r="O267" s="76"/>
      <c r="P267" s="180">
        <f>O267*H267</f>
        <v>0</v>
      </c>
      <c r="Q267" s="180">
        <v>0</v>
      </c>
      <c r="R267" s="180">
        <f>Q267*H267</f>
        <v>0</v>
      </c>
      <c r="S267" s="180">
        <v>0</v>
      </c>
      <c r="T267" s="18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82" t="s">
        <v>131</v>
      </c>
      <c r="AT267" s="182" t="s">
        <v>127</v>
      </c>
      <c r="AU267" s="182" t="s">
        <v>83</v>
      </c>
      <c r="AY267" s="18" t="s">
        <v>125</v>
      </c>
      <c r="BE267" s="183">
        <f>IF(N267="základní",J267,0)</f>
        <v>0</v>
      </c>
      <c r="BF267" s="183">
        <f>IF(N267="snížená",J267,0)</f>
        <v>0</v>
      </c>
      <c r="BG267" s="183">
        <f>IF(N267="zákl. přenesená",J267,0)</f>
        <v>0</v>
      </c>
      <c r="BH267" s="183">
        <f>IF(N267="sníž. přenesená",J267,0)</f>
        <v>0</v>
      </c>
      <c r="BI267" s="183">
        <f>IF(N267="nulová",J267,0)</f>
        <v>0</v>
      </c>
      <c r="BJ267" s="18" t="s">
        <v>79</v>
      </c>
      <c r="BK267" s="183">
        <f>ROUND(I267*H267,2)</f>
        <v>0</v>
      </c>
      <c r="BL267" s="18" t="s">
        <v>131</v>
      </c>
      <c r="BM267" s="182" t="s">
        <v>347</v>
      </c>
    </row>
    <row r="268" s="2" customFormat="1" ht="14.4" customHeight="1">
      <c r="A268" s="37"/>
      <c r="B268" s="170"/>
      <c r="C268" s="208" t="s">
        <v>348</v>
      </c>
      <c r="D268" s="208" t="s">
        <v>229</v>
      </c>
      <c r="E268" s="209" t="s">
        <v>349</v>
      </c>
      <c r="F268" s="210" t="s">
        <v>350</v>
      </c>
      <c r="G268" s="211" t="s">
        <v>328</v>
      </c>
      <c r="H268" s="212">
        <v>1</v>
      </c>
      <c r="I268" s="213"/>
      <c r="J268" s="214">
        <f>ROUND(I268*H268,2)</f>
        <v>0</v>
      </c>
      <c r="K268" s="210" t="s">
        <v>1</v>
      </c>
      <c r="L268" s="215"/>
      <c r="M268" s="216" t="s">
        <v>1</v>
      </c>
      <c r="N268" s="217" t="s">
        <v>39</v>
      </c>
      <c r="O268" s="76"/>
      <c r="P268" s="180">
        <f>O268*H268</f>
        <v>0</v>
      </c>
      <c r="Q268" s="180">
        <v>0.012</v>
      </c>
      <c r="R268" s="180">
        <f>Q268*H268</f>
        <v>0.012</v>
      </c>
      <c r="S268" s="180">
        <v>0</v>
      </c>
      <c r="T268" s="18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2" t="s">
        <v>198</v>
      </c>
      <c r="AT268" s="182" t="s">
        <v>229</v>
      </c>
      <c r="AU268" s="182" t="s">
        <v>83</v>
      </c>
      <c r="AY268" s="18" t="s">
        <v>125</v>
      </c>
      <c r="BE268" s="183">
        <f>IF(N268="základní",J268,0)</f>
        <v>0</v>
      </c>
      <c r="BF268" s="183">
        <f>IF(N268="snížená",J268,0)</f>
        <v>0</v>
      </c>
      <c r="BG268" s="183">
        <f>IF(N268="zákl. přenesená",J268,0)</f>
        <v>0</v>
      </c>
      <c r="BH268" s="183">
        <f>IF(N268="sníž. přenesená",J268,0)</f>
        <v>0</v>
      </c>
      <c r="BI268" s="183">
        <f>IF(N268="nulová",J268,0)</f>
        <v>0</v>
      </c>
      <c r="BJ268" s="18" t="s">
        <v>79</v>
      </c>
      <c r="BK268" s="183">
        <f>ROUND(I268*H268,2)</f>
        <v>0</v>
      </c>
      <c r="BL268" s="18" t="s">
        <v>131</v>
      </c>
      <c r="BM268" s="182" t="s">
        <v>351</v>
      </c>
    </row>
    <row r="269" s="2" customFormat="1" ht="24.15" customHeight="1">
      <c r="A269" s="37"/>
      <c r="B269" s="170"/>
      <c r="C269" s="171" t="s">
        <v>352</v>
      </c>
      <c r="D269" s="171" t="s">
        <v>127</v>
      </c>
      <c r="E269" s="172" t="s">
        <v>353</v>
      </c>
      <c r="F269" s="173" t="s">
        <v>354</v>
      </c>
      <c r="G269" s="174" t="s">
        <v>307</v>
      </c>
      <c r="H269" s="175">
        <v>1</v>
      </c>
      <c r="I269" s="176"/>
      <c r="J269" s="177">
        <f>ROUND(I269*H269,2)</f>
        <v>0</v>
      </c>
      <c r="K269" s="173" t="s">
        <v>1</v>
      </c>
      <c r="L269" s="38"/>
      <c r="M269" s="178" t="s">
        <v>1</v>
      </c>
      <c r="N269" s="179" t="s">
        <v>39</v>
      </c>
      <c r="O269" s="76"/>
      <c r="P269" s="180">
        <f>O269*H269</f>
        <v>0</v>
      </c>
      <c r="Q269" s="180">
        <v>0</v>
      </c>
      <c r="R269" s="180">
        <f>Q269*H269</f>
        <v>0</v>
      </c>
      <c r="S269" s="180">
        <v>0</v>
      </c>
      <c r="T269" s="18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2" t="s">
        <v>131</v>
      </c>
      <c r="AT269" s="182" t="s">
        <v>127</v>
      </c>
      <c r="AU269" s="182" t="s">
        <v>83</v>
      </c>
      <c r="AY269" s="18" t="s">
        <v>125</v>
      </c>
      <c r="BE269" s="183">
        <f>IF(N269="základní",J269,0)</f>
        <v>0</v>
      </c>
      <c r="BF269" s="183">
        <f>IF(N269="snížená",J269,0)</f>
        <v>0</v>
      </c>
      <c r="BG269" s="183">
        <f>IF(N269="zákl. přenesená",J269,0)</f>
        <v>0</v>
      </c>
      <c r="BH269" s="183">
        <f>IF(N269="sníž. přenesená",J269,0)</f>
        <v>0</v>
      </c>
      <c r="BI269" s="183">
        <f>IF(N269="nulová",J269,0)</f>
        <v>0</v>
      </c>
      <c r="BJ269" s="18" t="s">
        <v>79</v>
      </c>
      <c r="BK269" s="183">
        <f>ROUND(I269*H269,2)</f>
        <v>0</v>
      </c>
      <c r="BL269" s="18" t="s">
        <v>131</v>
      </c>
      <c r="BM269" s="182" t="s">
        <v>355</v>
      </c>
    </row>
    <row r="270" s="2" customFormat="1" ht="24.15" customHeight="1">
      <c r="A270" s="37"/>
      <c r="B270" s="170"/>
      <c r="C270" s="208" t="s">
        <v>356</v>
      </c>
      <c r="D270" s="208" t="s">
        <v>229</v>
      </c>
      <c r="E270" s="209" t="s">
        <v>357</v>
      </c>
      <c r="F270" s="210" t="s">
        <v>358</v>
      </c>
      <c r="G270" s="211" t="s">
        <v>328</v>
      </c>
      <c r="H270" s="212">
        <v>1</v>
      </c>
      <c r="I270" s="213"/>
      <c r="J270" s="214">
        <f>ROUND(I270*H270,2)</f>
        <v>0</v>
      </c>
      <c r="K270" s="210" t="s">
        <v>1</v>
      </c>
      <c r="L270" s="215"/>
      <c r="M270" s="216" t="s">
        <v>1</v>
      </c>
      <c r="N270" s="217" t="s">
        <v>39</v>
      </c>
      <c r="O270" s="76"/>
      <c r="P270" s="180">
        <f>O270*H270</f>
        <v>0</v>
      </c>
      <c r="Q270" s="180">
        <v>0.012</v>
      </c>
      <c r="R270" s="180">
        <f>Q270*H270</f>
        <v>0.012</v>
      </c>
      <c r="S270" s="180">
        <v>0</v>
      </c>
      <c r="T270" s="18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82" t="s">
        <v>198</v>
      </c>
      <c r="AT270" s="182" t="s">
        <v>229</v>
      </c>
      <c r="AU270" s="182" t="s">
        <v>83</v>
      </c>
      <c r="AY270" s="18" t="s">
        <v>125</v>
      </c>
      <c r="BE270" s="183">
        <f>IF(N270="základní",J270,0)</f>
        <v>0</v>
      </c>
      <c r="BF270" s="183">
        <f>IF(N270="snížená",J270,0)</f>
        <v>0</v>
      </c>
      <c r="BG270" s="183">
        <f>IF(N270="zákl. přenesená",J270,0)</f>
        <v>0</v>
      </c>
      <c r="BH270" s="183">
        <f>IF(N270="sníž. přenesená",J270,0)</f>
        <v>0</v>
      </c>
      <c r="BI270" s="183">
        <f>IF(N270="nulová",J270,0)</f>
        <v>0</v>
      </c>
      <c r="BJ270" s="18" t="s">
        <v>79</v>
      </c>
      <c r="BK270" s="183">
        <f>ROUND(I270*H270,2)</f>
        <v>0</v>
      </c>
      <c r="BL270" s="18" t="s">
        <v>131</v>
      </c>
      <c r="BM270" s="182" t="s">
        <v>359</v>
      </c>
    </row>
    <row r="271" s="2" customFormat="1" ht="24.15" customHeight="1">
      <c r="A271" s="37"/>
      <c r="B271" s="170"/>
      <c r="C271" s="171" t="s">
        <v>360</v>
      </c>
      <c r="D271" s="171" t="s">
        <v>127</v>
      </c>
      <c r="E271" s="172" t="s">
        <v>361</v>
      </c>
      <c r="F271" s="173" t="s">
        <v>362</v>
      </c>
      <c r="G271" s="174" t="s">
        <v>277</v>
      </c>
      <c r="H271" s="175">
        <v>75</v>
      </c>
      <c r="I271" s="176"/>
      <c r="J271" s="177">
        <f>ROUND(I271*H271,2)</f>
        <v>0</v>
      </c>
      <c r="K271" s="173" t="s">
        <v>1</v>
      </c>
      <c r="L271" s="38"/>
      <c r="M271" s="178" t="s">
        <v>1</v>
      </c>
      <c r="N271" s="179" t="s">
        <v>39</v>
      </c>
      <c r="O271" s="76"/>
      <c r="P271" s="180">
        <f>O271*H271</f>
        <v>0</v>
      </c>
      <c r="Q271" s="180">
        <v>0</v>
      </c>
      <c r="R271" s="180">
        <f>Q271*H271</f>
        <v>0</v>
      </c>
      <c r="S271" s="180">
        <v>0</v>
      </c>
      <c r="T271" s="18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82" t="s">
        <v>131</v>
      </c>
      <c r="AT271" s="182" t="s">
        <v>127</v>
      </c>
      <c r="AU271" s="182" t="s">
        <v>83</v>
      </c>
      <c r="AY271" s="18" t="s">
        <v>125</v>
      </c>
      <c r="BE271" s="183">
        <f>IF(N271="základní",J271,0)</f>
        <v>0</v>
      </c>
      <c r="BF271" s="183">
        <f>IF(N271="snížená",J271,0)</f>
        <v>0</v>
      </c>
      <c r="BG271" s="183">
        <f>IF(N271="zákl. přenesená",J271,0)</f>
        <v>0</v>
      </c>
      <c r="BH271" s="183">
        <f>IF(N271="sníž. přenesená",J271,0)</f>
        <v>0</v>
      </c>
      <c r="BI271" s="183">
        <f>IF(N271="nulová",J271,0)</f>
        <v>0</v>
      </c>
      <c r="BJ271" s="18" t="s">
        <v>79</v>
      </c>
      <c r="BK271" s="183">
        <f>ROUND(I271*H271,2)</f>
        <v>0</v>
      </c>
      <c r="BL271" s="18" t="s">
        <v>131</v>
      </c>
      <c r="BM271" s="182" t="s">
        <v>363</v>
      </c>
    </row>
    <row r="272" s="2" customFormat="1" ht="24.15" customHeight="1">
      <c r="A272" s="37"/>
      <c r="B272" s="170"/>
      <c r="C272" s="208" t="s">
        <v>364</v>
      </c>
      <c r="D272" s="208" t="s">
        <v>229</v>
      </c>
      <c r="E272" s="209" t="s">
        <v>365</v>
      </c>
      <c r="F272" s="210" t="s">
        <v>366</v>
      </c>
      <c r="G272" s="211" t="s">
        <v>277</v>
      </c>
      <c r="H272" s="212">
        <v>76.125</v>
      </c>
      <c r="I272" s="213"/>
      <c r="J272" s="214">
        <f>ROUND(I272*H272,2)</f>
        <v>0</v>
      </c>
      <c r="K272" s="210" t="s">
        <v>1</v>
      </c>
      <c r="L272" s="215"/>
      <c r="M272" s="216" t="s">
        <v>1</v>
      </c>
      <c r="N272" s="217" t="s">
        <v>39</v>
      </c>
      <c r="O272" s="76"/>
      <c r="P272" s="180">
        <f>O272*H272</f>
        <v>0</v>
      </c>
      <c r="Q272" s="180">
        <v>0.00080000000000000004</v>
      </c>
      <c r="R272" s="180">
        <f>Q272*H272</f>
        <v>0.060900000000000003</v>
      </c>
      <c r="S272" s="180">
        <v>0</v>
      </c>
      <c r="T272" s="18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82" t="s">
        <v>198</v>
      </c>
      <c r="AT272" s="182" t="s">
        <v>229</v>
      </c>
      <c r="AU272" s="182" t="s">
        <v>83</v>
      </c>
      <c r="AY272" s="18" t="s">
        <v>125</v>
      </c>
      <c r="BE272" s="183">
        <f>IF(N272="základní",J272,0)</f>
        <v>0</v>
      </c>
      <c r="BF272" s="183">
        <f>IF(N272="snížená",J272,0)</f>
        <v>0</v>
      </c>
      <c r="BG272" s="183">
        <f>IF(N272="zákl. přenesená",J272,0)</f>
        <v>0</v>
      </c>
      <c r="BH272" s="183">
        <f>IF(N272="sníž. přenesená",J272,0)</f>
        <v>0</v>
      </c>
      <c r="BI272" s="183">
        <f>IF(N272="nulová",J272,0)</f>
        <v>0</v>
      </c>
      <c r="BJ272" s="18" t="s">
        <v>79</v>
      </c>
      <c r="BK272" s="183">
        <f>ROUND(I272*H272,2)</f>
        <v>0</v>
      </c>
      <c r="BL272" s="18" t="s">
        <v>131</v>
      </c>
      <c r="BM272" s="182" t="s">
        <v>367</v>
      </c>
    </row>
    <row r="273" s="14" customFormat="1">
      <c r="A273" s="14"/>
      <c r="B273" s="192"/>
      <c r="C273" s="14"/>
      <c r="D273" s="185" t="s">
        <v>133</v>
      </c>
      <c r="E273" s="193" t="s">
        <v>1</v>
      </c>
      <c r="F273" s="194" t="s">
        <v>368</v>
      </c>
      <c r="G273" s="14"/>
      <c r="H273" s="195">
        <v>76.125</v>
      </c>
      <c r="I273" s="196"/>
      <c r="J273" s="14"/>
      <c r="K273" s="14"/>
      <c r="L273" s="192"/>
      <c r="M273" s="197"/>
      <c r="N273" s="198"/>
      <c r="O273" s="198"/>
      <c r="P273" s="198"/>
      <c r="Q273" s="198"/>
      <c r="R273" s="198"/>
      <c r="S273" s="198"/>
      <c r="T273" s="19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193" t="s">
        <v>133</v>
      </c>
      <c r="AU273" s="193" t="s">
        <v>83</v>
      </c>
      <c r="AV273" s="14" t="s">
        <v>83</v>
      </c>
      <c r="AW273" s="14" t="s">
        <v>31</v>
      </c>
      <c r="AX273" s="14" t="s">
        <v>79</v>
      </c>
      <c r="AY273" s="193" t="s">
        <v>125</v>
      </c>
    </row>
    <row r="274" s="12" customFormat="1" ht="22.8" customHeight="1">
      <c r="A274" s="12"/>
      <c r="B274" s="157"/>
      <c r="C274" s="12"/>
      <c r="D274" s="158" t="s">
        <v>73</v>
      </c>
      <c r="E274" s="168" t="s">
        <v>182</v>
      </c>
      <c r="F274" s="168" t="s">
        <v>369</v>
      </c>
      <c r="G274" s="12"/>
      <c r="H274" s="12"/>
      <c r="I274" s="160"/>
      <c r="J274" s="169">
        <f>BK274</f>
        <v>0</v>
      </c>
      <c r="K274" s="12"/>
      <c r="L274" s="157"/>
      <c r="M274" s="162"/>
      <c r="N274" s="163"/>
      <c r="O274" s="163"/>
      <c r="P274" s="164">
        <f>SUM(P275:P292)</f>
        <v>0</v>
      </c>
      <c r="Q274" s="163"/>
      <c r="R274" s="164">
        <f>SUM(R275:R292)</f>
        <v>141.22996199999997</v>
      </c>
      <c r="S274" s="163"/>
      <c r="T274" s="165">
        <f>SUM(T275:T292)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158" t="s">
        <v>79</v>
      </c>
      <c r="AT274" s="166" t="s">
        <v>73</v>
      </c>
      <c r="AU274" s="166" t="s">
        <v>79</v>
      </c>
      <c r="AY274" s="158" t="s">
        <v>125</v>
      </c>
      <c r="BK274" s="167">
        <f>SUM(BK275:BK292)</f>
        <v>0</v>
      </c>
    </row>
    <row r="275" s="2" customFormat="1" ht="14.4" customHeight="1">
      <c r="A275" s="37"/>
      <c r="B275" s="170"/>
      <c r="C275" s="171" t="s">
        <v>370</v>
      </c>
      <c r="D275" s="171" t="s">
        <v>127</v>
      </c>
      <c r="E275" s="172" t="s">
        <v>371</v>
      </c>
      <c r="F275" s="173" t="s">
        <v>372</v>
      </c>
      <c r="G275" s="174" t="s">
        <v>237</v>
      </c>
      <c r="H275" s="175">
        <v>192.91</v>
      </c>
      <c r="I275" s="176"/>
      <c r="J275" s="177">
        <f>ROUND(I275*H275,2)</f>
        <v>0</v>
      </c>
      <c r="K275" s="173" t="s">
        <v>1</v>
      </c>
      <c r="L275" s="38"/>
      <c r="M275" s="178" t="s">
        <v>1</v>
      </c>
      <c r="N275" s="179" t="s">
        <v>39</v>
      </c>
      <c r="O275" s="76"/>
      <c r="P275" s="180">
        <f>O275*H275</f>
        <v>0</v>
      </c>
      <c r="Q275" s="180">
        <v>0.040000000000000001</v>
      </c>
      <c r="R275" s="180">
        <f>Q275*H275</f>
        <v>7.7164000000000001</v>
      </c>
      <c r="S275" s="180">
        <v>0</v>
      </c>
      <c r="T275" s="18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82" t="s">
        <v>131</v>
      </c>
      <c r="AT275" s="182" t="s">
        <v>127</v>
      </c>
      <c r="AU275" s="182" t="s">
        <v>83</v>
      </c>
      <c r="AY275" s="18" t="s">
        <v>125</v>
      </c>
      <c r="BE275" s="183">
        <f>IF(N275="základní",J275,0)</f>
        <v>0</v>
      </c>
      <c r="BF275" s="183">
        <f>IF(N275="snížená",J275,0)</f>
        <v>0</v>
      </c>
      <c r="BG275" s="183">
        <f>IF(N275="zákl. přenesená",J275,0)</f>
        <v>0</v>
      </c>
      <c r="BH275" s="183">
        <f>IF(N275="sníž. přenesená",J275,0)</f>
        <v>0</v>
      </c>
      <c r="BI275" s="183">
        <f>IF(N275="nulová",J275,0)</f>
        <v>0</v>
      </c>
      <c r="BJ275" s="18" t="s">
        <v>79</v>
      </c>
      <c r="BK275" s="183">
        <f>ROUND(I275*H275,2)</f>
        <v>0</v>
      </c>
      <c r="BL275" s="18" t="s">
        <v>131</v>
      </c>
      <c r="BM275" s="182" t="s">
        <v>373</v>
      </c>
    </row>
    <row r="276" s="2" customFormat="1" ht="24.15" customHeight="1">
      <c r="A276" s="37"/>
      <c r="B276" s="170"/>
      <c r="C276" s="171" t="s">
        <v>374</v>
      </c>
      <c r="D276" s="171" t="s">
        <v>127</v>
      </c>
      <c r="E276" s="172" t="s">
        <v>375</v>
      </c>
      <c r="F276" s="173" t="s">
        <v>376</v>
      </c>
      <c r="G276" s="174" t="s">
        <v>237</v>
      </c>
      <c r="H276" s="175">
        <v>192.91</v>
      </c>
      <c r="I276" s="176"/>
      <c r="J276" s="177">
        <f>ROUND(I276*H276,2)</f>
        <v>0</v>
      </c>
      <c r="K276" s="173" t="s">
        <v>1</v>
      </c>
      <c r="L276" s="38"/>
      <c r="M276" s="178" t="s">
        <v>1</v>
      </c>
      <c r="N276" s="179" t="s">
        <v>39</v>
      </c>
      <c r="O276" s="76"/>
      <c r="P276" s="180">
        <f>O276*H276</f>
        <v>0</v>
      </c>
      <c r="Q276" s="180">
        <v>0</v>
      </c>
      <c r="R276" s="180">
        <f>Q276*H276</f>
        <v>0</v>
      </c>
      <c r="S276" s="180">
        <v>0</v>
      </c>
      <c r="T276" s="18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82" t="s">
        <v>131</v>
      </c>
      <c r="AT276" s="182" t="s">
        <v>127</v>
      </c>
      <c r="AU276" s="182" t="s">
        <v>83</v>
      </c>
      <c r="AY276" s="18" t="s">
        <v>125</v>
      </c>
      <c r="BE276" s="183">
        <f>IF(N276="základní",J276,0)</f>
        <v>0</v>
      </c>
      <c r="BF276" s="183">
        <f>IF(N276="snížená",J276,0)</f>
        <v>0</v>
      </c>
      <c r="BG276" s="183">
        <f>IF(N276="zákl. přenesená",J276,0)</f>
        <v>0</v>
      </c>
      <c r="BH276" s="183">
        <f>IF(N276="sníž. přenesená",J276,0)</f>
        <v>0</v>
      </c>
      <c r="BI276" s="183">
        <f>IF(N276="nulová",J276,0)</f>
        <v>0</v>
      </c>
      <c r="BJ276" s="18" t="s">
        <v>79</v>
      </c>
      <c r="BK276" s="183">
        <f>ROUND(I276*H276,2)</f>
        <v>0</v>
      </c>
      <c r="BL276" s="18" t="s">
        <v>131</v>
      </c>
      <c r="BM276" s="182" t="s">
        <v>377</v>
      </c>
    </row>
    <row r="277" s="2" customFormat="1" ht="14.4" customHeight="1">
      <c r="A277" s="37"/>
      <c r="B277" s="170"/>
      <c r="C277" s="171" t="s">
        <v>378</v>
      </c>
      <c r="D277" s="171" t="s">
        <v>127</v>
      </c>
      <c r="E277" s="172" t="s">
        <v>379</v>
      </c>
      <c r="F277" s="173" t="s">
        <v>380</v>
      </c>
      <c r="G277" s="174" t="s">
        <v>237</v>
      </c>
      <c r="H277" s="175">
        <v>192.91</v>
      </c>
      <c r="I277" s="176"/>
      <c r="J277" s="177">
        <f>ROUND(I277*H277,2)</f>
        <v>0</v>
      </c>
      <c r="K277" s="173" t="s">
        <v>1</v>
      </c>
      <c r="L277" s="38"/>
      <c r="M277" s="178" t="s">
        <v>1</v>
      </c>
      <c r="N277" s="179" t="s">
        <v>39</v>
      </c>
      <c r="O277" s="76"/>
      <c r="P277" s="180">
        <f>O277*H277</f>
        <v>0</v>
      </c>
      <c r="Q277" s="180">
        <v>0</v>
      </c>
      <c r="R277" s="180">
        <f>Q277*H277</f>
        <v>0</v>
      </c>
      <c r="S277" s="180">
        <v>0</v>
      </c>
      <c r="T277" s="18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82" t="s">
        <v>131</v>
      </c>
      <c r="AT277" s="182" t="s">
        <v>127</v>
      </c>
      <c r="AU277" s="182" t="s">
        <v>83</v>
      </c>
      <c r="AY277" s="18" t="s">
        <v>125</v>
      </c>
      <c r="BE277" s="183">
        <f>IF(N277="základní",J277,0)</f>
        <v>0</v>
      </c>
      <c r="BF277" s="183">
        <f>IF(N277="snížená",J277,0)</f>
        <v>0</v>
      </c>
      <c r="BG277" s="183">
        <f>IF(N277="zákl. přenesená",J277,0)</f>
        <v>0</v>
      </c>
      <c r="BH277" s="183">
        <f>IF(N277="sníž. přenesená",J277,0)</f>
        <v>0</v>
      </c>
      <c r="BI277" s="183">
        <f>IF(N277="nulová",J277,0)</f>
        <v>0</v>
      </c>
      <c r="BJ277" s="18" t="s">
        <v>79</v>
      </c>
      <c r="BK277" s="183">
        <f>ROUND(I277*H277,2)</f>
        <v>0</v>
      </c>
      <c r="BL277" s="18" t="s">
        <v>131</v>
      </c>
      <c r="BM277" s="182" t="s">
        <v>381</v>
      </c>
    </row>
    <row r="278" s="2" customFormat="1" ht="37.8" customHeight="1">
      <c r="A278" s="37"/>
      <c r="B278" s="170"/>
      <c r="C278" s="171" t="s">
        <v>382</v>
      </c>
      <c r="D278" s="171" t="s">
        <v>127</v>
      </c>
      <c r="E278" s="172" t="s">
        <v>383</v>
      </c>
      <c r="F278" s="173" t="s">
        <v>384</v>
      </c>
      <c r="G278" s="174" t="s">
        <v>237</v>
      </c>
      <c r="H278" s="175">
        <v>192.91</v>
      </c>
      <c r="I278" s="176"/>
      <c r="J278" s="177">
        <f>ROUND(I278*H278,2)</f>
        <v>0</v>
      </c>
      <c r="K278" s="173" t="s">
        <v>1</v>
      </c>
      <c r="L278" s="38"/>
      <c r="M278" s="178" t="s">
        <v>1</v>
      </c>
      <c r="N278" s="179" t="s">
        <v>39</v>
      </c>
      <c r="O278" s="76"/>
      <c r="P278" s="180">
        <f>O278*H278</f>
        <v>0</v>
      </c>
      <c r="Q278" s="180">
        <v>0.29160000000000003</v>
      </c>
      <c r="R278" s="180">
        <f>Q278*H278</f>
        <v>56.252556000000006</v>
      </c>
      <c r="S278" s="180">
        <v>0</v>
      </c>
      <c r="T278" s="18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82" t="s">
        <v>131</v>
      </c>
      <c r="AT278" s="182" t="s">
        <v>127</v>
      </c>
      <c r="AU278" s="182" t="s">
        <v>83</v>
      </c>
      <c r="AY278" s="18" t="s">
        <v>125</v>
      </c>
      <c r="BE278" s="183">
        <f>IF(N278="základní",J278,0)</f>
        <v>0</v>
      </c>
      <c r="BF278" s="183">
        <f>IF(N278="snížená",J278,0)</f>
        <v>0</v>
      </c>
      <c r="BG278" s="183">
        <f>IF(N278="zákl. přenesená",J278,0)</f>
        <v>0</v>
      </c>
      <c r="BH278" s="183">
        <f>IF(N278="sníž. přenesená",J278,0)</f>
        <v>0</v>
      </c>
      <c r="BI278" s="183">
        <f>IF(N278="nulová",J278,0)</f>
        <v>0</v>
      </c>
      <c r="BJ278" s="18" t="s">
        <v>79</v>
      </c>
      <c r="BK278" s="183">
        <f>ROUND(I278*H278,2)</f>
        <v>0</v>
      </c>
      <c r="BL278" s="18" t="s">
        <v>131</v>
      </c>
      <c r="BM278" s="182" t="s">
        <v>385</v>
      </c>
    </row>
    <row r="279" s="14" customFormat="1">
      <c r="A279" s="14"/>
      <c r="B279" s="192"/>
      <c r="C279" s="14"/>
      <c r="D279" s="185" t="s">
        <v>133</v>
      </c>
      <c r="E279" s="193" t="s">
        <v>1</v>
      </c>
      <c r="F279" s="194" t="s">
        <v>386</v>
      </c>
      <c r="G279" s="14"/>
      <c r="H279" s="195">
        <v>192.91</v>
      </c>
      <c r="I279" s="196"/>
      <c r="J279" s="14"/>
      <c r="K279" s="14"/>
      <c r="L279" s="192"/>
      <c r="M279" s="197"/>
      <c r="N279" s="198"/>
      <c r="O279" s="198"/>
      <c r="P279" s="198"/>
      <c r="Q279" s="198"/>
      <c r="R279" s="198"/>
      <c r="S279" s="198"/>
      <c r="T279" s="19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193" t="s">
        <v>133</v>
      </c>
      <c r="AU279" s="193" t="s">
        <v>83</v>
      </c>
      <c r="AV279" s="14" t="s">
        <v>83</v>
      </c>
      <c r="AW279" s="14" t="s">
        <v>31</v>
      </c>
      <c r="AX279" s="14" t="s">
        <v>79</v>
      </c>
      <c r="AY279" s="193" t="s">
        <v>125</v>
      </c>
    </row>
    <row r="280" s="2" customFormat="1" ht="24.15" customHeight="1">
      <c r="A280" s="37"/>
      <c r="B280" s="170"/>
      <c r="C280" s="171" t="s">
        <v>387</v>
      </c>
      <c r="D280" s="171" t="s">
        <v>127</v>
      </c>
      <c r="E280" s="172" t="s">
        <v>388</v>
      </c>
      <c r="F280" s="173" t="s">
        <v>389</v>
      </c>
      <c r="G280" s="174" t="s">
        <v>237</v>
      </c>
      <c r="H280" s="175">
        <v>212.53999999999999</v>
      </c>
      <c r="I280" s="176"/>
      <c r="J280" s="177">
        <f>ROUND(I280*H280,2)</f>
        <v>0</v>
      </c>
      <c r="K280" s="173" t="s">
        <v>1</v>
      </c>
      <c r="L280" s="38"/>
      <c r="M280" s="178" t="s">
        <v>1</v>
      </c>
      <c r="N280" s="179" t="s">
        <v>39</v>
      </c>
      <c r="O280" s="76"/>
      <c r="P280" s="180">
        <f>O280*H280</f>
        <v>0</v>
      </c>
      <c r="Q280" s="180">
        <v>0.34499999999999997</v>
      </c>
      <c r="R280" s="180">
        <f>Q280*H280</f>
        <v>73.326299999999989</v>
      </c>
      <c r="S280" s="180">
        <v>0</v>
      </c>
      <c r="T280" s="181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82" t="s">
        <v>131</v>
      </c>
      <c r="AT280" s="182" t="s">
        <v>127</v>
      </c>
      <c r="AU280" s="182" t="s">
        <v>83</v>
      </c>
      <c r="AY280" s="18" t="s">
        <v>125</v>
      </c>
      <c r="BE280" s="183">
        <f>IF(N280="základní",J280,0)</f>
        <v>0</v>
      </c>
      <c r="BF280" s="183">
        <f>IF(N280="snížená",J280,0)</f>
        <v>0</v>
      </c>
      <c r="BG280" s="183">
        <f>IF(N280="zákl. přenesená",J280,0)</f>
        <v>0</v>
      </c>
      <c r="BH280" s="183">
        <f>IF(N280="sníž. přenesená",J280,0)</f>
        <v>0</v>
      </c>
      <c r="BI280" s="183">
        <f>IF(N280="nulová",J280,0)</f>
        <v>0</v>
      </c>
      <c r="BJ280" s="18" t="s">
        <v>79</v>
      </c>
      <c r="BK280" s="183">
        <f>ROUND(I280*H280,2)</f>
        <v>0</v>
      </c>
      <c r="BL280" s="18" t="s">
        <v>131</v>
      </c>
      <c r="BM280" s="182" t="s">
        <v>390</v>
      </c>
    </row>
    <row r="281" s="13" customFormat="1">
      <c r="A281" s="13"/>
      <c r="B281" s="184"/>
      <c r="C281" s="13"/>
      <c r="D281" s="185" t="s">
        <v>133</v>
      </c>
      <c r="E281" s="186" t="s">
        <v>1</v>
      </c>
      <c r="F281" s="187" t="s">
        <v>391</v>
      </c>
      <c r="G281" s="13"/>
      <c r="H281" s="186" t="s">
        <v>1</v>
      </c>
      <c r="I281" s="188"/>
      <c r="J281" s="13"/>
      <c r="K281" s="13"/>
      <c r="L281" s="184"/>
      <c r="M281" s="189"/>
      <c r="N281" s="190"/>
      <c r="O281" s="190"/>
      <c r="P281" s="190"/>
      <c r="Q281" s="190"/>
      <c r="R281" s="190"/>
      <c r="S281" s="190"/>
      <c r="T281" s="19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86" t="s">
        <v>133</v>
      </c>
      <c r="AU281" s="186" t="s">
        <v>83</v>
      </c>
      <c r="AV281" s="13" t="s">
        <v>79</v>
      </c>
      <c r="AW281" s="13" t="s">
        <v>31</v>
      </c>
      <c r="AX281" s="13" t="s">
        <v>74</v>
      </c>
      <c r="AY281" s="186" t="s">
        <v>125</v>
      </c>
    </row>
    <row r="282" s="14" customFormat="1">
      <c r="A282" s="14"/>
      <c r="B282" s="192"/>
      <c r="C282" s="14"/>
      <c r="D282" s="185" t="s">
        <v>133</v>
      </c>
      <c r="E282" s="193" t="s">
        <v>1</v>
      </c>
      <c r="F282" s="194" t="s">
        <v>386</v>
      </c>
      <c r="G282" s="14"/>
      <c r="H282" s="195">
        <v>192.91</v>
      </c>
      <c r="I282" s="196"/>
      <c r="J282" s="14"/>
      <c r="K282" s="14"/>
      <c r="L282" s="192"/>
      <c r="M282" s="197"/>
      <c r="N282" s="198"/>
      <c r="O282" s="198"/>
      <c r="P282" s="198"/>
      <c r="Q282" s="198"/>
      <c r="R282" s="198"/>
      <c r="S282" s="198"/>
      <c r="T282" s="19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193" t="s">
        <v>133</v>
      </c>
      <c r="AU282" s="193" t="s">
        <v>83</v>
      </c>
      <c r="AV282" s="14" t="s">
        <v>83</v>
      </c>
      <c r="AW282" s="14" t="s">
        <v>31</v>
      </c>
      <c r="AX282" s="14" t="s">
        <v>74</v>
      </c>
      <c r="AY282" s="193" t="s">
        <v>125</v>
      </c>
    </row>
    <row r="283" s="13" customFormat="1">
      <c r="A283" s="13"/>
      <c r="B283" s="184"/>
      <c r="C283" s="13"/>
      <c r="D283" s="185" t="s">
        <v>133</v>
      </c>
      <c r="E283" s="186" t="s">
        <v>1</v>
      </c>
      <c r="F283" s="187" t="s">
        <v>392</v>
      </c>
      <c r="G283" s="13"/>
      <c r="H283" s="186" t="s">
        <v>1</v>
      </c>
      <c r="I283" s="188"/>
      <c r="J283" s="13"/>
      <c r="K283" s="13"/>
      <c r="L283" s="184"/>
      <c r="M283" s="189"/>
      <c r="N283" s="190"/>
      <c r="O283" s="190"/>
      <c r="P283" s="190"/>
      <c r="Q283" s="190"/>
      <c r="R283" s="190"/>
      <c r="S283" s="190"/>
      <c r="T283" s="19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86" t="s">
        <v>133</v>
      </c>
      <c r="AU283" s="186" t="s">
        <v>83</v>
      </c>
      <c r="AV283" s="13" t="s">
        <v>79</v>
      </c>
      <c r="AW283" s="13" t="s">
        <v>31</v>
      </c>
      <c r="AX283" s="13" t="s">
        <v>74</v>
      </c>
      <c r="AY283" s="186" t="s">
        <v>125</v>
      </c>
    </row>
    <row r="284" s="14" customFormat="1">
      <c r="A284" s="14"/>
      <c r="B284" s="192"/>
      <c r="C284" s="14"/>
      <c r="D284" s="185" t="s">
        <v>133</v>
      </c>
      <c r="E284" s="193" t="s">
        <v>1</v>
      </c>
      <c r="F284" s="194" t="s">
        <v>393</v>
      </c>
      <c r="G284" s="14"/>
      <c r="H284" s="195">
        <v>6.3700000000000001</v>
      </c>
      <c r="I284" s="196"/>
      <c r="J284" s="14"/>
      <c r="K284" s="14"/>
      <c r="L284" s="192"/>
      <c r="M284" s="197"/>
      <c r="N284" s="198"/>
      <c r="O284" s="198"/>
      <c r="P284" s="198"/>
      <c r="Q284" s="198"/>
      <c r="R284" s="198"/>
      <c r="S284" s="198"/>
      <c r="T284" s="19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193" t="s">
        <v>133</v>
      </c>
      <c r="AU284" s="193" t="s">
        <v>83</v>
      </c>
      <c r="AV284" s="14" t="s">
        <v>83</v>
      </c>
      <c r="AW284" s="14" t="s">
        <v>31</v>
      </c>
      <c r="AX284" s="14" t="s">
        <v>74</v>
      </c>
      <c r="AY284" s="193" t="s">
        <v>125</v>
      </c>
    </row>
    <row r="285" s="14" customFormat="1">
      <c r="A285" s="14"/>
      <c r="B285" s="192"/>
      <c r="C285" s="14"/>
      <c r="D285" s="185" t="s">
        <v>133</v>
      </c>
      <c r="E285" s="193" t="s">
        <v>1</v>
      </c>
      <c r="F285" s="194" t="s">
        <v>394</v>
      </c>
      <c r="G285" s="14"/>
      <c r="H285" s="195">
        <v>13.26</v>
      </c>
      <c r="I285" s="196"/>
      <c r="J285" s="14"/>
      <c r="K285" s="14"/>
      <c r="L285" s="192"/>
      <c r="M285" s="197"/>
      <c r="N285" s="198"/>
      <c r="O285" s="198"/>
      <c r="P285" s="198"/>
      <c r="Q285" s="198"/>
      <c r="R285" s="198"/>
      <c r="S285" s="198"/>
      <c r="T285" s="19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193" t="s">
        <v>133</v>
      </c>
      <c r="AU285" s="193" t="s">
        <v>83</v>
      </c>
      <c r="AV285" s="14" t="s">
        <v>83</v>
      </c>
      <c r="AW285" s="14" t="s">
        <v>31</v>
      </c>
      <c r="AX285" s="14" t="s">
        <v>74</v>
      </c>
      <c r="AY285" s="193" t="s">
        <v>125</v>
      </c>
    </row>
    <row r="286" s="15" customFormat="1">
      <c r="A286" s="15"/>
      <c r="B286" s="200"/>
      <c r="C286" s="15"/>
      <c r="D286" s="185" t="s">
        <v>133</v>
      </c>
      <c r="E286" s="201" t="s">
        <v>1</v>
      </c>
      <c r="F286" s="202" t="s">
        <v>155</v>
      </c>
      <c r="G286" s="15"/>
      <c r="H286" s="203">
        <v>212.53999999999999</v>
      </c>
      <c r="I286" s="204"/>
      <c r="J286" s="15"/>
      <c r="K286" s="15"/>
      <c r="L286" s="200"/>
      <c r="M286" s="205"/>
      <c r="N286" s="206"/>
      <c r="O286" s="206"/>
      <c r="P286" s="206"/>
      <c r="Q286" s="206"/>
      <c r="R286" s="206"/>
      <c r="S286" s="206"/>
      <c r="T286" s="207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01" t="s">
        <v>133</v>
      </c>
      <c r="AU286" s="201" t="s">
        <v>83</v>
      </c>
      <c r="AV286" s="15" t="s">
        <v>131</v>
      </c>
      <c r="AW286" s="15" t="s">
        <v>3</v>
      </c>
      <c r="AX286" s="15" t="s">
        <v>79</v>
      </c>
      <c r="AY286" s="201" t="s">
        <v>125</v>
      </c>
    </row>
    <row r="287" s="2" customFormat="1" ht="76.35" customHeight="1">
      <c r="A287" s="37"/>
      <c r="B287" s="170"/>
      <c r="C287" s="171" t="s">
        <v>395</v>
      </c>
      <c r="D287" s="171" t="s">
        <v>127</v>
      </c>
      <c r="E287" s="172" t="s">
        <v>396</v>
      </c>
      <c r="F287" s="173" t="s">
        <v>397</v>
      </c>
      <c r="G287" s="174" t="s">
        <v>237</v>
      </c>
      <c r="H287" s="175">
        <v>18.059999999999999</v>
      </c>
      <c r="I287" s="176"/>
      <c r="J287" s="177">
        <f>ROUND(I287*H287,2)</f>
        <v>0</v>
      </c>
      <c r="K287" s="173" t="s">
        <v>1</v>
      </c>
      <c r="L287" s="38"/>
      <c r="M287" s="178" t="s">
        <v>1</v>
      </c>
      <c r="N287" s="179" t="s">
        <v>39</v>
      </c>
      <c r="O287" s="76"/>
      <c r="P287" s="180">
        <f>O287*H287</f>
        <v>0</v>
      </c>
      <c r="Q287" s="180">
        <v>0.084250000000000005</v>
      </c>
      <c r="R287" s="180">
        <f>Q287*H287</f>
        <v>1.521555</v>
      </c>
      <c r="S287" s="180">
        <v>0</v>
      </c>
      <c r="T287" s="181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82" t="s">
        <v>131</v>
      </c>
      <c r="AT287" s="182" t="s">
        <v>127</v>
      </c>
      <c r="AU287" s="182" t="s">
        <v>83</v>
      </c>
      <c r="AY287" s="18" t="s">
        <v>125</v>
      </c>
      <c r="BE287" s="183">
        <f>IF(N287="základní",J287,0)</f>
        <v>0</v>
      </c>
      <c r="BF287" s="183">
        <f>IF(N287="snížená",J287,0)</f>
        <v>0</v>
      </c>
      <c r="BG287" s="183">
        <f>IF(N287="zákl. přenesená",J287,0)</f>
        <v>0</v>
      </c>
      <c r="BH287" s="183">
        <f>IF(N287="sníž. přenesená",J287,0)</f>
        <v>0</v>
      </c>
      <c r="BI287" s="183">
        <f>IF(N287="nulová",J287,0)</f>
        <v>0</v>
      </c>
      <c r="BJ287" s="18" t="s">
        <v>79</v>
      </c>
      <c r="BK287" s="183">
        <f>ROUND(I287*H287,2)</f>
        <v>0</v>
      </c>
      <c r="BL287" s="18" t="s">
        <v>131</v>
      </c>
      <c r="BM287" s="182" t="s">
        <v>398</v>
      </c>
    </row>
    <row r="288" s="14" customFormat="1">
      <c r="A288" s="14"/>
      <c r="B288" s="192"/>
      <c r="C288" s="14"/>
      <c r="D288" s="185" t="s">
        <v>133</v>
      </c>
      <c r="E288" s="193" t="s">
        <v>1</v>
      </c>
      <c r="F288" s="194" t="s">
        <v>399</v>
      </c>
      <c r="G288" s="14"/>
      <c r="H288" s="195">
        <v>12.18</v>
      </c>
      <c r="I288" s="196"/>
      <c r="J288" s="14"/>
      <c r="K288" s="14"/>
      <c r="L288" s="192"/>
      <c r="M288" s="197"/>
      <c r="N288" s="198"/>
      <c r="O288" s="198"/>
      <c r="P288" s="198"/>
      <c r="Q288" s="198"/>
      <c r="R288" s="198"/>
      <c r="S288" s="198"/>
      <c r="T288" s="19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193" t="s">
        <v>133</v>
      </c>
      <c r="AU288" s="193" t="s">
        <v>83</v>
      </c>
      <c r="AV288" s="14" t="s">
        <v>83</v>
      </c>
      <c r="AW288" s="14" t="s">
        <v>31</v>
      </c>
      <c r="AX288" s="14" t="s">
        <v>74</v>
      </c>
      <c r="AY288" s="193" t="s">
        <v>125</v>
      </c>
    </row>
    <row r="289" s="14" customFormat="1">
      <c r="A289" s="14"/>
      <c r="B289" s="192"/>
      <c r="C289" s="14"/>
      <c r="D289" s="185" t="s">
        <v>133</v>
      </c>
      <c r="E289" s="193" t="s">
        <v>1</v>
      </c>
      <c r="F289" s="194" t="s">
        <v>400</v>
      </c>
      <c r="G289" s="14"/>
      <c r="H289" s="195">
        <v>5.8799999999999999</v>
      </c>
      <c r="I289" s="196"/>
      <c r="J289" s="14"/>
      <c r="K289" s="14"/>
      <c r="L289" s="192"/>
      <c r="M289" s="197"/>
      <c r="N289" s="198"/>
      <c r="O289" s="198"/>
      <c r="P289" s="198"/>
      <c r="Q289" s="198"/>
      <c r="R289" s="198"/>
      <c r="S289" s="198"/>
      <c r="T289" s="19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193" t="s">
        <v>133</v>
      </c>
      <c r="AU289" s="193" t="s">
        <v>83</v>
      </c>
      <c r="AV289" s="14" t="s">
        <v>83</v>
      </c>
      <c r="AW289" s="14" t="s">
        <v>31</v>
      </c>
      <c r="AX289" s="14" t="s">
        <v>74</v>
      </c>
      <c r="AY289" s="193" t="s">
        <v>125</v>
      </c>
    </row>
    <row r="290" s="15" customFormat="1">
      <c r="A290" s="15"/>
      <c r="B290" s="200"/>
      <c r="C290" s="15"/>
      <c r="D290" s="185" t="s">
        <v>133</v>
      </c>
      <c r="E290" s="201" t="s">
        <v>1</v>
      </c>
      <c r="F290" s="202" t="s">
        <v>155</v>
      </c>
      <c r="G290" s="15"/>
      <c r="H290" s="203">
        <v>18.059999999999999</v>
      </c>
      <c r="I290" s="204"/>
      <c r="J290" s="15"/>
      <c r="K290" s="15"/>
      <c r="L290" s="200"/>
      <c r="M290" s="205"/>
      <c r="N290" s="206"/>
      <c r="O290" s="206"/>
      <c r="P290" s="206"/>
      <c r="Q290" s="206"/>
      <c r="R290" s="206"/>
      <c r="S290" s="206"/>
      <c r="T290" s="207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01" t="s">
        <v>133</v>
      </c>
      <c r="AU290" s="201" t="s">
        <v>83</v>
      </c>
      <c r="AV290" s="15" t="s">
        <v>131</v>
      </c>
      <c r="AW290" s="15" t="s">
        <v>3</v>
      </c>
      <c r="AX290" s="15" t="s">
        <v>79</v>
      </c>
      <c r="AY290" s="201" t="s">
        <v>125</v>
      </c>
    </row>
    <row r="291" s="2" customFormat="1" ht="14.4" customHeight="1">
      <c r="A291" s="37"/>
      <c r="B291" s="170"/>
      <c r="C291" s="208" t="s">
        <v>401</v>
      </c>
      <c r="D291" s="208" t="s">
        <v>229</v>
      </c>
      <c r="E291" s="209" t="s">
        <v>402</v>
      </c>
      <c r="F291" s="210" t="s">
        <v>403</v>
      </c>
      <c r="G291" s="211" t="s">
        <v>237</v>
      </c>
      <c r="H291" s="212">
        <v>18.420999999999999</v>
      </c>
      <c r="I291" s="213"/>
      <c r="J291" s="214">
        <f>ROUND(I291*H291,2)</f>
        <v>0</v>
      </c>
      <c r="K291" s="210" t="s">
        <v>1</v>
      </c>
      <c r="L291" s="215"/>
      <c r="M291" s="216" t="s">
        <v>1</v>
      </c>
      <c r="N291" s="217" t="s">
        <v>39</v>
      </c>
      <c r="O291" s="76"/>
      <c r="P291" s="180">
        <f>O291*H291</f>
        <v>0</v>
      </c>
      <c r="Q291" s="180">
        <v>0.13100000000000001</v>
      </c>
      <c r="R291" s="180">
        <f>Q291*H291</f>
        <v>2.413151</v>
      </c>
      <c r="S291" s="180">
        <v>0</v>
      </c>
      <c r="T291" s="181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82" t="s">
        <v>198</v>
      </c>
      <c r="AT291" s="182" t="s">
        <v>229</v>
      </c>
      <c r="AU291" s="182" t="s">
        <v>83</v>
      </c>
      <c r="AY291" s="18" t="s">
        <v>125</v>
      </c>
      <c r="BE291" s="183">
        <f>IF(N291="základní",J291,0)</f>
        <v>0</v>
      </c>
      <c r="BF291" s="183">
        <f>IF(N291="snížená",J291,0)</f>
        <v>0</v>
      </c>
      <c r="BG291" s="183">
        <f>IF(N291="zákl. přenesená",J291,0)</f>
        <v>0</v>
      </c>
      <c r="BH291" s="183">
        <f>IF(N291="sníž. přenesená",J291,0)</f>
        <v>0</v>
      </c>
      <c r="BI291" s="183">
        <f>IF(N291="nulová",J291,0)</f>
        <v>0</v>
      </c>
      <c r="BJ291" s="18" t="s">
        <v>79</v>
      </c>
      <c r="BK291" s="183">
        <f>ROUND(I291*H291,2)</f>
        <v>0</v>
      </c>
      <c r="BL291" s="18" t="s">
        <v>131</v>
      </c>
      <c r="BM291" s="182" t="s">
        <v>404</v>
      </c>
    </row>
    <row r="292" s="14" customFormat="1">
      <c r="A292" s="14"/>
      <c r="B292" s="192"/>
      <c r="C292" s="14"/>
      <c r="D292" s="185" t="s">
        <v>133</v>
      </c>
      <c r="E292" s="193" t="s">
        <v>1</v>
      </c>
      <c r="F292" s="194" t="s">
        <v>405</v>
      </c>
      <c r="G292" s="14"/>
      <c r="H292" s="195">
        <v>18.420999999999999</v>
      </c>
      <c r="I292" s="196"/>
      <c r="J292" s="14"/>
      <c r="K292" s="14"/>
      <c r="L292" s="192"/>
      <c r="M292" s="197"/>
      <c r="N292" s="198"/>
      <c r="O292" s="198"/>
      <c r="P292" s="198"/>
      <c r="Q292" s="198"/>
      <c r="R292" s="198"/>
      <c r="S292" s="198"/>
      <c r="T292" s="19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193" t="s">
        <v>133</v>
      </c>
      <c r="AU292" s="193" t="s">
        <v>83</v>
      </c>
      <c r="AV292" s="14" t="s">
        <v>83</v>
      </c>
      <c r="AW292" s="14" t="s">
        <v>31</v>
      </c>
      <c r="AX292" s="14" t="s">
        <v>79</v>
      </c>
      <c r="AY292" s="193" t="s">
        <v>125</v>
      </c>
    </row>
    <row r="293" s="12" customFormat="1" ht="22.8" customHeight="1">
      <c r="A293" s="12"/>
      <c r="B293" s="157"/>
      <c r="C293" s="12"/>
      <c r="D293" s="158" t="s">
        <v>73</v>
      </c>
      <c r="E293" s="168" t="s">
        <v>187</v>
      </c>
      <c r="F293" s="168" t="s">
        <v>406</v>
      </c>
      <c r="G293" s="12"/>
      <c r="H293" s="12"/>
      <c r="I293" s="160"/>
      <c r="J293" s="169">
        <f>BK293</f>
        <v>0</v>
      </c>
      <c r="K293" s="12"/>
      <c r="L293" s="157"/>
      <c r="M293" s="162"/>
      <c r="N293" s="163"/>
      <c r="O293" s="163"/>
      <c r="P293" s="164">
        <f>SUM(P294:P300)</f>
        <v>0</v>
      </c>
      <c r="Q293" s="163"/>
      <c r="R293" s="164">
        <f>SUM(R294:R300)</f>
        <v>0.188746</v>
      </c>
      <c r="S293" s="163"/>
      <c r="T293" s="165">
        <f>SUM(T294:T300)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158" t="s">
        <v>79</v>
      </c>
      <c r="AT293" s="166" t="s">
        <v>73</v>
      </c>
      <c r="AU293" s="166" t="s">
        <v>79</v>
      </c>
      <c r="AY293" s="158" t="s">
        <v>125</v>
      </c>
      <c r="BK293" s="167">
        <f>SUM(BK294:BK300)</f>
        <v>0</v>
      </c>
    </row>
    <row r="294" s="2" customFormat="1" ht="37.8" customHeight="1">
      <c r="A294" s="37"/>
      <c r="B294" s="170"/>
      <c r="C294" s="171" t="s">
        <v>407</v>
      </c>
      <c r="D294" s="171" t="s">
        <v>127</v>
      </c>
      <c r="E294" s="172" t="s">
        <v>408</v>
      </c>
      <c r="F294" s="173" t="s">
        <v>409</v>
      </c>
      <c r="G294" s="174" t="s">
        <v>237</v>
      </c>
      <c r="H294" s="175">
        <v>5.5</v>
      </c>
      <c r="I294" s="176"/>
      <c r="J294" s="177">
        <f>ROUND(I294*H294,2)</f>
        <v>0</v>
      </c>
      <c r="K294" s="173" t="s">
        <v>1</v>
      </c>
      <c r="L294" s="38"/>
      <c r="M294" s="178" t="s">
        <v>1</v>
      </c>
      <c r="N294" s="179" t="s">
        <v>39</v>
      </c>
      <c r="O294" s="76"/>
      <c r="P294" s="180">
        <f>O294*H294</f>
        <v>0</v>
      </c>
      <c r="Q294" s="180">
        <v>0.0043800000000000002</v>
      </c>
      <c r="R294" s="180">
        <f>Q294*H294</f>
        <v>0.02409</v>
      </c>
      <c r="S294" s="180">
        <v>0</v>
      </c>
      <c r="T294" s="181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82" t="s">
        <v>131</v>
      </c>
      <c r="AT294" s="182" t="s">
        <v>127</v>
      </c>
      <c r="AU294" s="182" t="s">
        <v>83</v>
      </c>
      <c r="AY294" s="18" t="s">
        <v>125</v>
      </c>
      <c r="BE294" s="183">
        <f>IF(N294="základní",J294,0)</f>
        <v>0</v>
      </c>
      <c r="BF294" s="183">
        <f>IF(N294="snížená",J294,0)</f>
        <v>0</v>
      </c>
      <c r="BG294" s="183">
        <f>IF(N294="zákl. přenesená",J294,0)</f>
        <v>0</v>
      </c>
      <c r="BH294" s="183">
        <f>IF(N294="sníž. přenesená",J294,0)</f>
        <v>0</v>
      </c>
      <c r="BI294" s="183">
        <f>IF(N294="nulová",J294,0)</f>
        <v>0</v>
      </c>
      <c r="BJ294" s="18" t="s">
        <v>79</v>
      </c>
      <c r="BK294" s="183">
        <f>ROUND(I294*H294,2)</f>
        <v>0</v>
      </c>
      <c r="BL294" s="18" t="s">
        <v>131</v>
      </c>
      <c r="BM294" s="182" t="s">
        <v>410</v>
      </c>
    </row>
    <row r="295" s="14" customFormat="1">
      <c r="A295" s="14"/>
      <c r="B295" s="192"/>
      <c r="C295" s="14"/>
      <c r="D295" s="185" t="s">
        <v>133</v>
      </c>
      <c r="E295" s="193" t="s">
        <v>1</v>
      </c>
      <c r="F295" s="194" t="s">
        <v>411</v>
      </c>
      <c r="G295" s="14"/>
      <c r="H295" s="195">
        <v>19.600000000000001</v>
      </c>
      <c r="I295" s="196"/>
      <c r="J295" s="14"/>
      <c r="K295" s="14"/>
      <c r="L295" s="192"/>
      <c r="M295" s="197"/>
      <c r="N295" s="198"/>
      <c r="O295" s="198"/>
      <c r="P295" s="198"/>
      <c r="Q295" s="198"/>
      <c r="R295" s="198"/>
      <c r="S295" s="198"/>
      <c r="T295" s="19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193" t="s">
        <v>133</v>
      </c>
      <c r="AU295" s="193" t="s">
        <v>83</v>
      </c>
      <c r="AV295" s="14" t="s">
        <v>83</v>
      </c>
      <c r="AW295" s="14" t="s">
        <v>31</v>
      </c>
      <c r="AX295" s="14" t="s">
        <v>74</v>
      </c>
      <c r="AY295" s="193" t="s">
        <v>125</v>
      </c>
    </row>
    <row r="296" s="14" customFormat="1">
      <c r="A296" s="14"/>
      <c r="B296" s="192"/>
      <c r="C296" s="14"/>
      <c r="D296" s="185" t="s">
        <v>133</v>
      </c>
      <c r="E296" s="193" t="s">
        <v>1</v>
      </c>
      <c r="F296" s="194" t="s">
        <v>412</v>
      </c>
      <c r="G296" s="14"/>
      <c r="H296" s="195">
        <v>5.5</v>
      </c>
      <c r="I296" s="196"/>
      <c r="J296" s="14"/>
      <c r="K296" s="14"/>
      <c r="L296" s="192"/>
      <c r="M296" s="197"/>
      <c r="N296" s="198"/>
      <c r="O296" s="198"/>
      <c r="P296" s="198"/>
      <c r="Q296" s="198"/>
      <c r="R296" s="198"/>
      <c r="S296" s="198"/>
      <c r="T296" s="19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193" t="s">
        <v>133</v>
      </c>
      <c r="AU296" s="193" t="s">
        <v>83</v>
      </c>
      <c r="AV296" s="14" t="s">
        <v>83</v>
      </c>
      <c r="AW296" s="14" t="s">
        <v>31</v>
      </c>
      <c r="AX296" s="14" t="s">
        <v>79</v>
      </c>
      <c r="AY296" s="193" t="s">
        <v>125</v>
      </c>
    </row>
    <row r="297" s="2" customFormat="1" ht="37.8" customHeight="1">
      <c r="A297" s="37"/>
      <c r="B297" s="170"/>
      <c r="C297" s="171" t="s">
        <v>413</v>
      </c>
      <c r="D297" s="171" t="s">
        <v>127</v>
      </c>
      <c r="E297" s="172" t="s">
        <v>414</v>
      </c>
      <c r="F297" s="173" t="s">
        <v>415</v>
      </c>
      <c r="G297" s="174" t="s">
        <v>237</v>
      </c>
      <c r="H297" s="175">
        <v>25.100000000000001</v>
      </c>
      <c r="I297" s="176"/>
      <c r="J297" s="177">
        <f>ROUND(I297*H297,2)</f>
        <v>0</v>
      </c>
      <c r="K297" s="173" t="s">
        <v>1</v>
      </c>
      <c r="L297" s="38"/>
      <c r="M297" s="178" t="s">
        <v>1</v>
      </c>
      <c r="N297" s="179" t="s">
        <v>39</v>
      </c>
      <c r="O297" s="76"/>
      <c r="P297" s="180">
        <f>O297*H297</f>
        <v>0</v>
      </c>
      <c r="Q297" s="180">
        <v>0.0065599999999999999</v>
      </c>
      <c r="R297" s="180">
        <f>Q297*H297</f>
        <v>0.164656</v>
      </c>
      <c r="S297" s="180">
        <v>0</v>
      </c>
      <c r="T297" s="18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82" t="s">
        <v>131</v>
      </c>
      <c r="AT297" s="182" t="s">
        <v>127</v>
      </c>
      <c r="AU297" s="182" t="s">
        <v>83</v>
      </c>
      <c r="AY297" s="18" t="s">
        <v>125</v>
      </c>
      <c r="BE297" s="183">
        <f>IF(N297="základní",J297,0)</f>
        <v>0</v>
      </c>
      <c r="BF297" s="183">
        <f>IF(N297="snížená",J297,0)</f>
        <v>0</v>
      </c>
      <c r="BG297" s="183">
        <f>IF(N297="zákl. přenesená",J297,0)</f>
        <v>0</v>
      </c>
      <c r="BH297" s="183">
        <f>IF(N297="sníž. přenesená",J297,0)</f>
        <v>0</v>
      </c>
      <c r="BI297" s="183">
        <f>IF(N297="nulová",J297,0)</f>
        <v>0</v>
      </c>
      <c r="BJ297" s="18" t="s">
        <v>79</v>
      </c>
      <c r="BK297" s="183">
        <f>ROUND(I297*H297,2)</f>
        <v>0</v>
      </c>
      <c r="BL297" s="18" t="s">
        <v>131</v>
      </c>
      <c r="BM297" s="182" t="s">
        <v>416</v>
      </c>
    </row>
    <row r="298" s="14" customFormat="1">
      <c r="A298" s="14"/>
      <c r="B298" s="192"/>
      <c r="C298" s="14"/>
      <c r="D298" s="185" t="s">
        <v>133</v>
      </c>
      <c r="E298" s="193" t="s">
        <v>1</v>
      </c>
      <c r="F298" s="194" t="s">
        <v>411</v>
      </c>
      <c r="G298" s="14"/>
      <c r="H298" s="195">
        <v>19.600000000000001</v>
      </c>
      <c r="I298" s="196"/>
      <c r="J298" s="14"/>
      <c r="K298" s="14"/>
      <c r="L298" s="192"/>
      <c r="M298" s="197"/>
      <c r="N298" s="198"/>
      <c r="O298" s="198"/>
      <c r="P298" s="198"/>
      <c r="Q298" s="198"/>
      <c r="R298" s="198"/>
      <c r="S298" s="198"/>
      <c r="T298" s="19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193" t="s">
        <v>133</v>
      </c>
      <c r="AU298" s="193" t="s">
        <v>83</v>
      </c>
      <c r="AV298" s="14" t="s">
        <v>83</v>
      </c>
      <c r="AW298" s="14" t="s">
        <v>31</v>
      </c>
      <c r="AX298" s="14" t="s">
        <v>74</v>
      </c>
      <c r="AY298" s="193" t="s">
        <v>125</v>
      </c>
    </row>
    <row r="299" s="14" customFormat="1">
      <c r="A299" s="14"/>
      <c r="B299" s="192"/>
      <c r="C299" s="14"/>
      <c r="D299" s="185" t="s">
        <v>133</v>
      </c>
      <c r="E299" s="193" t="s">
        <v>1</v>
      </c>
      <c r="F299" s="194" t="s">
        <v>412</v>
      </c>
      <c r="G299" s="14"/>
      <c r="H299" s="195">
        <v>5.5</v>
      </c>
      <c r="I299" s="196"/>
      <c r="J299" s="14"/>
      <c r="K299" s="14"/>
      <c r="L299" s="192"/>
      <c r="M299" s="197"/>
      <c r="N299" s="198"/>
      <c r="O299" s="198"/>
      <c r="P299" s="198"/>
      <c r="Q299" s="198"/>
      <c r="R299" s="198"/>
      <c r="S299" s="198"/>
      <c r="T299" s="19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193" t="s">
        <v>133</v>
      </c>
      <c r="AU299" s="193" t="s">
        <v>83</v>
      </c>
      <c r="AV299" s="14" t="s">
        <v>83</v>
      </c>
      <c r="AW299" s="14" t="s">
        <v>31</v>
      </c>
      <c r="AX299" s="14" t="s">
        <v>74</v>
      </c>
      <c r="AY299" s="193" t="s">
        <v>125</v>
      </c>
    </row>
    <row r="300" s="15" customFormat="1">
      <c r="A300" s="15"/>
      <c r="B300" s="200"/>
      <c r="C300" s="15"/>
      <c r="D300" s="185" t="s">
        <v>133</v>
      </c>
      <c r="E300" s="201" t="s">
        <v>1</v>
      </c>
      <c r="F300" s="202" t="s">
        <v>155</v>
      </c>
      <c r="G300" s="15"/>
      <c r="H300" s="203">
        <v>25.100000000000001</v>
      </c>
      <c r="I300" s="204"/>
      <c r="J300" s="15"/>
      <c r="K300" s="15"/>
      <c r="L300" s="200"/>
      <c r="M300" s="205"/>
      <c r="N300" s="206"/>
      <c r="O300" s="206"/>
      <c r="P300" s="206"/>
      <c r="Q300" s="206"/>
      <c r="R300" s="206"/>
      <c r="S300" s="206"/>
      <c r="T300" s="207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01" t="s">
        <v>133</v>
      </c>
      <c r="AU300" s="201" t="s">
        <v>83</v>
      </c>
      <c r="AV300" s="15" t="s">
        <v>131</v>
      </c>
      <c r="AW300" s="15" t="s">
        <v>3</v>
      </c>
      <c r="AX300" s="15" t="s">
        <v>79</v>
      </c>
      <c r="AY300" s="201" t="s">
        <v>125</v>
      </c>
    </row>
    <row r="301" s="12" customFormat="1" ht="22.8" customHeight="1">
      <c r="A301" s="12"/>
      <c r="B301" s="157"/>
      <c r="C301" s="12"/>
      <c r="D301" s="158" t="s">
        <v>73</v>
      </c>
      <c r="E301" s="168" t="s">
        <v>198</v>
      </c>
      <c r="F301" s="168" t="s">
        <v>417</v>
      </c>
      <c r="G301" s="12"/>
      <c r="H301" s="12"/>
      <c r="I301" s="160"/>
      <c r="J301" s="169">
        <f>BK301</f>
        <v>0</v>
      </c>
      <c r="K301" s="12"/>
      <c r="L301" s="157"/>
      <c r="M301" s="162"/>
      <c r="N301" s="163"/>
      <c r="O301" s="163"/>
      <c r="P301" s="164">
        <f>SUM(P302:P317)</f>
        <v>0</v>
      </c>
      <c r="Q301" s="163"/>
      <c r="R301" s="164">
        <f>SUM(R302:R317)</f>
        <v>1.0287025000000001</v>
      </c>
      <c r="S301" s="163"/>
      <c r="T301" s="165">
        <f>SUM(T302:T317)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158" t="s">
        <v>79</v>
      </c>
      <c r="AT301" s="166" t="s">
        <v>73</v>
      </c>
      <c r="AU301" s="166" t="s">
        <v>79</v>
      </c>
      <c r="AY301" s="158" t="s">
        <v>125</v>
      </c>
      <c r="BK301" s="167">
        <f>SUM(BK302:BK317)</f>
        <v>0</v>
      </c>
    </row>
    <row r="302" s="2" customFormat="1" ht="37.8" customHeight="1">
      <c r="A302" s="37"/>
      <c r="B302" s="170"/>
      <c r="C302" s="171" t="s">
        <v>418</v>
      </c>
      <c r="D302" s="171" t="s">
        <v>127</v>
      </c>
      <c r="E302" s="172" t="s">
        <v>419</v>
      </c>
      <c r="F302" s="173" t="s">
        <v>420</v>
      </c>
      <c r="G302" s="174" t="s">
        <v>277</v>
      </c>
      <c r="H302" s="175">
        <v>35</v>
      </c>
      <c r="I302" s="176"/>
      <c r="J302" s="177">
        <f>ROUND(I302*H302,2)</f>
        <v>0</v>
      </c>
      <c r="K302" s="173" t="s">
        <v>1</v>
      </c>
      <c r="L302" s="38"/>
      <c r="M302" s="178" t="s">
        <v>1</v>
      </c>
      <c r="N302" s="179" t="s">
        <v>39</v>
      </c>
      <c r="O302" s="76"/>
      <c r="P302" s="180">
        <f>O302*H302</f>
        <v>0</v>
      </c>
      <c r="Q302" s="180">
        <v>0</v>
      </c>
      <c r="R302" s="180">
        <f>Q302*H302</f>
        <v>0</v>
      </c>
      <c r="S302" s="180">
        <v>0</v>
      </c>
      <c r="T302" s="181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82" t="s">
        <v>131</v>
      </c>
      <c r="AT302" s="182" t="s">
        <v>127</v>
      </c>
      <c r="AU302" s="182" t="s">
        <v>83</v>
      </c>
      <c r="AY302" s="18" t="s">
        <v>125</v>
      </c>
      <c r="BE302" s="183">
        <f>IF(N302="základní",J302,0)</f>
        <v>0</v>
      </c>
      <c r="BF302" s="183">
        <f>IF(N302="snížená",J302,0)</f>
        <v>0</v>
      </c>
      <c r="BG302" s="183">
        <f>IF(N302="zákl. přenesená",J302,0)</f>
        <v>0</v>
      </c>
      <c r="BH302" s="183">
        <f>IF(N302="sníž. přenesená",J302,0)</f>
        <v>0</v>
      </c>
      <c r="BI302" s="183">
        <f>IF(N302="nulová",J302,0)</f>
        <v>0</v>
      </c>
      <c r="BJ302" s="18" t="s">
        <v>79</v>
      </c>
      <c r="BK302" s="183">
        <f>ROUND(I302*H302,2)</f>
        <v>0</v>
      </c>
      <c r="BL302" s="18" t="s">
        <v>131</v>
      </c>
      <c r="BM302" s="182" t="s">
        <v>421</v>
      </c>
    </row>
    <row r="303" s="2" customFormat="1" ht="37.8" customHeight="1">
      <c r="A303" s="37"/>
      <c r="B303" s="170"/>
      <c r="C303" s="208" t="s">
        <v>422</v>
      </c>
      <c r="D303" s="208" t="s">
        <v>229</v>
      </c>
      <c r="E303" s="209" t="s">
        <v>423</v>
      </c>
      <c r="F303" s="210" t="s">
        <v>424</v>
      </c>
      <c r="G303" s="211" t="s">
        <v>277</v>
      </c>
      <c r="H303" s="212">
        <v>35.524999999999999</v>
      </c>
      <c r="I303" s="213"/>
      <c r="J303" s="214">
        <f>ROUND(I303*H303,2)</f>
        <v>0</v>
      </c>
      <c r="K303" s="210" t="s">
        <v>1</v>
      </c>
      <c r="L303" s="215"/>
      <c r="M303" s="216" t="s">
        <v>1</v>
      </c>
      <c r="N303" s="217" t="s">
        <v>39</v>
      </c>
      <c r="O303" s="76"/>
      <c r="P303" s="180">
        <f>O303*H303</f>
        <v>0</v>
      </c>
      <c r="Q303" s="180">
        <v>0.00050000000000000001</v>
      </c>
      <c r="R303" s="180">
        <f>Q303*H303</f>
        <v>0.017762500000000001</v>
      </c>
      <c r="S303" s="180">
        <v>0</v>
      </c>
      <c r="T303" s="181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82" t="s">
        <v>198</v>
      </c>
      <c r="AT303" s="182" t="s">
        <v>229</v>
      </c>
      <c r="AU303" s="182" t="s">
        <v>83</v>
      </c>
      <c r="AY303" s="18" t="s">
        <v>125</v>
      </c>
      <c r="BE303" s="183">
        <f>IF(N303="základní",J303,0)</f>
        <v>0</v>
      </c>
      <c r="BF303" s="183">
        <f>IF(N303="snížená",J303,0)</f>
        <v>0</v>
      </c>
      <c r="BG303" s="183">
        <f>IF(N303="zákl. přenesená",J303,0)</f>
        <v>0</v>
      </c>
      <c r="BH303" s="183">
        <f>IF(N303="sníž. přenesená",J303,0)</f>
        <v>0</v>
      </c>
      <c r="BI303" s="183">
        <f>IF(N303="nulová",J303,0)</f>
        <v>0</v>
      </c>
      <c r="BJ303" s="18" t="s">
        <v>79</v>
      </c>
      <c r="BK303" s="183">
        <f>ROUND(I303*H303,2)</f>
        <v>0</v>
      </c>
      <c r="BL303" s="18" t="s">
        <v>131</v>
      </c>
      <c r="BM303" s="182" t="s">
        <v>425</v>
      </c>
    </row>
    <row r="304" s="14" customFormat="1">
      <c r="A304" s="14"/>
      <c r="B304" s="192"/>
      <c r="C304" s="14"/>
      <c r="D304" s="185" t="s">
        <v>133</v>
      </c>
      <c r="E304" s="193" t="s">
        <v>1</v>
      </c>
      <c r="F304" s="194" t="s">
        <v>426</v>
      </c>
      <c r="G304" s="14"/>
      <c r="H304" s="195">
        <v>35.524999999999999</v>
      </c>
      <c r="I304" s="196"/>
      <c r="J304" s="14"/>
      <c r="K304" s="14"/>
      <c r="L304" s="192"/>
      <c r="M304" s="197"/>
      <c r="N304" s="198"/>
      <c r="O304" s="198"/>
      <c r="P304" s="198"/>
      <c r="Q304" s="198"/>
      <c r="R304" s="198"/>
      <c r="S304" s="198"/>
      <c r="T304" s="19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193" t="s">
        <v>133</v>
      </c>
      <c r="AU304" s="193" t="s">
        <v>83</v>
      </c>
      <c r="AV304" s="14" t="s">
        <v>83</v>
      </c>
      <c r="AW304" s="14" t="s">
        <v>31</v>
      </c>
      <c r="AX304" s="14" t="s">
        <v>79</v>
      </c>
      <c r="AY304" s="193" t="s">
        <v>125</v>
      </c>
    </row>
    <row r="305" s="2" customFormat="1" ht="37.8" customHeight="1">
      <c r="A305" s="37"/>
      <c r="B305" s="170"/>
      <c r="C305" s="171" t="s">
        <v>427</v>
      </c>
      <c r="D305" s="171" t="s">
        <v>127</v>
      </c>
      <c r="E305" s="172" t="s">
        <v>428</v>
      </c>
      <c r="F305" s="173" t="s">
        <v>429</v>
      </c>
      <c r="G305" s="174" t="s">
        <v>277</v>
      </c>
      <c r="H305" s="175">
        <v>27</v>
      </c>
      <c r="I305" s="176"/>
      <c r="J305" s="177">
        <f>ROUND(I305*H305,2)</f>
        <v>0</v>
      </c>
      <c r="K305" s="173" t="s">
        <v>1</v>
      </c>
      <c r="L305" s="38"/>
      <c r="M305" s="178" t="s">
        <v>1</v>
      </c>
      <c r="N305" s="179" t="s">
        <v>39</v>
      </c>
      <c r="O305" s="76"/>
      <c r="P305" s="180">
        <f>O305*H305</f>
        <v>0</v>
      </c>
      <c r="Q305" s="180">
        <v>0.0042700000000000004</v>
      </c>
      <c r="R305" s="180">
        <f>Q305*H305</f>
        <v>0.11529</v>
      </c>
      <c r="S305" s="180">
        <v>0</v>
      </c>
      <c r="T305" s="18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82" t="s">
        <v>131</v>
      </c>
      <c r="AT305" s="182" t="s">
        <v>127</v>
      </c>
      <c r="AU305" s="182" t="s">
        <v>83</v>
      </c>
      <c r="AY305" s="18" t="s">
        <v>125</v>
      </c>
      <c r="BE305" s="183">
        <f>IF(N305="základní",J305,0)</f>
        <v>0</v>
      </c>
      <c r="BF305" s="183">
        <f>IF(N305="snížená",J305,0)</f>
        <v>0</v>
      </c>
      <c r="BG305" s="183">
        <f>IF(N305="zákl. přenesená",J305,0)</f>
        <v>0</v>
      </c>
      <c r="BH305" s="183">
        <f>IF(N305="sníž. přenesená",J305,0)</f>
        <v>0</v>
      </c>
      <c r="BI305" s="183">
        <f>IF(N305="nulová",J305,0)</f>
        <v>0</v>
      </c>
      <c r="BJ305" s="18" t="s">
        <v>79</v>
      </c>
      <c r="BK305" s="183">
        <f>ROUND(I305*H305,2)</f>
        <v>0</v>
      </c>
      <c r="BL305" s="18" t="s">
        <v>131</v>
      </c>
      <c r="BM305" s="182" t="s">
        <v>430</v>
      </c>
    </row>
    <row r="306" s="2" customFormat="1" ht="24.15" customHeight="1">
      <c r="A306" s="37"/>
      <c r="B306" s="170"/>
      <c r="C306" s="171" t="s">
        <v>431</v>
      </c>
      <c r="D306" s="171" t="s">
        <v>127</v>
      </c>
      <c r="E306" s="172" t="s">
        <v>432</v>
      </c>
      <c r="F306" s="173" t="s">
        <v>433</v>
      </c>
      <c r="G306" s="174" t="s">
        <v>307</v>
      </c>
      <c r="H306" s="175">
        <v>2</v>
      </c>
      <c r="I306" s="176"/>
      <c r="J306" s="177">
        <f>ROUND(I306*H306,2)</f>
        <v>0</v>
      </c>
      <c r="K306" s="173" t="s">
        <v>1</v>
      </c>
      <c r="L306" s="38"/>
      <c r="M306" s="178" t="s">
        <v>1</v>
      </c>
      <c r="N306" s="179" t="s">
        <v>39</v>
      </c>
      <c r="O306" s="76"/>
      <c r="P306" s="180">
        <f>O306*H306</f>
        <v>0</v>
      </c>
      <c r="Q306" s="180">
        <v>0.00038000000000000002</v>
      </c>
      <c r="R306" s="180">
        <f>Q306*H306</f>
        <v>0.00076000000000000004</v>
      </c>
      <c r="S306" s="180">
        <v>0</v>
      </c>
      <c r="T306" s="181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82" t="s">
        <v>131</v>
      </c>
      <c r="AT306" s="182" t="s">
        <v>127</v>
      </c>
      <c r="AU306" s="182" t="s">
        <v>83</v>
      </c>
      <c r="AY306" s="18" t="s">
        <v>125</v>
      </c>
      <c r="BE306" s="183">
        <f>IF(N306="základní",J306,0)</f>
        <v>0</v>
      </c>
      <c r="BF306" s="183">
        <f>IF(N306="snížená",J306,0)</f>
        <v>0</v>
      </c>
      <c r="BG306" s="183">
        <f>IF(N306="zákl. přenesená",J306,0)</f>
        <v>0</v>
      </c>
      <c r="BH306" s="183">
        <f>IF(N306="sníž. přenesená",J306,0)</f>
        <v>0</v>
      </c>
      <c r="BI306" s="183">
        <f>IF(N306="nulová",J306,0)</f>
        <v>0</v>
      </c>
      <c r="BJ306" s="18" t="s">
        <v>79</v>
      </c>
      <c r="BK306" s="183">
        <f>ROUND(I306*H306,2)</f>
        <v>0</v>
      </c>
      <c r="BL306" s="18" t="s">
        <v>131</v>
      </c>
      <c r="BM306" s="182" t="s">
        <v>434</v>
      </c>
    </row>
    <row r="307" s="2" customFormat="1" ht="24.15" customHeight="1">
      <c r="A307" s="37"/>
      <c r="B307" s="170"/>
      <c r="C307" s="208" t="s">
        <v>435</v>
      </c>
      <c r="D307" s="208" t="s">
        <v>229</v>
      </c>
      <c r="E307" s="209" t="s">
        <v>436</v>
      </c>
      <c r="F307" s="210" t="s">
        <v>437</v>
      </c>
      <c r="G307" s="211" t="s">
        <v>307</v>
      </c>
      <c r="H307" s="212">
        <v>2</v>
      </c>
      <c r="I307" s="213"/>
      <c r="J307" s="214">
        <f>ROUND(I307*H307,2)</f>
        <v>0</v>
      </c>
      <c r="K307" s="210" t="s">
        <v>1</v>
      </c>
      <c r="L307" s="215"/>
      <c r="M307" s="216" t="s">
        <v>1</v>
      </c>
      <c r="N307" s="217" t="s">
        <v>39</v>
      </c>
      <c r="O307" s="76"/>
      <c r="P307" s="180">
        <f>O307*H307</f>
        <v>0</v>
      </c>
      <c r="Q307" s="180">
        <v>0.00088000000000000003</v>
      </c>
      <c r="R307" s="180">
        <f>Q307*H307</f>
        <v>0.0017600000000000001</v>
      </c>
      <c r="S307" s="180">
        <v>0</v>
      </c>
      <c r="T307" s="181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82" t="s">
        <v>198</v>
      </c>
      <c r="AT307" s="182" t="s">
        <v>229</v>
      </c>
      <c r="AU307" s="182" t="s">
        <v>83</v>
      </c>
      <c r="AY307" s="18" t="s">
        <v>125</v>
      </c>
      <c r="BE307" s="183">
        <f>IF(N307="základní",J307,0)</f>
        <v>0</v>
      </c>
      <c r="BF307" s="183">
        <f>IF(N307="snížená",J307,0)</f>
        <v>0</v>
      </c>
      <c r="BG307" s="183">
        <f>IF(N307="zákl. přenesená",J307,0)</f>
        <v>0</v>
      </c>
      <c r="BH307" s="183">
        <f>IF(N307="sníž. přenesená",J307,0)</f>
        <v>0</v>
      </c>
      <c r="BI307" s="183">
        <f>IF(N307="nulová",J307,0)</f>
        <v>0</v>
      </c>
      <c r="BJ307" s="18" t="s">
        <v>79</v>
      </c>
      <c r="BK307" s="183">
        <f>ROUND(I307*H307,2)</f>
        <v>0</v>
      </c>
      <c r="BL307" s="18" t="s">
        <v>131</v>
      </c>
      <c r="BM307" s="182" t="s">
        <v>438</v>
      </c>
    </row>
    <row r="308" s="2" customFormat="1" ht="24.15" customHeight="1">
      <c r="A308" s="37"/>
      <c r="B308" s="170"/>
      <c r="C308" s="171" t="s">
        <v>439</v>
      </c>
      <c r="D308" s="171" t="s">
        <v>127</v>
      </c>
      <c r="E308" s="172" t="s">
        <v>440</v>
      </c>
      <c r="F308" s="173" t="s">
        <v>441</v>
      </c>
      <c r="G308" s="174" t="s">
        <v>277</v>
      </c>
      <c r="H308" s="175">
        <v>35</v>
      </c>
      <c r="I308" s="176"/>
      <c r="J308" s="177">
        <f>ROUND(I308*H308,2)</f>
        <v>0</v>
      </c>
      <c r="K308" s="173" t="s">
        <v>1</v>
      </c>
      <c r="L308" s="38"/>
      <c r="M308" s="178" t="s">
        <v>1</v>
      </c>
      <c r="N308" s="179" t="s">
        <v>39</v>
      </c>
      <c r="O308" s="76"/>
      <c r="P308" s="180">
        <f>O308*H308</f>
        <v>0</v>
      </c>
      <c r="Q308" s="180">
        <v>0</v>
      </c>
      <c r="R308" s="180">
        <f>Q308*H308</f>
        <v>0</v>
      </c>
      <c r="S308" s="180">
        <v>0</v>
      </c>
      <c r="T308" s="18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82" t="s">
        <v>131</v>
      </c>
      <c r="AT308" s="182" t="s">
        <v>127</v>
      </c>
      <c r="AU308" s="182" t="s">
        <v>83</v>
      </c>
      <c r="AY308" s="18" t="s">
        <v>125</v>
      </c>
      <c r="BE308" s="183">
        <f>IF(N308="základní",J308,0)</f>
        <v>0</v>
      </c>
      <c r="BF308" s="183">
        <f>IF(N308="snížená",J308,0)</f>
        <v>0</v>
      </c>
      <c r="BG308" s="183">
        <f>IF(N308="zákl. přenesená",J308,0)</f>
        <v>0</v>
      </c>
      <c r="BH308" s="183">
        <f>IF(N308="sníž. přenesená",J308,0)</f>
        <v>0</v>
      </c>
      <c r="BI308" s="183">
        <f>IF(N308="nulová",J308,0)</f>
        <v>0</v>
      </c>
      <c r="BJ308" s="18" t="s">
        <v>79</v>
      </c>
      <c r="BK308" s="183">
        <f>ROUND(I308*H308,2)</f>
        <v>0</v>
      </c>
      <c r="BL308" s="18" t="s">
        <v>131</v>
      </c>
      <c r="BM308" s="182" t="s">
        <v>442</v>
      </c>
    </row>
    <row r="309" s="2" customFormat="1" ht="14.4" customHeight="1">
      <c r="A309" s="37"/>
      <c r="B309" s="170"/>
      <c r="C309" s="171" t="s">
        <v>443</v>
      </c>
      <c r="D309" s="171" t="s">
        <v>127</v>
      </c>
      <c r="E309" s="172" t="s">
        <v>444</v>
      </c>
      <c r="F309" s="173" t="s">
        <v>445</v>
      </c>
      <c r="G309" s="174" t="s">
        <v>277</v>
      </c>
      <c r="H309" s="175">
        <v>35</v>
      </c>
      <c r="I309" s="176"/>
      <c r="J309" s="177">
        <f>ROUND(I309*H309,2)</f>
        <v>0</v>
      </c>
      <c r="K309" s="173" t="s">
        <v>1</v>
      </c>
      <c r="L309" s="38"/>
      <c r="M309" s="178" t="s">
        <v>1</v>
      </c>
      <c r="N309" s="179" t="s">
        <v>39</v>
      </c>
      <c r="O309" s="76"/>
      <c r="P309" s="180">
        <f>O309*H309</f>
        <v>0</v>
      </c>
      <c r="Q309" s="180">
        <v>0</v>
      </c>
      <c r="R309" s="180">
        <f>Q309*H309</f>
        <v>0</v>
      </c>
      <c r="S309" s="180">
        <v>0</v>
      </c>
      <c r="T309" s="181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82" t="s">
        <v>131</v>
      </c>
      <c r="AT309" s="182" t="s">
        <v>127</v>
      </c>
      <c r="AU309" s="182" t="s">
        <v>83</v>
      </c>
      <c r="AY309" s="18" t="s">
        <v>125</v>
      </c>
      <c r="BE309" s="183">
        <f>IF(N309="základní",J309,0)</f>
        <v>0</v>
      </c>
      <c r="BF309" s="183">
        <f>IF(N309="snížená",J309,0)</f>
        <v>0</v>
      </c>
      <c r="BG309" s="183">
        <f>IF(N309="zákl. přenesená",J309,0)</f>
        <v>0</v>
      </c>
      <c r="BH309" s="183">
        <f>IF(N309="sníž. přenesená",J309,0)</f>
        <v>0</v>
      </c>
      <c r="BI309" s="183">
        <f>IF(N309="nulová",J309,0)</f>
        <v>0</v>
      </c>
      <c r="BJ309" s="18" t="s">
        <v>79</v>
      </c>
      <c r="BK309" s="183">
        <f>ROUND(I309*H309,2)</f>
        <v>0</v>
      </c>
      <c r="BL309" s="18" t="s">
        <v>131</v>
      </c>
      <c r="BM309" s="182" t="s">
        <v>446</v>
      </c>
    </row>
    <row r="310" s="2" customFormat="1" ht="14.4" customHeight="1">
      <c r="A310" s="37"/>
      <c r="B310" s="170"/>
      <c r="C310" s="171" t="s">
        <v>447</v>
      </c>
      <c r="D310" s="171" t="s">
        <v>127</v>
      </c>
      <c r="E310" s="172" t="s">
        <v>448</v>
      </c>
      <c r="F310" s="173" t="s">
        <v>449</v>
      </c>
      <c r="G310" s="174" t="s">
        <v>277</v>
      </c>
      <c r="H310" s="175">
        <v>27</v>
      </c>
      <c r="I310" s="176"/>
      <c r="J310" s="177">
        <f>ROUND(I310*H310,2)</f>
        <v>0</v>
      </c>
      <c r="K310" s="173" t="s">
        <v>1</v>
      </c>
      <c r="L310" s="38"/>
      <c r="M310" s="178" t="s">
        <v>1</v>
      </c>
      <c r="N310" s="179" t="s">
        <v>39</v>
      </c>
      <c r="O310" s="76"/>
      <c r="P310" s="180">
        <f>O310*H310</f>
        <v>0</v>
      </c>
      <c r="Q310" s="180">
        <v>0</v>
      </c>
      <c r="R310" s="180">
        <f>Q310*H310</f>
        <v>0</v>
      </c>
      <c r="S310" s="180">
        <v>0</v>
      </c>
      <c r="T310" s="181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82" t="s">
        <v>131</v>
      </c>
      <c r="AT310" s="182" t="s">
        <v>127</v>
      </c>
      <c r="AU310" s="182" t="s">
        <v>83</v>
      </c>
      <c r="AY310" s="18" t="s">
        <v>125</v>
      </c>
      <c r="BE310" s="183">
        <f>IF(N310="základní",J310,0)</f>
        <v>0</v>
      </c>
      <c r="BF310" s="183">
        <f>IF(N310="snížená",J310,0)</f>
        <v>0</v>
      </c>
      <c r="BG310" s="183">
        <f>IF(N310="zákl. přenesená",J310,0)</f>
        <v>0</v>
      </c>
      <c r="BH310" s="183">
        <f>IF(N310="sníž. přenesená",J310,0)</f>
        <v>0</v>
      </c>
      <c r="BI310" s="183">
        <f>IF(N310="nulová",J310,0)</f>
        <v>0</v>
      </c>
      <c r="BJ310" s="18" t="s">
        <v>79</v>
      </c>
      <c r="BK310" s="183">
        <f>ROUND(I310*H310,2)</f>
        <v>0</v>
      </c>
      <c r="BL310" s="18" t="s">
        <v>131</v>
      </c>
      <c r="BM310" s="182" t="s">
        <v>450</v>
      </c>
    </row>
    <row r="311" s="2" customFormat="1" ht="37.8" customHeight="1">
      <c r="A311" s="37"/>
      <c r="B311" s="170"/>
      <c r="C311" s="171" t="s">
        <v>451</v>
      </c>
      <c r="D311" s="171" t="s">
        <v>127</v>
      </c>
      <c r="E311" s="172" t="s">
        <v>452</v>
      </c>
      <c r="F311" s="173" t="s">
        <v>453</v>
      </c>
      <c r="G311" s="174" t="s">
        <v>307</v>
      </c>
      <c r="H311" s="175">
        <v>1</v>
      </c>
      <c r="I311" s="176"/>
      <c r="J311" s="177">
        <f>ROUND(I311*H311,2)</f>
        <v>0</v>
      </c>
      <c r="K311" s="173" t="s">
        <v>1</v>
      </c>
      <c r="L311" s="38"/>
      <c r="M311" s="178" t="s">
        <v>1</v>
      </c>
      <c r="N311" s="179" t="s">
        <v>39</v>
      </c>
      <c r="O311" s="76"/>
      <c r="P311" s="180">
        <f>O311*H311</f>
        <v>0</v>
      </c>
      <c r="Q311" s="180">
        <v>0.43786000000000003</v>
      </c>
      <c r="R311" s="180">
        <f>Q311*H311</f>
        <v>0.43786000000000003</v>
      </c>
      <c r="S311" s="180">
        <v>0</v>
      </c>
      <c r="T311" s="181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82" t="s">
        <v>131</v>
      </c>
      <c r="AT311" s="182" t="s">
        <v>127</v>
      </c>
      <c r="AU311" s="182" t="s">
        <v>83</v>
      </c>
      <c r="AY311" s="18" t="s">
        <v>125</v>
      </c>
      <c r="BE311" s="183">
        <f>IF(N311="základní",J311,0)</f>
        <v>0</v>
      </c>
      <c r="BF311" s="183">
        <f>IF(N311="snížená",J311,0)</f>
        <v>0</v>
      </c>
      <c r="BG311" s="183">
        <f>IF(N311="zákl. přenesená",J311,0)</f>
        <v>0</v>
      </c>
      <c r="BH311" s="183">
        <f>IF(N311="sníž. přenesená",J311,0)</f>
        <v>0</v>
      </c>
      <c r="BI311" s="183">
        <f>IF(N311="nulová",J311,0)</f>
        <v>0</v>
      </c>
      <c r="BJ311" s="18" t="s">
        <v>79</v>
      </c>
      <c r="BK311" s="183">
        <f>ROUND(I311*H311,2)</f>
        <v>0</v>
      </c>
      <c r="BL311" s="18" t="s">
        <v>131</v>
      </c>
      <c r="BM311" s="182" t="s">
        <v>454</v>
      </c>
    </row>
    <row r="312" s="2" customFormat="1" ht="14.4" customHeight="1">
      <c r="A312" s="37"/>
      <c r="B312" s="170"/>
      <c r="C312" s="208" t="s">
        <v>455</v>
      </c>
      <c r="D312" s="208" t="s">
        <v>229</v>
      </c>
      <c r="E312" s="209" t="s">
        <v>456</v>
      </c>
      <c r="F312" s="210" t="s">
        <v>457</v>
      </c>
      <c r="G312" s="211" t="s">
        <v>307</v>
      </c>
      <c r="H312" s="212">
        <v>1</v>
      </c>
      <c r="I312" s="213"/>
      <c r="J312" s="214">
        <f>ROUND(I312*H312,2)</f>
        <v>0</v>
      </c>
      <c r="K312" s="210" t="s">
        <v>1</v>
      </c>
      <c r="L312" s="215"/>
      <c r="M312" s="216" t="s">
        <v>1</v>
      </c>
      <c r="N312" s="217" t="s">
        <v>39</v>
      </c>
      <c r="O312" s="76"/>
      <c r="P312" s="180">
        <f>O312*H312</f>
        <v>0</v>
      </c>
      <c r="Q312" s="180">
        <v>0.086999999999999994</v>
      </c>
      <c r="R312" s="180">
        <f>Q312*H312</f>
        <v>0.086999999999999994</v>
      </c>
      <c r="S312" s="180">
        <v>0</v>
      </c>
      <c r="T312" s="18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82" t="s">
        <v>198</v>
      </c>
      <c r="AT312" s="182" t="s">
        <v>229</v>
      </c>
      <c r="AU312" s="182" t="s">
        <v>83</v>
      </c>
      <c r="AY312" s="18" t="s">
        <v>125</v>
      </c>
      <c r="BE312" s="183">
        <f>IF(N312="základní",J312,0)</f>
        <v>0</v>
      </c>
      <c r="BF312" s="183">
        <f>IF(N312="snížená",J312,0)</f>
        <v>0</v>
      </c>
      <c r="BG312" s="183">
        <f>IF(N312="zákl. přenesená",J312,0)</f>
        <v>0</v>
      </c>
      <c r="BH312" s="183">
        <f>IF(N312="sníž. přenesená",J312,0)</f>
        <v>0</v>
      </c>
      <c r="BI312" s="183">
        <f>IF(N312="nulová",J312,0)</f>
        <v>0</v>
      </c>
      <c r="BJ312" s="18" t="s">
        <v>79</v>
      </c>
      <c r="BK312" s="183">
        <f>ROUND(I312*H312,2)</f>
        <v>0</v>
      </c>
      <c r="BL312" s="18" t="s">
        <v>131</v>
      </c>
      <c r="BM312" s="182" t="s">
        <v>458</v>
      </c>
    </row>
    <row r="313" s="2" customFormat="1" ht="24.15" customHeight="1">
      <c r="A313" s="37"/>
      <c r="B313" s="170"/>
      <c r="C313" s="208" t="s">
        <v>459</v>
      </c>
      <c r="D313" s="208" t="s">
        <v>229</v>
      </c>
      <c r="E313" s="209" t="s">
        <v>460</v>
      </c>
      <c r="F313" s="210" t="s">
        <v>461</v>
      </c>
      <c r="G313" s="211" t="s">
        <v>307</v>
      </c>
      <c r="H313" s="212">
        <v>1</v>
      </c>
      <c r="I313" s="213"/>
      <c r="J313" s="214">
        <f>ROUND(I313*H313,2)</f>
        <v>0</v>
      </c>
      <c r="K313" s="210" t="s">
        <v>1</v>
      </c>
      <c r="L313" s="215"/>
      <c r="M313" s="216" t="s">
        <v>1</v>
      </c>
      <c r="N313" s="217" t="s">
        <v>39</v>
      </c>
      <c r="O313" s="76"/>
      <c r="P313" s="180">
        <f>O313*H313</f>
        <v>0</v>
      </c>
      <c r="Q313" s="180">
        <v>0.002</v>
      </c>
      <c r="R313" s="180">
        <f>Q313*H313</f>
        <v>0.002</v>
      </c>
      <c r="S313" s="180">
        <v>0</v>
      </c>
      <c r="T313" s="181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82" t="s">
        <v>198</v>
      </c>
      <c r="AT313" s="182" t="s">
        <v>229</v>
      </c>
      <c r="AU313" s="182" t="s">
        <v>83</v>
      </c>
      <c r="AY313" s="18" t="s">
        <v>125</v>
      </c>
      <c r="BE313" s="183">
        <f>IF(N313="základní",J313,0)</f>
        <v>0</v>
      </c>
      <c r="BF313" s="183">
        <f>IF(N313="snížená",J313,0)</f>
        <v>0</v>
      </c>
      <c r="BG313" s="183">
        <f>IF(N313="zákl. přenesená",J313,0)</f>
        <v>0</v>
      </c>
      <c r="BH313" s="183">
        <f>IF(N313="sníž. přenesená",J313,0)</f>
        <v>0</v>
      </c>
      <c r="BI313" s="183">
        <f>IF(N313="nulová",J313,0)</f>
        <v>0</v>
      </c>
      <c r="BJ313" s="18" t="s">
        <v>79</v>
      </c>
      <c r="BK313" s="183">
        <f>ROUND(I313*H313,2)</f>
        <v>0</v>
      </c>
      <c r="BL313" s="18" t="s">
        <v>131</v>
      </c>
      <c r="BM313" s="182" t="s">
        <v>462</v>
      </c>
    </row>
    <row r="314" s="2" customFormat="1" ht="37.8" customHeight="1">
      <c r="A314" s="37"/>
      <c r="B314" s="170"/>
      <c r="C314" s="171" t="s">
        <v>463</v>
      </c>
      <c r="D314" s="171" t="s">
        <v>127</v>
      </c>
      <c r="E314" s="172" t="s">
        <v>464</v>
      </c>
      <c r="F314" s="173" t="s">
        <v>465</v>
      </c>
      <c r="G314" s="174" t="s">
        <v>307</v>
      </c>
      <c r="H314" s="175">
        <v>3</v>
      </c>
      <c r="I314" s="176"/>
      <c r="J314" s="177">
        <f>ROUND(I314*H314,2)</f>
        <v>0</v>
      </c>
      <c r="K314" s="173" t="s">
        <v>1</v>
      </c>
      <c r="L314" s="38"/>
      <c r="M314" s="178" t="s">
        <v>1</v>
      </c>
      <c r="N314" s="179" t="s">
        <v>39</v>
      </c>
      <c r="O314" s="76"/>
      <c r="P314" s="180">
        <f>O314*H314</f>
        <v>0</v>
      </c>
      <c r="Q314" s="180">
        <v>0.074370000000000006</v>
      </c>
      <c r="R314" s="180">
        <f>Q314*H314</f>
        <v>0.22311000000000003</v>
      </c>
      <c r="S314" s="180">
        <v>0</v>
      </c>
      <c r="T314" s="181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82" t="s">
        <v>131</v>
      </c>
      <c r="AT314" s="182" t="s">
        <v>127</v>
      </c>
      <c r="AU314" s="182" t="s">
        <v>83</v>
      </c>
      <c r="AY314" s="18" t="s">
        <v>125</v>
      </c>
      <c r="BE314" s="183">
        <f>IF(N314="základní",J314,0)</f>
        <v>0</v>
      </c>
      <c r="BF314" s="183">
        <f>IF(N314="snížená",J314,0)</f>
        <v>0</v>
      </c>
      <c r="BG314" s="183">
        <f>IF(N314="zákl. přenesená",J314,0)</f>
        <v>0</v>
      </c>
      <c r="BH314" s="183">
        <f>IF(N314="sníž. přenesená",J314,0)</f>
        <v>0</v>
      </c>
      <c r="BI314" s="183">
        <f>IF(N314="nulová",J314,0)</f>
        <v>0</v>
      </c>
      <c r="BJ314" s="18" t="s">
        <v>79</v>
      </c>
      <c r="BK314" s="183">
        <f>ROUND(I314*H314,2)</f>
        <v>0</v>
      </c>
      <c r="BL314" s="18" t="s">
        <v>131</v>
      </c>
      <c r="BM314" s="182" t="s">
        <v>466</v>
      </c>
    </row>
    <row r="315" s="2" customFormat="1" ht="37.8" customHeight="1">
      <c r="A315" s="37"/>
      <c r="B315" s="170"/>
      <c r="C315" s="171" t="s">
        <v>467</v>
      </c>
      <c r="D315" s="171" t="s">
        <v>127</v>
      </c>
      <c r="E315" s="172" t="s">
        <v>468</v>
      </c>
      <c r="F315" s="173" t="s">
        <v>469</v>
      </c>
      <c r="G315" s="174" t="s">
        <v>307</v>
      </c>
      <c r="H315" s="175">
        <v>3</v>
      </c>
      <c r="I315" s="176"/>
      <c r="J315" s="177">
        <f>ROUND(I315*H315,2)</f>
        <v>0</v>
      </c>
      <c r="K315" s="173" t="s">
        <v>1</v>
      </c>
      <c r="L315" s="38"/>
      <c r="M315" s="178" t="s">
        <v>1</v>
      </c>
      <c r="N315" s="179" t="s">
        <v>39</v>
      </c>
      <c r="O315" s="76"/>
      <c r="P315" s="180">
        <f>O315*H315</f>
        <v>0</v>
      </c>
      <c r="Q315" s="180">
        <v>0.01136</v>
      </c>
      <c r="R315" s="180">
        <f>Q315*H315</f>
        <v>0.034079999999999999</v>
      </c>
      <c r="S315" s="180">
        <v>0</v>
      </c>
      <c r="T315" s="18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82" t="s">
        <v>131</v>
      </c>
      <c r="AT315" s="182" t="s">
        <v>127</v>
      </c>
      <c r="AU315" s="182" t="s">
        <v>83</v>
      </c>
      <c r="AY315" s="18" t="s">
        <v>125</v>
      </c>
      <c r="BE315" s="183">
        <f>IF(N315="základní",J315,0)</f>
        <v>0</v>
      </c>
      <c r="BF315" s="183">
        <f>IF(N315="snížená",J315,0)</f>
        <v>0</v>
      </c>
      <c r="BG315" s="183">
        <f>IF(N315="zákl. přenesená",J315,0)</f>
        <v>0</v>
      </c>
      <c r="BH315" s="183">
        <f>IF(N315="sníž. přenesená",J315,0)</f>
        <v>0</v>
      </c>
      <c r="BI315" s="183">
        <f>IF(N315="nulová",J315,0)</f>
        <v>0</v>
      </c>
      <c r="BJ315" s="18" t="s">
        <v>79</v>
      </c>
      <c r="BK315" s="183">
        <f>ROUND(I315*H315,2)</f>
        <v>0</v>
      </c>
      <c r="BL315" s="18" t="s">
        <v>131</v>
      </c>
      <c r="BM315" s="182" t="s">
        <v>470</v>
      </c>
    </row>
    <row r="316" s="2" customFormat="1" ht="37.8" customHeight="1">
      <c r="A316" s="37"/>
      <c r="B316" s="170"/>
      <c r="C316" s="171" t="s">
        <v>471</v>
      </c>
      <c r="D316" s="171" t="s">
        <v>127</v>
      </c>
      <c r="E316" s="172" t="s">
        <v>472</v>
      </c>
      <c r="F316" s="173" t="s">
        <v>473</v>
      </c>
      <c r="G316" s="174" t="s">
        <v>307</v>
      </c>
      <c r="H316" s="175">
        <v>3</v>
      </c>
      <c r="I316" s="176"/>
      <c r="J316" s="177">
        <f>ROUND(I316*H316,2)</f>
        <v>0</v>
      </c>
      <c r="K316" s="173" t="s">
        <v>1</v>
      </c>
      <c r="L316" s="38"/>
      <c r="M316" s="178" t="s">
        <v>1</v>
      </c>
      <c r="N316" s="179" t="s">
        <v>39</v>
      </c>
      <c r="O316" s="76"/>
      <c r="P316" s="180">
        <f>O316*H316</f>
        <v>0</v>
      </c>
      <c r="Q316" s="180">
        <v>0</v>
      </c>
      <c r="R316" s="180">
        <f>Q316*H316</f>
        <v>0</v>
      </c>
      <c r="S316" s="180">
        <v>0</v>
      </c>
      <c r="T316" s="181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82" t="s">
        <v>131</v>
      </c>
      <c r="AT316" s="182" t="s">
        <v>127</v>
      </c>
      <c r="AU316" s="182" t="s">
        <v>83</v>
      </c>
      <c r="AY316" s="18" t="s">
        <v>125</v>
      </c>
      <c r="BE316" s="183">
        <f>IF(N316="základní",J316,0)</f>
        <v>0</v>
      </c>
      <c r="BF316" s="183">
        <f>IF(N316="snížená",J316,0)</f>
        <v>0</v>
      </c>
      <c r="BG316" s="183">
        <f>IF(N316="zákl. přenesená",J316,0)</f>
        <v>0</v>
      </c>
      <c r="BH316" s="183">
        <f>IF(N316="sníž. přenesená",J316,0)</f>
        <v>0</v>
      </c>
      <c r="BI316" s="183">
        <f>IF(N316="nulová",J316,0)</f>
        <v>0</v>
      </c>
      <c r="BJ316" s="18" t="s">
        <v>79</v>
      </c>
      <c r="BK316" s="183">
        <f>ROUND(I316*H316,2)</f>
        <v>0</v>
      </c>
      <c r="BL316" s="18" t="s">
        <v>131</v>
      </c>
      <c r="BM316" s="182" t="s">
        <v>474</v>
      </c>
    </row>
    <row r="317" s="2" customFormat="1" ht="37.8" customHeight="1">
      <c r="A317" s="37"/>
      <c r="B317" s="170"/>
      <c r="C317" s="171" t="s">
        <v>475</v>
      </c>
      <c r="D317" s="171" t="s">
        <v>127</v>
      </c>
      <c r="E317" s="172" t="s">
        <v>476</v>
      </c>
      <c r="F317" s="173" t="s">
        <v>477</v>
      </c>
      <c r="G317" s="174" t="s">
        <v>307</v>
      </c>
      <c r="H317" s="175">
        <v>3</v>
      </c>
      <c r="I317" s="176"/>
      <c r="J317" s="177">
        <f>ROUND(I317*H317,2)</f>
        <v>0</v>
      </c>
      <c r="K317" s="173" t="s">
        <v>1</v>
      </c>
      <c r="L317" s="38"/>
      <c r="M317" s="178" t="s">
        <v>1</v>
      </c>
      <c r="N317" s="179" t="s">
        <v>39</v>
      </c>
      <c r="O317" s="76"/>
      <c r="P317" s="180">
        <f>O317*H317</f>
        <v>0</v>
      </c>
      <c r="Q317" s="180">
        <v>0.036360000000000003</v>
      </c>
      <c r="R317" s="180">
        <f>Q317*H317</f>
        <v>0.10908000000000001</v>
      </c>
      <c r="S317" s="180">
        <v>0</v>
      </c>
      <c r="T317" s="181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82" t="s">
        <v>131</v>
      </c>
      <c r="AT317" s="182" t="s">
        <v>127</v>
      </c>
      <c r="AU317" s="182" t="s">
        <v>83</v>
      </c>
      <c r="AY317" s="18" t="s">
        <v>125</v>
      </c>
      <c r="BE317" s="183">
        <f>IF(N317="základní",J317,0)</f>
        <v>0</v>
      </c>
      <c r="BF317" s="183">
        <f>IF(N317="snížená",J317,0)</f>
        <v>0</v>
      </c>
      <c r="BG317" s="183">
        <f>IF(N317="zákl. přenesená",J317,0)</f>
        <v>0</v>
      </c>
      <c r="BH317" s="183">
        <f>IF(N317="sníž. přenesená",J317,0)</f>
        <v>0</v>
      </c>
      <c r="BI317" s="183">
        <f>IF(N317="nulová",J317,0)</f>
        <v>0</v>
      </c>
      <c r="BJ317" s="18" t="s">
        <v>79</v>
      </c>
      <c r="BK317" s="183">
        <f>ROUND(I317*H317,2)</f>
        <v>0</v>
      </c>
      <c r="BL317" s="18" t="s">
        <v>131</v>
      </c>
      <c r="BM317" s="182" t="s">
        <v>478</v>
      </c>
    </row>
    <row r="318" s="12" customFormat="1" ht="22.8" customHeight="1">
      <c r="A318" s="12"/>
      <c r="B318" s="157"/>
      <c r="C318" s="12"/>
      <c r="D318" s="158" t="s">
        <v>73</v>
      </c>
      <c r="E318" s="168" t="s">
        <v>202</v>
      </c>
      <c r="F318" s="168" t="s">
        <v>479</v>
      </c>
      <c r="G318" s="12"/>
      <c r="H318" s="12"/>
      <c r="I318" s="160"/>
      <c r="J318" s="169">
        <f>BK318</f>
        <v>0</v>
      </c>
      <c r="K318" s="12"/>
      <c r="L318" s="157"/>
      <c r="M318" s="162"/>
      <c r="N318" s="163"/>
      <c r="O318" s="163"/>
      <c r="P318" s="164">
        <f>SUM(P319:P332)</f>
        <v>0</v>
      </c>
      <c r="Q318" s="163"/>
      <c r="R318" s="164">
        <f>SUM(R319:R332)</f>
        <v>7.6923209999999997</v>
      </c>
      <c r="S318" s="163"/>
      <c r="T318" s="165">
        <f>SUM(T319:T332)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158" t="s">
        <v>79</v>
      </c>
      <c r="AT318" s="166" t="s">
        <v>73</v>
      </c>
      <c r="AU318" s="166" t="s">
        <v>79</v>
      </c>
      <c r="AY318" s="158" t="s">
        <v>125</v>
      </c>
      <c r="BK318" s="167">
        <f>SUM(BK319:BK332)</f>
        <v>0</v>
      </c>
    </row>
    <row r="319" s="2" customFormat="1" ht="37.8" customHeight="1">
      <c r="A319" s="37"/>
      <c r="B319" s="170"/>
      <c r="C319" s="171" t="s">
        <v>480</v>
      </c>
      <c r="D319" s="171" t="s">
        <v>127</v>
      </c>
      <c r="E319" s="172" t="s">
        <v>481</v>
      </c>
      <c r="F319" s="173" t="s">
        <v>482</v>
      </c>
      <c r="G319" s="174" t="s">
        <v>277</v>
      </c>
      <c r="H319" s="175">
        <v>61.299999999999997</v>
      </c>
      <c r="I319" s="176"/>
      <c r="J319" s="177">
        <f>ROUND(I319*H319,2)</f>
        <v>0</v>
      </c>
      <c r="K319" s="173" t="s">
        <v>1</v>
      </c>
      <c r="L319" s="38"/>
      <c r="M319" s="178" t="s">
        <v>1</v>
      </c>
      <c r="N319" s="179" t="s">
        <v>39</v>
      </c>
      <c r="O319" s="76"/>
      <c r="P319" s="180">
        <f>O319*H319</f>
        <v>0</v>
      </c>
      <c r="Q319" s="180">
        <v>0.12317</v>
      </c>
      <c r="R319" s="180">
        <f>Q319*H319</f>
        <v>7.5503209999999994</v>
      </c>
      <c r="S319" s="180">
        <v>0</v>
      </c>
      <c r="T319" s="18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82" t="s">
        <v>131</v>
      </c>
      <c r="AT319" s="182" t="s">
        <v>127</v>
      </c>
      <c r="AU319" s="182" t="s">
        <v>83</v>
      </c>
      <c r="AY319" s="18" t="s">
        <v>125</v>
      </c>
      <c r="BE319" s="183">
        <f>IF(N319="základní",J319,0)</f>
        <v>0</v>
      </c>
      <c r="BF319" s="183">
        <f>IF(N319="snížená",J319,0)</f>
        <v>0</v>
      </c>
      <c r="BG319" s="183">
        <f>IF(N319="zákl. přenesená",J319,0)</f>
        <v>0</v>
      </c>
      <c r="BH319" s="183">
        <f>IF(N319="sníž. přenesená",J319,0)</f>
        <v>0</v>
      </c>
      <c r="BI319" s="183">
        <f>IF(N319="nulová",J319,0)</f>
        <v>0</v>
      </c>
      <c r="BJ319" s="18" t="s">
        <v>79</v>
      </c>
      <c r="BK319" s="183">
        <f>ROUND(I319*H319,2)</f>
        <v>0</v>
      </c>
      <c r="BL319" s="18" t="s">
        <v>131</v>
      </c>
      <c r="BM319" s="182" t="s">
        <v>483</v>
      </c>
    </row>
    <row r="320" s="14" customFormat="1">
      <c r="A320" s="14"/>
      <c r="B320" s="192"/>
      <c r="C320" s="14"/>
      <c r="D320" s="185" t="s">
        <v>133</v>
      </c>
      <c r="E320" s="193" t="s">
        <v>1</v>
      </c>
      <c r="F320" s="194" t="s">
        <v>484</v>
      </c>
      <c r="G320" s="14"/>
      <c r="H320" s="195">
        <v>61.299999999999997</v>
      </c>
      <c r="I320" s="196"/>
      <c r="J320" s="14"/>
      <c r="K320" s="14"/>
      <c r="L320" s="192"/>
      <c r="M320" s="197"/>
      <c r="N320" s="198"/>
      <c r="O320" s="198"/>
      <c r="P320" s="198"/>
      <c r="Q320" s="198"/>
      <c r="R320" s="198"/>
      <c r="S320" s="198"/>
      <c r="T320" s="19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193" t="s">
        <v>133</v>
      </c>
      <c r="AU320" s="193" t="s">
        <v>83</v>
      </c>
      <c r="AV320" s="14" t="s">
        <v>83</v>
      </c>
      <c r="AW320" s="14" t="s">
        <v>31</v>
      </c>
      <c r="AX320" s="14" t="s">
        <v>79</v>
      </c>
      <c r="AY320" s="193" t="s">
        <v>125</v>
      </c>
    </row>
    <row r="321" s="2" customFormat="1" ht="14.4" customHeight="1">
      <c r="A321" s="37"/>
      <c r="B321" s="170"/>
      <c r="C321" s="171" t="s">
        <v>485</v>
      </c>
      <c r="D321" s="171" t="s">
        <v>127</v>
      </c>
      <c r="E321" s="172" t="s">
        <v>486</v>
      </c>
      <c r="F321" s="173" t="s">
        <v>487</v>
      </c>
      <c r="G321" s="174" t="s">
        <v>328</v>
      </c>
      <c r="H321" s="175">
        <v>1</v>
      </c>
      <c r="I321" s="176"/>
      <c r="J321" s="177">
        <f>ROUND(I321*H321,2)</f>
        <v>0</v>
      </c>
      <c r="K321" s="173" t="s">
        <v>1</v>
      </c>
      <c r="L321" s="38"/>
      <c r="M321" s="178" t="s">
        <v>1</v>
      </c>
      <c r="N321" s="179" t="s">
        <v>39</v>
      </c>
      <c r="O321" s="76"/>
      <c r="P321" s="180">
        <f>O321*H321</f>
        <v>0</v>
      </c>
      <c r="Q321" s="180">
        <v>0</v>
      </c>
      <c r="R321" s="180">
        <f>Q321*H321</f>
        <v>0</v>
      </c>
      <c r="S321" s="180">
        <v>0</v>
      </c>
      <c r="T321" s="181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82" t="s">
        <v>131</v>
      </c>
      <c r="AT321" s="182" t="s">
        <v>127</v>
      </c>
      <c r="AU321" s="182" t="s">
        <v>83</v>
      </c>
      <c r="AY321" s="18" t="s">
        <v>125</v>
      </c>
      <c r="BE321" s="183">
        <f>IF(N321="základní",J321,0)</f>
        <v>0</v>
      </c>
      <c r="BF321" s="183">
        <f>IF(N321="snížená",J321,0)</f>
        <v>0</v>
      </c>
      <c r="BG321" s="183">
        <f>IF(N321="zákl. přenesená",J321,0)</f>
        <v>0</v>
      </c>
      <c r="BH321" s="183">
        <f>IF(N321="sníž. přenesená",J321,0)</f>
        <v>0</v>
      </c>
      <c r="BI321" s="183">
        <f>IF(N321="nulová",J321,0)</f>
        <v>0</v>
      </c>
      <c r="BJ321" s="18" t="s">
        <v>79</v>
      </c>
      <c r="BK321" s="183">
        <f>ROUND(I321*H321,2)</f>
        <v>0</v>
      </c>
      <c r="BL321" s="18" t="s">
        <v>131</v>
      </c>
      <c r="BM321" s="182" t="s">
        <v>488</v>
      </c>
    </row>
    <row r="322" s="2" customFormat="1" ht="24.15" customHeight="1">
      <c r="A322" s="37"/>
      <c r="B322" s="170"/>
      <c r="C322" s="171" t="s">
        <v>489</v>
      </c>
      <c r="D322" s="171" t="s">
        <v>127</v>
      </c>
      <c r="E322" s="172" t="s">
        <v>490</v>
      </c>
      <c r="F322" s="173" t="s">
        <v>491</v>
      </c>
      <c r="G322" s="174" t="s">
        <v>328</v>
      </c>
      <c r="H322" s="175">
        <v>2</v>
      </c>
      <c r="I322" s="176"/>
      <c r="J322" s="177">
        <f>ROUND(I322*H322,2)</f>
        <v>0</v>
      </c>
      <c r="K322" s="173" t="s">
        <v>1</v>
      </c>
      <c r="L322" s="38"/>
      <c r="M322" s="178" t="s">
        <v>1</v>
      </c>
      <c r="N322" s="179" t="s">
        <v>39</v>
      </c>
      <c r="O322" s="76"/>
      <c r="P322" s="180">
        <f>O322*H322</f>
        <v>0</v>
      </c>
      <c r="Q322" s="180">
        <v>0</v>
      </c>
      <c r="R322" s="180">
        <f>Q322*H322</f>
        <v>0</v>
      </c>
      <c r="S322" s="180">
        <v>0</v>
      </c>
      <c r="T322" s="181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82" t="s">
        <v>131</v>
      </c>
      <c r="AT322" s="182" t="s">
        <v>127</v>
      </c>
      <c r="AU322" s="182" t="s">
        <v>83</v>
      </c>
      <c r="AY322" s="18" t="s">
        <v>125</v>
      </c>
      <c r="BE322" s="183">
        <f>IF(N322="základní",J322,0)</f>
        <v>0</v>
      </c>
      <c r="BF322" s="183">
        <f>IF(N322="snížená",J322,0)</f>
        <v>0</v>
      </c>
      <c r="BG322" s="183">
        <f>IF(N322="zákl. přenesená",J322,0)</f>
        <v>0</v>
      </c>
      <c r="BH322" s="183">
        <f>IF(N322="sníž. přenesená",J322,0)</f>
        <v>0</v>
      </c>
      <c r="BI322" s="183">
        <f>IF(N322="nulová",J322,0)</f>
        <v>0</v>
      </c>
      <c r="BJ322" s="18" t="s">
        <v>79</v>
      </c>
      <c r="BK322" s="183">
        <f>ROUND(I322*H322,2)</f>
        <v>0</v>
      </c>
      <c r="BL322" s="18" t="s">
        <v>131</v>
      </c>
      <c r="BM322" s="182" t="s">
        <v>492</v>
      </c>
    </row>
    <row r="323" s="2" customFormat="1" ht="24.15" customHeight="1">
      <c r="A323" s="37"/>
      <c r="B323" s="170"/>
      <c r="C323" s="171" t="s">
        <v>493</v>
      </c>
      <c r="D323" s="171" t="s">
        <v>127</v>
      </c>
      <c r="E323" s="172" t="s">
        <v>494</v>
      </c>
      <c r="F323" s="173" t="s">
        <v>495</v>
      </c>
      <c r="G323" s="174" t="s">
        <v>307</v>
      </c>
      <c r="H323" s="175">
        <v>2</v>
      </c>
      <c r="I323" s="176"/>
      <c r="J323" s="177">
        <f>ROUND(I323*H323,2)</f>
        <v>0</v>
      </c>
      <c r="K323" s="173" t="s">
        <v>1</v>
      </c>
      <c r="L323" s="38"/>
      <c r="M323" s="178" t="s">
        <v>1</v>
      </c>
      <c r="N323" s="179" t="s">
        <v>39</v>
      </c>
      <c r="O323" s="76"/>
      <c r="P323" s="180">
        <f>O323*H323</f>
        <v>0</v>
      </c>
      <c r="Q323" s="180">
        <v>0.001</v>
      </c>
      <c r="R323" s="180">
        <f>Q323*H323</f>
        <v>0.002</v>
      </c>
      <c r="S323" s="180">
        <v>0</v>
      </c>
      <c r="T323" s="181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82" t="s">
        <v>131</v>
      </c>
      <c r="AT323" s="182" t="s">
        <v>127</v>
      </c>
      <c r="AU323" s="182" t="s">
        <v>83</v>
      </c>
      <c r="AY323" s="18" t="s">
        <v>125</v>
      </c>
      <c r="BE323" s="183">
        <f>IF(N323="základní",J323,0)</f>
        <v>0</v>
      </c>
      <c r="BF323" s="183">
        <f>IF(N323="snížená",J323,0)</f>
        <v>0</v>
      </c>
      <c r="BG323" s="183">
        <f>IF(N323="zákl. přenesená",J323,0)</f>
        <v>0</v>
      </c>
      <c r="BH323" s="183">
        <f>IF(N323="sníž. přenesená",J323,0)</f>
        <v>0</v>
      </c>
      <c r="BI323" s="183">
        <f>IF(N323="nulová",J323,0)</f>
        <v>0</v>
      </c>
      <c r="BJ323" s="18" t="s">
        <v>79</v>
      </c>
      <c r="BK323" s="183">
        <f>ROUND(I323*H323,2)</f>
        <v>0</v>
      </c>
      <c r="BL323" s="18" t="s">
        <v>131</v>
      </c>
      <c r="BM323" s="182" t="s">
        <v>496</v>
      </c>
    </row>
    <row r="324" s="2" customFormat="1" ht="24.15" customHeight="1">
      <c r="A324" s="37"/>
      <c r="B324" s="170"/>
      <c r="C324" s="208" t="s">
        <v>497</v>
      </c>
      <c r="D324" s="208" t="s">
        <v>229</v>
      </c>
      <c r="E324" s="209" t="s">
        <v>498</v>
      </c>
      <c r="F324" s="210" t="s">
        <v>499</v>
      </c>
      <c r="G324" s="211" t="s">
        <v>307</v>
      </c>
      <c r="H324" s="212">
        <v>2</v>
      </c>
      <c r="I324" s="213"/>
      <c r="J324" s="214">
        <f>ROUND(I324*H324,2)</f>
        <v>0</v>
      </c>
      <c r="K324" s="210" t="s">
        <v>1</v>
      </c>
      <c r="L324" s="215"/>
      <c r="M324" s="216" t="s">
        <v>1</v>
      </c>
      <c r="N324" s="217" t="s">
        <v>39</v>
      </c>
      <c r="O324" s="76"/>
      <c r="P324" s="180">
        <f>O324*H324</f>
        <v>0</v>
      </c>
      <c r="Q324" s="180">
        <v>0.070000000000000007</v>
      </c>
      <c r="R324" s="180">
        <f>Q324*H324</f>
        <v>0.14000000000000001</v>
      </c>
      <c r="S324" s="180">
        <v>0</v>
      </c>
      <c r="T324" s="181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82" t="s">
        <v>198</v>
      </c>
      <c r="AT324" s="182" t="s">
        <v>229</v>
      </c>
      <c r="AU324" s="182" t="s">
        <v>83</v>
      </c>
      <c r="AY324" s="18" t="s">
        <v>125</v>
      </c>
      <c r="BE324" s="183">
        <f>IF(N324="základní",J324,0)</f>
        <v>0</v>
      </c>
      <c r="BF324" s="183">
        <f>IF(N324="snížená",J324,0)</f>
        <v>0</v>
      </c>
      <c r="BG324" s="183">
        <f>IF(N324="zákl. přenesená",J324,0)</f>
        <v>0</v>
      </c>
      <c r="BH324" s="183">
        <f>IF(N324="sníž. přenesená",J324,0)</f>
        <v>0</v>
      </c>
      <c r="BI324" s="183">
        <f>IF(N324="nulová",J324,0)</f>
        <v>0</v>
      </c>
      <c r="BJ324" s="18" t="s">
        <v>79</v>
      </c>
      <c r="BK324" s="183">
        <f>ROUND(I324*H324,2)</f>
        <v>0</v>
      </c>
      <c r="BL324" s="18" t="s">
        <v>131</v>
      </c>
      <c r="BM324" s="182" t="s">
        <v>500</v>
      </c>
    </row>
    <row r="325" s="2" customFormat="1" ht="24.15" customHeight="1">
      <c r="A325" s="37"/>
      <c r="B325" s="170"/>
      <c r="C325" s="171" t="s">
        <v>501</v>
      </c>
      <c r="D325" s="171" t="s">
        <v>127</v>
      </c>
      <c r="E325" s="172" t="s">
        <v>502</v>
      </c>
      <c r="F325" s="173" t="s">
        <v>503</v>
      </c>
      <c r="G325" s="174" t="s">
        <v>237</v>
      </c>
      <c r="H325" s="175">
        <v>135.80000000000001</v>
      </c>
      <c r="I325" s="176"/>
      <c r="J325" s="177">
        <f>ROUND(I325*H325,2)</f>
        <v>0</v>
      </c>
      <c r="K325" s="173" t="s">
        <v>1</v>
      </c>
      <c r="L325" s="38"/>
      <c r="M325" s="178" t="s">
        <v>1</v>
      </c>
      <c r="N325" s="179" t="s">
        <v>39</v>
      </c>
      <c r="O325" s="76"/>
      <c r="P325" s="180">
        <f>O325*H325</f>
        <v>0</v>
      </c>
      <c r="Q325" s="180">
        <v>0</v>
      </c>
      <c r="R325" s="180">
        <f>Q325*H325</f>
        <v>0</v>
      </c>
      <c r="S325" s="180">
        <v>0</v>
      </c>
      <c r="T325" s="181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82" t="s">
        <v>131</v>
      </c>
      <c r="AT325" s="182" t="s">
        <v>127</v>
      </c>
      <c r="AU325" s="182" t="s">
        <v>83</v>
      </c>
      <c r="AY325" s="18" t="s">
        <v>125</v>
      </c>
      <c r="BE325" s="183">
        <f>IF(N325="základní",J325,0)</f>
        <v>0</v>
      </c>
      <c r="BF325" s="183">
        <f>IF(N325="snížená",J325,0)</f>
        <v>0</v>
      </c>
      <c r="BG325" s="183">
        <f>IF(N325="zákl. přenesená",J325,0)</f>
        <v>0</v>
      </c>
      <c r="BH325" s="183">
        <f>IF(N325="sníž. přenesená",J325,0)</f>
        <v>0</v>
      </c>
      <c r="BI325" s="183">
        <f>IF(N325="nulová",J325,0)</f>
        <v>0</v>
      </c>
      <c r="BJ325" s="18" t="s">
        <v>79</v>
      </c>
      <c r="BK325" s="183">
        <f>ROUND(I325*H325,2)</f>
        <v>0</v>
      </c>
      <c r="BL325" s="18" t="s">
        <v>131</v>
      </c>
      <c r="BM325" s="182" t="s">
        <v>504</v>
      </c>
    </row>
    <row r="326" s="14" customFormat="1">
      <c r="A326" s="14"/>
      <c r="B326" s="192"/>
      <c r="C326" s="14"/>
      <c r="D326" s="185" t="s">
        <v>133</v>
      </c>
      <c r="E326" s="193" t="s">
        <v>1</v>
      </c>
      <c r="F326" s="194" t="s">
        <v>505</v>
      </c>
      <c r="G326" s="14"/>
      <c r="H326" s="195">
        <v>76.400000000000006</v>
      </c>
      <c r="I326" s="196"/>
      <c r="J326" s="14"/>
      <c r="K326" s="14"/>
      <c r="L326" s="192"/>
      <c r="M326" s="197"/>
      <c r="N326" s="198"/>
      <c r="O326" s="198"/>
      <c r="P326" s="198"/>
      <c r="Q326" s="198"/>
      <c r="R326" s="198"/>
      <c r="S326" s="198"/>
      <c r="T326" s="19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193" t="s">
        <v>133</v>
      </c>
      <c r="AU326" s="193" t="s">
        <v>83</v>
      </c>
      <c r="AV326" s="14" t="s">
        <v>83</v>
      </c>
      <c r="AW326" s="14" t="s">
        <v>31</v>
      </c>
      <c r="AX326" s="14" t="s">
        <v>74</v>
      </c>
      <c r="AY326" s="193" t="s">
        <v>125</v>
      </c>
    </row>
    <row r="327" s="14" customFormat="1">
      <c r="A327" s="14"/>
      <c r="B327" s="192"/>
      <c r="C327" s="14"/>
      <c r="D327" s="185" t="s">
        <v>133</v>
      </c>
      <c r="E327" s="193" t="s">
        <v>1</v>
      </c>
      <c r="F327" s="194" t="s">
        <v>506</v>
      </c>
      <c r="G327" s="14"/>
      <c r="H327" s="195">
        <v>60.600000000000001</v>
      </c>
      <c r="I327" s="196"/>
      <c r="J327" s="14"/>
      <c r="K327" s="14"/>
      <c r="L327" s="192"/>
      <c r="M327" s="197"/>
      <c r="N327" s="198"/>
      <c r="O327" s="198"/>
      <c r="P327" s="198"/>
      <c r="Q327" s="198"/>
      <c r="R327" s="198"/>
      <c r="S327" s="198"/>
      <c r="T327" s="19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193" t="s">
        <v>133</v>
      </c>
      <c r="AU327" s="193" t="s">
        <v>83</v>
      </c>
      <c r="AV327" s="14" t="s">
        <v>83</v>
      </c>
      <c r="AW327" s="14" t="s">
        <v>31</v>
      </c>
      <c r="AX327" s="14" t="s">
        <v>74</v>
      </c>
      <c r="AY327" s="193" t="s">
        <v>125</v>
      </c>
    </row>
    <row r="328" s="14" customFormat="1">
      <c r="A328" s="14"/>
      <c r="B328" s="192"/>
      <c r="C328" s="14"/>
      <c r="D328" s="185" t="s">
        <v>133</v>
      </c>
      <c r="E328" s="193" t="s">
        <v>1</v>
      </c>
      <c r="F328" s="194" t="s">
        <v>507</v>
      </c>
      <c r="G328" s="14"/>
      <c r="H328" s="195">
        <v>-1.2</v>
      </c>
      <c r="I328" s="196"/>
      <c r="J328" s="14"/>
      <c r="K328" s="14"/>
      <c r="L328" s="192"/>
      <c r="M328" s="197"/>
      <c r="N328" s="198"/>
      <c r="O328" s="198"/>
      <c r="P328" s="198"/>
      <c r="Q328" s="198"/>
      <c r="R328" s="198"/>
      <c r="S328" s="198"/>
      <c r="T328" s="19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193" t="s">
        <v>133</v>
      </c>
      <c r="AU328" s="193" t="s">
        <v>83</v>
      </c>
      <c r="AV328" s="14" t="s">
        <v>83</v>
      </c>
      <c r="AW328" s="14" t="s">
        <v>31</v>
      </c>
      <c r="AX328" s="14" t="s">
        <v>74</v>
      </c>
      <c r="AY328" s="193" t="s">
        <v>125</v>
      </c>
    </row>
    <row r="329" s="15" customFormat="1">
      <c r="A329" s="15"/>
      <c r="B329" s="200"/>
      <c r="C329" s="15"/>
      <c r="D329" s="185" t="s">
        <v>133</v>
      </c>
      <c r="E329" s="201" t="s">
        <v>1</v>
      </c>
      <c r="F329" s="202" t="s">
        <v>155</v>
      </c>
      <c r="G329" s="15"/>
      <c r="H329" s="203">
        <v>135.80000000000001</v>
      </c>
      <c r="I329" s="204"/>
      <c r="J329" s="15"/>
      <c r="K329" s="15"/>
      <c r="L329" s="200"/>
      <c r="M329" s="205"/>
      <c r="N329" s="206"/>
      <c r="O329" s="206"/>
      <c r="P329" s="206"/>
      <c r="Q329" s="206"/>
      <c r="R329" s="206"/>
      <c r="S329" s="206"/>
      <c r="T329" s="207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01" t="s">
        <v>133</v>
      </c>
      <c r="AU329" s="201" t="s">
        <v>83</v>
      </c>
      <c r="AV329" s="15" t="s">
        <v>131</v>
      </c>
      <c r="AW329" s="15" t="s">
        <v>3</v>
      </c>
      <c r="AX329" s="15" t="s">
        <v>79</v>
      </c>
      <c r="AY329" s="201" t="s">
        <v>125</v>
      </c>
    </row>
    <row r="330" s="2" customFormat="1" ht="14.4" customHeight="1">
      <c r="A330" s="37"/>
      <c r="B330" s="170"/>
      <c r="C330" s="208" t="s">
        <v>508</v>
      </c>
      <c r="D330" s="208" t="s">
        <v>229</v>
      </c>
      <c r="E330" s="209" t="s">
        <v>509</v>
      </c>
      <c r="F330" s="210" t="s">
        <v>510</v>
      </c>
      <c r="G330" s="211" t="s">
        <v>237</v>
      </c>
      <c r="H330" s="212">
        <v>149.38</v>
      </c>
      <c r="I330" s="213"/>
      <c r="J330" s="214">
        <f>ROUND(I330*H330,2)</f>
        <v>0</v>
      </c>
      <c r="K330" s="210" t="s">
        <v>1</v>
      </c>
      <c r="L330" s="215"/>
      <c r="M330" s="216" t="s">
        <v>1</v>
      </c>
      <c r="N330" s="217" t="s">
        <v>39</v>
      </c>
      <c r="O330" s="76"/>
      <c r="P330" s="180">
        <f>O330*H330</f>
        <v>0</v>
      </c>
      <c r="Q330" s="180">
        <v>0</v>
      </c>
      <c r="R330" s="180">
        <f>Q330*H330</f>
        <v>0</v>
      </c>
      <c r="S330" s="180">
        <v>0</v>
      </c>
      <c r="T330" s="181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82" t="s">
        <v>198</v>
      </c>
      <c r="AT330" s="182" t="s">
        <v>229</v>
      </c>
      <c r="AU330" s="182" t="s">
        <v>83</v>
      </c>
      <c r="AY330" s="18" t="s">
        <v>125</v>
      </c>
      <c r="BE330" s="183">
        <f>IF(N330="základní",J330,0)</f>
        <v>0</v>
      </c>
      <c r="BF330" s="183">
        <f>IF(N330="snížená",J330,0)</f>
        <v>0</v>
      </c>
      <c r="BG330" s="183">
        <f>IF(N330="zákl. přenesená",J330,0)</f>
        <v>0</v>
      </c>
      <c r="BH330" s="183">
        <f>IF(N330="sníž. přenesená",J330,0)</f>
        <v>0</v>
      </c>
      <c r="BI330" s="183">
        <f>IF(N330="nulová",J330,0)</f>
        <v>0</v>
      </c>
      <c r="BJ330" s="18" t="s">
        <v>79</v>
      </c>
      <c r="BK330" s="183">
        <f>ROUND(I330*H330,2)</f>
        <v>0</v>
      </c>
      <c r="BL330" s="18" t="s">
        <v>131</v>
      </c>
      <c r="BM330" s="182" t="s">
        <v>511</v>
      </c>
    </row>
    <row r="331" s="14" customFormat="1">
      <c r="A331" s="14"/>
      <c r="B331" s="192"/>
      <c r="C331" s="14"/>
      <c r="D331" s="185" t="s">
        <v>133</v>
      </c>
      <c r="E331" s="193" t="s">
        <v>1</v>
      </c>
      <c r="F331" s="194" t="s">
        <v>512</v>
      </c>
      <c r="G331" s="14"/>
      <c r="H331" s="195">
        <v>149.38</v>
      </c>
      <c r="I331" s="196"/>
      <c r="J331" s="14"/>
      <c r="K331" s="14"/>
      <c r="L331" s="192"/>
      <c r="M331" s="197"/>
      <c r="N331" s="198"/>
      <c r="O331" s="198"/>
      <c r="P331" s="198"/>
      <c r="Q331" s="198"/>
      <c r="R331" s="198"/>
      <c r="S331" s="198"/>
      <c r="T331" s="19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193" t="s">
        <v>133</v>
      </c>
      <c r="AU331" s="193" t="s">
        <v>83</v>
      </c>
      <c r="AV331" s="14" t="s">
        <v>83</v>
      </c>
      <c r="AW331" s="14" t="s">
        <v>31</v>
      </c>
      <c r="AX331" s="14" t="s">
        <v>74</v>
      </c>
      <c r="AY331" s="193" t="s">
        <v>125</v>
      </c>
    </row>
    <row r="332" s="15" customFormat="1">
      <c r="A332" s="15"/>
      <c r="B332" s="200"/>
      <c r="C332" s="15"/>
      <c r="D332" s="185" t="s">
        <v>133</v>
      </c>
      <c r="E332" s="201" t="s">
        <v>1</v>
      </c>
      <c r="F332" s="202" t="s">
        <v>155</v>
      </c>
      <c r="G332" s="15"/>
      <c r="H332" s="203">
        <v>149.38</v>
      </c>
      <c r="I332" s="204"/>
      <c r="J332" s="15"/>
      <c r="K332" s="15"/>
      <c r="L332" s="200"/>
      <c r="M332" s="205"/>
      <c r="N332" s="206"/>
      <c r="O332" s="206"/>
      <c r="P332" s="206"/>
      <c r="Q332" s="206"/>
      <c r="R332" s="206"/>
      <c r="S332" s="206"/>
      <c r="T332" s="20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01" t="s">
        <v>133</v>
      </c>
      <c r="AU332" s="201" t="s">
        <v>83</v>
      </c>
      <c r="AV332" s="15" t="s">
        <v>131</v>
      </c>
      <c r="AW332" s="15" t="s">
        <v>3</v>
      </c>
      <c r="AX332" s="15" t="s">
        <v>79</v>
      </c>
      <c r="AY332" s="201" t="s">
        <v>125</v>
      </c>
    </row>
    <row r="333" s="12" customFormat="1" ht="22.8" customHeight="1">
      <c r="A333" s="12"/>
      <c r="B333" s="157"/>
      <c r="C333" s="12"/>
      <c r="D333" s="158" t="s">
        <v>73</v>
      </c>
      <c r="E333" s="168" t="s">
        <v>513</v>
      </c>
      <c r="F333" s="168" t="s">
        <v>514</v>
      </c>
      <c r="G333" s="12"/>
      <c r="H333" s="12"/>
      <c r="I333" s="160"/>
      <c r="J333" s="169">
        <f>BK333</f>
        <v>0</v>
      </c>
      <c r="K333" s="12"/>
      <c r="L333" s="157"/>
      <c r="M333" s="162"/>
      <c r="N333" s="163"/>
      <c r="O333" s="163"/>
      <c r="P333" s="164">
        <f>P334</f>
        <v>0</v>
      </c>
      <c r="Q333" s="163"/>
      <c r="R333" s="164">
        <f>R334</f>
        <v>0</v>
      </c>
      <c r="S333" s="163"/>
      <c r="T333" s="165">
        <f>T334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158" t="s">
        <v>79</v>
      </c>
      <c r="AT333" s="166" t="s">
        <v>73</v>
      </c>
      <c r="AU333" s="166" t="s">
        <v>79</v>
      </c>
      <c r="AY333" s="158" t="s">
        <v>125</v>
      </c>
      <c r="BK333" s="167">
        <f>BK334</f>
        <v>0</v>
      </c>
    </row>
    <row r="334" s="2" customFormat="1" ht="24.15" customHeight="1">
      <c r="A334" s="37"/>
      <c r="B334" s="170"/>
      <c r="C334" s="171" t="s">
        <v>515</v>
      </c>
      <c r="D334" s="171" t="s">
        <v>127</v>
      </c>
      <c r="E334" s="172" t="s">
        <v>516</v>
      </c>
      <c r="F334" s="173" t="s">
        <v>517</v>
      </c>
      <c r="G334" s="174" t="s">
        <v>209</v>
      </c>
      <c r="H334" s="175">
        <v>357.47899999999998</v>
      </c>
      <c r="I334" s="176"/>
      <c r="J334" s="177">
        <f>ROUND(I334*H334,2)</f>
        <v>0</v>
      </c>
      <c r="K334" s="173" t="s">
        <v>1</v>
      </c>
      <c r="L334" s="38"/>
      <c r="M334" s="178" t="s">
        <v>1</v>
      </c>
      <c r="N334" s="179" t="s">
        <v>39</v>
      </c>
      <c r="O334" s="76"/>
      <c r="P334" s="180">
        <f>O334*H334</f>
        <v>0</v>
      </c>
      <c r="Q334" s="180">
        <v>0</v>
      </c>
      <c r="R334" s="180">
        <f>Q334*H334</f>
        <v>0</v>
      </c>
      <c r="S334" s="180">
        <v>0</v>
      </c>
      <c r="T334" s="181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82" t="s">
        <v>131</v>
      </c>
      <c r="AT334" s="182" t="s">
        <v>127</v>
      </c>
      <c r="AU334" s="182" t="s">
        <v>83</v>
      </c>
      <c r="AY334" s="18" t="s">
        <v>125</v>
      </c>
      <c r="BE334" s="183">
        <f>IF(N334="základní",J334,0)</f>
        <v>0</v>
      </c>
      <c r="BF334" s="183">
        <f>IF(N334="snížená",J334,0)</f>
        <v>0</v>
      </c>
      <c r="BG334" s="183">
        <f>IF(N334="zákl. přenesená",J334,0)</f>
        <v>0</v>
      </c>
      <c r="BH334" s="183">
        <f>IF(N334="sníž. přenesená",J334,0)</f>
        <v>0</v>
      </c>
      <c r="BI334" s="183">
        <f>IF(N334="nulová",J334,0)</f>
        <v>0</v>
      </c>
      <c r="BJ334" s="18" t="s">
        <v>79</v>
      </c>
      <c r="BK334" s="183">
        <f>ROUND(I334*H334,2)</f>
        <v>0</v>
      </c>
      <c r="BL334" s="18" t="s">
        <v>131</v>
      </c>
      <c r="BM334" s="182" t="s">
        <v>518</v>
      </c>
    </row>
    <row r="335" s="12" customFormat="1" ht="25.92" customHeight="1">
      <c r="A335" s="12"/>
      <c r="B335" s="157"/>
      <c r="C335" s="12"/>
      <c r="D335" s="158" t="s">
        <v>73</v>
      </c>
      <c r="E335" s="159" t="s">
        <v>519</v>
      </c>
      <c r="F335" s="159" t="s">
        <v>520</v>
      </c>
      <c r="G335" s="12"/>
      <c r="H335" s="12"/>
      <c r="I335" s="160"/>
      <c r="J335" s="161">
        <f>BK335</f>
        <v>0</v>
      </c>
      <c r="K335" s="12"/>
      <c r="L335" s="157"/>
      <c r="M335" s="162"/>
      <c r="N335" s="163"/>
      <c r="O335" s="163"/>
      <c r="P335" s="164">
        <f>P336+P338+P340+P344+P355</f>
        <v>0</v>
      </c>
      <c r="Q335" s="163"/>
      <c r="R335" s="164">
        <f>R336+R338+R340+R344+R355</f>
        <v>2.4465614499999995</v>
      </c>
      <c r="S335" s="163"/>
      <c r="T335" s="165">
        <f>T336+T338+T340+T344+T355</f>
        <v>0.51629000000000014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158" t="s">
        <v>83</v>
      </c>
      <c r="AT335" s="166" t="s">
        <v>73</v>
      </c>
      <c r="AU335" s="166" t="s">
        <v>74</v>
      </c>
      <c r="AY335" s="158" t="s">
        <v>125</v>
      </c>
      <c r="BK335" s="167">
        <f>BK336+BK338+BK340+BK344+BK355</f>
        <v>0</v>
      </c>
    </row>
    <row r="336" s="12" customFormat="1" ht="22.8" customHeight="1">
      <c r="A336" s="12"/>
      <c r="B336" s="157"/>
      <c r="C336" s="12"/>
      <c r="D336" s="158" t="s">
        <v>73</v>
      </c>
      <c r="E336" s="168" t="s">
        <v>521</v>
      </c>
      <c r="F336" s="168" t="s">
        <v>522</v>
      </c>
      <c r="G336" s="12"/>
      <c r="H336" s="12"/>
      <c r="I336" s="160"/>
      <c r="J336" s="169">
        <f>BK336</f>
        <v>0</v>
      </c>
      <c r="K336" s="12"/>
      <c r="L336" s="157"/>
      <c r="M336" s="162"/>
      <c r="N336" s="163"/>
      <c r="O336" s="163"/>
      <c r="P336" s="164">
        <f>P337</f>
        <v>0</v>
      </c>
      <c r="Q336" s="163"/>
      <c r="R336" s="164">
        <f>R337</f>
        <v>0</v>
      </c>
      <c r="S336" s="163"/>
      <c r="T336" s="165">
        <f>T337</f>
        <v>0.50730000000000008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158" t="s">
        <v>83</v>
      </c>
      <c r="AT336" s="166" t="s">
        <v>73</v>
      </c>
      <c r="AU336" s="166" t="s">
        <v>79</v>
      </c>
      <c r="AY336" s="158" t="s">
        <v>125</v>
      </c>
      <c r="BK336" s="167">
        <f>BK337</f>
        <v>0</v>
      </c>
    </row>
    <row r="337" s="2" customFormat="1" ht="24.15" customHeight="1">
      <c r="A337" s="37"/>
      <c r="B337" s="170"/>
      <c r="C337" s="171" t="s">
        <v>523</v>
      </c>
      <c r="D337" s="171" t="s">
        <v>127</v>
      </c>
      <c r="E337" s="172" t="s">
        <v>524</v>
      </c>
      <c r="F337" s="173" t="s">
        <v>525</v>
      </c>
      <c r="G337" s="174" t="s">
        <v>277</v>
      </c>
      <c r="H337" s="175">
        <v>19</v>
      </c>
      <c r="I337" s="176"/>
      <c r="J337" s="177">
        <f>ROUND(I337*H337,2)</f>
        <v>0</v>
      </c>
      <c r="K337" s="173" t="s">
        <v>1</v>
      </c>
      <c r="L337" s="38"/>
      <c r="M337" s="178" t="s">
        <v>1</v>
      </c>
      <c r="N337" s="179" t="s">
        <v>39</v>
      </c>
      <c r="O337" s="76"/>
      <c r="P337" s="180">
        <f>O337*H337</f>
        <v>0</v>
      </c>
      <c r="Q337" s="180">
        <v>0</v>
      </c>
      <c r="R337" s="180">
        <f>Q337*H337</f>
        <v>0</v>
      </c>
      <c r="S337" s="180">
        <v>0.026700000000000002</v>
      </c>
      <c r="T337" s="181">
        <f>S337*H337</f>
        <v>0.50730000000000008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82" t="s">
        <v>259</v>
      </c>
      <c r="AT337" s="182" t="s">
        <v>127</v>
      </c>
      <c r="AU337" s="182" t="s">
        <v>83</v>
      </c>
      <c r="AY337" s="18" t="s">
        <v>125</v>
      </c>
      <c r="BE337" s="183">
        <f>IF(N337="základní",J337,0)</f>
        <v>0</v>
      </c>
      <c r="BF337" s="183">
        <f>IF(N337="snížená",J337,0)</f>
        <v>0</v>
      </c>
      <c r="BG337" s="183">
        <f>IF(N337="zákl. přenesená",J337,0)</f>
        <v>0</v>
      </c>
      <c r="BH337" s="183">
        <f>IF(N337="sníž. přenesená",J337,0)</f>
        <v>0</v>
      </c>
      <c r="BI337" s="183">
        <f>IF(N337="nulová",J337,0)</f>
        <v>0</v>
      </c>
      <c r="BJ337" s="18" t="s">
        <v>79</v>
      </c>
      <c r="BK337" s="183">
        <f>ROUND(I337*H337,2)</f>
        <v>0</v>
      </c>
      <c r="BL337" s="18" t="s">
        <v>259</v>
      </c>
      <c r="BM337" s="182" t="s">
        <v>526</v>
      </c>
    </row>
    <row r="338" s="12" customFormat="1" ht="22.8" customHeight="1">
      <c r="A338" s="12"/>
      <c r="B338" s="157"/>
      <c r="C338" s="12"/>
      <c r="D338" s="158" t="s">
        <v>73</v>
      </c>
      <c r="E338" s="168" t="s">
        <v>527</v>
      </c>
      <c r="F338" s="168" t="s">
        <v>528</v>
      </c>
      <c r="G338" s="12"/>
      <c r="H338" s="12"/>
      <c r="I338" s="160"/>
      <c r="J338" s="169">
        <f>BK338</f>
        <v>0</v>
      </c>
      <c r="K338" s="12"/>
      <c r="L338" s="157"/>
      <c r="M338" s="162"/>
      <c r="N338" s="163"/>
      <c r="O338" s="163"/>
      <c r="P338" s="164">
        <f>P339</f>
        <v>0</v>
      </c>
      <c r="Q338" s="163"/>
      <c r="R338" s="164">
        <f>R339</f>
        <v>0</v>
      </c>
      <c r="S338" s="163"/>
      <c r="T338" s="165">
        <f>T339</f>
        <v>0.0089899999999999997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158" t="s">
        <v>83</v>
      </c>
      <c r="AT338" s="166" t="s">
        <v>73</v>
      </c>
      <c r="AU338" s="166" t="s">
        <v>79</v>
      </c>
      <c r="AY338" s="158" t="s">
        <v>125</v>
      </c>
      <c r="BK338" s="167">
        <f>BK339</f>
        <v>0</v>
      </c>
    </row>
    <row r="339" s="2" customFormat="1" ht="14.4" customHeight="1">
      <c r="A339" s="37"/>
      <c r="B339" s="170"/>
      <c r="C339" s="171" t="s">
        <v>529</v>
      </c>
      <c r="D339" s="171" t="s">
        <v>127</v>
      </c>
      <c r="E339" s="172" t="s">
        <v>530</v>
      </c>
      <c r="F339" s="173" t="s">
        <v>531</v>
      </c>
      <c r="G339" s="174" t="s">
        <v>277</v>
      </c>
      <c r="H339" s="175">
        <v>31</v>
      </c>
      <c r="I339" s="176"/>
      <c r="J339" s="177">
        <f>ROUND(I339*H339,2)</f>
        <v>0</v>
      </c>
      <c r="K339" s="173" t="s">
        <v>1</v>
      </c>
      <c r="L339" s="38"/>
      <c r="M339" s="178" t="s">
        <v>1</v>
      </c>
      <c r="N339" s="179" t="s">
        <v>39</v>
      </c>
      <c r="O339" s="76"/>
      <c r="P339" s="180">
        <f>O339*H339</f>
        <v>0</v>
      </c>
      <c r="Q339" s="180">
        <v>0</v>
      </c>
      <c r="R339" s="180">
        <f>Q339*H339</f>
        <v>0</v>
      </c>
      <c r="S339" s="180">
        <v>0.00029</v>
      </c>
      <c r="T339" s="181">
        <f>S339*H339</f>
        <v>0.0089899999999999997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82" t="s">
        <v>259</v>
      </c>
      <c r="AT339" s="182" t="s">
        <v>127</v>
      </c>
      <c r="AU339" s="182" t="s">
        <v>83</v>
      </c>
      <c r="AY339" s="18" t="s">
        <v>125</v>
      </c>
      <c r="BE339" s="183">
        <f>IF(N339="základní",J339,0)</f>
        <v>0</v>
      </c>
      <c r="BF339" s="183">
        <f>IF(N339="snížená",J339,0)</f>
        <v>0</v>
      </c>
      <c r="BG339" s="183">
        <f>IF(N339="zákl. přenesená",J339,0)</f>
        <v>0</v>
      </c>
      <c r="BH339" s="183">
        <f>IF(N339="sníž. přenesená",J339,0)</f>
        <v>0</v>
      </c>
      <c r="BI339" s="183">
        <f>IF(N339="nulová",J339,0)</f>
        <v>0</v>
      </c>
      <c r="BJ339" s="18" t="s">
        <v>79</v>
      </c>
      <c r="BK339" s="183">
        <f>ROUND(I339*H339,2)</f>
        <v>0</v>
      </c>
      <c r="BL339" s="18" t="s">
        <v>259</v>
      </c>
      <c r="BM339" s="182" t="s">
        <v>532</v>
      </c>
    </row>
    <row r="340" s="12" customFormat="1" ht="22.8" customHeight="1">
      <c r="A340" s="12"/>
      <c r="B340" s="157"/>
      <c r="C340" s="12"/>
      <c r="D340" s="158" t="s">
        <v>73</v>
      </c>
      <c r="E340" s="168" t="s">
        <v>533</v>
      </c>
      <c r="F340" s="168" t="s">
        <v>534</v>
      </c>
      <c r="G340" s="12"/>
      <c r="H340" s="12"/>
      <c r="I340" s="160"/>
      <c r="J340" s="169">
        <f>BK340</f>
        <v>0</v>
      </c>
      <c r="K340" s="12"/>
      <c r="L340" s="157"/>
      <c r="M340" s="162"/>
      <c r="N340" s="163"/>
      <c r="O340" s="163"/>
      <c r="P340" s="164">
        <f>SUM(P341:P343)</f>
        <v>0</v>
      </c>
      <c r="Q340" s="163"/>
      <c r="R340" s="164">
        <f>SUM(R341:R343)</f>
        <v>0.0017762500000000001</v>
      </c>
      <c r="S340" s="163"/>
      <c r="T340" s="165">
        <f>SUM(T341:T343)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158" t="s">
        <v>83</v>
      </c>
      <c r="AT340" s="166" t="s">
        <v>73</v>
      </c>
      <c r="AU340" s="166" t="s">
        <v>79</v>
      </c>
      <c r="AY340" s="158" t="s">
        <v>125</v>
      </c>
      <c r="BK340" s="167">
        <f>SUM(BK341:BK343)</f>
        <v>0</v>
      </c>
    </row>
    <row r="341" s="2" customFormat="1" ht="24.15" customHeight="1">
      <c r="A341" s="37"/>
      <c r="B341" s="170"/>
      <c r="C341" s="171" t="s">
        <v>535</v>
      </c>
      <c r="D341" s="171" t="s">
        <v>127</v>
      </c>
      <c r="E341" s="172" t="s">
        <v>536</v>
      </c>
      <c r="F341" s="173" t="s">
        <v>537</v>
      </c>
      <c r="G341" s="174" t="s">
        <v>277</v>
      </c>
      <c r="H341" s="175">
        <v>35</v>
      </c>
      <c r="I341" s="176"/>
      <c r="J341" s="177">
        <f>ROUND(I341*H341,2)</f>
        <v>0</v>
      </c>
      <c r="K341" s="173" t="s">
        <v>1</v>
      </c>
      <c r="L341" s="38"/>
      <c r="M341" s="178" t="s">
        <v>1</v>
      </c>
      <c r="N341" s="179" t="s">
        <v>39</v>
      </c>
      <c r="O341" s="76"/>
      <c r="P341" s="180">
        <f>O341*H341</f>
        <v>0</v>
      </c>
      <c r="Q341" s="180">
        <v>0</v>
      </c>
      <c r="R341" s="180">
        <f>Q341*H341</f>
        <v>0</v>
      </c>
      <c r="S341" s="180">
        <v>0</v>
      </c>
      <c r="T341" s="181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82" t="s">
        <v>259</v>
      </c>
      <c r="AT341" s="182" t="s">
        <v>127</v>
      </c>
      <c r="AU341" s="182" t="s">
        <v>83</v>
      </c>
      <c r="AY341" s="18" t="s">
        <v>125</v>
      </c>
      <c r="BE341" s="183">
        <f>IF(N341="základní",J341,0)</f>
        <v>0</v>
      </c>
      <c r="BF341" s="183">
        <f>IF(N341="snížená",J341,0)</f>
        <v>0</v>
      </c>
      <c r="BG341" s="183">
        <f>IF(N341="zákl. přenesená",J341,0)</f>
        <v>0</v>
      </c>
      <c r="BH341" s="183">
        <f>IF(N341="sníž. přenesená",J341,0)</f>
        <v>0</v>
      </c>
      <c r="BI341" s="183">
        <f>IF(N341="nulová",J341,0)</f>
        <v>0</v>
      </c>
      <c r="BJ341" s="18" t="s">
        <v>79</v>
      </c>
      <c r="BK341" s="183">
        <f>ROUND(I341*H341,2)</f>
        <v>0</v>
      </c>
      <c r="BL341" s="18" t="s">
        <v>259</v>
      </c>
      <c r="BM341" s="182" t="s">
        <v>538</v>
      </c>
    </row>
    <row r="342" s="2" customFormat="1" ht="14.4" customHeight="1">
      <c r="A342" s="37"/>
      <c r="B342" s="170"/>
      <c r="C342" s="208" t="s">
        <v>539</v>
      </c>
      <c r="D342" s="208" t="s">
        <v>229</v>
      </c>
      <c r="E342" s="209" t="s">
        <v>540</v>
      </c>
      <c r="F342" s="210" t="s">
        <v>541</v>
      </c>
      <c r="G342" s="211" t="s">
        <v>277</v>
      </c>
      <c r="H342" s="212">
        <v>35.524999999999999</v>
      </c>
      <c r="I342" s="213"/>
      <c r="J342" s="214">
        <f>ROUND(I342*H342,2)</f>
        <v>0</v>
      </c>
      <c r="K342" s="210" t="s">
        <v>1</v>
      </c>
      <c r="L342" s="215"/>
      <c r="M342" s="216" t="s">
        <v>1</v>
      </c>
      <c r="N342" s="217" t="s">
        <v>39</v>
      </c>
      <c r="O342" s="76"/>
      <c r="P342" s="180">
        <f>O342*H342</f>
        <v>0</v>
      </c>
      <c r="Q342" s="180">
        <v>5.0000000000000002E-05</v>
      </c>
      <c r="R342" s="180">
        <f>Q342*H342</f>
        <v>0.0017762500000000001</v>
      </c>
      <c r="S342" s="180">
        <v>0</v>
      </c>
      <c r="T342" s="181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82" t="s">
        <v>382</v>
      </c>
      <c r="AT342" s="182" t="s">
        <v>229</v>
      </c>
      <c r="AU342" s="182" t="s">
        <v>83</v>
      </c>
      <c r="AY342" s="18" t="s">
        <v>125</v>
      </c>
      <c r="BE342" s="183">
        <f>IF(N342="základní",J342,0)</f>
        <v>0</v>
      </c>
      <c r="BF342" s="183">
        <f>IF(N342="snížená",J342,0)</f>
        <v>0</v>
      </c>
      <c r="BG342" s="183">
        <f>IF(N342="zákl. přenesená",J342,0)</f>
        <v>0</v>
      </c>
      <c r="BH342" s="183">
        <f>IF(N342="sníž. přenesená",J342,0)</f>
        <v>0</v>
      </c>
      <c r="BI342" s="183">
        <f>IF(N342="nulová",J342,0)</f>
        <v>0</v>
      </c>
      <c r="BJ342" s="18" t="s">
        <v>79</v>
      </c>
      <c r="BK342" s="183">
        <f>ROUND(I342*H342,2)</f>
        <v>0</v>
      </c>
      <c r="BL342" s="18" t="s">
        <v>259</v>
      </c>
      <c r="BM342" s="182" t="s">
        <v>542</v>
      </c>
    </row>
    <row r="343" s="14" customFormat="1">
      <c r="A343" s="14"/>
      <c r="B343" s="192"/>
      <c r="C343" s="14"/>
      <c r="D343" s="185" t="s">
        <v>133</v>
      </c>
      <c r="E343" s="193" t="s">
        <v>1</v>
      </c>
      <c r="F343" s="194" t="s">
        <v>426</v>
      </c>
      <c r="G343" s="14"/>
      <c r="H343" s="195">
        <v>35.524999999999999</v>
      </c>
      <c r="I343" s="196"/>
      <c r="J343" s="14"/>
      <c r="K343" s="14"/>
      <c r="L343" s="192"/>
      <c r="M343" s="197"/>
      <c r="N343" s="198"/>
      <c r="O343" s="198"/>
      <c r="P343" s="198"/>
      <c r="Q343" s="198"/>
      <c r="R343" s="198"/>
      <c r="S343" s="198"/>
      <c r="T343" s="19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193" t="s">
        <v>133</v>
      </c>
      <c r="AU343" s="193" t="s">
        <v>83</v>
      </c>
      <c r="AV343" s="14" t="s">
        <v>83</v>
      </c>
      <c r="AW343" s="14" t="s">
        <v>31</v>
      </c>
      <c r="AX343" s="14" t="s">
        <v>79</v>
      </c>
      <c r="AY343" s="193" t="s">
        <v>125</v>
      </c>
    </row>
    <row r="344" s="12" customFormat="1" ht="22.8" customHeight="1">
      <c r="A344" s="12"/>
      <c r="B344" s="157"/>
      <c r="C344" s="12"/>
      <c r="D344" s="158" t="s">
        <v>73</v>
      </c>
      <c r="E344" s="168" t="s">
        <v>543</v>
      </c>
      <c r="F344" s="168" t="s">
        <v>544</v>
      </c>
      <c r="G344" s="12"/>
      <c r="H344" s="12"/>
      <c r="I344" s="160"/>
      <c r="J344" s="169">
        <f>BK344</f>
        <v>0</v>
      </c>
      <c r="K344" s="12"/>
      <c r="L344" s="157"/>
      <c r="M344" s="162"/>
      <c r="N344" s="163"/>
      <c r="O344" s="163"/>
      <c r="P344" s="164">
        <f>SUM(P345:P354)</f>
        <v>0</v>
      </c>
      <c r="Q344" s="163"/>
      <c r="R344" s="164">
        <f>SUM(R345:R354)</f>
        <v>2.3957075999999997</v>
      </c>
      <c r="S344" s="163"/>
      <c r="T344" s="165">
        <f>SUM(T345:T354)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158" t="s">
        <v>83</v>
      </c>
      <c r="AT344" s="166" t="s">
        <v>73</v>
      </c>
      <c r="AU344" s="166" t="s">
        <v>79</v>
      </c>
      <c r="AY344" s="158" t="s">
        <v>125</v>
      </c>
      <c r="BK344" s="167">
        <f>SUM(BK345:BK354)</f>
        <v>0</v>
      </c>
    </row>
    <row r="345" s="2" customFormat="1" ht="24.15" customHeight="1">
      <c r="A345" s="37"/>
      <c r="B345" s="170"/>
      <c r="C345" s="171" t="s">
        <v>545</v>
      </c>
      <c r="D345" s="171" t="s">
        <v>127</v>
      </c>
      <c r="E345" s="172" t="s">
        <v>546</v>
      </c>
      <c r="F345" s="173" t="s">
        <v>547</v>
      </c>
      <c r="G345" s="174" t="s">
        <v>130</v>
      </c>
      <c r="H345" s="175">
        <v>3.1459999999999999</v>
      </c>
      <c r="I345" s="176"/>
      <c r="J345" s="177">
        <f>ROUND(I345*H345,2)</f>
        <v>0</v>
      </c>
      <c r="K345" s="173" t="s">
        <v>1</v>
      </c>
      <c r="L345" s="38"/>
      <c r="M345" s="178" t="s">
        <v>1</v>
      </c>
      <c r="N345" s="179" t="s">
        <v>39</v>
      </c>
      <c r="O345" s="76"/>
      <c r="P345" s="180">
        <f>O345*H345</f>
        <v>0</v>
      </c>
      <c r="Q345" s="180">
        <v>0</v>
      </c>
      <c r="R345" s="180">
        <f>Q345*H345</f>
        <v>0</v>
      </c>
      <c r="S345" s="180">
        <v>0</v>
      </c>
      <c r="T345" s="181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82" t="s">
        <v>259</v>
      </c>
      <c r="AT345" s="182" t="s">
        <v>127</v>
      </c>
      <c r="AU345" s="182" t="s">
        <v>83</v>
      </c>
      <c r="AY345" s="18" t="s">
        <v>125</v>
      </c>
      <c r="BE345" s="183">
        <f>IF(N345="základní",J345,0)</f>
        <v>0</v>
      </c>
      <c r="BF345" s="183">
        <f>IF(N345="snížená",J345,0)</f>
        <v>0</v>
      </c>
      <c r="BG345" s="183">
        <f>IF(N345="zákl. přenesená",J345,0)</f>
        <v>0</v>
      </c>
      <c r="BH345" s="183">
        <f>IF(N345="sníž. přenesená",J345,0)</f>
        <v>0</v>
      </c>
      <c r="BI345" s="183">
        <f>IF(N345="nulová",J345,0)</f>
        <v>0</v>
      </c>
      <c r="BJ345" s="18" t="s">
        <v>79</v>
      </c>
      <c r="BK345" s="183">
        <f>ROUND(I345*H345,2)</f>
        <v>0</v>
      </c>
      <c r="BL345" s="18" t="s">
        <v>259</v>
      </c>
      <c r="BM345" s="182" t="s">
        <v>548</v>
      </c>
    </row>
    <row r="346" s="2" customFormat="1" ht="24.15" customHeight="1">
      <c r="A346" s="37"/>
      <c r="B346" s="170"/>
      <c r="C346" s="171" t="s">
        <v>549</v>
      </c>
      <c r="D346" s="171" t="s">
        <v>127</v>
      </c>
      <c r="E346" s="172" t="s">
        <v>550</v>
      </c>
      <c r="F346" s="173" t="s">
        <v>551</v>
      </c>
      <c r="G346" s="174" t="s">
        <v>237</v>
      </c>
      <c r="H346" s="175">
        <v>57.200000000000003</v>
      </c>
      <c r="I346" s="176"/>
      <c r="J346" s="177">
        <f>ROUND(I346*H346,2)</f>
        <v>0</v>
      </c>
      <c r="K346" s="173" t="s">
        <v>1</v>
      </c>
      <c r="L346" s="38"/>
      <c r="M346" s="178" t="s">
        <v>1</v>
      </c>
      <c r="N346" s="179" t="s">
        <v>39</v>
      </c>
      <c r="O346" s="76"/>
      <c r="P346" s="180">
        <f>O346*H346</f>
        <v>0</v>
      </c>
      <c r="Q346" s="180">
        <v>0</v>
      </c>
      <c r="R346" s="180">
        <f>Q346*H346</f>
        <v>0</v>
      </c>
      <c r="S346" s="180">
        <v>0</v>
      </c>
      <c r="T346" s="181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82" t="s">
        <v>259</v>
      </c>
      <c r="AT346" s="182" t="s">
        <v>127</v>
      </c>
      <c r="AU346" s="182" t="s">
        <v>83</v>
      </c>
      <c r="AY346" s="18" t="s">
        <v>125</v>
      </c>
      <c r="BE346" s="183">
        <f>IF(N346="základní",J346,0)</f>
        <v>0</v>
      </c>
      <c r="BF346" s="183">
        <f>IF(N346="snížená",J346,0)</f>
        <v>0</v>
      </c>
      <c r="BG346" s="183">
        <f>IF(N346="zákl. přenesená",J346,0)</f>
        <v>0</v>
      </c>
      <c r="BH346" s="183">
        <f>IF(N346="sníž. přenesená",J346,0)</f>
        <v>0</v>
      </c>
      <c r="BI346" s="183">
        <f>IF(N346="nulová",J346,0)</f>
        <v>0</v>
      </c>
      <c r="BJ346" s="18" t="s">
        <v>79</v>
      </c>
      <c r="BK346" s="183">
        <f>ROUND(I346*H346,2)</f>
        <v>0</v>
      </c>
      <c r="BL346" s="18" t="s">
        <v>259</v>
      </c>
      <c r="BM346" s="182" t="s">
        <v>552</v>
      </c>
    </row>
    <row r="347" s="14" customFormat="1">
      <c r="A347" s="14"/>
      <c r="B347" s="192"/>
      <c r="C347" s="14"/>
      <c r="D347" s="185" t="s">
        <v>133</v>
      </c>
      <c r="E347" s="193" t="s">
        <v>1</v>
      </c>
      <c r="F347" s="194" t="s">
        <v>553</v>
      </c>
      <c r="G347" s="14"/>
      <c r="H347" s="195">
        <v>58.399999999999999</v>
      </c>
      <c r="I347" s="196"/>
      <c r="J347" s="14"/>
      <c r="K347" s="14"/>
      <c r="L347" s="192"/>
      <c r="M347" s="197"/>
      <c r="N347" s="198"/>
      <c r="O347" s="198"/>
      <c r="P347" s="198"/>
      <c r="Q347" s="198"/>
      <c r="R347" s="198"/>
      <c r="S347" s="198"/>
      <c r="T347" s="199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193" t="s">
        <v>133</v>
      </c>
      <c r="AU347" s="193" t="s">
        <v>83</v>
      </c>
      <c r="AV347" s="14" t="s">
        <v>83</v>
      </c>
      <c r="AW347" s="14" t="s">
        <v>31</v>
      </c>
      <c r="AX347" s="14" t="s">
        <v>74</v>
      </c>
      <c r="AY347" s="193" t="s">
        <v>125</v>
      </c>
    </row>
    <row r="348" s="14" customFormat="1">
      <c r="A348" s="14"/>
      <c r="B348" s="192"/>
      <c r="C348" s="14"/>
      <c r="D348" s="185" t="s">
        <v>133</v>
      </c>
      <c r="E348" s="193" t="s">
        <v>1</v>
      </c>
      <c r="F348" s="194" t="s">
        <v>507</v>
      </c>
      <c r="G348" s="14"/>
      <c r="H348" s="195">
        <v>-1.2</v>
      </c>
      <c r="I348" s="196"/>
      <c r="J348" s="14"/>
      <c r="K348" s="14"/>
      <c r="L348" s="192"/>
      <c r="M348" s="197"/>
      <c r="N348" s="198"/>
      <c r="O348" s="198"/>
      <c r="P348" s="198"/>
      <c r="Q348" s="198"/>
      <c r="R348" s="198"/>
      <c r="S348" s="198"/>
      <c r="T348" s="19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193" t="s">
        <v>133</v>
      </c>
      <c r="AU348" s="193" t="s">
        <v>83</v>
      </c>
      <c r="AV348" s="14" t="s">
        <v>83</v>
      </c>
      <c r="AW348" s="14" t="s">
        <v>31</v>
      </c>
      <c r="AX348" s="14" t="s">
        <v>74</v>
      </c>
      <c r="AY348" s="193" t="s">
        <v>125</v>
      </c>
    </row>
    <row r="349" s="15" customFormat="1">
      <c r="A349" s="15"/>
      <c r="B349" s="200"/>
      <c r="C349" s="15"/>
      <c r="D349" s="185" t="s">
        <v>133</v>
      </c>
      <c r="E349" s="201" t="s">
        <v>1</v>
      </c>
      <c r="F349" s="202" t="s">
        <v>155</v>
      </c>
      <c r="G349" s="15"/>
      <c r="H349" s="203">
        <v>57.200000000000003</v>
      </c>
      <c r="I349" s="204"/>
      <c r="J349" s="15"/>
      <c r="K349" s="15"/>
      <c r="L349" s="200"/>
      <c r="M349" s="205"/>
      <c r="N349" s="206"/>
      <c r="O349" s="206"/>
      <c r="P349" s="206"/>
      <c r="Q349" s="206"/>
      <c r="R349" s="206"/>
      <c r="S349" s="206"/>
      <c r="T349" s="207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01" t="s">
        <v>133</v>
      </c>
      <c r="AU349" s="201" t="s">
        <v>83</v>
      </c>
      <c r="AV349" s="15" t="s">
        <v>131</v>
      </c>
      <c r="AW349" s="15" t="s">
        <v>3</v>
      </c>
      <c r="AX349" s="15" t="s">
        <v>79</v>
      </c>
      <c r="AY349" s="201" t="s">
        <v>125</v>
      </c>
    </row>
    <row r="350" s="2" customFormat="1" ht="14.4" customHeight="1">
      <c r="A350" s="37"/>
      <c r="B350" s="170"/>
      <c r="C350" s="208" t="s">
        <v>554</v>
      </c>
      <c r="D350" s="208" t="s">
        <v>229</v>
      </c>
      <c r="E350" s="209" t="s">
        <v>555</v>
      </c>
      <c r="F350" s="210" t="s">
        <v>556</v>
      </c>
      <c r="G350" s="211" t="s">
        <v>130</v>
      </c>
      <c r="H350" s="212">
        <v>3.1459999999999999</v>
      </c>
      <c r="I350" s="213"/>
      <c r="J350" s="214">
        <f>ROUND(I350*H350,2)</f>
        <v>0</v>
      </c>
      <c r="K350" s="210" t="s">
        <v>245</v>
      </c>
      <c r="L350" s="215"/>
      <c r="M350" s="216" t="s">
        <v>1</v>
      </c>
      <c r="N350" s="217" t="s">
        <v>39</v>
      </c>
      <c r="O350" s="76"/>
      <c r="P350" s="180">
        <f>O350*H350</f>
        <v>0</v>
      </c>
      <c r="Q350" s="180">
        <v>0.75</v>
      </c>
      <c r="R350" s="180">
        <f>Q350*H350</f>
        <v>2.3594999999999997</v>
      </c>
      <c r="S350" s="180">
        <v>0</v>
      </c>
      <c r="T350" s="181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82" t="s">
        <v>382</v>
      </c>
      <c r="AT350" s="182" t="s">
        <v>229</v>
      </c>
      <c r="AU350" s="182" t="s">
        <v>83</v>
      </c>
      <c r="AY350" s="18" t="s">
        <v>125</v>
      </c>
      <c r="BE350" s="183">
        <f>IF(N350="základní",J350,0)</f>
        <v>0</v>
      </c>
      <c r="BF350" s="183">
        <f>IF(N350="snížená",J350,0)</f>
        <v>0</v>
      </c>
      <c r="BG350" s="183">
        <f>IF(N350="zákl. přenesená",J350,0)</f>
        <v>0</v>
      </c>
      <c r="BH350" s="183">
        <f>IF(N350="sníž. přenesená",J350,0)</f>
        <v>0</v>
      </c>
      <c r="BI350" s="183">
        <f>IF(N350="nulová",J350,0)</f>
        <v>0</v>
      </c>
      <c r="BJ350" s="18" t="s">
        <v>79</v>
      </c>
      <c r="BK350" s="183">
        <f>ROUND(I350*H350,2)</f>
        <v>0</v>
      </c>
      <c r="BL350" s="18" t="s">
        <v>259</v>
      </c>
      <c r="BM350" s="182" t="s">
        <v>557</v>
      </c>
    </row>
    <row r="351" s="14" customFormat="1">
      <c r="A351" s="14"/>
      <c r="B351" s="192"/>
      <c r="C351" s="14"/>
      <c r="D351" s="185" t="s">
        <v>133</v>
      </c>
      <c r="E351" s="193" t="s">
        <v>1</v>
      </c>
      <c r="F351" s="194" t="s">
        <v>558</v>
      </c>
      <c r="G351" s="14"/>
      <c r="H351" s="195">
        <v>3.1459999999999999</v>
      </c>
      <c r="I351" s="196"/>
      <c r="J351" s="14"/>
      <c r="K351" s="14"/>
      <c r="L351" s="192"/>
      <c r="M351" s="197"/>
      <c r="N351" s="198"/>
      <c r="O351" s="198"/>
      <c r="P351" s="198"/>
      <c r="Q351" s="198"/>
      <c r="R351" s="198"/>
      <c r="S351" s="198"/>
      <c r="T351" s="199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193" t="s">
        <v>133</v>
      </c>
      <c r="AU351" s="193" t="s">
        <v>83</v>
      </c>
      <c r="AV351" s="14" t="s">
        <v>83</v>
      </c>
      <c r="AW351" s="14" t="s">
        <v>31</v>
      </c>
      <c r="AX351" s="14" t="s">
        <v>79</v>
      </c>
      <c r="AY351" s="193" t="s">
        <v>125</v>
      </c>
    </row>
    <row r="352" s="2" customFormat="1" ht="24.15" customHeight="1">
      <c r="A352" s="37"/>
      <c r="B352" s="170"/>
      <c r="C352" s="171" t="s">
        <v>559</v>
      </c>
      <c r="D352" s="171" t="s">
        <v>127</v>
      </c>
      <c r="E352" s="172" t="s">
        <v>560</v>
      </c>
      <c r="F352" s="173" t="s">
        <v>561</v>
      </c>
      <c r="G352" s="174" t="s">
        <v>130</v>
      </c>
      <c r="H352" s="175">
        <v>2.8599999999999999</v>
      </c>
      <c r="I352" s="176"/>
      <c r="J352" s="177">
        <f>ROUND(I352*H352,2)</f>
        <v>0</v>
      </c>
      <c r="K352" s="173" t="s">
        <v>1</v>
      </c>
      <c r="L352" s="38"/>
      <c r="M352" s="178" t="s">
        <v>1</v>
      </c>
      <c r="N352" s="179" t="s">
        <v>39</v>
      </c>
      <c r="O352" s="76"/>
      <c r="P352" s="180">
        <f>O352*H352</f>
        <v>0</v>
      </c>
      <c r="Q352" s="180">
        <v>0.012659999999999999</v>
      </c>
      <c r="R352" s="180">
        <f>Q352*H352</f>
        <v>0.0362076</v>
      </c>
      <c r="S352" s="180">
        <v>0</v>
      </c>
      <c r="T352" s="181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82" t="s">
        <v>259</v>
      </c>
      <c r="AT352" s="182" t="s">
        <v>127</v>
      </c>
      <c r="AU352" s="182" t="s">
        <v>83</v>
      </c>
      <c r="AY352" s="18" t="s">
        <v>125</v>
      </c>
      <c r="BE352" s="183">
        <f>IF(N352="základní",J352,0)</f>
        <v>0</v>
      </c>
      <c r="BF352" s="183">
        <f>IF(N352="snížená",J352,0)</f>
        <v>0</v>
      </c>
      <c r="BG352" s="183">
        <f>IF(N352="zákl. přenesená",J352,0)</f>
        <v>0</v>
      </c>
      <c r="BH352" s="183">
        <f>IF(N352="sníž. přenesená",J352,0)</f>
        <v>0</v>
      </c>
      <c r="BI352" s="183">
        <f>IF(N352="nulová",J352,0)</f>
        <v>0</v>
      </c>
      <c r="BJ352" s="18" t="s">
        <v>79</v>
      </c>
      <c r="BK352" s="183">
        <f>ROUND(I352*H352,2)</f>
        <v>0</v>
      </c>
      <c r="BL352" s="18" t="s">
        <v>259</v>
      </c>
      <c r="BM352" s="182" t="s">
        <v>562</v>
      </c>
    </row>
    <row r="353" s="14" customFormat="1">
      <c r="A353" s="14"/>
      <c r="B353" s="192"/>
      <c r="C353" s="14"/>
      <c r="D353" s="185" t="s">
        <v>133</v>
      </c>
      <c r="E353" s="193" t="s">
        <v>1</v>
      </c>
      <c r="F353" s="194" t="s">
        <v>563</v>
      </c>
      <c r="G353" s="14"/>
      <c r="H353" s="195">
        <v>2.8599999999999999</v>
      </c>
      <c r="I353" s="196"/>
      <c r="J353" s="14"/>
      <c r="K353" s="14"/>
      <c r="L353" s="192"/>
      <c r="M353" s="197"/>
      <c r="N353" s="198"/>
      <c r="O353" s="198"/>
      <c r="P353" s="198"/>
      <c r="Q353" s="198"/>
      <c r="R353" s="198"/>
      <c r="S353" s="198"/>
      <c r="T353" s="19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193" t="s">
        <v>133</v>
      </c>
      <c r="AU353" s="193" t="s">
        <v>83</v>
      </c>
      <c r="AV353" s="14" t="s">
        <v>83</v>
      </c>
      <c r="AW353" s="14" t="s">
        <v>31</v>
      </c>
      <c r="AX353" s="14" t="s">
        <v>79</v>
      </c>
      <c r="AY353" s="193" t="s">
        <v>125</v>
      </c>
    </row>
    <row r="354" s="2" customFormat="1" ht="37.8" customHeight="1">
      <c r="A354" s="37"/>
      <c r="B354" s="170"/>
      <c r="C354" s="171" t="s">
        <v>564</v>
      </c>
      <c r="D354" s="171" t="s">
        <v>127</v>
      </c>
      <c r="E354" s="172" t="s">
        <v>565</v>
      </c>
      <c r="F354" s="173" t="s">
        <v>566</v>
      </c>
      <c r="G354" s="174" t="s">
        <v>209</v>
      </c>
      <c r="H354" s="175">
        <v>1.609</v>
      </c>
      <c r="I354" s="176"/>
      <c r="J354" s="177">
        <f>ROUND(I354*H354,2)</f>
        <v>0</v>
      </c>
      <c r="K354" s="173" t="s">
        <v>1</v>
      </c>
      <c r="L354" s="38"/>
      <c r="M354" s="178" t="s">
        <v>1</v>
      </c>
      <c r="N354" s="179" t="s">
        <v>39</v>
      </c>
      <c r="O354" s="76"/>
      <c r="P354" s="180">
        <f>O354*H354</f>
        <v>0</v>
      </c>
      <c r="Q354" s="180">
        <v>0</v>
      </c>
      <c r="R354" s="180">
        <f>Q354*H354</f>
        <v>0</v>
      </c>
      <c r="S354" s="180">
        <v>0</v>
      </c>
      <c r="T354" s="181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82" t="s">
        <v>259</v>
      </c>
      <c r="AT354" s="182" t="s">
        <v>127</v>
      </c>
      <c r="AU354" s="182" t="s">
        <v>83</v>
      </c>
      <c r="AY354" s="18" t="s">
        <v>125</v>
      </c>
      <c r="BE354" s="183">
        <f>IF(N354="základní",J354,0)</f>
        <v>0</v>
      </c>
      <c r="BF354" s="183">
        <f>IF(N354="snížená",J354,0)</f>
        <v>0</v>
      </c>
      <c r="BG354" s="183">
        <f>IF(N354="zákl. přenesená",J354,0)</f>
        <v>0</v>
      </c>
      <c r="BH354" s="183">
        <f>IF(N354="sníž. přenesená",J354,0)</f>
        <v>0</v>
      </c>
      <c r="BI354" s="183">
        <f>IF(N354="nulová",J354,0)</f>
        <v>0</v>
      </c>
      <c r="BJ354" s="18" t="s">
        <v>79</v>
      </c>
      <c r="BK354" s="183">
        <f>ROUND(I354*H354,2)</f>
        <v>0</v>
      </c>
      <c r="BL354" s="18" t="s">
        <v>259</v>
      </c>
      <c r="BM354" s="182" t="s">
        <v>567</v>
      </c>
    </row>
    <row r="355" s="12" customFormat="1" ht="22.8" customHeight="1">
      <c r="A355" s="12"/>
      <c r="B355" s="157"/>
      <c r="C355" s="12"/>
      <c r="D355" s="158" t="s">
        <v>73</v>
      </c>
      <c r="E355" s="168" t="s">
        <v>568</v>
      </c>
      <c r="F355" s="168" t="s">
        <v>569</v>
      </c>
      <c r="G355" s="12"/>
      <c r="H355" s="12"/>
      <c r="I355" s="160"/>
      <c r="J355" s="169">
        <f>BK355</f>
        <v>0</v>
      </c>
      <c r="K355" s="12"/>
      <c r="L355" s="157"/>
      <c r="M355" s="162"/>
      <c r="N355" s="163"/>
      <c r="O355" s="163"/>
      <c r="P355" s="164">
        <f>SUM(P356:P358)</f>
        <v>0</v>
      </c>
      <c r="Q355" s="163"/>
      <c r="R355" s="164">
        <f>SUM(R356:R358)</f>
        <v>0.049077599999999999</v>
      </c>
      <c r="S355" s="163"/>
      <c r="T355" s="165">
        <f>SUM(T356:T358)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158" t="s">
        <v>83</v>
      </c>
      <c r="AT355" s="166" t="s">
        <v>73</v>
      </c>
      <c r="AU355" s="166" t="s">
        <v>79</v>
      </c>
      <c r="AY355" s="158" t="s">
        <v>125</v>
      </c>
      <c r="BK355" s="167">
        <f>SUM(BK356:BK358)</f>
        <v>0</v>
      </c>
    </row>
    <row r="356" s="2" customFormat="1" ht="24.15" customHeight="1">
      <c r="A356" s="37"/>
      <c r="B356" s="170"/>
      <c r="C356" s="171" t="s">
        <v>570</v>
      </c>
      <c r="D356" s="171" t="s">
        <v>127</v>
      </c>
      <c r="E356" s="172" t="s">
        <v>571</v>
      </c>
      <c r="F356" s="173" t="s">
        <v>572</v>
      </c>
      <c r="G356" s="174" t="s">
        <v>237</v>
      </c>
      <c r="H356" s="175">
        <v>125.84</v>
      </c>
      <c r="I356" s="176"/>
      <c r="J356" s="177">
        <f>ROUND(I356*H356,2)</f>
        <v>0</v>
      </c>
      <c r="K356" s="173" t="s">
        <v>1</v>
      </c>
      <c r="L356" s="38"/>
      <c r="M356" s="178" t="s">
        <v>1</v>
      </c>
      <c r="N356" s="179" t="s">
        <v>39</v>
      </c>
      <c r="O356" s="76"/>
      <c r="P356" s="180">
        <f>O356*H356</f>
        <v>0</v>
      </c>
      <c r="Q356" s="180">
        <v>0.00013999999999999999</v>
      </c>
      <c r="R356" s="180">
        <f>Q356*H356</f>
        <v>0.017617600000000001</v>
      </c>
      <c r="S356" s="180">
        <v>0</v>
      </c>
      <c r="T356" s="181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82" t="s">
        <v>259</v>
      </c>
      <c r="AT356" s="182" t="s">
        <v>127</v>
      </c>
      <c r="AU356" s="182" t="s">
        <v>83</v>
      </c>
      <c r="AY356" s="18" t="s">
        <v>125</v>
      </c>
      <c r="BE356" s="183">
        <f>IF(N356="základní",J356,0)</f>
        <v>0</v>
      </c>
      <c r="BF356" s="183">
        <f>IF(N356="snížená",J356,0)</f>
        <v>0</v>
      </c>
      <c r="BG356" s="183">
        <f>IF(N356="zákl. přenesená",J356,0)</f>
        <v>0</v>
      </c>
      <c r="BH356" s="183">
        <f>IF(N356="sníž. přenesená",J356,0)</f>
        <v>0</v>
      </c>
      <c r="BI356" s="183">
        <f>IF(N356="nulová",J356,0)</f>
        <v>0</v>
      </c>
      <c r="BJ356" s="18" t="s">
        <v>79</v>
      </c>
      <c r="BK356" s="183">
        <f>ROUND(I356*H356,2)</f>
        <v>0</v>
      </c>
      <c r="BL356" s="18" t="s">
        <v>259</v>
      </c>
      <c r="BM356" s="182" t="s">
        <v>573</v>
      </c>
    </row>
    <row r="357" s="14" customFormat="1">
      <c r="A357" s="14"/>
      <c r="B357" s="192"/>
      <c r="C357" s="14"/>
      <c r="D357" s="185" t="s">
        <v>133</v>
      </c>
      <c r="E357" s="193" t="s">
        <v>1</v>
      </c>
      <c r="F357" s="194" t="s">
        <v>574</v>
      </c>
      <c r="G357" s="14"/>
      <c r="H357" s="195">
        <v>125.84</v>
      </c>
      <c r="I357" s="196"/>
      <c r="J357" s="14"/>
      <c r="K357" s="14"/>
      <c r="L357" s="192"/>
      <c r="M357" s="197"/>
      <c r="N357" s="198"/>
      <c r="O357" s="198"/>
      <c r="P357" s="198"/>
      <c r="Q357" s="198"/>
      <c r="R357" s="198"/>
      <c r="S357" s="198"/>
      <c r="T357" s="19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193" t="s">
        <v>133</v>
      </c>
      <c r="AU357" s="193" t="s">
        <v>83</v>
      </c>
      <c r="AV357" s="14" t="s">
        <v>83</v>
      </c>
      <c r="AW357" s="14" t="s">
        <v>31</v>
      </c>
      <c r="AX357" s="14" t="s">
        <v>79</v>
      </c>
      <c r="AY357" s="193" t="s">
        <v>125</v>
      </c>
    </row>
    <row r="358" s="2" customFormat="1" ht="24.15" customHeight="1">
      <c r="A358" s="37"/>
      <c r="B358" s="170"/>
      <c r="C358" s="171" t="s">
        <v>575</v>
      </c>
      <c r="D358" s="171" t="s">
        <v>127</v>
      </c>
      <c r="E358" s="172" t="s">
        <v>576</v>
      </c>
      <c r="F358" s="173" t="s">
        <v>577</v>
      </c>
      <c r="G358" s="174" t="s">
        <v>237</v>
      </c>
      <c r="H358" s="175">
        <v>125.84</v>
      </c>
      <c r="I358" s="176"/>
      <c r="J358" s="177">
        <f>ROUND(I358*H358,2)</f>
        <v>0</v>
      </c>
      <c r="K358" s="173" t="s">
        <v>1</v>
      </c>
      <c r="L358" s="38"/>
      <c r="M358" s="218" t="s">
        <v>1</v>
      </c>
      <c r="N358" s="219" t="s">
        <v>39</v>
      </c>
      <c r="O358" s="220"/>
      <c r="P358" s="221">
        <f>O358*H358</f>
        <v>0</v>
      </c>
      <c r="Q358" s="221">
        <v>0.00025000000000000001</v>
      </c>
      <c r="R358" s="221">
        <f>Q358*H358</f>
        <v>0.031460000000000002</v>
      </c>
      <c r="S358" s="221">
        <v>0</v>
      </c>
      <c r="T358" s="222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82" t="s">
        <v>259</v>
      </c>
      <c r="AT358" s="182" t="s">
        <v>127</v>
      </c>
      <c r="AU358" s="182" t="s">
        <v>83</v>
      </c>
      <c r="AY358" s="18" t="s">
        <v>125</v>
      </c>
      <c r="BE358" s="183">
        <f>IF(N358="základní",J358,0)</f>
        <v>0</v>
      </c>
      <c r="BF358" s="183">
        <f>IF(N358="snížená",J358,0)</f>
        <v>0</v>
      </c>
      <c r="BG358" s="183">
        <f>IF(N358="zákl. přenesená",J358,0)</f>
        <v>0</v>
      </c>
      <c r="BH358" s="183">
        <f>IF(N358="sníž. přenesená",J358,0)</f>
        <v>0</v>
      </c>
      <c r="BI358" s="183">
        <f>IF(N358="nulová",J358,0)</f>
        <v>0</v>
      </c>
      <c r="BJ358" s="18" t="s">
        <v>79</v>
      </c>
      <c r="BK358" s="183">
        <f>ROUND(I358*H358,2)</f>
        <v>0</v>
      </c>
      <c r="BL358" s="18" t="s">
        <v>259</v>
      </c>
      <c r="BM358" s="182" t="s">
        <v>578</v>
      </c>
    </row>
    <row r="359" s="2" customFormat="1" ht="6.96" customHeight="1">
      <c r="A359" s="37"/>
      <c r="B359" s="59"/>
      <c r="C359" s="60"/>
      <c r="D359" s="60"/>
      <c r="E359" s="60"/>
      <c r="F359" s="60"/>
      <c r="G359" s="60"/>
      <c r="H359" s="60"/>
      <c r="I359" s="60"/>
      <c r="J359" s="60"/>
      <c r="K359" s="60"/>
      <c r="L359" s="38"/>
      <c r="M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</row>
  </sheetData>
  <autoFilter ref="C130:K358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87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Tupadly - víceúčelové hřiště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88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579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5. 3. 2019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>Město Klatovy,nám. Míru 62, 339 01 Klatovy</v>
      </c>
      <c r="F15" s="37"/>
      <c r="G15" s="37"/>
      <c r="H15" s="37"/>
      <c r="I15" s="31" t="s">
        <v>27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27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32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27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33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34</v>
      </c>
      <c r="E30" s="37"/>
      <c r="F30" s="37"/>
      <c r="G30" s="37"/>
      <c r="H30" s="37"/>
      <c r="I30" s="37"/>
      <c r="J30" s="95">
        <f>ROUND(J120,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36</v>
      </c>
      <c r="G32" s="37"/>
      <c r="H32" s="37"/>
      <c r="I32" s="42" t="s">
        <v>35</v>
      </c>
      <c r="J32" s="42" t="s">
        <v>37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38</v>
      </c>
      <c r="E33" s="31" t="s">
        <v>39</v>
      </c>
      <c r="F33" s="126">
        <f>ROUND((SUM(BE120:BE129)),  2)</f>
        <v>0</v>
      </c>
      <c r="G33" s="37"/>
      <c r="H33" s="37"/>
      <c r="I33" s="127">
        <v>0.20999999999999999</v>
      </c>
      <c r="J33" s="126">
        <f>ROUND(((SUM(BE120:BE129))*I33),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40</v>
      </c>
      <c r="F34" s="126">
        <f>ROUND((SUM(BF120:BF129)),  2)</f>
        <v>0</v>
      </c>
      <c r="G34" s="37"/>
      <c r="H34" s="37"/>
      <c r="I34" s="127">
        <v>0.14999999999999999</v>
      </c>
      <c r="J34" s="126">
        <f>ROUND(((SUM(BF120:BF129))*I34),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41</v>
      </c>
      <c r="F35" s="126">
        <f>ROUND((SUM(BG120:BG129)),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42</v>
      </c>
      <c r="F36" s="126">
        <f>ROUND((SUM(BH120:BH129)),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43</v>
      </c>
      <c r="F37" s="126">
        <f>ROUND((SUM(BI120:BI129)),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44</v>
      </c>
      <c r="E39" s="80"/>
      <c r="F39" s="80"/>
      <c r="G39" s="130" t="s">
        <v>45</v>
      </c>
      <c r="H39" s="131" t="s">
        <v>46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47</v>
      </c>
      <c r="E50" s="56"/>
      <c r="F50" s="56"/>
      <c r="G50" s="55" t="s">
        <v>48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49</v>
      </c>
      <c r="E61" s="40"/>
      <c r="F61" s="134" t="s">
        <v>50</v>
      </c>
      <c r="G61" s="57" t="s">
        <v>49</v>
      </c>
      <c r="H61" s="40"/>
      <c r="I61" s="40"/>
      <c r="J61" s="135" t="s">
        <v>50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51</v>
      </c>
      <c r="E65" s="58"/>
      <c r="F65" s="58"/>
      <c r="G65" s="55" t="s">
        <v>52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49</v>
      </c>
      <c r="E76" s="40"/>
      <c r="F76" s="134" t="s">
        <v>50</v>
      </c>
      <c r="G76" s="57" t="s">
        <v>49</v>
      </c>
      <c r="H76" s="40"/>
      <c r="I76" s="40"/>
      <c r="J76" s="135" t="s">
        <v>50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90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Tupadly - víceúčelové hřiště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88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2 - Ostatní a vedlejší náklady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5. 3. 2019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>Město Klatovy,nám. Míru 62, 339 01 Klatovy</v>
      </c>
      <c r="G91" s="37"/>
      <c r="H91" s="37"/>
      <c r="I91" s="31" t="s">
        <v>30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32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91</v>
      </c>
      <c r="D94" s="128"/>
      <c r="E94" s="128"/>
      <c r="F94" s="128"/>
      <c r="G94" s="128"/>
      <c r="H94" s="128"/>
      <c r="I94" s="128"/>
      <c r="J94" s="137" t="s">
        <v>92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93</v>
      </c>
      <c r="D96" s="37"/>
      <c r="E96" s="37"/>
      <c r="F96" s="37"/>
      <c r="G96" s="37"/>
      <c r="H96" s="37"/>
      <c r="I96" s="37"/>
      <c r="J96" s="95">
        <f>J120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94</v>
      </c>
    </row>
    <row r="97" s="9" customFormat="1" ht="24.96" customHeight="1">
      <c r="A97" s="9"/>
      <c r="B97" s="139"/>
      <c r="C97" s="9"/>
      <c r="D97" s="140" t="s">
        <v>580</v>
      </c>
      <c r="E97" s="141"/>
      <c r="F97" s="141"/>
      <c r="G97" s="141"/>
      <c r="H97" s="141"/>
      <c r="I97" s="141"/>
      <c r="J97" s="142">
        <f>J121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581</v>
      </c>
      <c r="E98" s="145"/>
      <c r="F98" s="145"/>
      <c r="G98" s="145"/>
      <c r="H98" s="145"/>
      <c r="I98" s="145"/>
      <c r="J98" s="146">
        <f>J122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582</v>
      </c>
      <c r="E99" s="145"/>
      <c r="F99" s="145"/>
      <c r="G99" s="145"/>
      <c r="H99" s="145"/>
      <c r="I99" s="145"/>
      <c r="J99" s="146">
        <f>J126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583</v>
      </c>
      <c r="E100" s="145"/>
      <c r="F100" s="145"/>
      <c r="G100" s="145"/>
      <c r="H100" s="145"/>
      <c r="I100" s="145"/>
      <c r="J100" s="146">
        <f>J128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7"/>
      <c r="D101" s="37"/>
      <c r="E101" s="37"/>
      <c r="F101" s="37"/>
      <c r="G101" s="37"/>
      <c r="H101" s="37"/>
      <c r="I101" s="37"/>
      <c r="J101" s="37"/>
      <c r="K101" s="37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110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7"/>
      <c r="D110" s="37"/>
      <c r="E110" s="120" t="str">
        <f>E7</f>
        <v>Tupadly - víceúčelové hřiště</v>
      </c>
      <c r="F110" s="31"/>
      <c r="G110" s="31"/>
      <c r="H110" s="31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88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7"/>
      <c r="D112" s="37"/>
      <c r="E112" s="66" t="str">
        <f>E9</f>
        <v>2 - Ostatní a vedlejší náklady</v>
      </c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7"/>
      <c r="E114" s="37"/>
      <c r="F114" s="26" t="str">
        <f>F12</f>
        <v xml:space="preserve"> </v>
      </c>
      <c r="G114" s="37"/>
      <c r="H114" s="37"/>
      <c r="I114" s="31" t="s">
        <v>22</v>
      </c>
      <c r="J114" s="68" t="str">
        <f>IF(J12="","",J12)</f>
        <v>5. 3. 2019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7"/>
      <c r="E116" s="37"/>
      <c r="F116" s="26" t="str">
        <f>E15</f>
        <v>Město Klatovy,nám. Míru 62, 339 01 Klatovy</v>
      </c>
      <c r="G116" s="37"/>
      <c r="H116" s="37"/>
      <c r="I116" s="31" t="s">
        <v>30</v>
      </c>
      <c r="J116" s="35" t="str">
        <f>E21</f>
        <v xml:space="preserve"> 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28</v>
      </c>
      <c r="D117" s="37"/>
      <c r="E117" s="37"/>
      <c r="F117" s="26" t="str">
        <f>IF(E18="","",E18)</f>
        <v>Vyplň údaj</v>
      </c>
      <c r="G117" s="37"/>
      <c r="H117" s="37"/>
      <c r="I117" s="31" t="s">
        <v>32</v>
      </c>
      <c r="J117" s="35" t="str">
        <f>E24</f>
        <v xml:space="preserve"> 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47"/>
      <c r="B119" s="148"/>
      <c r="C119" s="149" t="s">
        <v>111</v>
      </c>
      <c r="D119" s="150" t="s">
        <v>59</v>
      </c>
      <c r="E119" s="150" t="s">
        <v>55</v>
      </c>
      <c r="F119" s="150" t="s">
        <v>56</v>
      </c>
      <c r="G119" s="150" t="s">
        <v>112</v>
      </c>
      <c r="H119" s="150" t="s">
        <v>113</v>
      </c>
      <c r="I119" s="150" t="s">
        <v>114</v>
      </c>
      <c r="J119" s="150" t="s">
        <v>92</v>
      </c>
      <c r="K119" s="151" t="s">
        <v>115</v>
      </c>
      <c r="L119" s="152"/>
      <c r="M119" s="85" t="s">
        <v>1</v>
      </c>
      <c r="N119" s="86" t="s">
        <v>38</v>
      </c>
      <c r="O119" s="86" t="s">
        <v>116</v>
      </c>
      <c r="P119" s="86" t="s">
        <v>117</v>
      </c>
      <c r="Q119" s="86" t="s">
        <v>118</v>
      </c>
      <c r="R119" s="86" t="s">
        <v>119</v>
      </c>
      <c r="S119" s="86" t="s">
        <v>120</v>
      </c>
      <c r="T119" s="87" t="s">
        <v>121</v>
      </c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</row>
    <row r="120" s="2" customFormat="1" ht="22.8" customHeight="1">
      <c r="A120" s="37"/>
      <c r="B120" s="38"/>
      <c r="C120" s="92" t="s">
        <v>122</v>
      </c>
      <c r="D120" s="37"/>
      <c r="E120" s="37"/>
      <c r="F120" s="37"/>
      <c r="G120" s="37"/>
      <c r="H120" s="37"/>
      <c r="I120" s="37"/>
      <c r="J120" s="153">
        <f>BK120</f>
        <v>0</v>
      </c>
      <c r="K120" s="37"/>
      <c r="L120" s="38"/>
      <c r="M120" s="88"/>
      <c r="N120" s="72"/>
      <c r="O120" s="89"/>
      <c r="P120" s="154">
        <f>P121</f>
        <v>0</v>
      </c>
      <c r="Q120" s="89"/>
      <c r="R120" s="154">
        <f>R121</f>
        <v>0</v>
      </c>
      <c r="S120" s="89"/>
      <c r="T120" s="155">
        <f>T121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8" t="s">
        <v>73</v>
      </c>
      <c r="AU120" s="18" t="s">
        <v>94</v>
      </c>
      <c r="BK120" s="156">
        <f>BK121</f>
        <v>0</v>
      </c>
    </row>
    <row r="121" s="12" customFormat="1" ht="25.92" customHeight="1">
      <c r="A121" s="12"/>
      <c r="B121" s="157"/>
      <c r="C121" s="12"/>
      <c r="D121" s="158" t="s">
        <v>73</v>
      </c>
      <c r="E121" s="159" t="s">
        <v>584</v>
      </c>
      <c r="F121" s="159" t="s">
        <v>585</v>
      </c>
      <c r="G121" s="12"/>
      <c r="H121" s="12"/>
      <c r="I121" s="160"/>
      <c r="J121" s="161">
        <f>BK121</f>
        <v>0</v>
      </c>
      <c r="K121" s="12"/>
      <c r="L121" s="157"/>
      <c r="M121" s="162"/>
      <c r="N121" s="163"/>
      <c r="O121" s="163"/>
      <c r="P121" s="164">
        <f>P122+P126+P128</f>
        <v>0</v>
      </c>
      <c r="Q121" s="163"/>
      <c r="R121" s="164">
        <f>R122+R126+R128</f>
        <v>0</v>
      </c>
      <c r="S121" s="163"/>
      <c r="T121" s="165">
        <f>T122+T126+T128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8" t="s">
        <v>182</v>
      </c>
      <c r="AT121" s="166" t="s">
        <v>73</v>
      </c>
      <c r="AU121" s="166" t="s">
        <v>74</v>
      </c>
      <c r="AY121" s="158" t="s">
        <v>125</v>
      </c>
      <c r="BK121" s="167">
        <f>BK122+BK126+BK128</f>
        <v>0</v>
      </c>
    </row>
    <row r="122" s="12" customFormat="1" ht="22.8" customHeight="1">
      <c r="A122" s="12"/>
      <c r="B122" s="157"/>
      <c r="C122" s="12"/>
      <c r="D122" s="158" t="s">
        <v>73</v>
      </c>
      <c r="E122" s="168" t="s">
        <v>586</v>
      </c>
      <c r="F122" s="168" t="s">
        <v>587</v>
      </c>
      <c r="G122" s="12"/>
      <c r="H122" s="12"/>
      <c r="I122" s="160"/>
      <c r="J122" s="169">
        <f>BK122</f>
        <v>0</v>
      </c>
      <c r="K122" s="12"/>
      <c r="L122" s="157"/>
      <c r="M122" s="162"/>
      <c r="N122" s="163"/>
      <c r="O122" s="163"/>
      <c r="P122" s="164">
        <f>SUM(P123:P125)</f>
        <v>0</v>
      </c>
      <c r="Q122" s="163"/>
      <c r="R122" s="164">
        <f>SUM(R123:R125)</f>
        <v>0</v>
      </c>
      <c r="S122" s="163"/>
      <c r="T122" s="165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8" t="s">
        <v>182</v>
      </c>
      <c r="AT122" s="166" t="s">
        <v>73</v>
      </c>
      <c r="AU122" s="166" t="s">
        <v>79</v>
      </c>
      <c r="AY122" s="158" t="s">
        <v>125</v>
      </c>
      <c r="BK122" s="167">
        <f>SUM(BK123:BK125)</f>
        <v>0</v>
      </c>
    </row>
    <row r="123" s="2" customFormat="1" ht="14.4" customHeight="1">
      <c r="A123" s="37"/>
      <c r="B123" s="170"/>
      <c r="C123" s="171" t="s">
        <v>79</v>
      </c>
      <c r="D123" s="171" t="s">
        <v>127</v>
      </c>
      <c r="E123" s="172" t="s">
        <v>588</v>
      </c>
      <c r="F123" s="173" t="s">
        <v>589</v>
      </c>
      <c r="G123" s="174" t="s">
        <v>328</v>
      </c>
      <c r="H123" s="175">
        <v>1</v>
      </c>
      <c r="I123" s="176"/>
      <c r="J123" s="177">
        <f>ROUND(I123*H123,2)</f>
        <v>0</v>
      </c>
      <c r="K123" s="173" t="s">
        <v>1</v>
      </c>
      <c r="L123" s="38"/>
      <c r="M123" s="178" t="s">
        <v>1</v>
      </c>
      <c r="N123" s="179" t="s">
        <v>39</v>
      </c>
      <c r="O123" s="76"/>
      <c r="P123" s="180">
        <f>O123*H123</f>
        <v>0</v>
      </c>
      <c r="Q123" s="180">
        <v>0</v>
      </c>
      <c r="R123" s="180">
        <f>Q123*H123</f>
        <v>0</v>
      </c>
      <c r="S123" s="180">
        <v>0</v>
      </c>
      <c r="T123" s="18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2" t="s">
        <v>590</v>
      </c>
      <c r="AT123" s="182" t="s">
        <v>127</v>
      </c>
      <c r="AU123" s="182" t="s">
        <v>83</v>
      </c>
      <c r="AY123" s="18" t="s">
        <v>125</v>
      </c>
      <c r="BE123" s="183">
        <f>IF(N123="základní",J123,0)</f>
        <v>0</v>
      </c>
      <c r="BF123" s="183">
        <f>IF(N123="snížená",J123,0)</f>
        <v>0</v>
      </c>
      <c r="BG123" s="183">
        <f>IF(N123="zákl. přenesená",J123,0)</f>
        <v>0</v>
      </c>
      <c r="BH123" s="183">
        <f>IF(N123="sníž. přenesená",J123,0)</f>
        <v>0</v>
      </c>
      <c r="BI123" s="183">
        <f>IF(N123="nulová",J123,0)</f>
        <v>0</v>
      </c>
      <c r="BJ123" s="18" t="s">
        <v>79</v>
      </c>
      <c r="BK123" s="183">
        <f>ROUND(I123*H123,2)</f>
        <v>0</v>
      </c>
      <c r="BL123" s="18" t="s">
        <v>590</v>
      </c>
      <c r="BM123" s="182" t="s">
        <v>591</v>
      </c>
    </row>
    <row r="124" s="2" customFormat="1" ht="14.4" customHeight="1">
      <c r="A124" s="37"/>
      <c r="B124" s="170"/>
      <c r="C124" s="171" t="s">
        <v>83</v>
      </c>
      <c r="D124" s="171" t="s">
        <v>127</v>
      </c>
      <c r="E124" s="172" t="s">
        <v>592</v>
      </c>
      <c r="F124" s="173" t="s">
        <v>593</v>
      </c>
      <c r="G124" s="174" t="s">
        <v>328</v>
      </c>
      <c r="H124" s="175">
        <v>1</v>
      </c>
      <c r="I124" s="176"/>
      <c r="J124" s="177">
        <f>ROUND(I124*H124,2)</f>
        <v>0</v>
      </c>
      <c r="K124" s="173" t="s">
        <v>1</v>
      </c>
      <c r="L124" s="38"/>
      <c r="M124" s="178" t="s">
        <v>1</v>
      </c>
      <c r="N124" s="179" t="s">
        <v>39</v>
      </c>
      <c r="O124" s="76"/>
      <c r="P124" s="180">
        <f>O124*H124</f>
        <v>0</v>
      </c>
      <c r="Q124" s="180">
        <v>0</v>
      </c>
      <c r="R124" s="180">
        <f>Q124*H124</f>
        <v>0</v>
      </c>
      <c r="S124" s="180">
        <v>0</v>
      </c>
      <c r="T124" s="18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2" t="s">
        <v>590</v>
      </c>
      <c r="AT124" s="182" t="s">
        <v>127</v>
      </c>
      <c r="AU124" s="182" t="s">
        <v>83</v>
      </c>
      <c r="AY124" s="18" t="s">
        <v>125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8" t="s">
        <v>79</v>
      </c>
      <c r="BK124" s="183">
        <f>ROUND(I124*H124,2)</f>
        <v>0</v>
      </c>
      <c r="BL124" s="18" t="s">
        <v>590</v>
      </c>
      <c r="BM124" s="182" t="s">
        <v>594</v>
      </c>
    </row>
    <row r="125" s="2" customFormat="1" ht="14.4" customHeight="1">
      <c r="A125" s="37"/>
      <c r="B125" s="170"/>
      <c r="C125" s="171" t="s">
        <v>141</v>
      </c>
      <c r="D125" s="171" t="s">
        <v>127</v>
      </c>
      <c r="E125" s="172" t="s">
        <v>595</v>
      </c>
      <c r="F125" s="173" t="s">
        <v>596</v>
      </c>
      <c r="G125" s="174" t="s">
        <v>328</v>
      </c>
      <c r="H125" s="175">
        <v>1</v>
      </c>
      <c r="I125" s="176"/>
      <c r="J125" s="177">
        <f>ROUND(I125*H125,2)</f>
        <v>0</v>
      </c>
      <c r="K125" s="173" t="s">
        <v>1</v>
      </c>
      <c r="L125" s="38"/>
      <c r="M125" s="178" t="s">
        <v>1</v>
      </c>
      <c r="N125" s="179" t="s">
        <v>39</v>
      </c>
      <c r="O125" s="76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2" t="s">
        <v>590</v>
      </c>
      <c r="AT125" s="182" t="s">
        <v>127</v>
      </c>
      <c r="AU125" s="182" t="s">
        <v>83</v>
      </c>
      <c r="AY125" s="18" t="s">
        <v>125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8" t="s">
        <v>79</v>
      </c>
      <c r="BK125" s="183">
        <f>ROUND(I125*H125,2)</f>
        <v>0</v>
      </c>
      <c r="BL125" s="18" t="s">
        <v>590</v>
      </c>
      <c r="BM125" s="182" t="s">
        <v>597</v>
      </c>
    </row>
    <row r="126" s="12" customFormat="1" ht="22.8" customHeight="1">
      <c r="A126" s="12"/>
      <c r="B126" s="157"/>
      <c r="C126" s="12"/>
      <c r="D126" s="158" t="s">
        <v>73</v>
      </c>
      <c r="E126" s="168" t="s">
        <v>598</v>
      </c>
      <c r="F126" s="168" t="s">
        <v>599</v>
      </c>
      <c r="G126" s="12"/>
      <c r="H126" s="12"/>
      <c r="I126" s="160"/>
      <c r="J126" s="169">
        <f>BK126</f>
        <v>0</v>
      </c>
      <c r="K126" s="12"/>
      <c r="L126" s="157"/>
      <c r="M126" s="162"/>
      <c r="N126" s="163"/>
      <c r="O126" s="163"/>
      <c r="P126" s="164">
        <f>P127</f>
        <v>0</v>
      </c>
      <c r="Q126" s="163"/>
      <c r="R126" s="164">
        <f>R127</f>
        <v>0</v>
      </c>
      <c r="S126" s="163"/>
      <c r="T126" s="165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8" t="s">
        <v>182</v>
      </c>
      <c r="AT126" s="166" t="s">
        <v>73</v>
      </c>
      <c r="AU126" s="166" t="s">
        <v>79</v>
      </c>
      <c r="AY126" s="158" t="s">
        <v>125</v>
      </c>
      <c r="BK126" s="167">
        <f>BK127</f>
        <v>0</v>
      </c>
    </row>
    <row r="127" s="2" customFormat="1" ht="14.4" customHeight="1">
      <c r="A127" s="37"/>
      <c r="B127" s="170"/>
      <c r="C127" s="171" t="s">
        <v>131</v>
      </c>
      <c r="D127" s="171" t="s">
        <v>127</v>
      </c>
      <c r="E127" s="172" t="s">
        <v>600</v>
      </c>
      <c r="F127" s="173" t="s">
        <v>601</v>
      </c>
      <c r="G127" s="174" t="s">
        <v>328</v>
      </c>
      <c r="H127" s="175">
        <v>1</v>
      </c>
      <c r="I127" s="176"/>
      <c r="J127" s="177">
        <f>ROUND(I127*H127,2)</f>
        <v>0</v>
      </c>
      <c r="K127" s="173" t="s">
        <v>1</v>
      </c>
      <c r="L127" s="38"/>
      <c r="M127" s="178" t="s">
        <v>1</v>
      </c>
      <c r="N127" s="179" t="s">
        <v>39</v>
      </c>
      <c r="O127" s="76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2" t="s">
        <v>590</v>
      </c>
      <c r="AT127" s="182" t="s">
        <v>127</v>
      </c>
      <c r="AU127" s="182" t="s">
        <v>83</v>
      </c>
      <c r="AY127" s="18" t="s">
        <v>125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8" t="s">
        <v>79</v>
      </c>
      <c r="BK127" s="183">
        <f>ROUND(I127*H127,2)</f>
        <v>0</v>
      </c>
      <c r="BL127" s="18" t="s">
        <v>590</v>
      </c>
      <c r="BM127" s="182" t="s">
        <v>602</v>
      </c>
    </row>
    <row r="128" s="12" customFormat="1" ht="22.8" customHeight="1">
      <c r="A128" s="12"/>
      <c r="B128" s="157"/>
      <c r="C128" s="12"/>
      <c r="D128" s="158" t="s">
        <v>73</v>
      </c>
      <c r="E128" s="168" t="s">
        <v>603</v>
      </c>
      <c r="F128" s="168" t="s">
        <v>604</v>
      </c>
      <c r="G128" s="12"/>
      <c r="H128" s="12"/>
      <c r="I128" s="160"/>
      <c r="J128" s="169">
        <f>BK128</f>
        <v>0</v>
      </c>
      <c r="K128" s="12"/>
      <c r="L128" s="157"/>
      <c r="M128" s="162"/>
      <c r="N128" s="163"/>
      <c r="O128" s="163"/>
      <c r="P128" s="164">
        <f>P129</f>
        <v>0</v>
      </c>
      <c r="Q128" s="163"/>
      <c r="R128" s="164">
        <f>R129</f>
        <v>0</v>
      </c>
      <c r="S128" s="163"/>
      <c r="T128" s="165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8" t="s">
        <v>182</v>
      </c>
      <c r="AT128" s="166" t="s">
        <v>73</v>
      </c>
      <c r="AU128" s="166" t="s">
        <v>79</v>
      </c>
      <c r="AY128" s="158" t="s">
        <v>125</v>
      </c>
      <c r="BK128" s="167">
        <f>BK129</f>
        <v>0</v>
      </c>
    </row>
    <row r="129" s="2" customFormat="1" ht="14.4" customHeight="1">
      <c r="A129" s="37"/>
      <c r="B129" s="170"/>
      <c r="C129" s="171" t="s">
        <v>182</v>
      </c>
      <c r="D129" s="171" t="s">
        <v>127</v>
      </c>
      <c r="E129" s="172" t="s">
        <v>605</v>
      </c>
      <c r="F129" s="173" t="s">
        <v>606</v>
      </c>
      <c r="G129" s="174" t="s">
        <v>328</v>
      </c>
      <c r="H129" s="175">
        <v>1</v>
      </c>
      <c r="I129" s="176"/>
      <c r="J129" s="177">
        <f>ROUND(I129*H129,2)</f>
        <v>0</v>
      </c>
      <c r="K129" s="173" t="s">
        <v>1</v>
      </c>
      <c r="L129" s="38"/>
      <c r="M129" s="218" t="s">
        <v>1</v>
      </c>
      <c r="N129" s="219" t="s">
        <v>39</v>
      </c>
      <c r="O129" s="220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2" t="s">
        <v>590</v>
      </c>
      <c r="AT129" s="182" t="s">
        <v>127</v>
      </c>
      <c r="AU129" s="182" t="s">
        <v>83</v>
      </c>
      <c r="AY129" s="18" t="s">
        <v>125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8" t="s">
        <v>79</v>
      </c>
      <c r="BK129" s="183">
        <f>ROUND(I129*H129,2)</f>
        <v>0</v>
      </c>
      <c r="BL129" s="18" t="s">
        <v>590</v>
      </c>
      <c r="BM129" s="182" t="s">
        <v>607</v>
      </c>
    </row>
    <row r="130" s="2" customFormat="1" ht="6.96" customHeight="1">
      <c r="A130" s="37"/>
      <c r="B130" s="59"/>
      <c r="C130" s="60"/>
      <c r="D130" s="60"/>
      <c r="E130" s="60"/>
      <c r="F130" s="60"/>
      <c r="G130" s="60"/>
      <c r="H130" s="60"/>
      <c r="I130" s="60"/>
      <c r="J130" s="60"/>
      <c r="K130" s="60"/>
      <c r="L130" s="38"/>
      <c r="M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</sheetData>
  <autoFilter ref="C119:K12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Vladimir-PC\Vladimir</dc:creator>
  <cp:lastModifiedBy>Vladimir-PC\Vladimir</cp:lastModifiedBy>
  <dcterms:created xsi:type="dcterms:W3CDTF">2021-01-08T10:43:30Z</dcterms:created>
  <dcterms:modified xsi:type="dcterms:W3CDTF">2021-01-08T10:43:34Z</dcterms:modified>
</cp:coreProperties>
</file>