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adafrankova.AREAGROUP.000\Desktop\"/>
    </mc:Choice>
  </mc:AlternateContent>
  <bookViews>
    <workbookView xWindow="0" yWindow="0" windowWidth="0" windowHeight="0"/>
  </bookViews>
  <sheets>
    <sheet name="Rekapitulace stavby" sheetId="1" r:id="rId1"/>
    <sheet name="A - Bourací práce" sheetId="2" r:id="rId2"/>
    <sheet name="AA - Nový stav" sheetId="3" r:id="rId3"/>
    <sheet name="V - VRN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'A - Bourací práce'!$C$90:$K$189</definedName>
    <definedName name="_xlnm.Print_Area" localSheetId="1">'A - Bourací práce'!$C$4:$J$39,'A - Bourací práce'!$C$78:$J$189</definedName>
    <definedName name="_xlnm.Print_Titles" localSheetId="1">'A - Bourací práce'!$90:$90</definedName>
    <definedName name="_xlnm._FilterDatabase" localSheetId="2" hidden="1">'AA - Nový stav'!$C$95:$K$304</definedName>
    <definedName name="_xlnm.Print_Area" localSheetId="2">'AA - Nový stav'!$C$4:$J$39,'AA - Nový stav'!$C$83:$J$304</definedName>
    <definedName name="_xlnm.Print_Titles" localSheetId="2">'AA - Nový stav'!$95:$95</definedName>
    <definedName name="_xlnm._FilterDatabase" localSheetId="3" hidden="1">'V - VRN'!$C$81:$K$87</definedName>
    <definedName name="_xlnm.Print_Area" localSheetId="3">'V - VRN'!$C$4:$J$39,'V - VRN'!$C$69:$J$87</definedName>
    <definedName name="_xlnm.Print_Titles" localSheetId="3">'V - VRN'!$81:$81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7"/>
  <c r="BH87"/>
  <c r="BG87"/>
  <c r="BF87"/>
  <c r="T87"/>
  <c r="T86"/>
  <c r="R87"/>
  <c r="R86"/>
  <c r="P87"/>
  <c r="P86"/>
  <c r="BI85"/>
  <c r="BH85"/>
  <c r="BG85"/>
  <c r="BF85"/>
  <c r="T85"/>
  <c r="T84"/>
  <c r="T83"/>
  <c r="T82"/>
  <c r="R85"/>
  <c r="R84"/>
  <c r="R83"/>
  <c r="R82"/>
  <c r="P85"/>
  <c r="P84"/>
  <c r="P83"/>
  <c r="P82"/>
  <c i="1" r="AU57"/>
  <c i="4" r="J79"/>
  <c r="J78"/>
  <c r="F78"/>
  <c r="F76"/>
  <c r="E74"/>
  <c r="J55"/>
  <c r="J54"/>
  <c r="F54"/>
  <c r="F52"/>
  <c r="E50"/>
  <c r="J18"/>
  <c r="E18"/>
  <c r="F79"/>
  <c r="J17"/>
  <c r="J12"/>
  <c r="J76"/>
  <c r="E7"/>
  <c r="E72"/>
  <c i="3" r="J37"/>
  <c r="J36"/>
  <c i="1" r="AY56"/>
  <c i="3" r="J35"/>
  <c i="1" r="AX56"/>
  <c i="3"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T265"/>
  <c r="R266"/>
  <c r="R265"/>
  <c r="P266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93"/>
  <c r="J17"/>
  <c r="J12"/>
  <c r="J52"/>
  <c r="E7"/>
  <c r="E48"/>
  <c i="2" r="J37"/>
  <c r="J36"/>
  <c i="1" r="AY55"/>
  <c i="2" r="J35"/>
  <c i="1" r="AX55"/>
  <c i="2"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80"/>
  <c r="BH180"/>
  <c r="BG180"/>
  <c r="BF180"/>
  <c r="T180"/>
  <c r="T179"/>
  <c r="R180"/>
  <c r="R179"/>
  <c r="P180"/>
  <c r="P179"/>
  <c r="BI178"/>
  <c r="BH178"/>
  <c r="BG178"/>
  <c r="BF178"/>
  <c r="T178"/>
  <c r="T177"/>
  <c r="R178"/>
  <c r="R177"/>
  <c r="P178"/>
  <c r="P177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T114"/>
  <c r="R115"/>
  <c r="R114"/>
  <c r="P115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1" r="L50"/>
  <c r="AM50"/>
  <c r="AM49"/>
  <c r="L49"/>
  <c r="AM47"/>
  <c r="L47"/>
  <c r="L45"/>
  <c r="L44"/>
  <c i="3" r="BK283"/>
  <c r="J279"/>
  <c r="J275"/>
  <c r="J266"/>
  <c r="J256"/>
  <c r="BK246"/>
  <c r="BK244"/>
  <c r="J239"/>
  <c r="J225"/>
  <c r="BK222"/>
  <c r="BK217"/>
  <c r="J215"/>
  <c r="BK203"/>
  <c r="BK199"/>
  <c r="BK196"/>
  <c r="BK195"/>
  <c r="BK178"/>
  <c r="J177"/>
  <c r="BK175"/>
  <c r="J167"/>
  <c r="BK165"/>
  <c r="BK155"/>
  <c r="BK154"/>
  <c r="BK151"/>
  <c r="J145"/>
  <c r="J142"/>
  <c r="BK129"/>
  <c r="J127"/>
  <c r="BK125"/>
  <c r="BK124"/>
  <c r="J122"/>
  <c r="BK117"/>
  <c r="J108"/>
  <c r="BK106"/>
  <c r="J103"/>
  <c i="2" r="BK186"/>
  <c r="J183"/>
  <c r="J170"/>
  <c r="BK153"/>
  <c r="BK148"/>
  <c r="J146"/>
  <c r="BK138"/>
  <c r="J134"/>
  <c r="J132"/>
  <c r="J118"/>
  <c r="BK96"/>
  <c i="3" r="BK297"/>
  <c r="BK284"/>
  <c r="J260"/>
  <c r="BK254"/>
  <c r="BK248"/>
  <c r="BK239"/>
  <c r="BK209"/>
  <c r="J201"/>
  <c r="BK200"/>
  <c r="BK194"/>
  <c r="BK182"/>
  <c r="J171"/>
  <c r="BK169"/>
  <c r="J161"/>
  <c r="BK159"/>
  <c r="BK148"/>
  <c r="BK145"/>
  <c r="BK137"/>
  <c r="BK120"/>
  <c r="J115"/>
  <c r="J113"/>
  <c r="BK109"/>
  <c i="2" r="J175"/>
  <c r="BK173"/>
  <c r="BK170"/>
  <c r="BK166"/>
  <c r="BK165"/>
  <c r="J144"/>
  <c r="J103"/>
  <c i="4" r="BK85"/>
  <c i="3" r="BK299"/>
  <c r="J295"/>
  <c r="BK289"/>
  <c r="BK285"/>
  <c r="J281"/>
  <c r="BK279"/>
  <c r="BK277"/>
  <c r="J262"/>
  <c r="BK258"/>
  <c r="BK256"/>
  <c r="J242"/>
  <c r="BK237"/>
  <c r="BK233"/>
  <c r="J229"/>
  <c r="J227"/>
  <c r="J222"/>
  <c r="BK221"/>
  <c r="J219"/>
  <c r="J217"/>
  <c r="BK215"/>
  <c r="J204"/>
  <c r="BK202"/>
  <c r="BK197"/>
  <c r="J195"/>
  <c r="J189"/>
  <c r="BK180"/>
  <c r="J178"/>
  <c r="J169"/>
  <c r="BK163"/>
  <c r="BK161"/>
  <c r="J156"/>
  <c r="J154"/>
  <c r="BK131"/>
  <c r="J129"/>
  <c r="J125"/>
  <c r="J124"/>
  <c r="J119"/>
  <c r="J117"/>
  <c r="J109"/>
  <c i="2" r="BK178"/>
  <c r="BK162"/>
  <c r="J152"/>
  <c r="BK134"/>
  <c r="BK132"/>
  <c r="J126"/>
  <c r="BK123"/>
  <c r="J112"/>
  <c i="3" r="J285"/>
  <c r="J273"/>
  <c r="BK271"/>
  <c r="BK260"/>
  <c r="J254"/>
  <c r="J241"/>
  <c r="BK230"/>
  <c r="BK227"/>
  <c r="BK219"/>
  <c r="J213"/>
  <c r="J209"/>
  <c r="J199"/>
  <c r="BK192"/>
  <c r="J191"/>
  <c r="BK167"/>
  <c r="J165"/>
  <c r="J159"/>
  <c r="BK157"/>
  <c r="BK156"/>
  <c r="J151"/>
  <c r="BK142"/>
  <c r="J139"/>
  <c r="BK122"/>
  <c r="J111"/>
  <c r="BK108"/>
  <c r="BK105"/>
  <c i="2" r="J180"/>
  <c r="J178"/>
  <c r="BK161"/>
  <c r="J156"/>
  <c r="J155"/>
  <c r="BK146"/>
  <c r="BK115"/>
  <c r="BK107"/>
  <c r="BK105"/>
  <c i="3" r="J293"/>
  <c r="BK291"/>
  <c r="BK287"/>
  <c r="J277"/>
  <c r="BK275"/>
  <c r="J200"/>
  <c r="J194"/>
  <c r="J192"/>
  <c r="BK191"/>
  <c r="J187"/>
  <c r="J180"/>
  <c r="BK177"/>
  <c r="BK171"/>
  <c r="J155"/>
  <c r="J137"/>
  <c r="J120"/>
  <c r="BK119"/>
  <c r="BK111"/>
  <c i="2" r="J166"/>
  <c r="BK152"/>
  <c r="BK144"/>
  <c r="BK140"/>
  <c r="BK126"/>
  <c r="J120"/>
  <c r="BK118"/>
  <c r="J115"/>
  <c r="BK112"/>
  <c r="J110"/>
  <c r="BK100"/>
  <c r="J97"/>
  <c i="4" r="J85"/>
  <c i="3" r="BK304"/>
  <c r="J304"/>
  <c r="BK302"/>
  <c r="J302"/>
  <c r="BK295"/>
  <c r="BK293"/>
  <c r="J291"/>
  <c r="J284"/>
  <c r="J271"/>
  <c r="BK262"/>
  <c r="J249"/>
  <c r="J248"/>
  <c r="J246"/>
  <c r="BK241"/>
  <c r="BK225"/>
  <c r="BK204"/>
  <c r="J193"/>
  <c r="J163"/>
  <c r="BK139"/>
  <c r="J131"/>
  <c r="BK115"/>
  <c r="J105"/>
  <c r="BK103"/>
  <c r="J99"/>
  <c i="2" r="BK175"/>
  <c r="J171"/>
  <c r="BK168"/>
  <c r="J161"/>
  <c r="BK159"/>
  <c r="J158"/>
  <c r="BK156"/>
  <c r="J153"/>
  <c r="BK150"/>
  <c r="J96"/>
  <c r="J94"/>
  <c i="1" r="AS54"/>
  <c i="4" r="J87"/>
  <c i="3" r="J299"/>
  <c r="J297"/>
  <c r="J287"/>
  <c r="BK281"/>
  <c r="BK269"/>
  <c r="J258"/>
  <c r="BK249"/>
  <c r="J237"/>
  <c r="J233"/>
  <c r="BK229"/>
  <c r="BK228"/>
  <c r="BK213"/>
  <c r="J205"/>
  <c r="J203"/>
  <c r="BK201"/>
  <c r="J197"/>
  <c r="J196"/>
  <c r="BK193"/>
  <c r="BK187"/>
  <c r="BK184"/>
  <c r="J135"/>
  <c r="BK127"/>
  <c r="BK99"/>
  <c i="2" r="BK188"/>
  <c r="J188"/>
  <c r="J186"/>
  <c r="BK183"/>
  <c r="BK180"/>
  <c r="J173"/>
  <c r="BK171"/>
  <c r="J164"/>
  <c r="J162"/>
  <c r="J159"/>
  <c r="BK155"/>
  <c r="J150"/>
  <c r="J140"/>
  <c r="J138"/>
  <c r="BK136"/>
  <c r="BK130"/>
  <c r="J123"/>
  <c r="BK110"/>
  <c r="J107"/>
  <c r="BK103"/>
  <c r="J100"/>
  <c r="BK94"/>
  <c i="4" r="BK87"/>
  <c i="3" r="J289"/>
  <c r="J283"/>
  <c r="BK273"/>
  <c r="J269"/>
  <c r="BK266"/>
  <c r="J244"/>
  <c r="BK242"/>
  <c r="J230"/>
  <c r="J228"/>
  <c r="J221"/>
  <c r="BK205"/>
  <c r="J202"/>
  <c r="BK189"/>
  <c r="J184"/>
  <c r="J182"/>
  <c r="J175"/>
  <c r="J157"/>
  <c r="J148"/>
  <c r="BK135"/>
  <c r="BK113"/>
  <c r="J106"/>
  <c i="2" r="J168"/>
  <c r="J165"/>
  <c r="BK164"/>
  <c r="BK158"/>
  <c r="J148"/>
  <c r="J136"/>
  <c r="J130"/>
  <c r="BK120"/>
  <c r="J105"/>
  <c r="BK97"/>
  <c i="4" r="F37"/>
  <c i="1" r="BD57"/>
  <c i="4" r="F36"/>
  <c i="1" r="BC57"/>
  <c i="2" l="1" r="P117"/>
  <c i="3" r="T98"/>
  <c r="P134"/>
  <c r="P158"/>
  <c r="P174"/>
  <c r="R236"/>
  <c r="BK282"/>
  <c r="J282"/>
  <c r="J73"/>
  <c r="R292"/>
  <c i="2" r="BK93"/>
  <c r="J93"/>
  <c r="J61"/>
  <c r="P109"/>
  <c r="BK160"/>
  <c r="J160"/>
  <c r="J65"/>
  <c r="P160"/>
  <c i="3" r="P98"/>
  <c r="BK134"/>
  <c r="J134"/>
  <c r="J63"/>
  <c r="R141"/>
  <c r="T147"/>
  <c r="BK174"/>
  <c r="J174"/>
  <c r="J67"/>
  <c r="BK236"/>
  <c r="J236"/>
  <c r="J69"/>
  <c r="T282"/>
  <c r="T292"/>
  <c i="2" r="R93"/>
  <c r="R109"/>
  <c r="BK185"/>
  <c r="J185"/>
  <c r="J71"/>
  <c i="3" r="P110"/>
  <c r="BK141"/>
  <c r="J141"/>
  <c r="J64"/>
  <c r="R158"/>
  <c r="R174"/>
  <c r="T236"/>
  <c r="P286"/>
  <c r="BK301"/>
  <c r="J301"/>
  <c r="J76"/>
  <c i="2" r="P93"/>
  <c r="P92"/>
  <c r="R185"/>
  <c r="R176"/>
  <c i="3" r="BK98"/>
  <c r="J98"/>
  <c r="J61"/>
  <c r="R134"/>
  <c r="BK158"/>
  <c r="J158"/>
  <c r="J66"/>
  <c r="T186"/>
  <c r="T268"/>
  <c r="T267"/>
  <c r="T286"/>
  <c r="T301"/>
  <c i="2" r="T93"/>
  <c r="R117"/>
  <c r="R160"/>
  <c r="P185"/>
  <c r="P176"/>
  <c i="3" r="BK110"/>
  <c r="J110"/>
  <c r="J62"/>
  <c r="T134"/>
  <c r="R147"/>
  <c r="P186"/>
  <c r="P268"/>
  <c r="R282"/>
  <c r="BK292"/>
  <c r="J292"/>
  <c r="J75"/>
  <c i="2" r="T117"/>
  <c r="T160"/>
  <c i="3" r="T110"/>
  <c r="T141"/>
  <c r="T158"/>
  <c r="T174"/>
  <c r="P236"/>
  <c r="BK286"/>
  <c r="J286"/>
  <c r="J74"/>
  <c r="P292"/>
  <c i="2" r="BK117"/>
  <c r="J117"/>
  <c r="J64"/>
  <c i="3" r="R110"/>
  <c r="P141"/>
  <c r="P147"/>
  <c r="R186"/>
  <c r="R268"/>
  <c r="R267"/>
  <c r="R286"/>
  <c r="R301"/>
  <c i="2" r="BK109"/>
  <c r="J109"/>
  <c r="J62"/>
  <c r="T109"/>
  <c r="T185"/>
  <c r="T176"/>
  <c i="3" r="R98"/>
  <c r="R97"/>
  <c r="R96"/>
  <c r="BK147"/>
  <c r="J147"/>
  <c r="J65"/>
  <c r="BK186"/>
  <c r="J186"/>
  <c r="J68"/>
  <c r="BK268"/>
  <c r="J268"/>
  <c r="J72"/>
  <c r="P282"/>
  <c r="P301"/>
  <c i="2" r="E81"/>
  <c r="BE107"/>
  <c r="BE115"/>
  <c r="BE126"/>
  <c r="BE140"/>
  <c r="BE173"/>
  <c r="BE178"/>
  <c r="BE183"/>
  <c r="BK182"/>
  <c r="J182"/>
  <c r="J70"/>
  <c i="3" r="J90"/>
  <c r="BE99"/>
  <c r="BE103"/>
  <c r="BE125"/>
  <c r="BE154"/>
  <c r="BE161"/>
  <c r="BE163"/>
  <c r="BE165"/>
  <c r="BE167"/>
  <c r="BE169"/>
  <c r="BE192"/>
  <c r="BE194"/>
  <c r="BE199"/>
  <c r="BE227"/>
  <c r="BE241"/>
  <c r="BE249"/>
  <c r="BE254"/>
  <c r="BE256"/>
  <c r="BE258"/>
  <c r="BE260"/>
  <c r="BE262"/>
  <c r="BE277"/>
  <c r="BE293"/>
  <c i="2" r="BE134"/>
  <c r="BE188"/>
  <c r="BK174"/>
  <c r="J174"/>
  <c r="J66"/>
  <c i="3" r="BE106"/>
  <c r="BE129"/>
  <c r="BE137"/>
  <c r="BE151"/>
  <c r="BE177"/>
  <c r="BE178"/>
  <c r="BE191"/>
  <c r="BE204"/>
  <c r="BE225"/>
  <c r="BE242"/>
  <c r="BE244"/>
  <c r="BE246"/>
  <c r="BE248"/>
  <c r="BE275"/>
  <c r="BE283"/>
  <c r="BE284"/>
  <c i="4" r="J52"/>
  <c i="2" r="J85"/>
  <c r="BE103"/>
  <c r="BE105"/>
  <c r="BE120"/>
  <c r="BE132"/>
  <c r="BE144"/>
  <c r="BE148"/>
  <c r="BE165"/>
  <c r="BE166"/>
  <c r="BE186"/>
  <c i="3" r="BE119"/>
  <c r="BE120"/>
  <c r="BE171"/>
  <c r="BE184"/>
  <c r="BE189"/>
  <c r="BE195"/>
  <c r="BE201"/>
  <c r="BE202"/>
  <c r="BE203"/>
  <c r="BE215"/>
  <c r="BE217"/>
  <c r="BE219"/>
  <c r="BE221"/>
  <c r="BE222"/>
  <c r="BE239"/>
  <c r="BE281"/>
  <c r="BE287"/>
  <c r="BE302"/>
  <c r="BE304"/>
  <c i="4" r="BE87"/>
  <c i="2" r="BE138"/>
  <c r="BE146"/>
  <c r="BE162"/>
  <c r="BE171"/>
  <c r="BK114"/>
  <c r="J114"/>
  <c r="J63"/>
  <c i="3" r="F55"/>
  <c r="BE108"/>
  <c r="BE109"/>
  <c r="BE117"/>
  <c r="BE124"/>
  <c r="BE156"/>
  <c r="BE159"/>
  <c r="BE289"/>
  <c r="BE295"/>
  <c i="2" r="F55"/>
  <c r="BE97"/>
  <c r="BE118"/>
  <c r="BE123"/>
  <c r="BE130"/>
  <c r="BE152"/>
  <c r="BE153"/>
  <c r="BE158"/>
  <c r="BE159"/>
  <c r="BE170"/>
  <c r="BE175"/>
  <c r="BK177"/>
  <c r="J177"/>
  <c r="J68"/>
  <c i="3" r="E86"/>
  <c r="BE127"/>
  <c r="BE131"/>
  <c r="BE155"/>
  <c r="BE180"/>
  <c r="BE182"/>
  <c r="BE187"/>
  <c r="BE205"/>
  <c r="BE237"/>
  <c r="BE269"/>
  <c r="BE299"/>
  <c i="2" r="BE100"/>
  <c r="BE168"/>
  <c r="BK179"/>
  <c r="J179"/>
  <c r="J69"/>
  <c i="3" r="BE111"/>
  <c r="BE113"/>
  <c r="BE145"/>
  <c r="BE175"/>
  <c r="BE200"/>
  <c r="BE213"/>
  <c r="BE228"/>
  <c r="BE266"/>
  <c r="BK265"/>
  <c r="J265"/>
  <c r="J70"/>
  <c i="2" r="BE94"/>
  <c r="BE96"/>
  <c r="BE136"/>
  <c r="BE150"/>
  <c r="BE155"/>
  <c r="BE156"/>
  <c r="BE164"/>
  <c r="BE180"/>
  <c i="3" r="BE122"/>
  <c r="BE139"/>
  <c r="BE142"/>
  <c r="BE157"/>
  <c r="BE196"/>
  <c r="BE233"/>
  <c r="BE273"/>
  <c r="BE279"/>
  <c r="BE285"/>
  <c i="4" r="E48"/>
  <c r="F55"/>
  <c i="2" r="BE110"/>
  <c r="BE112"/>
  <c r="BE161"/>
  <c i="3" r="BE105"/>
  <c r="BE115"/>
  <c r="BE135"/>
  <c r="BE148"/>
  <c r="BE193"/>
  <c r="BE197"/>
  <c r="BE209"/>
  <c r="BE229"/>
  <c r="BE230"/>
  <c r="BE271"/>
  <c r="BE291"/>
  <c r="BE297"/>
  <c i="4" r="BE85"/>
  <c r="BK84"/>
  <c r="J84"/>
  <c r="J61"/>
  <c r="BK86"/>
  <c r="J86"/>
  <c r="J62"/>
  <c i="2" r="F35"/>
  <c i="1" r="BB55"/>
  <c i="2" r="F37"/>
  <c i="1" r="BD55"/>
  <c i="3" r="F34"/>
  <c i="1" r="BA56"/>
  <c i="2" r="F36"/>
  <c i="1" r="BC55"/>
  <c i="3" r="J34"/>
  <c i="1" r="AW56"/>
  <c i="3" r="F35"/>
  <c i="1" r="BB56"/>
  <c i="4" r="F34"/>
  <c i="1" r="BA57"/>
  <c i="4" r="F35"/>
  <c i="1" r="BB57"/>
  <c i="3" r="F36"/>
  <c i="1" r="BC56"/>
  <c i="2" r="J34"/>
  <c i="1" r="AW55"/>
  <c i="2" r="F34"/>
  <c i="1" r="BA55"/>
  <c i="4" r="J34"/>
  <c i="1" r="AW57"/>
  <c i="3" r="F37"/>
  <c i="1" r="BD56"/>
  <c i="2" l="1" r="T92"/>
  <c r="T91"/>
  <c i="3" r="P97"/>
  <c r="T97"/>
  <c r="T96"/>
  <c i="2" r="R92"/>
  <c r="R91"/>
  <c i="3" r="P267"/>
  <c i="2" r="P91"/>
  <c i="1" r="AU55"/>
  <c i="3" r="BK267"/>
  <c r="J267"/>
  <c r="J71"/>
  <c i="2" r="BK176"/>
  <c r="J176"/>
  <c r="J67"/>
  <c i="3" r="BK97"/>
  <c r="J97"/>
  <c r="J60"/>
  <c i="2" r="BK92"/>
  <c r="J92"/>
  <c r="J60"/>
  <c i="4" r="BK83"/>
  <c r="J83"/>
  <c r="J60"/>
  <c i="2" r="J33"/>
  <c i="1" r="AV55"/>
  <c r="AT55"/>
  <c i="3" r="F33"/>
  <c i="1" r="AZ56"/>
  <c r="BB54"/>
  <c r="W31"/>
  <c i="3" r="J33"/>
  <c i="1" r="AV56"/>
  <c r="AT56"/>
  <c i="4" r="F33"/>
  <c i="1" r="AZ57"/>
  <c r="BD54"/>
  <c r="W33"/>
  <c r="BC54"/>
  <c r="AY54"/>
  <c r="BA54"/>
  <c r="W30"/>
  <c i="2" r="F33"/>
  <c i="1" r="AZ55"/>
  <c i="4" r="J33"/>
  <c i="1" r="AV57"/>
  <c r="AT57"/>
  <c i="3" l="1" r="P96"/>
  <c i="1" r="AU56"/>
  <c i="3" r="BK96"/>
  <c r="J96"/>
  <c r="J59"/>
  <c i="2" r="BK91"/>
  <c r="J91"/>
  <c r="J59"/>
  <c i="4" r="BK82"/>
  <c r="J82"/>
  <c r="J59"/>
  <c i="1" r="AU54"/>
  <c r="W32"/>
  <c r="AW54"/>
  <c r="AK30"/>
  <c r="AZ54"/>
  <c r="AV54"/>
  <c r="AK29"/>
  <c r="AX54"/>
  <c i="2" l="1" r="J30"/>
  <c i="1" r="AG55"/>
  <c r="AN55"/>
  <c i="3" r="J30"/>
  <c i="1" r="AG56"/>
  <c r="AN56"/>
  <c r="W29"/>
  <c i="4" r="J30"/>
  <c i="1" r="AG57"/>
  <c r="AN57"/>
  <c r="AT54"/>
  <c i="2" l="1" r="J39"/>
  <c i="3" r="J39"/>
  <c i="4" r="J39"/>
  <c i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<sst xmlns="http://schemas.openxmlformats.org/spreadsheetml/2006/main">
  <si>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</si>
  <si>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</si>
  <si>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</si>
  <si>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</si>
  <si>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</si>
  <si>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{787256cd-297c-4504-9b1c-efe99a5cc87f}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</si>
  <si>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</si>
  <si>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</si>
  <si>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</si>
  <si>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</si>
  <si>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</si>
  <si>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</si>
  <si>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</si>
  <si>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</si>
  <si>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20-025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</si>
  <si>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</si>
  <si>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</si>
  <si>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Havárie střešního pláště uhelny kotelny 106/V</t>
  </si>
  <si>
    <t>KSO:</t>
  </si>
  <si>
    <t/>
  </si>
  <si>
    <t>CC-CZ:</t>
  </si>
  <si>
    <t>Místo:</t>
  </si>
  <si>
    <t>sídliště Rozvoj, Klatovy</t>
  </si>
  <si>
    <t>Datum:</t>
  </si>
  <si>
    <t>23. 7. 2020</t>
  </si>
  <si>
    <t>Zadavatel:</t>
  </si>
  <si>
    <t>IČ:</t>
  </si>
  <si>
    <t>49760660</t>
  </si>
  <si>
    <t>KLATOVSKÁ TEPLÁRNA a.s.</t>
  </si>
  <si>
    <t>DIČ:</t>
  </si>
  <si>
    <t>Uchazeč:</t>
  </si>
  <si>
    <t>Vyplň údaj</t>
  </si>
  <si>
    <t>Projektant:</t>
  </si>
  <si>
    <t>25203231</t>
  </si>
  <si>
    <t>AREA group s.r.o.</t>
  </si>
  <si>
    <t>CZ25203231</t>
  </si>
  <si>
    <t>True</t>
  </si>
  <si>
    <t>Zpracovatel:</t>
  </si>
  <si>
    <t>Ing. Lada Franková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</si>
  <si>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</si>
  <si>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</si>
  <si>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</si>
  <si>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</si>
  <si>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</si>
  <si>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</si>
  <si>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</si>
  <si>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</si>
  <si>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</si>
  <si>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</si>
  <si>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</si>
  <si>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</si>
  <si>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</si>
  <si>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</si>
  <si>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</si>
  <si>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</si>
  <si>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</si>
  <si>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</si>
  <si>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</si>
  <si>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</si>
  <si>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</si>
  <si>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</si>
  <si>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</si>
  <si>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</si>
  <si>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</si>
  <si>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</si>
  <si>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</si>
  <si>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</si>
  <si>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</si>
  <si>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</si>
  <si>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</si>
  <si>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</si>
  <si>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</si>
  <si>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</si>
  <si>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</si>
  <si>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</si>
  <si>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</si>
  <si>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</si>
  <si>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</si>
  <si>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</si>
  <si>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</si>
  <si>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</si>
  <si>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Bourací práce</t>
  </si>
  <si>
    <t>STA</t>
  </si>
  <si>
    <t>1</t>
  </si>
  <si>
    <t>{dcd90468-4d77-4842-a61d-868e1b3674f8}</t>
  </si>
  <si>
    <t>803</t>
  </si>
  <si>
    <t>2</t>
  </si>
  <si>
    <t>AA</t>
  </si>
  <si>
    <t>Nový stav</t>
  </si>
  <si>
    <t>{45d70ed6-fb28-410b-94c9-5ff39aa2769a}</t>
  </si>
  <si>
    <t>V</t>
  </si>
  <si>
    <t>VRN</t>
  </si>
  <si>
    <t>{c52d60ec-7715-4412-ba30-0340fba72780}</t>
  </si>
  <si>
    <t>KRYCÍ LIST SOUPISU PRACÍ</t>
  </si>
  <si>
    <t>Objekt:</t>
  </si>
  <si>
    <t>A - Bourací práce</t>
  </si>
  <si>
    <t>12</t>
  </si>
  <si>
    <t>CZ-CPV:</t>
  </si>
  <si>
    <t>45000000-7</t>
  </si>
  <si>
    <t>CZ-CPA:</t>
  </si>
  <si>
    <t>41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</si>
  <si>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</si>
  <si>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</si>
  <si>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</si>
  <si>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</si>
  <si>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</si>
  <si>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</si>
  <si>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</si>
  <si>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</si>
  <si>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</si>
  <si>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</si>
  <si>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</si>
  <si>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</si>
  <si>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</si>
  <si>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</si>
  <si>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</si>
  <si>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</si>
  <si>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</si>
  <si>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</si>
  <si>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</si>
  <si>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</si>
  <si>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</si>
  <si>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</si>
  <si>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</si>
  <si>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</si>
  <si>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</si>
  <si>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</si>
  <si>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</si>
  <si>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</si>
  <si>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</si>
  <si>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</si>
  <si>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</si>
  <si>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</si>
  <si>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</si>
  <si>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</si>
  <si>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</si>
  <si>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</si>
  <si>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m2</t>
  </si>
  <si>
    <t>4</t>
  </si>
  <si>
    <t>-1484280703</t>
  </si>
  <si>
    <t>VV</t>
  </si>
  <si>
    <t>(13,3+12,2+14,2)*1,2</t>
  </si>
  <si>
    <t>113203111</t>
  </si>
  <si>
    <t>Vytrhání obrub s vybouráním lože, s přemístěním hmot na skládku na vzdálenost do 3 m nebo s naložením na dopravní prostředek z dlažebních kostek - žulové kvádry</t>
  </si>
  <si>
    <t>m</t>
  </si>
  <si>
    <t>316075076</t>
  </si>
  <si>
    <t>3</t>
  </si>
  <si>
    <t>132112111</t>
  </si>
  <si>
    <t>Hloubení rýh šířky do 800 mm ručně zapažených i nezapažených, s urovnáním dna do předepsaného profilu a spádu v hornině třídy těžitelnosti I skupiny 1 a 2 soudržných</t>
  </si>
  <si>
    <t>m3</t>
  </si>
  <si>
    <t>-1762290489</t>
  </si>
  <si>
    <t xml:space="preserve">" odkop kolem styku podlahy uhelny a kotelny" </t>
  </si>
  <si>
    <t>15,5*0,75</t>
  </si>
  <si>
    <t>132151102</t>
  </si>
  <si>
    <t>Hloubení nezapažených rýh šířky do 800 mm strojně s urovnáním dna do předepsaného profilu a spádu v hornině třídy těžitelnosti I skupiny 1 a 2 přes 20 do 50 m3</t>
  </si>
  <si>
    <t>1305968659</t>
  </si>
  <si>
    <t>" hloubení kolem stropu uhelny" (1,1+0,6)/2*0,9*(12,2+16,6+13,3)</t>
  </si>
  <si>
    <t>" odkop u styku stěny uhelny a kotelny" 2*1,2*1,2*2,3</t>
  </si>
  <si>
    <t>5</t>
  </si>
  <si>
    <t>151101201</t>
  </si>
  <si>
    <t>Zřízení pažení stěn výkopu bez rozepření nebo vzepření příložné, hloubky do 4 m</t>
  </si>
  <si>
    <t>-610656654</t>
  </si>
  <si>
    <t>" odkop u styku stěny uhelny a kotelny - pažení" 2*2,7*2,5</t>
  </si>
  <si>
    <t>6</t>
  </si>
  <si>
    <t>151101211</t>
  </si>
  <si>
    <t>Odstranění pažení stěn výkopu bez rozepření nebo vzepření s uložením pažin na vzdálenost do 3 m od okraje výkopu příložné, hloubky do 4 m</t>
  </si>
  <si>
    <t>483155824</t>
  </si>
  <si>
    <t>7</t>
  </si>
  <si>
    <t>979071012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</si>
  <si>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živicí nebo cementovou maltou</t>
  </si>
  <si>
    <t>1002120975</t>
  </si>
  <si>
    <t>" žulové kvádry" 11*0,3</t>
  </si>
  <si>
    <t>Úpravy povrchů, podlahy a osazování výplní</t>
  </si>
  <si>
    <t>8</t>
  </si>
  <si>
    <t>622135001</t>
  </si>
  <si>
    <t>Vyrovnání nerovností podkladu vnějších omítaných ploch maltou, tloušťky do 10 mm vápenocementovou stěn</t>
  </si>
  <si>
    <t>1109155630</t>
  </si>
  <si>
    <t>0,75*0,3+0,275</t>
  </si>
  <si>
    <t>9</t>
  </si>
  <si>
    <t>622525201</t>
  </si>
  <si>
    <t>Oprava tenkovrstvé omítky vnějších ploch silikátové, akrylátové, silikonové nebo silikonsilikátové stěn, v rozsahu opravované plochy do 10%</t>
  </si>
  <si>
    <t>-1218595619</t>
  </si>
  <si>
    <t>" po vybourané zídce" 1</t>
  </si>
  <si>
    <t>Trubní vedení</t>
  </si>
  <si>
    <t>10</t>
  </si>
  <si>
    <t>890411851</t>
  </si>
  <si>
    <t>Bourání šachet a jímek strojně velikosti obestavěného prostoru do 1,5 m3 z prefabrikovaných skruží</t>
  </si>
  <si>
    <t>-1347526954</t>
  </si>
  <si>
    <t>"demontáž vpusti uliční" 3,14*0,6*0,6*0,25*1,5</t>
  </si>
  <si>
    <t>Ostatní konstrukce a práce, bourání</t>
  </si>
  <si>
    <t>11</t>
  </si>
  <si>
    <t>919735113</t>
  </si>
  <si>
    <t>Řezání stávajícího živičného krytu nebo podkladu hloubky přes 100 do 150 mm</t>
  </si>
  <si>
    <t>535968453</t>
  </si>
  <si>
    <t>1,2+13,3+16,6+12,2+1,2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</si>
  <si>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</si>
  <si>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</si>
  <si>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601123722</t>
  </si>
  <si>
    <t>50*6</t>
  </si>
  <si>
    <t>300*35 'Přepočtené koeficientem množství</t>
  </si>
  <si>
    <t>13</t>
  </si>
  <si>
    <t>961031411</t>
  </si>
  <si>
    <t>Bourání základů ze zdiva cihelného na maltu cementovou</t>
  </si>
  <si>
    <t>942014325</t>
  </si>
  <si>
    <t>" ubourání stěny na výšku - styk s kotelnou" 2*2,5*2,85*0,3</t>
  </si>
  <si>
    <t>" ubourání stěny po obvodě uhelny" 0,49*0,3*(10*2+13,6)</t>
  </si>
  <si>
    <t>14</t>
  </si>
  <si>
    <t>962032240</t>
  </si>
  <si>
    <t>Bourání zdiva nadzákladového z cihel nebo tvárnic z cihel pálených nebo vápenopískových, na maltu cementovou, objemu do 1 m3</t>
  </si>
  <si>
    <t>729342793</t>
  </si>
  <si>
    <t>" příčné zdivo" 0,27*0,49*4,84*2</t>
  </si>
  <si>
    <t>" část nadezdívky" 2,5*0,75*0,3</t>
  </si>
  <si>
    <t>Součet</t>
  </si>
  <si>
    <t>962052314</t>
  </si>
  <si>
    <t>Bourání zdiva železobetonového pilířů, průřezu do 0,36 m2</t>
  </si>
  <si>
    <t>1188669656</t>
  </si>
  <si>
    <t>" pilíře ubourání" 0,5*0,5*0,49*2</t>
  </si>
  <si>
    <t>16</t>
  </si>
  <si>
    <t>963051213</t>
  </si>
  <si>
    <t>Bourání železobetonových stropů žebrových s viditelnými trámy</t>
  </si>
  <si>
    <t>1630193273</t>
  </si>
  <si>
    <t>14,2*11,2*0,31+0,2*0,5*13,6+0,2*0,5*10,5*2+0,2*0,3*(10,5*2+13,6)</t>
  </si>
  <si>
    <t>17</t>
  </si>
  <si>
    <t>965042241</t>
  </si>
  <si>
    <t>Bourání mazanin betonových nebo z litého asfaltu tl. přes 100 mm, plochy přes 4 m2</t>
  </si>
  <si>
    <t>-2033595713</t>
  </si>
  <si>
    <t>" podlaha uhelna" 15,5*0,25</t>
  </si>
  <si>
    <t>18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</si>
  <si>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</si>
  <si>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</si>
  <si>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1226076690</t>
  </si>
  <si>
    <t>" žlab kolem bourané zídky" 4,5</t>
  </si>
  <si>
    <t>19</t>
  </si>
  <si>
    <t>966008222</t>
  </si>
  <si>
    <t>Bourání odvodňovacího žlabu s odklizením a uložením vybouraného materiálu na skládku na vzdálenost do 10 m nebo s naložením na dopravní prostředek betonového nebo polymerbetonového s krycím roštem šířky přes 200 mm</t>
  </si>
  <si>
    <t>1199901454</t>
  </si>
  <si>
    <t>"žlab s mříží" 5,1+7,4</t>
  </si>
  <si>
    <t>20</t>
  </si>
  <si>
    <t>977151126</t>
  </si>
  <si>
    <t>Jádrové vrty diamantovými korunkami do stavebních materiálů (železobetonu, betonu, cihel, obkladů, dlažeb, kamene) průměru přes 200 do 225 mm</t>
  </si>
  <si>
    <t>-1053122869</t>
  </si>
  <si>
    <t>" napojení dešťové kanalizace" 0,5</t>
  </si>
  <si>
    <t>" napojení drenáže" 0,5</t>
  </si>
  <si>
    <t>977211112</t>
  </si>
  <si>
    <t>Řezání konstrukcí stěnovou pilou železobetonových průměru řezané výztuže do 16 mm hloubka řezu přes 200 do 350 mm</t>
  </si>
  <si>
    <t>317691272</t>
  </si>
  <si>
    <t>"úroveň stropu" 16,5</t>
  </si>
  <si>
    <t>22</t>
  </si>
  <si>
    <t>977211122</t>
  </si>
  <si>
    <t>Řezání konstrukcí stěnovou pilou z cihel nebo tvárnic hloubka řezu přes 200 do 350 mm</t>
  </si>
  <si>
    <t>-2019724473</t>
  </si>
  <si>
    <t>"řezání stěn" 2*4,2</t>
  </si>
  <si>
    <t>23</t>
  </si>
  <si>
    <t>721140806</t>
  </si>
  <si>
    <t>Demontáž potrubí z litinových trub odpadních nebo dešťových přes 100 do DN 200</t>
  </si>
  <si>
    <t>975540220</t>
  </si>
  <si>
    <t>" demontáž dešťová kanal." 7+3</t>
  </si>
  <si>
    <t>24</t>
  </si>
  <si>
    <t>733120832</t>
  </si>
  <si>
    <t>Demontáž potrubí z trubek ocelových hladkých Ø přes 89 do 133</t>
  </si>
  <si>
    <t>-1860036803</t>
  </si>
  <si>
    <t>11*2</t>
  </si>
  <si>
    <t>25</t>
  </si>
  <si>
    <t>713410863</t>
  </si>
  <si>
    <t>Odstranění tepelné izolace potrubí a ohybů pásy nebo rohožemi s povrchovou úpravou hliníkovou fólií připevněnými samolepící hliníkovou páskou potrubí, tloušťka izolace přes 50 mm</t>
  </si>
  <si>
    <t>2016494028</t>
  </si>
  <si>
    <t>26</t>
  </si>
  <si>
    <t>767641805</t>
  </si>
  <si>
    <t>Demontáž dveřních zárubní odřezáním od upevnění, plochy dveří přes 2,5 do 4,5 m2</t>
  </si>
  <si>
    <t>kus</t>
  </si>
  <si>
    <t>-799005592</t>
  </si>
  <si>
    <t>"rám posuvných dveří" 1</t>
  </si>
  <si>
    <t>27</t>
  </si>
  <si>
    <t>767691823</t>
  </si>
  <si>
    <t>Ostatní práce - vyvěšení nebo zavěšení kovových křídel plochy přes 2 m2</t>
  </si>
  <si>
    <t>1894219834</t>
  </si>
  <si>
    <t>28</t>
  </si>
  <si>
    <t>751398825</t>
  </si>
  <si>
    <t>Demontáž ostatních zařízení větrací mřížky stěnové, průřezu přes 0,200 m2</t>
  </si>
  <si>
    <t>1731100478</t>
  </si>
  <si>
    <t>" větrací šachta" 2</t>
  </si>
  <si>
    <t>29</t>
  </si>
  <si>
    <t>9951R</t>
  </si>
  <si>
    <t>Kropení staveniště proti prašnosti</t>
  </si>
  <si>
    <t>1562609769</t>
  </si>
  <si>
    <t>30</t>
  </si>
  <si>
    <t>9952R</t>
  </si>
  <si>
    <t>Demontáž elektrorozvodů - povrchové rozvody a svítidla</t>
  </si>
  <si>
    <t>Kč</t>
  </si>
  <si>
    <t>176119345</t>
  </si>
  <si>
    <t>997</t>
  </si>
  <si>
    <t>Přesun sutě</t>
  </si>
  <si>
    <t>31</t>
  </si>
  <si>
    <t>997013501</t>
  </si>
  <si>
    <t>Odvoz suti a vybouraných hmot na skládku nebo meziskládku se složením, na vzdálenost do 1 km</t>
  </si>
  <si>
    <t>t</t>
  </si>
  <si>
    <t>1110704815</t>
  </si>
  <si>
    <t>32</t>
  </si>
  <si>
    <t>997013509</t>
  </si>
  <si>
    <t>Odvoz suti a vybouraných hmot na skládku nebo meziskládku se složením, na vzdálenost Příplatek k ceně za každý další i započatý 1 km přes 1 km</t>
  </si>
  <si>
    <t>759278490</t>
  </si>
  <si>
    <t>259,372*10 'Přepočtené koeficientem množství</t>
  </si>
  <si>
    <t>33</t>
  </si>
  <si>
    <t>997013511</t>
  </si>
  <si>
    <t>Odvoz suti a vybouraných hmot z meziskládky na skládku s naložením a se složením, na vzdálenost do 1 km</t>
  </si>
  <si>
    <t>-2012717879</t>
  </si>
  <si>
    <t>34</t>
  </si>
  <si>
    <t>997013814</t>
  </si>
  <si>
    <t>Poplatek za uložení stavebního odpadu na skládce (skládkovné) z izolačních materiálů zatříděného do Katalogu odpadů pod kódem 17 06 04</t>
  </si>
  <si>
    <t>953572422</t>
  </si>
  <si>
    <t>35</t>
  </si>
  <si>
    <t>997013861</t>
  </si>
  <si>
    <t>Poplatek za uložení stavebního odpadu na recyklační skládce (skládkovné) z prostého betonu zatříděného do Katalogu odpadů pod kódem 17 01 01</t>
  </si>
  <si>
    <t>-2048259138</t>
  </si>
  <si>
    <t>0,814+16,585+8,5256+1,5756+26,25</t>
  </si>
  <si>
    <t>36</t>
  </si>
  <si>
    <t>997013862</t>
  </si>
  <si>
    <t>Poplatek za uložení stavebního odpadu na recyklační skládce (skládkovné) z armovaného betonu zatříděného do Katalogu odpadů pod kódem 17 01 01</t>
  </si>
  <si>
    <t>-498018213</t>
  </si>
  <si>
    <t>0,588+131,611</t>
  </si>
  <si>
    <t>37</t>
  </si>
  <si>
    <t>997013863</t>
  </si>
  <si>
    <t>Poplatek za uložení stavebního odpadu na recyklační skládce (skládkovné) cihelného zatříděného do Katalogu odpadů pod kódem 17 01 02</t>
  </si>
  <si>
    <t>-1422604678</t>
  </si>
  <si>
    <t>38</t>
  </si>
  <si>
    <t>997013873</t>
  </si>
  <si>
    <t>Poplatek za uložení stavebního odpadu na recyklační skládce (skládkovné) zeminy a kamení zatříděného do Katalogu odpadů pod kódem 17 05 04</t>
  </si>
  <si>
    <t>276633789</t>
  </si>
  <si>
    <t>"zemina, prach" 52,5</t>
  </si>
  <si>
    <t>39</t>
  </si>
  <si>
    <t>997013875</t>
  </si>
  <si>
    <t>Poplatek za uložení stavebního odpadu na recyklační skládce (skládkovné) asfaltového bez obsahu dehtu zatříděného do Katalogu odpadů pod kódem 17 03 02</t>
  </si>
  <si>
    <t>-1328783615</t>
  </si>
  <si>
    <t>998</t>
  </si>
  <si>
    <t>Přesun hmot</t>
  </si>
  <si>
    <t>40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</si>
  <si>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</si>
  <si>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</si>
  <si>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1935872291</t>
  </si>
  <si>
    <t>PSV</t>
  </si>
  <si>
    <t>Práce a dodávky PSV</t>
  </si>
  <si>
    <t>721</t>
  </si>
  <si>
    <t>Zdravotechnika - vnitřní kanalizace</t>
  </si>
  <si>
    <t>721210823</t>
  </si>
  <si>
    <t>Demontáž kanalizačního příslušenství střešních vtoků DN 125</t>
  </si>
  <si>
    <t>1828294127</t>
  </si>
  <si>
    <t>764</t>
  </si>
  <si>
    <t>Konstrukce klempířské</t>
  </si>
  <si>
    <t>42</t>
  </si>
  <si>
    <t>764002841</t>
  </si>
  <si>
    <t>Demontáž klempířských konstrukcí oplechování horních ploch zdí a nadezdívek do suti</t>
  </si>
  <si>
    <t>-282111918</t>
  </si>
  <si>
    <t>"zídka bouraná" 2,5</t>
  </si>
  <si>
    <t>766</t>
  </si>
  <si>
    <t>Konstrukce truhlářské</t>
  </si>
  <si>
    <t>43</t>
  </si>
  <si>
    <t>766691914</t>
  </si>
  <si>
    <t>Ostatní práce vyvěšení nebo zavěšení křídel s případným uložením a opětovným zavěšením po provedení stavebních změn dřevěných dveřních, plochy do 2 m2</t>
  </si>
  <si>
    <t>-78734313</t>
  </si>
  <si>
    <t>" dveře mezi uhelnou a kotelnou" 1</t>
  </si>
  <si>
    <t>767</t>
  </si>
  <si>
    <t>Konstrukce zámečnické</t>
  </si>
  <si>
    <t>44</t>
  </si>
  <si>
    <t>767641800</t>
  </si>
  <si>
    <t>Demontáž dveřních zárubní odřezáním od upevnění, plochy dveří do 2,5 m2</t>
  </si>
  <si>
    <t>1661397791</t>
  </si>
  <si>
    <t>" zárubeň mezi kotelnou a uhelnou" 1,000</t>
  </si>
  <si>
    <t>45</t>
  </si>
  <si>
    <t>9953R</t>
  </si>
  <si>
    <t>Vyklizení prostoru pro zasypání</t>
  </si>
  <si>
    <t>915097463</t>
  </si>
  <si>
    <t>10,7*13,6</t>
  </si>
  <si>
    <t>AA - Nový stav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</si>
  <si>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</si>
  <si>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</si>
  <si>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</si>
  <si>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5-10 - Nová skladba S2</t>
  </si>
  <si>
    <t xml:space="preserve">    5-11 - Skladba ozelenění - S4</t>
  </si>
  <si>
    <t xml:space="preserve">    711 - Izolace proti vodě, vlhkosti a plynům</t>
  </si>
  <si>
    <t xml:space="preserve">    712 - Povlakové krytiny</t>
  </si>
  <si>
    <t xml:space="preserve">    783 - Dokončovací práce - nátěry</t>
  </si>
  <si>
    <t xml:space="preserve">    784 - Dokončovací práce - malby a tapety</t>
  </si>
  <si>
    <t>174151102</t>
  </si>
  <si>
    <t>Zásyp sypaninou z jakékoliv horniny strojně s uložením výkopku ve vrstvách se zhutněním v uzavřených prostorách s urovnáním povrchu zásypu</t>
  </si>
  <si>
    <t>1592202991</t>
  </si>
  <si>
    <t>13,6*10,35*2,1+11,6*15,4*0,55</t>
  </si>
  <si>
    <t>"rýha po žlabu" (5+7,5)*0,5*0,35</t>
  </si>
  <si>
    <t>M</t>
  </si>
  <si>
    <t>1 11R</t>
  </si>
  <si>
    <t>Tříděná zemina zhutnitelná ( např. Zavlekov)</t>
  </si>
  <si>
    <t>1485085970</t>
  </si>
  <si>
    <t>396,036*1,6 'Přepočtené koeficientem množství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</si>
  <si>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</si>
  <si>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</si>
  <si>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-432214364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</si>
  <si>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</si>
  <si>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</si>
  <si>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255443301</t>
  </si>
  <si>
    <t>396,036*24 'Přepočtené koeficientem množství</t>
  </si>
  <si>
    <t>167151121</t>
  </si>
  <si>
    <t>Nakládání, skládání a překládání neulehlého výkopku nebo sypaniny strojně skládání nebo překládání, z hornin třídy těžitelnosti I, skupiny 1 až 3</t>
  </si>
  <si>
    <t>-417191885</t>
  </si>
  <si>
    <t>181951112</t>
  </si>
  <si>
    <t>Úprava pláně vyrovnáním výškových rozdílů strojně v hornině třídy těžitelnosti I, skupiny 1 až 3 se zhutněním</t>
  </si>
  <si>
    <t>-1671061805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</si>
  <si>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</si>
  <si>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</si>
  <si>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</si>
  <si>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-1809669874</t>
  </si>
  <si>
    <t>16*3,14*(0,2*0,2-0,05*0,05)</t>
  </si>
  <si>
    <t>211971110</t>
  </si>
  <si>
    <t>Zřízení opláštění výplně z geotextilie odvodňovacích žeber nebo trativodů v rýze nebo zářezu se stěnami šikmými o sklonu do 1:2</t>
  </si>
  <si>
    <t>389330890</t>
  </si>
  <si>
    <t>16*3,14*0,4</t>
  </si>
  <si>
    <t>69311197</t>
  </si>
  <si>
    <t>geotextilie netkaná separační, ochranná, filtrační, drenážní PES(70%)+PP(30%) 200g/m2</t>
  </si>
  <si>
    <t>1314835009</t>
  </si>
  <si>
    <t>20,096*1,15 'Přepočtené koeficientem množství</t>
  </si>
  <si>
    <t>212572111</t>
  </si>
  <si>
    <t>Lože pro trativody ze štěrkopísku tříděného</t>
  </si>
  <si>
    <t>362599318</t>
  </si>
  <si>
    <t>16*0,5*0,1</t>
  </si>
  <si>
    <t>212755213</t>
  </si>
  <si>
    <t>Trativody bez lože z drenážních trubek plastových flexibilních D 80 mm</t>
  </si>
  <si>
    <t>-574908380</t>
  </si>
  <si>
    <t>274321411</t>
  </si>
  <si>
    <t>Základy z betonu železového (bez výztuže) pasy z betonu bez zvláštních nároků na prostředí tř. C 20/25</t>
  </si>
  <si>
    <t>246035685</t>
  </si>
  <si>
    <t>(4,25+0,8*2+2,49+7,46)*0,5*0,5</t>
  </si>
  <si>
    <t>274351121</t>
  </si>
  <si>
    <t>Bednění základů pasů rovné zřízení</t>
  </si>
  <si>
    <t>-1357396895</t>
  </si>
  <si>
    <t>" vnější strana pasu" 0,5*(0,5+4,25+0,8*2+2,5+7,5+0,5)</t>
  </si>
  <si>
    <t>274351122</t>
  </si>
  <si>
    <t>Bednění základů pasů rovné odstranění</t>
  </si>
  <si>
    <t>-1097577485</t>
  </si>
  <si>
    <t>274361821</t>
  </si>
  <si>
    <t>Výztuž základů pasů z betonářské oceli 10 505 (R) nebo BSt 500</t>
  </si>
  <si>
    <t>921178418</t>
  </si>
  <si>
    <t>((4,25+0,8*2+2,49+7,46)/0,25+1)*1*2*1,208*0,001</t>
  </si>
  <si>
    <t>279113144</t>
  </si>
  <si>
    <t>Základové zdi z tvárnic ztraceného bednění včetně výplně z betonu bez zvláštních nároků na vliv prostředí třídy C 20/25, tloušťky zdiva přes 250 do 300 mm</t>
  </si>
  <si>
    <t>-1931038542</t>
  </si>
  <si>
    <t>(4,75+0,8*2+1,49+7,96)*3,9</t>
  </si>
  <si>
    <t>279234311</t>
  </si>
  <si>
    <t>Zdivo základové z cihel pálených stěn z cihel plných, dl. 290 mm P 20 M, na maltu MC-5 až MC-10</t>
  </si>
  <si>
    <t>1657498833</t>
  </si>
  <si>
    <t>"otvor v kotelně" 0,95*2,1*0,3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</si>
  <si>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</si>
  <si>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</si>
  <si>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-540681841</t>
  </si>
  <si>
    <t>" svisle"((4,25+0,8*2+2,49+7,46)/0,25+1)*4*2*1,208*0,001</t>
  </si>
  <si>
    <t>3,9/0,25*(4,25+0,8*2+2,49+7,46)*2*0,617*0,001*1,1</t>
  </si>
  <si>
    <t>Svislé a kompletní konstrukce</t>
  </si>
  <si>
    <t>310237241</t>
  </si>
  <si>
    <t>Zazdívka otvorů ve zdivu nadzákladovém cihlami pálenými plochy přes 0,09 m2 do 0,25 m2, ve zdi tl. do 300 mm</t>
  </si>
  <si>
    <t>-55246525</t>
  </si>
  <si>
    <t>"ze dvou stran" 2</t>
  </si>
  <si>
    <t>311113142</t>
  </si>
  <si>
    <t>Nadzákladové zdi z tvárnic ztraceného bednění hladkých, včetně výplně z betonu třídy C 20/25, tloušťky zdiva přes 150 do 200 mm</t>
  </si>
  <si>
    <t>-1454987678</t>
  </si>
  <si>
    <t>" doplnění zdiva nad terénem" 0,3*0,2*(4,3+3)</t>
  </si>
  <si>
    <t>345321414</t>
  </si>
  <si>
    <t>Zídky atikové, poprsní, schodišťové a zábradelní z betonu železového bez výztuže tř. C 20/25</t>
  </si>
  <si>
    <t>1167813571</t>
  </si>
  <si>
    <t>"zhlaví stěny nad terénem" (4,4+3+5)*0,5*0,1+(0,8*2+2,09)*0,3*0,1</t>
  </si>
  <si>
    <t>Vodorovné konstrukce</t>
  </si>
  <si>
    <t>451573111</t>
  </si>
  <si>
    <t>Lože pod potrubí, stoky a drobné objekty v otevřeném výkopu z písku a štěrkopísku do 63 mm</t>
  </si>
  <si>
    <t>1595181542</t>
  </si>
  <si>
    <t>" lože pod vpusti" 1*1*0,1*2</t>
  </si>
  <si>
    <t>"pod dešťovou kan" (2+15,5)*0,6*0,1</t>
  </si>
  <si>
    <t>452313151</t>
  </si>
  <si>
    <t>Podkladní a zajišťovací konstrukce z betonu prostého v otevřeném výkopu bloky pro potrubí z betonu tř. C 20/25</t>
  </si>
  <si>
    <t>-954880405</t>
  </si>
  <si>
    <t>" podbet. vpusť" 0,5*0,5*0,8*2</t>
  </si>
  <si>
    <t>5-10</t>
  </si>
  <si>
    <t>Nová skladba S2</t>
  </si>
  <si>
    <t>171152501</t>
  </si>
  <si>
    <t>Zhutnění podloží pod násypy z rostlé horniny třídy těžitelnosti I a II, skupiny 1 až 4 z hornin soudružných a nesoudržných</t>
  </si>
  <si>
    <t>531714368</t>
  </si>
  <si>
    <t>" viz situace C.2" 190</t>
  </si>
  <si>
    <t>564861111</t>
  </si>
  <si>
    <t>Podklad ze štěrkodrti ŠD s rozprostřením a zhutněním, po zhutnění tl. 200 mm</t>
  </si>
  <si>
    <t>-595634948</t>
  </si>
  <si>
    <t>564952111</t>
  </si>
  <si>
    <t>Podklad z mechanicky zpevněného kameniva MZK (minerální beton) s rozprostřením a s hutněním, po zhutnění tl. 150 mm</t>
  </si>
  <si>
    <t>-1559815069</t>
  </si>
  <si>
    <t>565165121</t>
  </si>
  <si>
    <t>Asfaltový beton vrstva podkladní ACP 16 (obalované kamenivo střednězrnné - OKS) s rozprostřením a zhutněním v pruhu šířky přes 3 m, po zhutnění tl. 80 mm</t>
  </si>
  <si>
    <t>1949313545</t>
  </si>
  <si>
    <t>573211108</t>
  </si>
  <si>
    <t>Postřik spojovací PS bez posypu kamenivem z asfaltu silničního, v množství 0,40 kg/m2</t>
  </si>
  <si>
    <t>975757057</t>
  </si>
  <si>
    <t>577134141</t>
  </si>
  <si>
    <t>Asfaltový beton vrstva obrusná ACO 11 (ABS) s rozprostřením a se zhutněním z modifikovaného asfaltu v pruhu šířky přes 3 m, po zhutnění tl. 40 mm</t>
  </si>
  <si>
    <t>-92158684</t>
  </si>
  <si>
    <t>5-11</t>
  </si>
  <si>
    <t>Skladba ozelenění - S4</t>
  </si>
  <si>
    <t>181006111</t>
  </si>
  <si>
    <t>Rozprostření zemin schopných zúrodnění v rovině a ve sklonu do 1:5, tloušťka vrstvy do 0,10 m</t>
  </si>
  <si>
    <t>1006865503</t>
  </si>
  <si>
    <t>" viz situace C.2" 11</t>
  </si>
  <si>
    <t>10371500</t>
  </si>
  <si>
    <t>substrát pro trávníky VL</t>
  </si>
  <si>
    <t>1715831049</t>
  </si>
  <si>
    <t>11*0,1</t>
  </si>
  <si>
    <t>181351003</t>
  </si>
  <si>
    <t>Rozprostření a urovnání ornice v rovině nebo ve svahu sklonu do 1:5 strojně při souvislé ploše do 100 m2, tl. vrstvy do 200 mm</t>
  </si>
  <si>
    <t>828851816</t>
  </si>
  <si>
    <t>181411131</t>
  </si>
  <si>
    <t>Založení trávníku na půdě předem připravené plochy do 1000 m2 výsevem včetně utažení parkového v rovině nebo na svahu do 1:5</t>
  </si>
  <si>
    <t>219698563</t>
  </si>
  <si>
    <t>00572420</t>
  </si>
  <si>
    <t>osivo směs travní parková okrasná</t>
  </si>
  <si>
    <t>kg</t>
  </si>
  <si>
    <t>-574830148</t>
  </si>
  <si>
    <t>11*0,015 'Přepočtené koeficientem množství</t>
  </si>
  <si>
    <t>184802111</t>
  </si>
  <si>
    <t>Chemické odplevelení půdy před založením kultury, trávníku nebo zpevněných ploch o výměře jednotlivě přes 20 m2 v rovině nebo na svahu do 1:5 postřikem na široko</t>
  </si>
  <si>
    <t>-1588184851</t>
  </si>
  <si>
    <t>185804311</t>
  </si>
  <si>
    <t>Zalití rostlin vodou plochy záhonů jednotlivě do 20 m2</t>
  </si>
  <si>
    <t>-46681176</t>
  </si>
  <si>
    <t>11*0,1 'Přepočtené koeficientem množství</t>
  </si>
  <si>
    <t>612331141</t>
  </si>
  <si>
    <t>Omítka cementová vnitřních ploch nanášená ručně dvouvrstvá, tloušťky jádrové omítky do 10 mm a tloušťky štuku do 3 mm štuková plstí hlazená svislých konstrukcí stěn</t>
  </si>
  <si>
    <t>-1581714655</t>
  </si>
  <si>
    <t>"zazděný otvor" 1,5*2,5</t>
  </si>
  <si>
    <t>622131121</t>
  </si>
  <si>
    <t>Podkladní a spojovací vrstva vnějších omítaných ploch penetrace akrylát-silikonová nanášená ručně stěn</t>
  </si>
  <si>
    <t>805822328</t>
  </si>
  <si>
    <t>622211001</t>
  </si>
  <si>
    <t>Montáž kontaktního zateplení lepením a mechanickým kotvením z polystyrenových desek nebo z kombinovaných desek na vnější stěny, tloušťky desek do 40 mm</t>
  </si>
  <si>
    <t>1166049770</t>
  </si>
  <si>
    <t>16*0,5</t>
  </si>
  <si>
    <t>28376360</t>
  </si>
  <si>
    <t>deska z polystyrénu XPS, hrana rovná a strukturovaný povrch λ=0,034 tl 20mm</t>
  </si>
  <si>
    <t>-559956559</t>
  </si>
  <si>
    <t>8*1,02 'Přepočtené koeficientem množství</t>
  </si>
  <si>
    <t>622335103</t>
  </si>
  <si>
    <t>Oprava cementové omítky vnějších ploch hladké stěn, v rozsahu opravované plochy přes 30 do 50%</t>
  </si>
  <si>
    <t>-1226043016</t>
  </si>
  <si>
    <t>" větrací šachta oprava po zazdění otvorů" (1,35+1,5)*2*1,35</t>
  </si>
  <si>
    <t>622511111</t>
  </si>
  <si>
    <t>Omítka tenkovrstvá akrylátová vnějších ploch probarvená, včetně penetrace podkladu mozaiková střednězrnná stěn</t>
  </si>
  <si>
    <t>-1598454213</t>
  </si>
  <si>
    <t>871315221</t>
  </si>
  <si>
    <t>Kanalizační potrubí z tvrdého PVC v otevřeném výkopu ve sklonu do 20 %, hladkého plnostěnného jednovrstvého, tuhost třídy SN 8 DN 160</t>
  </si>
  <si>
    <t>716142934</t>
  </si>
  <si>
    <t>2+7,5</t>
  </si>
  <si>
    <t>871355221</t>
  </si>
  <si>
    <t>Kanalizační potrubí z tvrdého PVC v otevřeném výkopu ve sklonu do 20 %, hladkého plnostěnného jednovrstvého, tuhost třídy SN 8 DN 200</t>
  </si>
  <si>
    <t>1245882699</t>
  </si>
  <si>
    <t>3,5+8,5</t>
  </si>
  <si>
    <t>877265211</t>
  </si>
  <si>
    <t>Montáž tvarovek na kanalizačním potrubí z trub z plastu z tvrdého PVC nebo z polypropylenu v otevřeném výkopu jednoosých DN 110</t>
  </si>
  <si>
    <t>2027014601</t>
  </si>
  <si>
    <t>46</t>
  </si>
  <si>
    <t>28654529</t>
  </si>
  <si>
    <t>uzavírací zátka drenážního potrubí systému budov DN 80</t>
  </si>
  <si>
    <t>-998408741</t>
  </si>
  <si>
    <t>47</t>
  </si>
  <si>
    <t>28654512</t>
  </si>
  <si>
    <t>koleno drenážního systému budov 90° DN 80</t>
  </si>
  <si>
    <t>-2041998999</t>
  </si>
  <si>
    <t>48</t>
  </si>
  <si>
    <t>28654515</t>
  </si>
  <si>
    <t>tvarovka T-kus drenážního systému budov DN 80</t>
  </si>
  <si>
    <t>-666080868</t>
  </si>
  <si>
    <t>49</t>
  </si>
  <si>
    <t>28654511</t>
  </si>
  <si>
    <t>spojovací hrdlo drenážního systému budov DN 80</t>
  </si>
  <si>
    <t>87442742</t>
  </si>
  <si>
    <t>50</t>
  </si>
  <si>
    <t>877315211</t>
  </si>
  <si>
    <t>Montáž tvarovek na kanalizačním potrubí z trub z plastu z tvrdého PVC nebo z polypropylenu v otevřeném výkopu jednoosých DN 160</t>
  </si>
  <si>
    <t>1624963871</t>
  </si>
  <si>
    <t>51</t>
  </si>
  <si>
    <t>28611361</t>
  </si>
  <si>
    <t>koleno kanalizační PVC KG 160x45°</t>
  </si>
  <si>
    <t>-1672026947</t>
  </si>
  <si>
    <t>52</t>
  </si>
  <si>
    <t>28617245</t>
  </si>
  <si>
    <t>redukce kanalizační PP DN 200/150</t>
  </si>
  <si>
    <t>1882422950</t>
  </si>
  <si>
    <t>53</t>
  </si>
  <si>
    <t>877355211</t>
  </si>
  <si>
    <t>Montáž tvarovek na kanalizačním potrubí z trub z plastu z tvrdého PVC nebo z polypropylenu v otevřeném výkopu jednoosých DN 200</t>
  </si>
  <si>
    <t>1714210003</t>
  </si>
  <si>
    <t>54</t>
  </si>
  <si>
    <t>28611366</t>
  </si>
  <si>
    <t>koleno kanalizace PVC KG 200x45°</t>
  </si>
  <si>
    <t>989538918</t>
  </si>
  <si>
    <t>55</t>
  </si>
  <si>
    <t>877355221</t>
  </si>
  <si>
    <t>Montáž tvarovek na kanalizačním potrubí z trub z plastu z tvrdého PVC nebo z polypropylenu v otevřeném výkopu dvouosých DN 200</t>
  </si>
  <si>
    <t>-525817920</t>
  </si>
  <si>
    <t>56</t>
  </si>
  <si>
    <t>28611921</t>
  </si>
  <si>
    <t>odbočka kanalizační plastová PP s hrdlem KG 200/200/45°</t>
  </si>
  <si>
    <t>463171658</t>
  </si>
  <si>
    <t>57</t>
  </si>
  <si>
    <t>895941311</t>
  </si>
  <si>
    <t>Zřízení vpusti kanalizační uliční z betonových dílců typ UVB-50</t>
  </si>
  <si>
    <t>955569134</t>
  </si>
  <si>
    <t>58</t>
  </si>
  <si>
    <t>59223852</t>
  </si>
  <si>
    <t>dno pro uliční vpusť s kalovou prohlubní betonové 450x300x50mm</t>
  </si>
  <si>
    <t>-228219964</t>
  </si>
  <si>
    <t>"sk2" 1</t>
  </si>
  <si>
    <t>"sk1"1</t>
  </si>
  <si>
    <t>59</t>
  </si>
  <si>
    <t>59223854</t>
  </si>
  <si>
    <t>skruž pro uliční vpusť s výtokovým otvorem PVC betonová 450x350x50mm</t>
  </si>
  <si>
    <t>-1284161457</t>
  </si>
  <si>
    <t>60</t>
  </si>
  <si>
    <t>59223860</t>
  </si>
  <si>
    <t>skruž pro uliční vpusť středová betonová 450x195x50mm</t>
  </si>
  <si>
    <t>1985400671</t>
  </si>
  <si>
    <t>61</t>
  </si>
  <si>
    <t>59223857</t>
  </si>
  <si>
    <t>skruž pro uliční vpusť horní betonová 450x295x50mm</t>
  </si>
  <si>
    <t>-1734603869</t>
  </si>
  <si>
    <t>62</t>
  </si>
  <si>
    <t>59223862</t>
  </si>
  <si>
    <t>skruž pro uliční vpusť středová betonová 450x295x50mm</t>
  </si>
  <si>
    <t>1690514627</t>
  </si>
  <si>
    <t>63</t>
  </si>
  <si>
    <t>8 11R</t>
  </si>
  <si>
    <t>konus uliční vpusť</t>
  </si>
  <si>
    <t>ks</t>
  </si>
  <si>
    <t>1475777180</t>
  </si>
  <si>
    <t>64</t>
  </si>
  <si>
    <t>452112111</t>
  </si>
  <si>
    <t>Osazení betonových dílců prstenců nebo rámů pod poklopy a mříže, výšky do 100 mm</t>
  </si>
  <si>
    <t>1791161514</t>
  </si>
  <si>
    <t>65</t>
  </si>
  <si>
    <t>59224011</t>
  </si>
  <si>
    <t>prstenec šachtový vyrovnávací betonový 625x100x60mm</t>
  </si>
  <si>
    <t>-538654050</t>
  </si>
  <si>
    <t>66</t>
  </si>
  <si>
    <t>59223866</t>
  </si>
  <si>
    <t>skruž pro uliční vpusť přechodová betonová 450-270x295x50m</t>
  </si>
  <si>
    <t>-1622683295</t>
  </si>
  <si>
    <t>67</t>
  </si>
  <si>
    <t>899203112</t>
  </si>
  <si>
    <t>Osazení mříží litinových včetně rámů a košů na bahno pro třídu zatížení B125, C250</t>
  </si>
  <si>
    <t>-727473303</t>
  </si>
  <si>
    <t>68</t>
  </si>
  <si>
    <t>8 12R</t>
  </si>
  <si>
    <t>MŘÍŽ s rámem C250 500x300 mm(KM18P)</t>
  </si>
  <si>
    <t>-735570993</t>
  </si>
  <si>
    <t>69</t>
  </si>
  <si>
    <t>8 13R</t>
  </si>
  <si>
    <t>Mříž s rámem D400 (KM12)</t>
  </si>
  <si>
    <t>-102454899</t>
  </si>
  <si>
    <t>70</t>
  </si>
  <si>
    <t>59223871</t>
  </si>
  <si>
    <t>Kalový koš pozinkovaný 600 mm</t>
  </si>
  <si>
    <t>1830662578</t>
  </si>
  <si>
    <t>71</t>
  </si>
  <si>
    <t>59223871.1</t>
  </si>
  <si>
    <t>Kalový koš pozinkovaný, oválný 575 mm</t>
  </si>
  <si>
    <t>969634055</t>
  </si>
  <si>
    <t>72</t>
  </si>
  <si>
    <t>9 11R</t>
  </si>
  <si>
    <t>D+M VĚTRACÍ MŘÍŽKA S PROTIDEŠŤOVOU ŽALUZIÍ POZINKOVANÝ PLECH tl. 1,0 mm, POVRCHOVÁ ÚPRAVA BÍLÝ PRÁŠKOVÝ LAK, SÍŤKA PROTI HMYZU ZE SKELNÉHO VLÁKNA_x000d_
PŘEDPOKLÁDANÝ ROZMĚR 250 x 600 mm, ZAMĚŘIT NA STAVBĚ</t>
  </si>
  <si>
    <t>-1211579092</t>
  </si>
  <si>
    <t>" pol. P1 viz výkres nový stav" 2</t>
  </si>
  <si>
    <t>73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</si>
  <si>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</si>
  <si>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</si>
  <si>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1880878685</t>
  </si>
  <si>
    <t>" viz situace C.2" 6</t>
  </si>
  <si>
    <t>74</t>
  </si>
  <si>
    <t>59217034</t>
  </si>
  <si>
    <t>obrubník betonový silniční 1000x150x300mm</t>
  </si>
  <si>
    <t>-717398445</t>
  </si>
  <si>
    <t>75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</si>
  <si>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</si>
  <si>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</si>
  <si>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12180606</t>
  </si>
  <si>
    <t>" viz situace C.2" 22</t>
  </si>
  <si>
    <t>76</t>
  </si>
  <si>
    <t>59218002</t>
  </si>
  <si>
    <t>krajník betonový silniční 500x250x100mm</t>
  </si>
  <si>
    <t>-305472355</t>
  </si>
  <si>
    <t>22*1,02 'Přepočtené koeficientem množství</t>
  </si>
  <si>
    <t>77</t>
  </si>
  <si>
    <t>916241213</t>
  </si>
  <si>
    <t>Osazení obrubníku kamenného se zřízením lože, s vyplněním a zatřením spár cementovou maltou stojatého s boční opěrou z betonu prostého, do lože z betonu prostého</t>
  </si>
  <si>
    <t>-567014933</t>
  </si>
  <si>
    <t>"žulové kvádry dle situace"11</t>
  </si>
  <si>
    <t>78</t>
  </si>
  <si>
    <t>58380005</t>
  </si>
  <si>
    <t>obrubník kamenný žulový přímý 200x250mm( možno využít stávající, vybourané)</t>
  </si>
  <si>
    <t>755603570</t>
  </si>
  <si>
    <t>79</t>
  </si>
  <si>
    <t>916991121</t>
  </si>
  <si>
    <t>Lože pod obrubníky, krajníky nebo obruby z dlažebních kostek z betonu prostého</t>
  </si>
  <si>
    <t>129519053</t>
  </si>
  <si>
    <t>"odvodň. žlab" 1,5*0,15*0,6</t>
  </si>
  <si>
    <t>" pod krajník" 22*0,15*0,3</t>
  </si>
  <si>
    <t>" pod siln obrub" 6*0,15*0,3</t>
  </si>
  <si>
    <t>80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</si>
  <si>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</si>
  <si>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</si>
  <si>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988869978</t>
  </si>
  <si>
    <t>1,2+13,3+16,6+12,2+1,2+5*0,5</t>
  </si>
  <si>
    <t>81</t>
  </si>
  <si>
    <t>-1610178143</t>
  </si>
  <si>
    <t>(1,2+13,3+16,6+12,2+1,2+5*0,5)</t>
  </si>
  <si>
    <t>82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</si>
  <si>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</si>
  <si>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</si>
  <si>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-1591049157</t>
  </si>
  <si>
    <t>"u vpusti u domu" 1,5</t>
  </si>
  <si>
    <t>83</t>
  </si>
  <si>
    <t>59227035</t>
  </si>
  <si>
    <t>žlab odvodňovací betonový 510x 650x157mm</t>
  </si>
  <si>
    <t>229920977</t>
  </si>
  <si>
    <t>1,5*1,02 'Přepočtené koeficientem množství</t>
  </si>
  <si>
    <t>84</t>
  </si>
  <si>
    <t>949101111</t>
  </si>
  <si>
    <t>Lešení pomocné pracovní pro objekty pozemních staveb pro zatížení do 150 kg/m2, o výšce lešeňové podlahy do 1,9 m</t>
  </si>
  <si>
    <t>-570627477</t>
  </si>
  <si>
    <t>" pro malbu" 6*1</t>
  </si>
  <si>
    <t>" pro izolaci" 16*1,5</t>
  </si>
  <si>
    <t>85</t>
  </si>
  <si>
    <t>686640805</t>
  </si>
  <si>
    <t>711</t>
  </si>
  <si>
    <t>Izolace proti vodě, vlhkosti a plynům</t>
  </si>
  <si>
    <t>86</t>
  </si>
  <si>
    <t>711112001</t>
  </si>
  <si>
    <t>Provedení izolace proti zemní vlhkosti natěradly a tmely za studena na ploše svislé S nátěrem penetračním</t>
  </si>
  <si>
    <t>1515936032</t>
  </si>
  <si>
    <t>16,000*4,1</t>
  </si>
  <si>
    <t>87</t>
  </si>
  <si>
    <t>11163150</t>
  </si>
  <si>
    <t>lak penetrační asfaltový</t>
  </si>
  <si>
    <t>1698394206</t>
  </si>
  <si>
    <t>65,6*0,00035 'Přepočtené koeficientem množství</t>
  </si>
  <si>
    <t>88</t>
  </si>
  <si>
    <t>711142559</t>
  </si>
  <si>
    <t>Provedení izolace proti zemní vlhkosti pásy přitavením NAIP na ploše svislé S</t>
  </si>
  <si>
    <t>899569320</t>
  </si>
  <si>
    <t>16*4,5*2</t>
  </si>
  <si>
    <t>89</t>
  </si>
  <si>
    <t>62832134</t>
  </si>
  <si>
    <t>pás asfaltový natavitelný oxidovaný tl 4,0mm typu V60 S40 s vložkou ze skleněné rohože, s jemnozrnným minerálním posypem</t>
  </si>
  <si>
    <t>-2034139391</t>
  </si>
  <si>
    <t>144*1,2 'Přepočtené koeficientem množství</t>
  </si>
  <si>
    <t>90</t>
  </si>
  <si>
    <t>711161122</t>
  </si>
  <si>
    <t>Izolace proti zemní vlhkosti a beztlakové vodě nopovými fóliemi na ploše vodorovné V vrstva ochranná, odvětrávací a drenážní s nakašírovanou filtrační textilií výška nopku 8,0 mm, tl. fólie do 0,6 mm</t>
  </si>
  <si>
    <t>1037417099</t>
  </si>
  <si>
    <t>" izolace ztrac. bednění" 16*4,5</t>
  </si>
  <si>
    <t>91</t>
  </si>
  <si>
    <t>711161384</t>
  </si>
  <si>
    <t>Izolace proti zemní vlhkosti a beztlakové vodě nopovými fóliemi ostatní ukončení izolace provětrávací lištou</t>
  </si>
  <si>
    <t>478801378</t>
  </si>
  <si>
    <t>" ukončení nopové izol" 16</t>
  </si>
  <si>
    <t>92</t>
  </si>
  <si>
    <t>998711101</t>
  </si>
  <si>
    <t>Přesun hmot pro izolace proti vodě, vlhkosti a plynům stanovený z hmotnosti přesunovaného materiálu vodorovná dopravní vzdálenost do 50 m v objektech výšky do 6 m</t>
  </si>
  <si>
    <t>1536485408</t>
  </si>
  <si>
    <t>712</t>
  </si>
  <si>
    <t>Povlakové krytiny</t>
  </si>
  <si>
    <t>93</t>
  </si>
  <si>
    <t>712998005</t>
  </si>
  <si>
    <t>Provedení povlakové krytiny střech - ostatní práce montáž odvodňovacího prvku atikového chrliče z PVC na dešťovou vodu DN 125</t>
  </si>
  <si>
    <t>-65038145</t>
  </si>
  <si>
    <t>94</t>
  </si>
  <si>
    <t>56231129</t>
  </si>
  <si>
    <t xml:space="preserve">pojistný přepad ploché střechy s manžetou pro asfaltovou hydroizolaci  DN 50, DN 75, DN 110, DN 125 - dl.900mm</t>
  </si>
  <si>
    <t>-1786523726</t>
  </si>
  <si>
    <t>95</t>
  </si>
  <si>
    <t>998712101</t>
  </si>
  <si>
    <t>Přesun hmot pro povlakové krytiny stanovený z hmotnosti přesunovaného materiálu vodorovná dopravní vzdálenost do 50 m v objektech výšky do 6 m</t>
  </si>
  <si>
    <t>1945539920</t>
  </si>
  <si>
    <t>96</t>
  </si>
  <si>
    <t>764011423</t>
  </si>
  <si>
    <t>Dilatační lišta z pozinkovaného plechu připojovací, včetně tmelení rš 150 mm</t>
  </si>
  <si>
    <t>2075363762</t>
  </si>
  <si>
    <t xml:space="preserve">"pol p2 výkres nového stavu"  16,500</t>
  </si>
  <si>
    <t>97</t>
  </si>
  <si>
    <t>764215408</t>
  </si>
  <si>
    <t>Oplechování horních ploch zdí a nadezdívek (atik) z pozinkovaného plechu celoplošně lepené rš 750 mm</t>
  </si>
  <si>
    <t>-469230648</t>
  </si>
  <si>
    <t>"pol p2 viz výkres nový stav" 16,5</t>
  </si>
  <si>
    <t>98</t>
  </si>
  <si>
    <t>998764101</t>
  </si>
  <si>
    <t>Přesun hmot pro konstrukce klempířské stanovený z hmotnosti přesunovaného materiálu vodorovná dopravní vzdálenost do 50 m v objektech výšky do 6 m</t>
  </si>
  <si>
    <t>717485335</t>
  </si>
  <si>
    <t>783</t>
  </si>
  <si>
    <t>Dokončovací práce - nátěry</t>
  </si>
  <si>
    <t>99</t>
  </si>
  <si>
    <t>783000103</t>
  </si>
  <si>
    <t>Zakrývání konstrukcí včetně pozdějšího odkrytí podlah nebo vodorovných ploch položením fólie</t>
  </si>
  <si>
    <t>-1237119180</t>
  </si>
  <si>
    <t>" podlaha ve stávající kotelně zakrytí při výmalbě" 6*2</t>
  </si>
  <si>
    <t>100</t>
  </si>
  <si>
    <t>58124842</t>
  </si>
  <si>
    <t>fólie pro malířské potřeby zakrývací tl 7µ 4x5m</t>
  </si>
  <si>
    <t>1010743706</t>
  </si>
  <si>
    <t>12*1,05 'Přepočtené koeficientem množství</t>
  </si>
  <si>
    <t>101</t>
  </si>
  <si>
    <t>783801503</t>
  </si>
  <si>
    <t>Příprava podkladu omítek před provedením nátěru omytí tlakovou vodou</t>
  </si>
  <si>
    <t>467995078</t>
  </si>
  <si>
    <t>102</t>
  </si>
  <si>
    <t>783827425</t>
  </si>
  <si>
    <t>Krycí (ochranný ) nátěr omítek dvojnásobný hladkých omítek hladkých, zrnitých tenkovrstvých nebo štukových stupně členitosti 1 a 2 silikonový</t>
  </si>
  <si>
    <t>-1714991505</t>
  </si>
  <si>
    <t>784</t>
  </si>
  <si>
    <t>Dokončovací práce - malby a tapety</t>
  </si>
  <si>
    <t>103</t>
  </si>
  <si>
    <t>784181121</t>
  </si>
  <si>
    <t>Penetrace podkladu jednonásobná hloubková v místnostech výšky do 3,80 m</t>
  </si>
  <si>
    <t>2030773996</t>
  </si>
  <si>
    <t>6*3,5</t>
  </si>
  <si>
    <t>104</t>
  </si>
  <si>
    <t>784221101</t>
  </si>
  <si>
    <t>Malby z malířských směsí otěruvzdorných za sucha dvojnásobné, bílé za sucha otěruvzdorné dobře v místnostech výšky do 3,80 m</t>
  </si>
  <si>
    <t>-736448103</t>
  </si>
  <si>
    <t>V - VRN</t>
  </si>
  <si>
    <t>VRN - Vedlejší rozpočtové náklady</t>
  </si>
  <si>
    <t xml:space="preserve">    VRN3 - Zařízení staveniště</t>
  </si>
  <si>
    <t xml:space="preserve">    VRN4 - Inženýrská činnost</t>
  </si>
  <si>
    <t>Vedlejší rozpočtové náklady</t>
  </si>
  <si>
    <t>VRN3</t>
  </si>
  <si>
    <t>Zařízení staveniště</t>
  </si>
  <si>
    <t>030001000</t>
  </si>
  <si>
    <t>1024</t>
  </si>
  <si>
    <t>335008609</t>
  </si>
  <si>
    <t>VRN4</t>
  </si>
  <si>
    <t>Inženýrská činnost</t>
  </si>
  <si>
    <t>041403000</t>
  </si>
  <si>
    <t>Koordinátor BOZP na staveništi</t>
  </si>
  <si>
    <t>1737111617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</si>
</sst>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20-025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Havárie střešního pláště uhelny kotelny 106/V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sídliště Rozvoj, Klatovy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23. 7. 2020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KLATOVSKÁ TEPLÁRNA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AREA group s.r.o.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>Ing. Lada Franková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'A - Bourací práce'!J30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'A - Bourací práce'!P91</f>
        <v>0</v>
      </c>
      <c r="AV55" s="120">
        <f>'A - Bourací práce'!J33</f>
        <v>0</v>
      </c>
      <c r="AW55" s="120">
        <f>'A - Bourací práce'!J34</f>
        <v>0</v>
      </c>
      <c r="AX55" s="120">
        <f>'A - Bourací práce'!J35</f>
        <v>0</v>
      </c>
      <c r="AY55" s="120">
        <f>'A - Bourací práce'!J36</f>
        <v>0</v>
      </c>
      <c r="AZ55" s="120">
        <f>'A - Bourací práce'!F33</f>
        <v>0</v>
      </c>
      <c r="BA55" s="120">
        <f>'A - Bourací práce'!F34</f>
        <v>0</v>
      </c>
      <c r="BB55" s="120">
        <f>'A - Bourací práce'!F35</f>
        <v>0</v>
      </c>
      <c r="BC55" s="120">
        <f>'A - Bourací práce'!F36</f>
        <v>0</v>
      </c>
      <c r="BD55" s="122">
        <f>'A - Bourací práce'!F37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85</v>
      </c>
      <c r="CM55" s="123" t="s">
        <v>86</v>
      </c>
    </row>
    <row r="56" s="7" customFormat="1" ht="16.5" customHeight="1">
      <c r="A56" s="111" t="s">
        <v>79</v>
      </c>
      <c r="B56" s="112"/>
      <c r="C56" s="113"/>
      <c r="D56" s="114" t="s">
        <v>87</v>
      </c>
      <c r="E56" s="114"/>
      <c r="F56" s="114"/>
      <c r="G56" s="114"/>
      <c r="H56" s="114"/>
      <c r="I56" s="115"/>
      <c r="J56" s="114" t="s">
        <v>88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'AA - Nový stav'!J30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82</v>
      </c>
      <c r="AR56" s="118"/>
      <c r="AS56" s="119">
        <v>0</v>
      </c>
      <c r="AT56" s="120">
        <f>ROUND(SUM(AV56:AW56),2)</f>
        <v>0</v>
      </c>
      <c r="AU56" s="121">
        <f>'AA - Nový stav'!P96</f>
        <v>0</v>
      </c>
      <c r="AV56" s="120">
        <f>'AA - Nový stav'!J33</f>
        <v>0</v>
      </c>
      <c r="AW56" s="120">
        <f>'AA - Nový stav'!J34</f>
        <v>0</v>
      </c>
      <c r="AX56" s="120">
        <f>'AA - Nový stav'!J35</f>
        <v>0</v>
      </c>
      <c r="AY56" s="120">
        <f>'AA - Nový stav'!J36</f>
        <v>0</v>
      </c>
      <c r="AZ56" s="120">
        <f>'AA - Nový stav'!F33</f>
        <v>0</v>
      </c>
      <c r="BA56" s="120">
        <f>'AA - Nový stav'!F34</f>
        <v>0</v>
      </c>
      <c r="BB56" s="120">
        <f>'AA - Nový stav'!F35</f>
        <v>0</v>
      </c>
      <c r="BC56" s="120">
        <f>'AA - Nový stav'!F36</f>
        <v>0</v>
      </c>
      <c r="BD56" s="122">
        <f>'AA - Nový stav'!F37</f>
        <v>0</v>
      </c>
      <c r="BE56" s="7"/>
      <c r="BT56" s="123" t="s">
        <v>83</v>
      </c>
      <c r="BV56" s="123" t="s">
        <v>77</v>
      </c>
      <c r="BW56" s="123" t="s">
        <v>89</v>
      </c>
      <c r="BX56" s="123" t="s">
        <v>5</v>
      </c>
      <c r="CL56" s="123" t="s">
        <v>85</v>
      </c>
      <c r="CM56" s="123" t="s">
        <v>86</v>
      </c>
    </row>
    <row r="57" s="7" customFormat="1" ht="16.5" customHeight="1">
      <c r="A57" s="111" t="s">
        <v>79</v>
      </c>
      <c r="B57" s="112"/>
      <c r="C57" s="113"/>
      <c r="D57" s="114" t="s">
        <v>90</v>
      </c>
      <c r="E57" s="114"/>
      <c r="F57" s="114"/>
      <c r="G57" s="114"/>
      <c r="H57" s="114"/>
      <c r="I57" s="115"/>
      <c r="J57" s="114" t="s">
        <v>91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'V - VRN'!J30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82</v>
      </c>
      <c r="AR57" s="118"/>
      <c r="AS57" s="124">
        <v>0</v>
      </c>
      <c r="AT57" s="125">
        <f>ROUND(SUM(AV57:AW57),2)</f>
        <v>0</v>
      </c>
      <c r="AU57" s="126">
        <f>'V - VRN'!P82</f>
        <v>0</v>
      </c>
      <c r="AV57" s="125">
        <f>'V - VRN'!J33</f>
        <v>0</v>
      </c>
      <c r="AW57" s="125">
        <f>'V - VRN'!J34</f>
        <v>0</v>
      </c>
      <c r="AX57" s="125">
        <f>'V - VRN'!J35</f>
        <v>0</v>
      </c>
      <c r="AY57" s="125">
        <f>'V - VRN'!J36</f>
        <v>0</v>
      </c>
      <c r="AZ57" s="125">
        <f>'V - VRN'!F33</f>
        <v>0</v>
      </c>
      <c r="BA57" s="125">
        <f>'V - VRN'!F34</f>
        <v>0</v>
      </c>
      <c r="BB57" s="125">
        <f>'V - VRN'!F35</f>
        <v>0</v>
      </c>
      <c r="BC57" s="125">
        <f>'V - VRN'!F36</f>
        <v>0</v>
      </c>
      <c r="BD57" s="127">
        <f>'V - VRN'!F37</f>
        <v>0</v>
      </c>
      <c r="BE57" s="7"/>
      <c r="BT57" s="123" t="s">
        <v>83</v>
      </c>
      <c r="BV57" s="123" t="s">
        <v>77</v>
      </c>
      <c r="BW57" s="123" t="s">
        <v>92</v>
      </c>
      <c r="BX57" s="123" t="s">
        <v>5</v>
      </c>
      <c r="CL57" s="123" t="s">
        <v>19</v>
      </c>
      <c r="CM57" s="123" t="s">
        <v>86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vh1BYX8WjYO9N5ArHCm8giwBTNcd6BL9RZWxacaIvkDPdj4E3z0HVI6yzwRwbl/5VBhXyB0cZUEnRwXZf88TLw==" hashValue="IqAXlJetCSBhLZPwWFhfDpi2D3JvMelE1GF74/QyfQZOpsdY144n/7xUARc9ht7VrgDiqAA1pNWpEvzAf53SB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A - Bourací práce'!C2" display="/"/>
    <hyperlink ref="A56" location="'AA - Nový stav'!C2" display="/"/>
    <hyperlink ref="A57" location="'V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Havárie střešního pláště uhelny kotelny 106/V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85</v>
      </c>
      <c r="G11" s="38"/>
      <c r="H11" s="38"/>
      <c r="I11" s="132" t="s">
        <v>20</v>
      </c>
      <c r="J11" s="136" t="s">
        <v>96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23. 7. 2020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38" t="s">
        <v>97</v>
      </c>
      <c r="E13" s="38"/>
      <c r="F13" s="139" t="s">
        <v>98</v>
      </c>
      <c r="G13" s="38"/>
      <c r="H13" s="38"/>
      <c r="I13" s="138" t="s">
        <v>99</v>
      </c>
      <c r="J13" s="139" t="s">
        <v>100</v>
      </c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35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38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0"/>
      <c r="B27" s="141"/>
      <c r="C27" s="140"/>
      <c r="D27" s="140"/>
      <c r="E27" s="142" t="s">
        <v>40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5" t="s">
        <v>41</v>
      </c>
      <c r="E30" s="38"/>
      <c r="F30" s="38"/>
      <c r="G30" s="38"/>
      <c r="H30" s="38"/>
      <c r="I30" s="38"/>
      <c r="J30" s="146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4"/>
      <c r="E31" s="144"/>
      <c r="F31" s="144"/>
      <c r="G31" s="144"/>
      <c r="H31" s="144"/>
      <c r="I31" s="144"/>
      <c r="J31" s="144"/>
      <c r="K31" s="144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7" t="s">
        <v>43</v>
      </c>
      <c r="G32" s="38"/>
      <c r="H32" s="38"/>
      <c r="I32" s="147" t="s">
        <v>42</v>
      </c>
      <c r="J32" s="147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8" t="s">
        <v>45</v>
      </c>
      <c r="E33" s="132" t="s">
        <v>46</v>
      </c>
      <c r="F33" s="149">
        <f>ROUND((SUM(BE91:BE189)),  2)</f>
        <v>0</v>
      </c>
      <c r="G33" s="38"/>
      <c r="H33" s="38"/>
      <c r="I33" s="150">
        <v>0.20999999999999999</v>
      </c>
      <c r="J33" s="149">
        <f>ROUND(((SUM(BE91:BE189))*I33),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9">
        <f>ROUND((SUM(BF91:BF189)),  2)</f>
        <v>0</v>
      </c>
      <c r="G34" s="38"/>
      <c r="H34" s="38"/>
      <c r="I34" s="150">
        <v>0.14999999999999999</v>
      </c>
      <c r="J34" s="149">
        <f>ROUND(((SUM(BF91:BF189))*I34),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9">
        <f>ROUND((SUM(BG91:BG189)),  2)</f>
        <v>0</v>
      </c>
      <c r="G35" s="38"/>
      <c r="H35" s="38"/>
      <c r="I35" s="150">
        <v>0.20999999999999999</v>
      </c>
      <c r="J35" s="149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9">
        <f>ROUND((SUM(BH91:BH189)),  2)</f>
        <v>0</v>
      </c>
      <c r="G36" s="38"/>
      <c r="H36" s="38"/>
      <c r="I36" s="150">
        <v>0.14999999999999999</v>
      </c>
      <c r="J36" s="149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9">
        <f>ROUND((SUM(BI91:BI189)),  2)</f>
        <v>0</v>
      </c>
      <c r="G37" s="38"/>
      <c r="H37" s="38"/>
      <c r="I37" s="150">
        <v>0</v>
      </c>
      <c r="J37" s="149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2" t="str">
        <f>E7</f>
        <v>Havárie střešního pláště uhelny kotelny 106/V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A - Bourací práce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sídliště Rozvoj, Klatovy</v>
      </c>
      <c r="G52" s="40"/>
      <c r="H52" s="40"/>
      <c r="I52" s="32" t="s">
        <v>23</v>
      </c>
      <c r="J52" s="72" t="str">
        <f>IF(J12="","",J12)</f>
        <v>23. 7. 2020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KLATOVSKÁ TEPLÁRNA a.s.</v>
      </c>
      <c r="G54" s="40"/>
      <c r="H54" s="40"/>
      <c r="I54" s="32" t="s">
        <v>32</v>
      </c>
      <c r="J54" s="36" t="str">
        <f>E21</f>
        <v>AREA group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>Ing. Lada Franková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6" t="s">
        <v>73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hidden="1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J114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109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110</v>
      </c>
      <c r="E65" s="176"/>
      <c r="F65" s="176"/>
      <c r="G65" s="176"/>
      <c r="H65" s="176"/>
      <c r="I65" s="176"/>
      <c r="J65" s="177">
        <f>J160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111</v>
      </c>
      <c r="E66" s="176"/>
      <c r="F66" s="176"/>
      <c r="G66" s="176"/>
      <c r="H66" s="176"/>
      <c r="I66" s="176"/>
      <c r="J66" s="177">
        <f>J174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7"/>
      <c r="C67" s="168"/>
      <c r="D67" s="169" t="s">
        <v>112</v>
      </c>
      <c r="E67" s="170"/>
      <c r="F67" s="170"/>
      <c r="G67" s="170"/>
      <c r="H67" s="170"/>
      <c r="I67" s="170"/>
      <c r="J67" s="171">
        <f>J176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73"/>
      <c r="C68" s="174"/>
      <c r="D68" s="175" t="s">
        <v>113</v>
      </c>
      <c r="E68" s="176"/>
      <c r="F68" s="176"/>
      <c r="G68" s="176"/>
      <c r="H68" s="176"/>
      <c r="I68" s="176"/>
      <c r="J68" s="177">
        <f>J177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3"/>
      <c r="C69" s="174"/>
      <c r="D69" s="175" t="s">
        <v>114</v>
      </c>
      <c r="E69" s="176"/>
      <c r="F69" s="176"/>
      <c r="G69" s="176"/>
      <c r="H69" s="176"/>
      <c r="I69" s="176"/>
      <c r="J69" s="177">
        <f>J179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3"/>
      <c r="C70" s="174"/>
      <c r="D70" s="175" t="s">
        <v>115</v>
      </c>
      <c r="E70" s="176"/>
      <c r="F70" s="176"/>
      <c r="G70" s="176"/>
      <c r="H70" s="176"/>
      <c r="I70" s="176"/>
      <c r="J70" s="177">
        <f>J182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3"/>
      <c r="C71" s="174"/>
      <c r="D71" s="175" t="s">
        <v>116</v>
      </c>
      <c r="E71" s="176"/>
      <c r="F71" s="176"/>
      <c r="G71" s="176"/>
      <c r="H71" s="176"/>
      <c r="I71" s="176"/>
      <c r="J71" s="177">
        <f>J185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hidden="1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hidden="1"/>
    <row r="75" hidden="1"/>
    <row r="76" hidden="1"/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117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2" t="str">
        <f>E7</f>
        <v>Havárie střešního pláště uhelny kotelny 106/V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94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A - Bourací práce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sídliště Rozvoj, Klatovy</v>
      </c>
      <c r="G85" s="40"/>
      <c r="H85" s="40"/>
      <c r="I85" s="32" t="s">
        <v>23</v>
      </c>
      <c r="J85" s="72" t="str">
        <f>IF(J12="","",J12)</f>
        <v>23. 7. 2020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KLATOVSKÁ TEPLÁRNA a.s.</v>
      </c>
      <c r="G87" s="40"/>
      <c r="H87" s="40"/>
      <c r="I87" s="32" t="s">
        <v>32</v>
      </c>
      <c r="J87" s="36" t="str">
        <f>E21</f>
        <v>AREA group s.r.o.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30</v>
      </c>
      <c r="D88" s="40"/>
      <c r="E88" s="40"/>
      <c r="F88" s="27" t="str">
        <f>IF(E18="","",E18)</f>
        <v>Vyplň údaj</v>
      </c>
      <c r="G88" s="40"/>
      <c r="H88" s="40"/>
      <c r="I88" s="32" t="s">
        <v>37</v>
      </c>
      <c r="J88" s="36" t="str">
        <f>E24</f>
        <v>Ing. Lada Franková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9"/>
      <c r="B90" s="180"/>
      <c r="C90" s="181" t="s">
        <v>118</v>
      </c>
      <c r="D90" s="182" t="s">
        <v>60</v>
      </c>
      <c r="E90" s="182" t="s">
        <v>56</v>
      </c>
      <c r="F90" s="182" t="s">
        <v>57</v>
      </c>
      <c r="G90" s="182" t="s">
        <v>119</v>
      </c>
      <c r="H90" s="182" t="s">
        <v>120</v>
      </c>
      <c r="I90" s="182" t="s">
        <v>121</v>
      </c>
      <c r="J90" s="183" t="s">
        <v>103</v>
      </c>
      <c r="K90" s="184" t="s">
        <v>122</v>
      </c>
      <c r="L90" s="185"/>
      <c r="M90" s="92" t="s">
        <v>19</v>
      </c>
      <c r="N90" s="93" t="s">
        <v>45</v>
      </c>
      <c r="O90" s="93" t="s">
        <v>123</v>
      </c>
      <c r="P90" s="93" t="s">
        <v>124</v>
      </c>
      <c r="Q90" s="93" t="s">
        <v>125</v>
      </c>
      <c r="R90" s="93" t="s">
        <v>126</v>
      </c>
      <c r="S90" s="93" t="s">
        <v>127</v>
      </c>
      <c r="T90" s="94" t="s">
        <v>128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38"/>
      <c r="B91" s="39"/>
      <c r="C91" s="99" t="s">
        <v>129</v>
      </c>
      <c r="D91" s="40"/>
      <c r="E91" s="40"/>
      <c r="F91" s="40"/>
      <c r="G91" s="40"/>
      <c r="H91" s="40"/>
      <c r="I91" s="40"/>
      <c r="J91" s="186">
        <f>BK91</f>
        <v>0</v>
      </c>
      <c r="K91" s="40"/>
      <c r="L91" s="44"/>
      <c r="M91" s="95"/>
      <c r="N91" s="187"/>
      <c r="O91" s="96"/>
      <c r="P91" s="188">
        <f>P92+P176</f>
        <v>0</v>
      </c>
      <c r="Q91" s="96"/>
      <c r="R91" s="188">
        <f>R92+R176</f>
        <v>0.030268</v>
      </c>
      <c r="S91" s="96"/>
      <c r="T91" s="189">
        <f>T92+T176</f>
        <v>259.37175500000001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74</v>
      </c>
      <c r="AU91" s="17" t="s">
        <v>104</v>
      </c>
      <c r="BK91" s="190">
        <f>BK92+BK176</f>
        <v>0</v>
      </c>
    </row>
    <row r="92" s="12" customFormat="1" ht="25.92" customHeight="1">
      <c r="A92" s="12"/>
      <c r="B92" s="191"/>
      <c r="C92" s="192"/>
      <c r="D92" s="193" t="s">
        <v>74</v>
      </c>
      <c r="E92" s="194" t="s">
        <v>130</v>
      </c>
      <c r="F92" s="194" t="s">
        <v>131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P93+P109+P114+P117+P160+P174</f>
        <v>0</v>
      </c>
      <c r="Q92" s="199"/>
      <c r="R92" s="200">
        <f>R93+R109+R114+R117+R160+R174</f>
        <v>0.030268</v>
      </c>
      <c r="S92" s="199"/>
      <c r="T92" s="201">
        <f>T93+T109+T114+T117+T160+T174</f>
        <v>259.28976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83</v>
      </c>
      <c r="AT92" s="203" t="s">
        <v>74</v>
      </c>
      <c r="AU92" s="203" t="s">
        <v>75</v>
      </c>
      <c r="AY92" s="202" t="s">
        <v>132</v>
      </c>
      <c r="BK92" s="204">
        <f>BK93+BK109+BK114+BK117+BK160+BK174</f>
        <v>0</v>
      </c>
    </row>
    <row r="93" s="12" customFormat="1" ht="22.8" customHeight="1">
      <c r="A93" s="12"/>
      <c r="B93" s="191"/>
      <c r="C93" s="192"/>
      <c r="D93" s="193" t="s">
        <v>74</v>
      </c>
      <c r="E93" s="205" t="s">
        <v>83</v>
      </c>
      <c r="F93" s="205" t="s">
        <v>133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SUM(P94:P108)</f>
        <v>0</v>
      </c>
      <c r="Q93" s="199"/>
      <c r="R93" s="200">
        <f>SUM(R94:R108)</f>
        <v>0.0094500000000000001</v>
      </c>
      <c r="S93" s="199"/>
      <c r="T93" s="201">
        <f>SUM(T94:T108)</f>
        <v>16.204239999999999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83</v>
      </c>
      <c r="AT93" s="203" t="s">
        <v>74</v>
      </c>
      <c r="AU93" s="203" t="s">
        <v>83</v>
      </c>
      <c r="AY93" s="202" t="s">
        <v>132</v>
      </c>
      <c r="BK93" s="204">
        <f>SUM(BK94:BK108)</f>
        <v>0</v>
      </c>
    </row>
    <row r="94" s="2" customFormat="1" ht="55.5" customHeight="1">
      <c r="A94" s="38"/>
      <c r="B94" s="39"/>
      <c r="C94" s="207" t="s">
        <v>83</v>
      </c>
      <c r="D94" s="207" t="s">
        <v>134</v>
      </c>
      <c r="E94" s="208" t="s">
        <v>135</v>
      </c>
      <c r="F94" s="209" t="s">
        <v>136</v>
      </c>
      <c r="G94" s="210" t="s">
        <v>137</v>
      </c>
      <c r="H94" s="211">
        <v>47.640000000000001</v>
      </c>
      <c r="I94" s="212"/>
      <c r="J94" s="213">
        <f>ROUND(I94*H94,2)</f>
        <v>0</v>
      </c>
      <c r="K94" s="214"/>
      <c r="L94" s="44"/>
      <c r="M94" s="215" t="s">
        <v>19</v>
      </c>
      <c r="N94" s="216" t="s">
        <v>46</v>
      </c>
      <c r="O94" s="84"/>
      <c r="P94" s="217">
        <f>O94*H94</f>
        <v>0</v>
      </c>
      <c r="Q94" s="217">
        <v>0</v>
      </c>
      <c r="R94" s="217">
        <f>Q94*H94</f>
        <v>0</v>
      </c>
      <c r="S94" s="217">
        <v>0.316</v>
      </c>
      <c r="T94" s="218">
        <f>S94*H94</f>
        <v>15.05424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9" t="s">
        <v>138</v>
      </c>
      <c r="AT94" s="219" t="s">
        <v>134</v>
      </c>
      <c r="AU94" s="219" t="s">
        <v>86</v>
      </c>
      <c r="AY94" s="17" t="s">
        <v>132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7" t="s">
        <v>83</v>
      </c>
      <c r="BK94" s="220">
        <f>ROUND(I94*H94,2)</f>
        <v>0</v>
      </c>
      <c r="BL94" s="17" t="s">
        <v>138</v>
      </c>
      <c r="BM94" s="219" t="s">
        <v>139</v>
      </c>
    </row>
    <row r="95" s="13" customFormat="1">
      <c r="A95" s="13"/>
      <c r="B95" s="221"/>
      <c r="C95" s="222"/>
      <c r="D95" s="223" t="s">
        <v>140</v>
      </c>
      <c r="E95" s="224" t="s">
        <v>19</v>
      </c>
      <c r="F95" s="225" t="s">
        <v>141</v>
      </c>
      <c r="G95" s="222"/>
      <c r="H95" s="226">
        <v>47.640000000000001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2" t="s">
        <v>140</v>
      </c>
      <c r="AU95" s="232" t="s">
        <v>86</v>
      </c>
      <c r="AV95" s="13" t="s">
        <v>86</v>
      </c>
      <c r="AW95" s="13" t="s">
        <v>36</v>
      </c>
      <c r="AX95" s="13" t="s">
        <v>83</v>
      </c>
      <c r="AY95" s="232" t="s">
        <v>132</v>
      </c>
    </row>
    <row r="96" s="2" customFormat="1" ht="44.25" customHeight="1">
      <c r="A96" s="38"/>
      <c r="B96" s="39"/>
      <c r="C96" s="207" t="s">
        <v>86</v>
      </c>
      <c r="D96" s="207" t="s">
        <v>134</v>
      </c>
      <c r="E96" s="208" t="s">
        <v>142</v>
      </c>
      <c r="F96" s="209" t="s">
        <v>143</v>
      </c>
      <c r="G96" s="210" t="s">
        <v>144</v>
      </c>
      <c r="H96" s="211">
        <v>10</v>
      </c>
      <c r="I96" s="212"/>
      <c r="J96" s="213">
        <f>ROUND(I96*H96,2)</f>
        <v>0</v>
      </c>
      <c r="K96" s="214"/>
      <c r="L96" s="44"/>
      <c r="M96" s="215" t="s">
        <v>19</v>
      </c>
      <c r="N96" s="216" t="s">
        <v>46</v>
      </c>
      <c r="O96" s="84"/>
      <c r="P96" s="217">
        <f>O96*H96</f>
        <v>0</v>
      </c>
      <c r="Q96" s="217">
        <v>0</v>
      </c>
      <c r="R96" s="217">
        <f>Q96*H96</f>
        <v>0</v>
      </c>
      <c r="S96" s="217">
        <v>0.11500000000000001</v>
      </c>
      <c r="T96" s="218">
        <f>S96*H96</f>
        <v>1.1500000000000001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9" t="s">
        <v>138</v>
      </c>
      <c r="AT96" s="219" t="s">
        <v>134</v>
      </c>
      <c r="AU96" s="219" t="s">
        <v>86</v>
      </c>
      <c r="AY96" s="17" t="s">
        <v>132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7" t="s">
        <v>83</v>
      </c>
      <c r="BK96" s="220">
        <f>ROUND(I96*H96,2)</f>
        <v>0</v>
      </c>
      <c r="BL96" s="17" t="s">
        <v>138</v>
      </c>
      <c r="BM96" s="219" t="s">
        <v>145</v>
      </c>
    </row>
    <row r="97" s="2" customFormat="1" ht="44.25" customHeight="1">
      <c r="A97" s="38"/>
      <c r="B97" s="39"/>
      <c r="C97" s="207" t="s">
        <v>146</v>
      </c>
      <c r="D97" s="207" t="s">
        <v>134</v>
      </c>
      <c r="E97" s="208" t="s">
        <v>147</v>
      </c>
      <c r="F97" s="209" t="s">
        <v>148</v>
      </c>
      <c r="G97" s="210" t="s">
        <v>149</v>
      </c>
      <c r="H97" s="211">
        <v>11.625</v>
      </c>
      <c r="I97" s="212"/>
      <c r="J97" s="213">
        <f>ROUND(I97*H97,2)</f>
        <v>0</v>
      </c>
      <c r="K97" s="214"/>
      <c r="L97" s="44"/>
      <c r="M97" s="215" t="s">
        <v>19</v>
      </c>
      <c r="N97" s="216" t="s">
        <v>46</v>
      </c>
      <c r="O97" s="84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9" t="s">
        <v>138</v>
      </c>
      <c r="AT97" s="219" t="s">
        <v>134</v>
      </c>
      <c r="AU97" s="219" t="s">
        <v>86</v>
      </c>
      <c r="AY97" s="17" t="s">
        <v>132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7" t="s">
        <v>83</v>
      </c>
      <c r="BK97" s="220">
        <f>ROUND(I97*H97,2)</f>
        <v>0</v>
      </c>
      <c r="BL97" s="17" t="s">
        <v>138</v>
      </c>
      <c r="BM97" s="219" t="s">
        <v>150</v>
      </c>
    </row>
    <row r="98" s="14" customFormat="1">
      <c r="A98" s="14"/>
      <c r="B98" s="233"/>
      <c r="C98" s="234"/>
      <c r="D98" s="223" t="s">
        <v>140</v>
      </c>
      <c r="E98" s="235" t="s">
        <v>19</v>
      </c>
      <c r="F98" s="236" t="s">
        <v>151</v>
      </c>
      <c r="G98" s="234"/>
      <c r="H98" s="235" t="s">
        <v>19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140</v>
      </c>
      <c r="AU98" s="242" t="s">
        <v>86</v>
      </c>
      <c r="AV98" s="14" t="s">
        <v>83</v>
      </c>
      <c r="AW98" s="14" t="s">
        <v>36</v>
      </c>
      <c r="AX98" s="14" t="s">
        <v>75</v>
      </c>
      <c r="AY98" s="242" t="s">
        <v>132</v>
      </c>
    </row>
    <row r="99" s="13" customFormat="1">
      <c r="A99" s="13"/>
      <c r="B99" s="221"/>
      <c r="C99" s="222"/>
      <c r="D99" s="223" t="s">
        <v>140</v>
      </c>
      <c r="E99" s="224" t="s">
        <v>19</v>
      </c>
      <c r="F99" s="225" t="s">
        <v>152</v>
      </c>
      <c r="G99" s="222"/>
      <c r="H99" s="226">
        <v>11.625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2" t="s">
        <v>140</v>
      </c>
      <c r="AU99" s="232" t="s">
        <v>86</v>
      </c>
      <c r="AV99" s="13" t="s">
        <v>86</v>
      </c>
      <c r="AW99" s="13" t="s">
        <v>36</v>
      </c>
      <c r="AX99" s="13" t="s">
        <v>83</v>
      </c>
      <c r="AY99" s="232" t="s">
        <v>132</v>
      </c>
    </row>
    <row r="100" s="2" customFormat="1" ht="44.25" customHeight="1">
      <c r="A100" s="38"/>
      <c r="B100" s="39"/>
      <c r="C100" s="207" t="s">
        <v>138</v>
      </c>
      <c r="D100" s="207" t="s">
        <v>134</v>
      </c>
      <c r="E100" s="208" t="s">
        <v>153</v>
      </c>
      <c r="F100" s="209" t="s">
        <v>154</v>
      </c>
      <c r="G100" s="210" t="s">
        <v>149</v>
      </c>
      <c r="H100" s="211">
        <v>38.831000000000003</v>
      </c>
      <c r="I100" s="212"/>
      <c r="J100" s="213">
        <f>ROUND(I100*H100,2)</f>
        <v>0</v>
      </c>
      <c r="K100" s="214"/>
      <c r="L100" s="44"/>
      <c r="M100" s="215" t="s">
        <v>19</v>
      </c>
      <c r="N100" s="216" t="s">
        <v>46</v>
      </c>
      <c r="O100" s="84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9" t="s">
        <v>138</v>
      </c>
      <c r="AT100" s="219" t="s">
        <v>134</v>
      </c>
      <c r="AU100" s="219" t="s">
        <v>86</v>
      </c>
      <c r="AY100" s="17" t="s">
        <v>132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7" t="s">
        <v>83</v>
      </c>
      <c r="BK100" s="220">
        <f>ROUND(I100*H100,2)</f>
        <v>0</v>
      </c>
      <c r="BL100" s="17" t="s">
        <v>138</v>
      </c>
      <c r="BM100" s="219" t="s">
        <v>155</v>
      </c>
    </row>
    <row r="101" s="13" customFormat="1">
      <c r="A101" s="13"/>
      <c r="B101" s="221"/>
      <c r="C101" s="222"/>
      <c r="D101" s="223" t="s">
        <v>140</v>
      </c>
      <c r="E101" s="224" t="s">
        <v>19</v>
      </c>
      <c r="F101" s="225" t="s">
        <v>156</v>
      </c>
      <c r="G101" s="222"/>
      <c r="H101" s="226">
        <v>32.207000000000001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2" t="s">
        <v>140</v>
      </c>
      <c r="AU101" s="232" t="s">
        <v>86</v>
      </c>
      <c r="AV101" s="13" t="s">
        <v>86</v>
      </c>
      <c r="AW101" s="13" t="s">
        <v>36</v>
      </c>
      <c r="AX101" s="13" t="s">
        <v>75</v>
      </c>
      <c r="AY101" s="232" t="s">
        <v>132</v>
      </c>
    </row>
    <row r="102" s="13" customFormat="1">
      <c r="A102" s="13"/>
      <c r="B102" s="221"/>
      <c r="C102" s="222"/>
      <c r="D102" s="223" t="s">
        <v>140</v>
      </c>
      <c r="E102" s="224" t="s">
        <v>19</v>
      </c>
      <c r="F102" s="225" t="s">
        <v>157</v>
      </c>
      <c r="G102" s="222"/>
      <c r="H102" s="226">
        <v>6.6239999999999997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2" t="s">
        <v>140</v>
      </c>
      <c r="AU102" s="232" t="s">
        <v>86</v>
      </c>
      <c r="AV102" s="13" t="s">
        <v>86</v>
      </c>
      <c r="AW102" s="13" t="s">
        <v>36</v>
      </c>
      <c r="AX102" s="13" t="s">
        <v>75</v>
      </c>
      <c r="AY102" s="232" t="s">
        <v>132</v>
      </c>
    </row>
    <row r="103" s="2" customFormat="1" ht="21.75" customHeight="1">
      <c r="A103" s="38"/>
      <c r="B103" s="39"/>
      <c r="C103" s="207" t="s">
        <v>158</v>
      </c>
      <c r="D103" s="207" t="s">
        <v>134</v>
      </c>
      <c r="E103" s="208" t="s">
        <v>159</v>
      </c>
      <c r="F103" s="209" t="s">
        <v>160</v>
      </c>
      <c r="G103" s="210" t="s">
        <v>137</v>
      </c>
      <c r="H103" s="211">
        <v>13.5</v>
      </c>
      <c r="I103" s="212"/>
      <c r="J103" s="213">
        <f>ROUND(I103*H103,2)</f>
        <v>0</v>
      </c>
      <c r="K103" s="214"/>
      <c r="L103" s="44"/>
      <c r="M103" s="215" t="s">
        <v>19</v>
      </c>
      <c r="N103" s="216" t="s">
        <v>46</v>
      </c>
      <c r="O103" s="84"/>
      <c r="P103" s="217">
        <f>O103*H103</f>
        <v>0</v>
      </c>
      <c r="Q103" s="217">
        <v>0.00069999999999999999</v>
      </c>
      <c r="R103" s="217">
        <f>Q103*H103</f>
        <v>0.0094500000000000001</v>
      </c>
      <c r="S103" s="217">
        <v>0</v>
      </c>
      <c r="T103" s="21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9" t="s">
        <v>138</v>
      </c>
      <c r="AT103" s="219" t="s">
        <v>134</v>
      </c>
      <c r="AU103" s="219" t="s">
        <v>86</v>
      </c>
      <c r="AY103" s="17" t="s">
        <v>132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7" t="s">
        <v>83</v>
      </c>
      <c r="BK103" s="220">
        <f>ROUND(I103*H103,2)</f>
        <v>0</v>
      </c>
      <c r="BL103" s="17" t="s">
        <v>138</v>
      </c>
      <c r="BM103" s="219" t="s">
        <v>161</v>
      </c>
    </row>
    <row r="104" s="13" customFormat="1">
      <c r="A104" s="13"/>
      <c r="B104" s="221"/>
      <c r="C104" s="222"/>
      <c r="D104" s="223" t="s">
        <v>140</v>
      </c>
      <c r="E104" s="224" t="s">
        <v>19</v>
      </c>
      <c r="F104" s="225" t="s">
        <v>162</v>
      </c>
      <c r="G104" s="222"/>
      <c r="H104" s="226">
        <v>13.5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2" t="s">
        <v>140</v>
      </c>
      <c r="AU104" s="232" t="s">
        <v>86</v>
      </c>
      <c r="AV104" s="13" t="s">
        <v>86</v>
      </c>
      <c r="AW104" s="13" t="s">
        <v>36</v>
      </c>
      <c r="AX104" s="13" t="s">
        <v>83</v>
      </c>
      <c r="AY104" s="232" t="s">
        <v>132</v>
      </c>
    </row>
    <row r="105" s="2" customFormat="1" ht="44.25" customHeight="1">
      <c r="A105" s="38"/>
      <c r="B105" s="39"/>
      <c r="C105" s="207" t="s">
        <v>163</v>
      </c>
      <c r="D105" s="207" t="s">
        <v>134</v>
      </c>
      <c r="E105" s="208" t="s">
        <v>164</v>
      </c>
      <c r="F105" s="209" t="s">
        <v>165</v>
      </c>
      <c r="G105" s="210" t="s">
        <v>137</v>
      </c>
      <c r="H105" s="211">
        <v>13.5</v>
      </c>
      <c r="I105" s="212"/>
      <c r="J105" s="213">
        <f>ROUND(I105*H105,2)</f>
        <v>0</v>
      </c>
      <c r="K105" s="214"/>
      <c r="L105" s="44"/>
      <c r="M105" s="215" t="s">
        <v>19</v>
      </c>
      <c r="N105" s="216" t="s">
        <v>46</v>
      </c>
      <c r="O105" s="84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9" t="s">
        <v>138</v>
      </c>
      <c r="AT105" s="219" t="s">
        <v>134</v>
      </c>
      <c r="AU105" s="219" t="s">
        <v>86</v>
      </c>
      <c r="AY105" s="17" t="s">
        <v>132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7" t="s">
        <v>83</v>
      </c>
      <c r="BK105" s="220">
        <f>ROUND(I105*H105,2)</f>
        <v>0</v>
      </c>
      <c r="BL105" s="17" t="s">
        <v>138</v>
      </c>
      <c r="BM105" s="219" t="s">
        <v>166</v>
      </c>
    </row>
    <row r="106" s="13" customFormat="1">
      <c r="A106" s="13"/>
      <c r="B106" s="221"/>
      <c r="C106" s="222"/>
      <c r="D106" s="223" t="s">
        <v>140</v>
      </c>
      <c r="E106" s="224" t="s">
        <v>19</v>
      </c>
      <c r="F106" s="225" t="s">
        <v>162</v>
      </c>
      <c r="G106" s="222"/>
      <c r="H106" s="226">
        <v>13.5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2" t="s">
        <v>140</v>
      </c>
      <c r="AU106" s="232" t="s">
        <v>86</v>
      </c>
      <c r="AV106" s="13" t="s">
        <v>86</v>
      </c>
      <c r="AW106" s="13" t="s">
        <v>36</v>
      </c>
      <c r="AX106" s="13" t="s">
        <v>83</v>
      </c>
      <c r="AY106" s="232" t="s">
        <v>132</v>
      </c>
    </row>
    <row r="107" s="2" customFormat="1" ht="66.75" customHeight="1">
      <c r="A107" s="38"/>
      <c r="B107" s="39"/>
      <c r="C107" s="207" t="s">
        <v>167</v>
      </c>
      <c r="D107" s="207" t="s">
        <v>134</v>
      </c>
      <c r="E107" s="208" t="s">
        <v>168</v>
      </c>
      <c r="F107" s="209" t="s">
        <v>169</v>
      </c>
      <c r="G107" s="210" t="s">
        <v>137</v>
      </c>
      <c r="H107" s="211">
        <v>3.2999999999999998</v>
      </c>
      <c r="I107" s="212"/>
      <c r="J107" s="213">
        <f>ROUND(I107*H107,2)</f>
        <v>0</v>
      </c>
      <c r="K107" s="214"/>
      <c r="L107" s="44"/>
      <c r="M107" s="215" t="s">
        <v>19</v>
      </c>
      <c r="N107" s="216" t="s">
        <v>46</v>
      </c>
      <c r="O107" s="84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9" t="s">
        <v>138</v>
      </c>
      <c r="AT107" s="219" t="s">
        <v>134</v>
      </c>
      <c r="AU107" s="219" t="s">
        <v>86</v>
      </c>
      <c r="AY107" s="17" t="s">
        <v>132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7" t="s">
        <v>83</v>
      </c>
      <c r="BK107" s="220">
        <f>ROUND(I107*H107,2)</f>
        <v>0</v>
      </c>
      <c r="BL107" s="17" t="s">
        <v>138</v>
      </c>
      <c r="BM107" s="219" t="s">
        <v>170</v>
      </c>
    </row>
    <row r="108" s="13" customFormat="1">
      <c r="A108" s="13"/>
      <c r="B108" s="221"/>
      <c r="C108" s="222"/>
      <c r="D108" s="223" t="s">
        <v>140</v>
      </c>
      <c r="E108" s="224" t="s">
        <v>19</v>
      </c>
      <c r="F108" s="225" t="s">
        <v>171</v>
      </c>
      <c r="G108" s="222"/>
      <c r="H108" s="226">
        <v>3.2999999999999998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2" t="s">
        <v>140</v>
      </c>
      <c r="AU108" s="232" t="s">
        <v>86</v>
      </c>
      <c r="AV108" s="13" t="s">
        <v>86</v>
      </c>
      <c r="AW108" s="13" t="s">
        <v>36</v>
      </c>
      <c r="AX108" s="13" t="s">
        <v>75</v>
      </c>
      <c r="AY108" s="232" t="s">
        <v>132</v>
      </c>
    </row>
    <row r="109" s="12" customFormat="1" ht="22.8" customHeight="1">
      <c r="A109" s="12"/>
      <c r="B109" s="191"/>
      <c r="C109" s="192"/>
      <c r="D109" s="193" t="s">
        <v>74</v>
      </c>
      <c r="E109" s="205" t="s">
        <v>163</v>
      </c>
      <c r="F109" s="205" t="s">
        <v>172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SUM(P110:P113)</f>
        <v>0</v>
      </c>
      <c r="Q109" s="199"/>
      <c r="R109" s="200">
        <f>SUM(R110:R113)</f>
        <v>0.010630000000000001</v>
      </c>
      <c r="S109" s="199"/>
      <c r="T109" s="201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83</v>
      </c>
      <c r="AT109" s="203" t="s">
        <v>74</v>
      </c>
      <c r="AU109" s="203" t="s">
        <v>83</v>
      </c>
      <c r="AY109" s="202" t="s">
        <v>132</v>
      </c>
      <c r="BK109" s="204">
        <f>SUM(BK110:BK113)</f>
        <v>0</v>
      </c>
    </row>
    <row r="110" s="2" customFormat="1" ht="33" customHeight="1">
      <c r="A110" s="38"/>
      <c r="B110" s="39"/>
      <c r="C110" s="207" t="s">
        <v>173</v>
      </c>
      <c r="D110" s="207" t="s">
        <v>134</v>
      </c>
      <c r="E110" s="208" t="s">
        <v>174</v>
      </c>
      <c r="F110" s="209" t="s">
        <v>175</v>
      </c>
      <c r="G110" s="210" t="s">
        <v>137</v>
      </c>
      <c r="H110" s="211">
        <v>0.5</v>
      </c>
      <c r="I110" s="212"/>
      <c r="J110" s="213">
        <f>ROUND(I110*H110,2)</f>
        <v>0</v>
      </c>
      <c r="K110" s="214"/>
      <c r="L110" s="44"/>
      <c r="M110" s="215" t="s">
        <v>19</v>
      </c>
      <c r="N110" s="216" t="s">
        <v>46</v>
      </c>
      <c r="O110" s="84"/>
      <c r="P110" s="217">
        <f>O110*H110</f>
        <v>0</v>
      </c>
      <c r="Q110" s="217">
        <v>0.020480000000000002</v>
      </c>
      <c r="R110" s="217">
        <f>Q110*H110</f>
        <v>0.010240000000000001</v>
      </c>
      <c r="S110" s="217">
        <v>0</v>
      </c>
      <c r="T110" s="21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9" t="s">
        <v>138</v>
      </c>
      <c r="AT110" s="219" t="s">
        <v>134</v>
      </c>
      <c r="AU110" s="219" t="s">
        <v>86</v>
      </c>
      <c r="AY110" s="17" t="s">
        <v>132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7" t="s">
        <v>83</v>
      </c>
      <c r="BK110" s="220">
        <f>ROUND(I110*H110,2)</f>
        <v>0</v>
      </c>
      <c r="BL110" s="17" t="s">
        <v>138</v>
      </c>
      <c r="BM110" s="219" t="s">
        <v>176</v>
      </c>
    </row>
    <row r="111" s="13" customFormat="1">
      <c r="A111" s="13"/>
      <c r="B111" s="221"/>
      <c r="C111" s="222"/>
      <c r="D111" s="223" t="s">
        <v>140</v>
      </c>
      <c r="E111" s="224" t="s">
        <v>19</v>
      </c>
      <c r="F111" s="225" t="s">
        <v>177</v>
      </c>
      <c r="G111" s="222"/>
      <c r="H111" s="226">
        <v>0.5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2" t="s">
        <v>140</v>
      </c>
      <c r="AU111" s="232" t="s">
        <v>86</v>
      </c>
      <c r="AV111" s="13" t="s">
        <v>86</v>
      </c>
      <c r="AW111" s="13" t="s">
        <v>36</v>
      </c>
      <c r="AX111" s="13" t="s">
        <v>83</v>
      </c>
      <c r="AY111" s="232" t="s">
        <v>132</v>
      </c>
    </row>
    <row r="112" s="2" customFormat="1" ht="44.25" customHeight="1">
      <c r="A112" s="38"/>
      <c r="B112" s="39"/>
      <c r="C112" s="207" t="s">
        <v>178</v>
      </c>
      <c r="D112" s="207" t="s">
        <v>134</v>
      </c>
      <c r="E112" s="208" t="s">
        <v>179</v>
      </c>
      <c r="F112" s="209" t="s">
        <v>180</v>
      </c>
      <c r="G112" s="210" t="s">
        <v>137</v>
      </c>
      <c r="H112" s="211">
        <v>1</v>
      </c>
      <c r="I112" s="212"/>
      <c r="J112" s="213">
        <f>ROUND(I112*H112,2)</f>
        <v>0</v>
      </c>
      <c r="K112" s="214"/>
      <c r="L112" s="44"/>
      <c r="M112" s="215" t="s">
        <v>19</v>
      </c>
      <c r="N112" s="216" t="s">
        <v>46</v>
      </c>
      <c r="O112" s="84"/>
      <c r="P112" s="217">
        <f>O112*H112</f>
        <v>0</v>
      </c>
      <c r="Q112" s="217">
        <v>0.00038999999999999999</v>
      </c>
      <c r="R112" s="217">
        <f>Q112*H112</f>
        <v>0.00038999999999999999</v>
      </c>
      <c r="S112" s="217">
        <v>0</v>
      </c>
      <c r="T112" s="21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9" t="s">
        <v>138</v>
      </c>
      <c r="AT112" s="219" t="s">
        <v>134</v>
      </c>
      <c r="AU112" s="219" t="s">
        <v>86</v>
      </c>
      <c r="AY112" s="17" t="s">
        <v>132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7" t="s">
        <v>83</v>
      </c>
      <c r="BK112" s="220">
        <f>ROUND(I112*H112,2)</f>
        <v>0</v>
      </c>
      <c r="BL112" s="17" t="s">
        <v>138</v>
      </c>
      <c r="BM112" s="219" t="s">
        <v>181</v>
      </c>
    </row>
    <row r="113" s="13" customFormat="1">
      <c r="A113" s="13"/>
      <c r="B113" s="221"/>
      <c r="C113" s="222"/>
      <c r="D113" s="223" t="s">
        <v>140</v>
      </c>
      <c r="E113" s="224" t="s">
        <v>19</v>
      </c>
      <c r="F113" s="225" t="s">
        <v>182</v>
      </c>
      <c r="G113" s="222"/>
      <c r="H113" s="226">
        <v>1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2" t="s">
        <v>140</v>
      </c>
      <c r="AU113" s="232" t="s">
        <v>86</v>
      </c>
      <c r="AV113" s="13" t="s">
        <v>86</v>
      </c>
      <c r="AW113" s="13" t="s">
        <v>36</v>
      </c>
      <c r="AX113" s="13" t="s">
        <v>83</v>
      </c>
      <c r="AY113" s="232" t="s">
        <v>132</v>
      </c>
    </row>
    <row r="114" s="12" customFormat="1" ht="22.8" customHeight="1">
      <c r="A114" s="12"/>
      <c r="B114" s="191"/>
      <c r="C114" s="192"/>
      <c r="D114" s="193" t="s">
        <v>74</v>
      </c>
      <c r="E114" s="205" t="s">
        <v>173</v>
      </c>
      <c r="F114" s="205" t="s">
        <v>183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SUM(P115:P116)</f>
        <v>0</v>
      </c>
      <c r="Q114" s="199"/>
      <c r="R114" s="200">
        <f>SUM(R115:R116)</f>
        <v>0</v>
      </c>
      <c r="S114" s="199"/>
      <c r="T114" s="201">
        <f>SUM(T115:T116)</f>
        <v>0.81407999999999991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83</v>
      </c>
      <c r="AT114" s="203" t="s">
        <v>74</v>
      </c>
      <c r="AU114" s="203" t="s">
        <v>83</v>
      </c>
      <c r="AY114" s="202" t="s">
        <v>132</v>
      </c>
      <c r="BK114" s="204">
        <f>SUM(BK115:BK116)</f>
        <v>0</v>
      </c>
    </row>
    <row r="115" s="2" customFormat="1" ht="33" customHeight="1">
      <c r="A115" s="38"/>
      <c r="B115" s="39"/>
      <c r="C115" s="207" t="s">
        <v>184</v>
      </c>
      <c r="D115" s="207" t="s">
        <v>134</v>
      </c>
      <c r="E115" s="208" t="s">
        <v>185</v>
      </c>
      <c r="F115" s="209" t="s">
        <v>186</v>
      </c>
      <c r="G115" s="210" t="s">
        <v>149</v>
      </c>
      <c r="H115" s="211">
        <v>0.42399999999999999</v>
      </c>
      <c r="I115" s="212"/>
      <c r="J115" s="213">
        <f>ROUND(I115*H115,2)</f>
        <v>0</v>
      </c>
      <c r="K115" s="214"/>
      <c r="L115" s="44"/>
      <c r="M115" s="215" t="s">
        <v>19</v>
      </c>
      <c r="N115" s="216" t="s">
        <v>46</v>
      </c>
      <c r="O115" s="84"/>
      <c r="P115" s="217">
        <f>O115*H115</f>
        <v>0</v>
      </c>
      <c r="Q115" s="217">
        <v>0</v>
      </c>
      <c r="R115" s="217">
        <f>Q115*H115</f>
        <v>0</v>
      </c>
      <c r="S115" s="217">
        <v>1.9199999999999999</v>
      </c>
      <c r="T115" s="218">
        <f>S115*H115</f>
        <v>0.81407999999999991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9" t="s">
        <v>138</v>
      </c>
      <c r="AT115" s="219" t="s">
        <v>134</v>
      </c>
      <c r="AU115" s="219" t="s">
        <v>86</v>
      </c>
      <c r="AY115" s="17" t="s">
        <v>132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7" t="s">
        <v>83</v>
      </c>
      <c r="BK115" s="220">
        <f>ROUND(I115*H115,2)</f>
        <v>0</v>
      </c>
      <c r="BL115" s="17" t="s">
        <v>138</v>
      </c>
      <c r="BM115" s="219" t="s">
        <v>187</v>
      </c>
    </row>
    <row r="116" s="13" customFormat="1">
      <c r="A116" s="13"/>
      <c r="B116" s="221"/>
      <c r="C116" s="222"/>
      <c r="D116" s="223" t="s">
        <v>140</v>
      </c>
      <c r="E116" s="224" t="s">
        <v>19</v>
      </c>
      <c r="F116" s="225" t="s">
        <v>188</v>
      </c>
      <c r="G116" s="222"/>
      <c r="H116" s="226">
        <v>0.42399999999999999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140</v>
      </c>
      <c r="AU116" s="232" t="s">
        <v>86</v>
      </c>
      <c r="AV116" s="13" t="s">
        <v>86</v>
      </c>
      <c r="AW116" s="13" t="s">
        <v>36</v>
      </c>
      <c r="AX116" s="13" t="s">
        <v>83</v>
      </c>
      <c r="AY116" s="232" t="s">
        <v>132</v>
      </c>
    </row>
    <row r="117" s="12" customFormat="1" ht="22.8" customHeight="1">
      <c r="A117" s="12"/>
      <c r="B117" s="191"/>
      <c r="C117" s="192"/>
      <c r="D117" s="193" t="s">
        <v>74</v>
      </c>
      <c r="E117" s="205" t="s">
        <v>178</v>
      </c>
      <c r="F117" s="205" t="s">
        <v>189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SUM(P118:P159)</f>
        <v>0</v>
      </c>
      <c r="Q117" s="199"/>
      <c r="R117" s="200">
        <f>SUM(R118:R159)</f>
        <v>0.010187999999999999</v>
      </c>
      <c r="S117" s="199"/>
      <c r="T117" s="201">
        <f>SUM(T118:T159)</f>
        <v>242.27144000000001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83</v>
      </c>
      <c r="AT117" s="203" t="s">
        <v>74</v>
      </c>
      <c r="AU117" s="203" t="s">
        <v>83</v>
      </c>
      <c r="AY117" s="202" t="s">
        <v>132</v>
      </c>
      <c r="BK117" s="204">
        <f>SUM(BK118:BK159)</f>
        <v>0</v>
      </c>
    </row>
    <row r="118" s="2" customFormat="1" ht="21.75" customHeight="1">
      <c r="A118" s="38"/>
      <c r="B118" s="39"/>
      <c r="C118" s="207" t="s">
        <v>190</v>
      </c>
      <c r="D118" s="207" t="s">
        <v>134</v>
      </c>
      <c r="E118" s="208" t="s">
        <v>191</v>
      </c>
      <c r="F118" s="209" t="s">
        <v>192</v>
      </c>
      <c r="G118" s="210" t="s">
        <v>144</v>
      </c>
      <c r="H118" s="211">
        <v>44.5</v>
      </c>
      <c r="I118" s="212"/>
      <c r="J118" s="213">
        <f>ROUND(I118*H118,2)</f>
        <v>0</v>
      </c>
      <c r="K118" s="214"/>
      <c r="L118" s="44"/>
      <c r="M118" s="215" t="s">
        <v>19</v>
      </c>
      <c r="N118" s="216" t="s">
        <v>46</v>
      </c>
      <c r="O118" s="84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9" t="s">
        <v>138</v>
      </c>
      <c r="AT118" s="219" t="s">
        <v>134</v>
      </c>
      <c r="AU118" s="219" t="s">
        <v>86</v>
      </c>
      <c r="AY118" s="17" t="s">
        <v>132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7" t="s">
        <v>83</v>
      </c>
      <c r="BK118" s="220">
        <f>ROUND(I118*H118,2)</f>
        <v>0</v>
      </c>
      <c r="BL118" s="17" t="s">
        <v>138</v>
      </c>
      <c r="BM118" s="219" t="s">
        <v>193</v>
      </c>
    </row>
    <row r="119" s="13" customFormat="1">
      <c r="A119" s="13"/>
      <c r="B119" s="221"/>
      <c r="C119" s="222"/>
      <c r="D119" s="223" t="s">
        <v>140</v>
      </c>
      <c r="E119" s="224" t="s">
        <v>19</v>
      </c>
      <c r="F119" s="225" t="s">
        <v>194</v>
      </c>
      <c r="G119" s="222"/>
      <c r="H119" s="226">
        <v>44.5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2" t="s">
        <v>140</v>
      </c>
      <c r="AU119" s="232" t="s">
        <v>86</v>
      </c>
      <c r="AV119" s="13" t="s">
        <v>86</v>
      </c>
      <c r="AW119" s="13" t="s">
        <v>36</v>
      </c>
      <c r="AX119" s="13" t="s">
        <v>83</v>
      </c>
      <c r="AY119" s="232" t="s">
        <v>132</v>
      </c>
    </row>
    <row r="120" s="2" customFormat="1" ht="55.5" customHeight="1">
      <c r="A120" s="38"/>
      <c r="B120" s="39"/>
      <c r="C120" s="207" t="s">
        <v>96</v>
      </c>
      <c r="D120" s="207" t="s">
        <v>134</v>
      </c>
      <c r="E120" s="208" t="s">
        <v>195</v>
      </c>
      <c r="F120" s="209" t="s">
        <v>196</v>
      </c>
      <c r="G120" s="210" t="s">
        <v>137</v>
      </c>
      <c r="H120" s="211">
        <v>10500</v>
      </c>
      <c r="I120" s="212"/>
      <c r="J120" s="213">
        <f>ROUND(I120*H120,2)</f>
        <v>0</v>
      </c>
      <c r="K120" s="214"/>
      <c r="L120" s="44"/>
      <c r="M120" s="215" t="s">
        <v>19</v>
      </c>
      <c r="N120" s="216" t="s">
        <v>46</v>
      </c>
      <c r="O120" s="84"/>
      <c r="P120" s="217">
        <f>O120*H120</f>
        <v>0</v>
      </c>
      <c r="Q120" s="217">
        <v>0</v>
      </c>
      <c r="R120" s="217">
        <f>Q120*H120</f>
        <v>0</v>
      </c>
      <c r="S120" s="217">
        <v>0.0050000000000000001</v>
      </c>
      <c r="T120" s="218">
        <f>S120*H120</f>
        <v>52.5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9" t="s">
        <v>138</v>
      </c>
      <c r="AT120" s="219" t="s">
        <v>134</v>
      </c>
      <c r="AU120" s="219" t="s">
        <v>86</v>
      </c>
      <c r="AY120" s="17" t="s">
        <v>132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7" t="s">
        <v>83</v>
      </c>
      <c r="BK120" s="220">
        <f>ROUND(I120*H120,2)</f>
        <v>0</v>
      </c>
      <c r="BL120" s="17" t="s">
        <v>138</v>
      </c>
      <c r="BM120" s="219" t="s">
        <v>197</v>
      </c>
    </row>
    <row r="121" s="13" customFormat="1">
      <c r="A121" s="13"/>
      <c r="B121" s="221"/>
      <c r="C121" s="222"/>
      <c r="D121" s="223" t="s">
        <v>140</v>
      </c>
      <c r="E121" s="224" t="s">
        <v>19</v>
      </c>
      <c r="F121" s="225" t="s">
        <v>198</v>
      </c>
      <c r="G121" s="222"/>
      <c r="H121" s="226">
        <v>300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140</v>
      </c>
      <c r="AU121" s="232" t="s">
        <v>86</v>
      </c>
      <c r="AV121" s="13" t="s">
        <v>86</v>
      </c>
      <c r="AW121" s="13" t="s">
        <v>36</v>
      </c>
      <c r="AX121" s="13" t="s">
        <v>83</v>
      </c>
      <c r="AY121" s="232" t="s">
        <v>132</v>
      </c>
    </row>
    <row r="122" s="13" customFormat="1">
      <c r="A122" s="13"/>
      <c r="B122" s="221"/>
      <c r="C122" s="222"/>
      <c r="D122" s="223" t="s">
        <v>140</v>
      </c>
      <c r="E122" s="222"/>
      <c r="F122" s="225" t="s">
        <v>199</v>
      </c>
      <c r="G122" s="222"/>
      <c r="H122" s="226">
        <v>10500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2" t="s">
        <v>140</v>
      </c>
      <c r="AU122" s="232" t="s">
        <v>86</v>
      </c>
      <c r="AV122" s="13" t="s">
        <v>86</v>
      </c>
      <c r="AW122" s="13" t="s">
        <v>4</v>
      </c>
      <c r="AX122" s="13" t="s">
        <v>83</v>
      </c>
      <c r="AY122" s="232" t="s">
        <v>132</v>
      </c>
    </row>
    <row r="123" s="2" customFormat="1" ht="21.75" customHeight="1">
      <c r="A123" s="38"/>
      <c r="B123" s="39"/>
      <c r="C123" s="207" t="s">
        <v>200</v>
      </c>
      <c r="D123" s="207" t="s">
        <v>134</v>
      </c>
      <c r="E123" s="208" t="s">
        <v>201</v>
      </c>
      <c r="F123" s="209" t="s">
        <v>202</v>
      </c>
      <c r="G123" s="210" t="s">
        <v>149</v>
      </c>
      <c r="H123" s="211">
        <v>9.2140000000000004</v>
      </c>
      <c r="I123" s="212"/>
      <c r="J123" s="213">
        <f>ROUND(I123*H123,2)</f>
        <v>0</v>
      </c>
      <c r="K123" s="214"/>
      <c r="L123" s="44"/>
      <c r="M123" s="215" t="s">
        <v>19</v>
      </c>
      <c r="N123" s="216" t="s">
        <v>46</v>
      </c>
      <c r="O123" s="84"/>
      <c r="P123" s="217">
        <f>O123*H123</f>
        <v>0</v>
      </c>
      <c r="Q123" s="217">
        <v>0</v>
      </c>
      <c r="R123" s="217">
        <f>Q123*H123</f>
        <v>0</v>
      </c>
      <c r="S123" s="217">
        <v>1.8</v>
      </c>
      <c r="T123" s="218">
        <f>S123*H123</f>
        <v>16.5852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9" t="s">
        <v>138</v>
      </c>
      <c r="AT123" s="219" t="s">
        <v>134</v>
      </c>
      <c r="AU123" s="219" t="s">
        <v>86</v>
      </c>
      <c r="AY123" s="17" t="s">
        <v>132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7" t="s">
        <v>83</v>
      </c>
      <c r="BK123" s="220">
        <f>ROUND(I123*H123,2)</f>
        <v>0</v>
      </c>
      <c r="BL123" s="17" t="s">
        <v>138</v>
      </c>
      <c r="BM123" s="219" t="s">
        <v>203</v>
      </c>
    </row>
    <row r="124" s="13" customFormat="1">
      <c r="A124" s="13"/>
      <c r="B124" s="221"/>
      <c r="C124" s="222"/>
      <c r="D124" s="223" t="s">
        <v>140</v>
      </c>
      <c r="E124" s="224" t="s">
        <v>19</v>
      </c>
      <c r="F124" s="225" t="s">
        <v>204</v>
      </c>
      <c r="G124" s="222"/>
      <c r="H124" s="226">
        <v>4.2750000000000004</v>
      </c>
      <c r="I124" s="227"/>
      <c r="J124" s="222"/>
      <c r="K124" s="222"/>
      <c r="L124" s="228"/>
      <c r="M124" s="229"/>
      <c r="N124" s="230"/>
      <c r="O124" s="230"/>
      <c r="P124" s="230"/>
      <c r="Q124" s="230"/>
      <c r="R124" s="230"/>
      <c r="S124" s="230"/>
      <c r="T124" s="23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2" t="s">
        <v>140</v>
      </c>
      <c r="AU124" s="232" t="s">
        <v>86</v>
      </c>
      <c r="AV124" s="13" t="s">
        <v>86</v>
      </c>
      <c r="AW124" s="13" t="s">
        <v>36</v>
      </c>
      <c r="AX124" s="13" t="s">
        <v>75</v>
      </c>
      <c r="AY124" s="232" t="s">
        <v>132</v>
      </c>
    </row>
    <row r="125" s="13" customFormat="1">
      <c r="A125" s="13"/>
      <c r="B125" s="221"/>
      <c r="C125" s="222"/>
      <c r="D125" s="223" t="s">
        <v>140</v>
      </c>
      <c r="E125" s="224" t="s">
        <v>19</v>
      </c>
      <c r="F125" s="225" t="s">
        <v>205</v>
      </c>
      <c r="G125" s="222"/>
      <c r="H125" s="226">
        <v>4.9390000000000001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2" t="s">
        <v>140</v>
      </c>
      <c r="AU125" s="232" t="s">
        <v>86</v>
      </c>
      <c r="AV125" s="13" t="s">
        <v>86</v>
      </c>
      <c r="AW125" s="13" t="s">
        <v>36</v>
      </c>
      <c r="AX125" s="13" t="s">
        <v>75</v>
      </c>
      <c r="AY125" s="232" t="s">
        <v>132</v>
      </c>
    </row>
    <row r="126" s="2" customFormat="1" ht="33" customHeight="1">
      <c r="A126" s="38"/>
      <c r="B126" s="39"/>
      <c r="C126" s="207" t="s">
        <v>206</v>
      </c>
      <c r="D126" s="207" t="s">
        <v>134</v>
      </c>
      <c r="E126" s="208" t="s">
        <v>207</v>
      </c>
      <c r="F126" s="209" t="s">
        <v>208</v>
      </c>
      <c r="G126" s="210" t="s">
        <v>149</v>
      </c>
      <c r="H126" s="211">
        <v>1.8440000000000001</v>
      </c>
      <c r="I126" s="212"/>
      <c r="J126" s="213">
        <f>ROUND(I126*H126,2)</f>
        <v>0</v>
      </c>
      <c r="K126" s="214"/>
      <c r="L126" s="44"/>
      <c r="M126" s="215" t="s">
        <v>19</v>
      </c>
      <c r="N126" s="216" t="s">
        <v>46</v>
      </c>
      <c r="O126" s="84"/>
      <c r="P126" s="217">
        <f>O126*H126</f>
        <v>0</v>
      </c>
      <c r="Q126" s="217">
        <v>0</v>
      </c>
      <c r="R126" s="217">
        <f>Q126*H126</f>
        <v>0</v>
      </c>
      <c r="S126" s="217">
        <v>1.95</v>
      </c>
      <c r="T126" s="218">
        <f>S126*H126</f>
        <v>3.5958000000000001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9" t="s">
        <v>138</v>
      </c>
      <c r="AT126" s="219" t="s">
        <v>134</v>
      </c>
      <c r="AU126" s="219" t="s">
        <v>86</v>
      </c>
      <c r="AY126" s="17" t="s">
        <v>132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7" t="s">
        <v>83</v>
      </c>
      <c r="BK126" s="220">
        <f>ROUND(I126*H126,2)</f>
        <v>0</v>
      </c>
      <c r="BL126" s="17" t="s">
        <v>138</v>
      </c>
      <c r="BM126" s="219" t="s">
        <v>209</v>
      </c>
    </row>
    <row r="127" s="13" customFormat="1">
      <c r="A127" s="13"/>
      <c r="B127" s="221"/>
      <c r="C127" s="222"/>
      <c r="D127" s="223" t="s">
        <v>140</v>
      </c>
      <c r="E127" s="224" t="s">
        <v>19</v>
      </c>
      <c r="F127" s="225" t="s">
        <v>210</v>
      </c>
      <c r="G127" s="222"/>
      <c r="H127" s="226">
        <v>1.2809999999999999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2" t="s">
        <v>140</v>
      </c>
      <c r="AU127" s="232" t="s">
        <v>86</v>
      </c>
      <c r="AV127" s="13" t="s">
        <v>86</v>
      </c>
      <c r="AW127" s="13" t="s">
        <v>36</v>
      </c>
      <c r="AX127" s="13" t="s">
        <v>75</v>
      </c>
      <c r="AY127" s="232" t="s">
        <v>132</v>
      </c>
    </row>
    <row r="128" s="13" customFormat="1">
      <c r="A128" s="13"/>
      <c r="B128" s="221"/>
      <c r="C128" s="222"/>
      <c r="D128" s="223" t="s">
        <v>140</v>
      </c>
      <c r="E128" s="224" t="s">
        <v>19</v>
      </c>
      <c r="F128" s="225" t="s">
        <v>211</v>
      </c>
      <c r="G128" s="222"/>
      <c r="H128" s="226">
        <v>0.56299999999999994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140</v>
      </c>
      <c r="AU128" s="232" t="s">
        <v>86</v>
      </c>
      <c r="AV128" s="13" t="s">
        <v>86</v>
      </c>
      <c r="AW128" s="13" t="s">
        <v>36</v>
      </c>
      <c r="AX128" s="13" t="s">
        <v>75</v>
      </c>
      <c r="AY128" s="232" t="s">
        <v>132</v>
      </c>
    </row>
    <row r="129" s="15" customFormat="1">
      <c r="A129" s="15"/>
      <c r="B129" s="243"/>
      <c r="C129" s="244"/>
      <c r="D129" s="223" t="s">
        <v>140</v>
      </c>
      <c r="E129" s="245" t="s">
        <v>19</v>
      </c>
      <c r="F129" s="246" t="s">
        <v>212</v>
      </c>
      <c r="G129" s="244"/>
      <c r="H129" s="247">
        <v>1.8440000000000001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3" t="s">
        <v>140</v>
      </c>
      <c r="AU129" s="253" t="s">
        <v>86</v>
      </c>
      <c r="AV129" s="15" t="s">
        <v>138</v>
      </c>
      <c r="AW129" s="15" t="s">
        <v>36</v>
      </c>
      <c r="AX129" s="15" t="s">
        <v>83</v>
      </c>
      <c r="AY129" s="253" t="s">
        <v>132</v>
      </c>
    </row>
    <row r="130" s="2" customFormat="1" ht="21.75" customHeight="1">
      <c r="A130" s="38"/>
      <c r="B130" s="39"/>
      <c r="C130" s="207" t="s">
        <v>8</v>
      </c>
      <c r="D130" s="207" t="s">
        <v>134</v>
      </c>
      <c r="E130" s="208" t="s">
        <v>213</v>
      </c>
      <c r="F130" s="209" t="s">
        <v>214</v>
      </c>
      <c r="G130" s="210" t="s">
        <v>149</v>
      </c>
      <c r="H130" s="211">
        <v>0.245</v>
      </c>
      <c r="I130" s="212"/>
      <c r="J130" s="213">
        <f>ROUND(I130*H130,2)</f>
        <v>0</v>
      </c>
      <c r="K130" s="214"/>
      <c r="L130" s="44"/>
      <c r="M130" s="215" t="s">
        <v>19</v>
      </c>
      <c r="N130" s="216" t="s">
        <v>46</v>
      </c>
      <c r="O130" s="84"/>
      <c r="P130" s="217">
        <f>O130*H130</f>
        <v>0</v>
      </c>
      <c r="Q130" s="217">
        <v>0</v>
      </c>
      <c r="R130" s="217">
        <f>Q130*H130</f>
        <v>0</v>
      </c>
      <c r="S130" s="217">
        <v>2.3999999999999999</v>
      </c>
      <c r="T130" s="218">
        <f>S130*H130</f>
        <v>0.58799999999999997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9" t="s">
        <v>138</v>
      </c>
      <c r="AT130" s="219" t="s">
        <v>134</v>
      </c>
      <c r="AU130" s="219" t="s">
        <v>86</v>
      </c>
      <c r="AY130" s="17" t="s">
        <v>132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7" t="s">
        <v>83</v>
      </c>
      <c r="BK130" s="220">
        <f>ROUND(I130*H130,2)</f>
        <v>0</v>
      </c>
      <c r="BL130" s="17" t="s">
        <v>138</v>
      </c>
      <c r="BM130" s="219" t="s">
        <v>215</v>
      </c>
    </row>
    <row r="131" s="13" customFormat="1">
      <c r="A131" s="13"/>
      <c r="B131" s="221"/>
      <c r="C131" s="222"/>
      <c r="D131" s="223" t="s">
        <v>140</v>
      </c>
      <c r="E131" s="224" t="s">
        <v>19</v>
      </c>
      <c r="F131" s="225" t="s">
        <v>216</v>
      </c>
      <c r="G131" s="222"/>
      <c r="H131" s="226">
        <v>0.245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2" t="s">
        <v>140</v>
      </c>
      <c r="AU131" s="232" t="s">
        <v>86</v>
      </c>
      <c r="AV131" s="13" t="s">
        <v>86</v>
      </c>
      <c r="AW131" s="13" t="s">
        <v>36</v>
      </c>
      <c r="AX131" s="13" t="s">
        <v>83</v>
      </c>
      <c r="AY131" s="232" t="s">
        <v>132</v>
      </c>
    </row>
    <row r="132" s="2" customFormat="1" ht="21.75" customHeight="1">
      <c r="A132" s="38"/>
      <c r="B132" s="39"/>
      <c r="C132" s="207" t="s">
        <v>217</v>
      </c>
      <c r="D132" s="207" t="s">
        <v>134</v>
      </c>
      <c r="E132" s="208" t="s">
        <v>218</v>
      </c>
      <c r="F132" s="209" t="s">
        <v>219</v>
      </c>
      <c r="G132" s="210" t="s">
        <v>149</v>
      </c>
      <c r="H132" s="211">
        <v>54.838000000000001</v>
      </c>
      <c r="I132" s="212"/>
      <c r="J132" s="213">
        <f>ROUND(I132*H132,2)</f>
        <v>0</v>
      </c>
      <c r="K132" s="214"/>
      <c r="L132" s="44"/>
      <c r="M132" s="215" t="s">
        <v>19</v>
      </c>
      <c r="N132" s="216" t="s">
        <v>46</v>
      </c>
      <c r="O132" s="84"/>
      <c r="P132" s="217">
        <f>O132*H132</f>
        <v>0</v>
      </c>
      <c r="Q132" s="217">
        <v>0</v>
      </c>
      <c r="R132" s="217">
        <f>Q132*H132</f>
        <v>0</v>
      </c>
      <c r="S132" s="217">
        <v>2.3999999999999999</v>
      </c>
      <c r="T132" s="218">
        <f>S132*H132</f>
        <v>131.6112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9" t="s">
        <v>138</v>
      </c>
      <c r="AT132" s="219" t="s">
        <v>134</v>
      </c>
      <c r="AU132" s="219" t="s">
        <v>86</v>
      </c>
      <c r="AY132" s="17" t="s">
        <v>132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7" t="s">
        <v>83</v>
      </c>
      <c r="BK132" s="220">
        <f>ROUND(I132*H132,2)</f>
        <v>0</v>
      </c>
      <c r="BL132" s="17" t="s">
        <v>138</v>
      </c>
      <c r="BM132" s="219" t="s">
        <v>220</v>
      </c>
    </row>
    <row r="133" s="13" customFormat="1">
      <c r="A133" s="13"/>
      <c r="B133" s="221"/>
      <c r="C133" s="222"/>
      <c r="D133" s="223" t="s">
        <v>140</v>
      </c>
      <c r="E133" s="224" t="s">
        <v>19</v>
      </c>
      <c r="F133" s="225" t="s">
        <v>221</v>
      </c>
      <c r="G133" s="222"/>
      <c r="H133" s="226">
        <v>54.838000000000001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2" t="s">
        <v>140</v>
      </c>
      <c r="AU133" s="232" t="s">
        <v>86</v>
      </c>
      <c r="AV133" s="13" t="s">
        <v>86</v>
      </c>
      <c r="AW133" s="13" t="s">
        <v>36</v>
      </c>
      <c r="AX133" s="13" t="s">
        <v>83</v>
      </c>
      <c r="AY133" s="232" t="s">
        <v>132</v>
      </c>
    </row>
    <row r="134" s="2" customFormat="1" ht="21.75" customHeight="1">
      <c r="A134" s="38"/>
      <c r="B134" s="39"/>
      <c r="C134" s="207" t="s">
        <v>222</v>
      </c>
      <c r="D134" s="207" t="s">
        <v>134</v>
      </c>
      <c r="E134" s="208" t="s">
        <v>223</v>
      </c>
      <c r="F134" s="209" t="s">
        <v>224</v>
      </c>
      <c r="G134" s="210" t="s">
        <v>149</v>
      </c>
      <c r="H134" s="211">
        <v>3.875</v>
      </c>
      <c r="I134" s="212"/>
      <c r="J134" s="213">
        <f>ROUND(I134*H134,2)</f>
        <v>0</v>
      </c>
      <c r="K134" s="214"/>
      <c r="L134" s="44"/>
      <c r="M134" s="215" t="s">
        <v>19</v>
      </c>
      <c r="N134" s="216" t="s">
        <v>46</v>
      </c>
      <c r="O134" s="84"/>
      <c r="P134" s="217">
        <f>O134*H134</f>
        <v>0</v>
      </c>
      <c r="Q134" s="217">
        <v>0</v>
      </c>
      <c r="R134" s="217">
        <f>Q134*H134</f>
        <v>0</v>
      </c>
      <c r="S134" s="217">
        <v>2.2000000000000002</v>
      </c>
      <c r="T134" s="218">
        <f>S134*H134</f>
        <v>8.5250000000000004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9" t="s">
        <v>138</v>
      </c>
      <c r="AT134" s="219" t="s">
        <v>134</v>
      </c>
      <c r="AU134" s="219" t="s">
        <v>86</v>
      </c>
      <c r="AY134" s="17" t="s">
        <v>132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7" t="s">
        <v>83</v>
      </c>
      <c r="BK134" s="220">
        <f>ROUND(I134*H134,2)</f>
        <v>0</v>
      </c>
      <c r="BL134" s="17" t="s">
        <v>138</v>
      </c>
      <c r="BM134" s="219" t="s">
        <v>225</v>
      </c>
    </row>
    <row r="135" s="13" customFormat="1">
      <c r="A135" s="13"/>
      <c r="B135" s="221"/>
      <c r="C135" s="222"/>
      <c r="D135" s="223" t="s">
        <v>140</v>
      </c>
      <c r="E135" s="224" t="s">
        <v>19</v>
      </c>
      <c r="F135" s="225" t="s">
        <v>226</v>
      </c>
      <c r="G135" s="222"/>
      <c r="H135" s="226">
        <v>3.875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140</v>
      </c>
      <c r="AU135" s="232" t="s">
        <v>86</v>
      </c>
      <c r="AV135" s="13" t="s">
        <v>86</v>
      </c>
      <c r="AW135" s="13" t="s">
        <v>36</v>
      </c>
      <c r="AX135" s="13" t="s">
        <v>83</v>
      </c>
      <c r="AY135" s="232" t="s">
        <v>132</v>
      </c>
    </row>
    <row r="136" s="2" customFormat="1" ht="55.5" customHeight="1">
      <c r="A136" s="38"/>
      <c r="B136" s="39"/>
      <c r="C136" s="207" t="s">
        <v>227</v>
      </c>
      <c r="D136" s="207" t="s">
        <v>134</v>
      </c>
      <c r="E136" s="208" t="s">
        <v>228</v>
      </c>
      <c r="F136" s="209" t="s">
        <v>229</v>
      </c>
      <c r="G136" s="210" t="s">
        <v>144</v>
      </c>
      <c r="H136" s="211">
        <v>4.5</v>
      </c>
      <c r="I136" s="212"/>
      <c r="J136" s="213">
        <f>ROUND(I136*H136,2)</f>
        <v>0</v>
      </c>
      <c r="K136" s="214"/>
      <c r="L136" s="44"/>
      <c r="M136" s="215" t="s">
        <v>19</v>
      </c>
      <c r="N136" s="216" t="s">
        <v>46</v>
      </c>
      <c r="O136" s="84"/>
      <c r="P136" s="217">
        <f>O136*H136</f>
        <v>0</v>
      </c>
      <c r="Q136" s="217">
        <v>0</v>
      </c>
      <c r="R136" s="217">
        <f>Q136*H136</f>
        <v>0</v>
      </c>
      <c r="S136" s="217">
        <v>0.34999999999999998</v>
      </c>
      <c r="T136" s="218">
        <f>S136*H136</f>
        <v>1.575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9" t="s">
        <v>138</v>
      </c>
      <c r="AT136" s="219" t="s">
        <v>134</v>
      </c>
      <c r="AU136" s="219" t="s">
        <v>86</v>
      </c>
      <c r="AY136" s="17" t="s">
        <v>132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7" t="s">
        <v>83</v>
      </c>
      <c r="BK136" s="220">
        <f>ROUND(I136*H136,2)</f>
        <v>0</v>
      </c>
      <c r="BL136" s="17" t="s">
        <v>138</v>
      </c>
      <c r="BM136" s="219" t="s">
        <v>230</v>
      </c>
    </row>
    <row r="137" s="13" customFormat="1">
      <c r="A137" s="13"/>
      <c r="B137" s="221"/>
      <c r="C137" s="222"/>
      <c r="D137" s="223" t="s">
        <v>140</v>
      </c>
      <c r="E137" s="224" t="s">
        <v>19</v>
      </c>
      <c r="F137" s="225" t="s">
        <v>231</v>
      </c>
      <c r="G137" s="222"/>
      <c r="H137" s="226">
        <v>4.5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2" t="s">
        <v>140</v>
      </c>
      <c r="AU137" s="232" t="s">
        <v>86</v>
      </c>
      <c r="AV137" s="13" t="s">
        <v>86</v>
      </c>
      <c r="AW137" s="13" t="s">
        <v>36</v>
      </c>
      <c r="AX137" s="13" t="s">
        <v>83</v>
      </c>
      <c r="AY137" s="232" t="s">
        <v>132</v>
      </c>
    </row>
    <row r="138" s="2" customFormat="1" ht="66.75" customHeight="1">
      <c r="A138" s="38"/>
      <c r="B138" s="39"/>
      <c r="C138" s="207" t="s">
        <v>232</v>
      </c>
      <c r="D138" s="207" t="s">
        <v>134</v>
      </c>
      <c r="E138" s="208" t="s">
        <v>233</v>
      </c>
      <c r="F138" s="209" t="s">
        <v>234</v>
      </c>
      <c r="G138" s="210" t="s">
        <v>144</v>
      </c>
      <c r="H138" s="211">
        <v>12.5</v>
      </c>
      <c r="I138" s="212"/>
      <c r="J138" s="213">
        <f>ROUND(I138*H138,2)</f>
        <v>0</v>
      </c>
      <c r="K138" s="214"/>
      <c r="L138" s="44"/>
      <c r="M138" s="215" t="s">
        <v>19</v>
      </c>
      <c r="N138" s="216" t="s">
        <v>46</v>
      </c>
      <c r="O138" s="84"/>
      <c r="P138" s="217">
        <f>O138*H138</f>
        <v>0</v>
      </c>
      <c r="Q138" s="217">
        <v>0</v>
      </c>
      <c r="R138" s="217">
        <f>Q138*H138</f>
        <v>0</v>
      </c>
      <c r="S138" s="217">
        <v>2.1000000000000001</v>
      </c>
      <c r="T138" s="218">
        <f>S138*H138</f>
        <v>26.25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9" t="s">
        <v>138</v>
      </c>
      <c r="AT138" s="219" t="s">
        <v>134</v>
      </c>
      <c r="AU138" s="219" t="s">
        <v>86</v>
      </c>
      <c r="AY138" s="17" t="s">
        <v>132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7" t="s">
        <v>83</v>
      </c>
      <c r="BK138" s="220">
        <f>ROUND(I138*H138,2)</f>
        <v>0</v>
      </c>
      <c r="BL138" s="17" t="s">
        <v>138</v>
      </c>
      <c r="BM138" s="219" t="s">
        <v>235</v>
      </c>
    </row>
    <row r="139" s="13" customFormat="1">
      <c r="A139" s="13"/>
      <c r="B139" s="221"/>
      <c r="C139" s="222"/>
      <c r="D139" s="223" t="s">
        <v>140</v>
      </c>
      <c r="E139" s="224" t="s">
        <v>19</v>
      </c>
      <c r="F139" s="225" t="s">
        <v>236</v>
      </c>
      <c r="G139" s="222"/>
      <c r="H139" s="226">
        <v>12.5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2" t="s">
        <v>140</v>
      </c>
      <c r="AU139" s="232" t="s">
        <v>86</v>
      </c>
      <c r="AV139" s="13" t="s">
        <v>86</v>
      </c>
      <c r="AW139" s="13" t="s">
        <v>36</v>
      </c>
      <c r="AX139" s="13" t="s">
        <v>83</v>
      </c>
      <c r="AY139" s="232" t="s">
        <v>132</v>
      </c>
    </row>
    <row r="140" s="2" customFormat="1" ht="44.25" customHeight="1">
      <c r="A140" s="38"/>
      <c r="B140" s="39"/>
      <c r="C140" s="207" t="s">
        <v>237</v>
      </c>
      <c r="D140" s="207" t="s">
        <v>134</v>
      </c>
      <c r="E140" s="208" t="s">
        <v>238</v>
      </c>
      <c r="F140" s="209" t="s">
        <v>239</v>
      </c>
      <c r="G140" s="210" t="s">
        <v>144</v>
      </c>
      <c r="H140" s="211">
        <v>1</v>
      </c>
      <c r="I140" s="212"/>
      <c r="J140" s="213">
        <f>ROUND(I140*H140,2)</f>
        <v>0</v>
      </c>
      <c r="K140" s="214"/>
      <c r="L140" s="44"/>
      <c r="M140" s="215" t="s">
        <v>19</v>
      </c>
      <c r="N140" s="216" t="s">
        <v>46</v>
      </c>
      <c r="O140" s="84"/>
      <c r="P140" s="217">
        <f>O140*H140</f>
        <v>0</v>
      </c>
      <c r="Q140" s="217">
        <v>0.0028400000000000001</v>
      </c>
      <c r="R140" s="217">
        <f>Q140*H140</f>
        <v>0.0028400000000000001</v>
      </c>
      <c r="S140" s="217">
        <v>0.159</v>
      </c>
      <c r="T140" s="218">
        <f>S140*H140</f>
        <v>0.159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9" t="s">
        <v>138</v>
      </c>
      <c r="AT140" s="219" t="s">
        <v>134</v>
      </c>
      <c r="AU140" s="219" t="s">
        <v>86</v>
      </c>
      <c r="AY140" s="17" t="s">
        <v>132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7" t="s">
        <v>83</v>
      </c>
      <c r="BK140" s="220">
        <f>ROUND(I140*H140,2)</f>
        <v>0</v>
      </c>
      <c r="BL140" s="17" t="s">
        <v>138</v>
      </c>
      <c r="BM140" s="219" t="s">
        <v>240</v>
      </c>
    </row>
    <row r="141" s="13" customFormat="1">
      <c r="A141" s="13"/>
      <c r="B141" s="221"/>
      <c r="C141" s="222"/>
      <c r="D141" s="223" t="s">
        <v>140</v>
      </c>
      <c r="E141" s="224" t="s">
        <v>19</v>
      </c>
      <c r="F141" s="225" t="s">
        <v>241</v>
      </c>
      <c r="G141" s="222"/>
      <c r="H141" s="226">
        <v>0.5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2" t="s">
        <v>140</v>
      </c>
      <c r="AU141" s="232" t="s">
        <v>86</v>
      </c>
      <c r="AV141" s="13" t="s">
        <v>86</v>
      </c>
      <c r="AW141" s="13" t="s">
        <v>36</v>
      </c>
      <c r="AX141" s="13" t="s">
        <v>75</v>
      </c>
      <c r="AY141" s="232" t="s">
        <v>132</v>
      </c>
    </row>
    <row r="142" s="13" customFormat="1">
      <c r="A142" s="13"/>
      <c r="B142" s="221"/>
      <c r="C142" s="222"/>
      <c r="D142" s="223" t="s">
        <v>140</v>
      </c>
      <c r="E142" s="224" t="s">
        <v>19</v>
      </c>
      <c r="F142" s="225" t="s">
        <v>242</v>
      </c>
      <c r="G142" s="222"/>
      <c r="H142" s="226">
        <v>0.5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140</v>
      </c>
      <c r="AU142" s="232" t="s">
        <v>86</v>
      </c>
      <c r="AV142" s="13" t="s">
        <v>86</v>
      </c>
      <c r="AW142" s="13" t="s">
        <v>36</v>
      </c>
      <c r="AX142" s="13" t="s">
        <v>75</v>
      </c>
      <c r="AY142" s="232" t="s">
        <v>132</v>
      </c>
    </row>
    <row r="143" s="15" customFormat="1">
      <c r="A143" s="15"/>
      <c r="B143" s="243"/>
      <c r="C143" s="244"/>
      <c r="D143" s="223" t="s">
        <v>140</v>
      </c>
      <c r="E143" s="245" t="s">
        <v>19</v>
      </c>
      <c r="F143" s="246" t="s">
        <v>212</v>
      </c>
      <c r="G143" s="244"/>
      <c r="H143" s="247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3" t="s">
        <v>140</v>
      </c>
      <c r="AU143" s="253" t="s">
        <v>86</v>
      </c>
      <c r="AV143" s="15" t="s">
        <v>138</v>
      </c>
      <c r="AW143" s="15" t="s">
        <v>36</v>
      </c>
      <c r="AX143" s="15" t="s">
        <v>83</v>
      </c>
      <c r="AY143" s="253" t="s">
        <v>132</v>
      </c>
    </row>
    <row r="144" s="2" customFormat="1" ht="33" customHeight="1">
      <c r="A144" s="38"/>
      <c r="B144" s="39"/>
      <c r="C144" s="207" t="s">
        <v>7</v>
      </c>
      <c r="D144" s="207" t="s">
        <v>134</v>
      </c>
      <c r="E144" s="208" t="s">
        <v>243</v>
      </c>
      <c r="F144" s="209" t="s">
        <v>244</v>
      </c>
      <c r="G144" s="210" t="s">
        <v>144</v>
      </c>
      <c r="H144" s="211">
        <v>16.5</v>
      </c>
      <c r="I144" s="212"/>
      <c r="J144" s="213">
        <f>ROUND(I144*H144,2)</f>
        <v>0</v>
      </c>
      <c r="K144" s="214"/>
      <c r="L144" s="44"/>
      <c r="M144" s="215" t="s">
        <v>19</v>
      </c>
      <c r="N144" s="216" t="s">
        <v>46</v>
      </c>
      <c r="O144" s="84"/>
      <c r="P144" s="217">
        <f>O144*H144</f>
        <v>0</v>
      </c>
      <c r="Q144" s="217">
        <v>0.00020000000000000001</v>
      </c>
      <c r="R144" s="217">
        <f>Q144*H144</f>
        <v>0.0033</v>
      </c>
      <c r="S144" s="217">
        <v>0</v>
      </c>
      <c r="T144" s="21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9" t="s">
        <v>138</v>
      </c>
      <c r="AT144" s="219" t="s">
        <v>134</v>
      </c>
      <c r="AU144" s="219" t="s">
        <v>86</v>
      </c>
      <c r="AY144" s="17" t="s">
        <v>132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7" t="s">
        <v>83</v>
      </c>
      <c r="BK144" s="220">
        <f>ROUND(I144*H144,2)</f>
        <v>0</v>
      </c>
      <c r="BL144" s="17" t="s">
        <v>138</v>
      </c>
      <c r="BM144" s="219" t="s">
        <v>245</v>
      </c>
    </row>
    <row r="145" s="13" customFormat="1">
      <c r="A145" s="13"/>
      <c r="B145" s="221"/>
      <c r="C145" s="222"/>
      <c r="D145" s="223" t="s">
        <v>140</v>
      </c>
      <c r="E145" s="224" t="s">
        <v>19</v>
      </c>
      <c r="F145" s="225" t="s">
        <v>246</v>
      </c>
      <c r="G145" s="222"/>
      <c r="H145" s="226">
        <v>16.5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2" t="s">
        <v>140</v>
      </c>
      <c r="AU145" s="232" t="s">
        <v>86</v>
      </c>
      <c r="AV145" s="13" t="s">
        <v>86</v>
      </c>
      <c r="AW145" s="13" t="s">
        <v>36</v>
      </c>
      <c r="AX145" s="13" t="s">
        <v>83</v>
      </c>
      <c r="AY145" s="232" t="s">
        <v>132</v>
      </c>
    </row>
    <row r="146" s="2" customFormat="1" ht="21.75" customHeight="1">
      <c r="A146" s="38"/>
      <c r="B146" s="39"/>
      <c r="C146" s="207" t="s">
        <v>247</v>
      </c>
      <c r="D146" s="207" t="s">
        <v>134</v>
      </c>
      <c r="E146" s="208" t="s">
        <v>248</v>
      </c>
      <c r="F146" s="209" t="s">
        <v>249</v>
      </c>
      <c r="G146" s="210" t="s">
        <v>144</v>
      </c>
      <c r="H146" s="211">
        <v>8.4000000000000004</v>
      </c>
      <c r="I146" s="212"/>
      <c r="J146" s="213">
        <f>ROUND(I146*H146,2)</f>
        <v>0</v>
      </c>
      <c r="K146" s="214"/>
      <c r="L146" s="44"/>
      <c r="M146" s="215" t="s">
        <v>19</v>
      </c>
      <c r="N146" s="216" t="s">
        <v>46</v>
      </c>
      <c r="O146" s="84"/>
      <c r="P146" s="217">
        <f>O146*H146</f>
        <v>0</v>
      </c>
      <c r="Q146" s="217">
        <v>0.00022000000000000001</v>
      </c>
      <c r="R146" s="217">
        <f>Q146*H146</f>
        <v>0.0018480000000000003</v>
      </c>
      <c r="S146" s="217">
        <v>0</v>
      </c>
      <c r="T146" s="21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9" t="s">
        <v>138</v>
      </c>
      <c r="AT146" s="219" t="s">
        <v>134</v>
      </c>
      <c r="AU146" s="219" t="s">
        <v>86</v>
      </c>
      <c r="AY146" s="17" t="s">
        <v>132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7" t="s">
        <v>83</v>
      </c>
      <c r="BK146" s="220">
        <f>ROUND(I146*H146,2)</f>
        <v>0</v>
      </c>
      <c r="BL146" s="17" t="s">
        <v>138</v>
      </c>
      <c r="BM146" s="219" t="s">
        <v>250</v>
      </c>
    </row>
    <row r="147" s="13" customFormat="1">
      <c r="A147" s="13"/>
      <c r="B147" s="221"/>
      <c r="C147" s="222"/>
      <c r="D147" s="223" t="s">
        <v>140</v>
      </c>
      <c r="E147" s="224" t="s">
        <v>19</v>
      </c>
      <c r="F147" s="225" t="s">
        <v>251</v>
      </c>
      <c r="G147" s="222"/>
      <c r="H147" s="226">
        <v>8.4000000000000004</v>
      </c>
      <c r="I147" s="227"/>
      <c r="J147" s="222"/>
      <c r="K147" s="222"/>
      <c r="L147" s="228"/>
      <c r="M147" s="229"/>
      <c r="N147" s="230"/>
      <c r="O147" s="230"/>
      <c r="P147" s="230"/>
      <c r="Q147" s="230"/>
      <c r="R147" s="230"/>
      <c r="S147" s="230"/>
      <c r="T147" s="23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2" t="s">
        <v>140</v>
      </c>
      <c r="AU147" s="232" t="s">
        <v>86</v>
      </c>
      <c r="AV147" s="13" t="s">
        <v>86</v>
      </c>
      <c r="AW147" s="13" t="s">
        <v>36</v>
      </c>
      <c r="AX147" s="13" t="s">
        <v>83</v>
      </c>
      <c r="AY147" s="232" t="s">
        <v>132</v>
      </c>
    </row>
    <row r="148" s="2" customFormat="1" ht="21.75" customHeight="1">
      <c r="A148" s="38"/>
      <c r="B148" s="39"/>
      <c r="C148" s="207" t="s">
        <v>252</v>
      </c>
      <c r="D148" s="207" t="s">
        <v>134</v>
      </c>
      <c r="E148" s="208" t="s">
        <v>253</v>
      </c>
      <c r="F148" s="209" t="s">
        <v>254</v>
      </c>
      <c r="G148" s="210" t="s">
        <v>144</v>
      </c>
      <c r="H148" s="211">
        <v>10</v>
      </c>
      <c r="I148" s="212"/>
      <c r="J148" s="213">
        <f>ROUND(I148*H148,2)</f>
        <v>0</v>
      </c>
      <c r="K148" s="214"/>
      <c r="L148" s="44"/>
      <c r="M148" s="215" t="s">
        <v>19</v>
      </c>
      <c r="N148" s="216" t="s">
        <v>46</v>
      </c>
      <c r="O148" s="84"/>
      <c r="P148" s="217">
        <f>O148*H148</f>
        <v>0</v>
      </c>
      <c r="Q148" s="217">
        <v>0</v>
      </c>
      <c r="R148" s="217">
        <f>Q148*H148</f>
        <v>0</v>
      </c>
      <c r="S148" s="217">
        <v>0.03065</v>
      </c>
      <c r="T148" s="218">
        <f>S148*H148</f>
        <v>0.30649999999999999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9" t="s">
        <v>217</v>
      </c>
      <c r="AT148" s="219" t="s">
        <v>134</v>
      </c>
      <c r="AU148" s="219" t="s">
        <v>86</v>
      </c>
      <c r="AY148" s="17" t="s">
        <v>132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7" t="s">
        <v>83</v>
      </c>
      <c r="BK148" s="220">
        <f>ROUND(I148*H148,2)</f>
        <v>0</v>
      </c>
      <c r="BL148" s="17" t="s">
        <v>217</v>
      </c>
      <c r="BM148" s="219" t="s">
        <v>255</v>
      </c>
    </row>
    <row r="149" s="13" customFormat="1">
      <c r="A149" s="13"/>
      <c r="B149" s="221"/>
      <c r="C149" s="222"/>
      <c r="D149" s="223" t="s">
        <v>140</v>
      </c>
      <c r="E149" s="224" t="s">
        <v>19</v>
      </c>
      <c r="F149" s="225" t="s">
        <v>256</v>
      </c>
      <c r="G149" s="222"/>
      <c r="H149" s="226">
        <v>10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2" t="s">
        <v>140</v>
      </c>
      <c r="AU149" s="232" t="s">
        <v>86</v>
      </c>
      <c r="AV149" s="13" t="s">
        <v>86</v>
      </c>
      <c r="AW149" s="13" t="s">
        <v>36</v>
      </c>
      <c r="AX149" s="13" t="s">
        <v>83</v>
      </c>
      <c r="AY149" s="232" t="s">
        <v>132</v>
      </c>
    </row>
    <row r="150" s="2" customFormat="1" ht="21.75" customHeight="1">
      <c r="A150" s="38"/>
      <c r="B150" s="39"/>
      <c r="C150" s="207" t="s">
        <v>257</v>
      </c>
      <c r="D150" s="207" t="s">
        <v>134</v>
      </c>
      <c r="E150" s="208" t="s">
        <v>258</v>
      </c>
      <c r="F150" s="209" t="s">
        <v>259</v>
      </c>
      <c r="G150" s="210" t="s">
        <v>144</v>
      </c>
      <c r="H150" s="211">
        <v>22</v>
      </c>
      <c r="I150" s="212"/>
      <c r="J150" s="213">
        <f>ROUND(I150*H150,2)</f>
        <v>0</v>
      </c>
      <c r="K150" s="214"/>
      <c r="L150" s="44"/>
      <c r="M150" s="215" t="s">
        <v>19</v>
      </c>
      <c r="N150" s="216" t="s">
        <v>46</v>
      </c>
      <c r="O150" s="84"/>
      <c r="P150" s="217">
        <f>O150*H150</f>
        <v>0</v>
      </c>
      <c r="Q150" s="217">
        <v>0.00010000000000000001</v>
      </c>
      <c r="R150" s="217">
        <f>Q150*H150</f>
        <v>0.0022000000000000001</v>
      </c>
      <c r="S150" s="217">
        <v>0.01384</v>
      </c>
      <c r="T150" s="218">
        <f>S150*H150</f>
        <v>0.30447999999999997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9" t="s">
        <v>217</v>
      </c>
      <c r="AT150" s="219" t="s">
        <v>134</v>
      </c>
      <c r="AU150" s="219" t="s">
        <v>86</v>
      </c>
      <c r="AY150" s="17" t="s">
        <v>132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7" t="s">
        <v>83</v>
      </c>
      <c r="BK150" s="220">
        <f>ROUND(I150*H150,2)</f>
        <v>0</v>
      </c>
      <c r="BL150" s="17" t="s">
        <v>217</v>
      </c>
      <c r="BM150" s="219" t="s">
        <v>260</v>
      </c>
    </row>
    <row r="151" s="13" customFormat="1">
      <c r="A151" s="13"/>
      <c r="B151" s="221"/>
      <c r="C151" s="222"/>
      <c r="D151" s="223" t="s">
        <v>140</v>
      </c>
      <c r="E151" s="224" t="s">
        <v>19</v>
      </c>
      <c r="F151" s="225" t="s">
        <v>261</v>
      </c>
      <c r="G151" s="222"/>
      <c r="H151" s="226">
        <v>22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2" t="s">
        <v>140</v>
      </c>
      <c r="AU151" s="232" t="s">
        <v>86</v>
      </c>
      <c r="AV151" s="13" t="s">
        <v>86</v>
      </c>
      <c r="AW151" s="13" t="s">
        <v>36</v>
      </c>
      <c r="AX151" s="13" t="s">
        <v>83</v>
      </c>
      <c r="AY151" s="232" t="s">
        <v>132</v>
      </c>
    </row>
    <row r="152" s="2" customFormat="1" ht="44.25" customHeight="1">
      <c r="A152" s="38"/>
      <c r="B152" s="39"/>
      <c r="C152" s="207" t="s">
        <v>262</v>
      </c>
      <c r="D152" s="207" t="s">
        <v>134</v>
      </c>
      <c r="E152" s="208" t="s">
        <v>263</v>
      </c>
      <c r="F152" s="209" t="s">
        <v>264</v>
      </c>
      <c r="G152" s="210" t="s">
        <v>144</v>
      </c>
      <c r="H152" s="211">
        <v>22</v>
      </c>
      <c r="I152" s="212"/>
      <c r="J152" s="213">
        <f>ROUND(I152*H152,2)</f>
        <v>0</v>
      </c>
      <c r="K152" s="214"/>
      <c r="L152" s="44"/>
      <c r="M152" s="215" t="s">
        <v>19</v>
      </c>
      <c r="N152" s="216" t="s">
        <v>46</v>
      </c>
      <c r="O152" s="84"/>
      <c r="P152" s="217">
        <f>O152*H152</f>
        <v>0</v>
      </c>
      <c r="Q152" s="217">
        <v>0</v>
      </c>
      <c r="R152" s="217">
        <f>Q152*H152</f>
        <v>0</v>
      </c>
      <c r="S152" s="217">
        <v>0.0076299999999999996</v>
      </c>
      <c r="T152" s="218">
        <f>S152*H152</f>
        <v>0.16785999999999998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9" t="s">
        <v>217</v>
      </c>
      <c r="AT152" s="219" t="s">
        <v>134</v>
      </c>
      <c r="AU152" s="219" t="s">
        <v>86</v>
      </c>
      <c r="AY152" s="17" t="s">
        <v>132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7" t="s">
        <v>83</v>
      </c>
      <c r="BK152" s="220">
        <f>ROUND(I152*H152,2)</f>
        <v>0</v>
      </c>
      <c r="BL152" s="17" t="s">
        <v>217</v>
      </c>
      <c r="BM152" s="219" t="s">
        <v>265</v>
      </c>
    </row>
    <row r="153" s="2" customFormat="1" ht="21.75" customHeight="1">
      <c r="A153" s="38"/>
      <c r="B153" s="39"/>
      <c r="C153" s="207" t="s">
        <v>266</v>
      </c>
      <c r="D153" s="207" t="s">
        <v>134</v>
      </c>
      <c r="E153" s="208" t="s">
        <v>267</v>
      </c>
      <c r="F153" s="209" t="s">
        <v>268</v>
      </c>
      <c r="G153" s="210" t="s">
        <v>269</v>
      </c>
      <c r="H153" s="211">
        <v>1</v>
      </c>
      <c r="I153" s="212"/>
      <c r="J153" s="213">
        <f>ROUND(I153*H153,2)</f>
        <v>0</v>
      </c>
      <c r="K153" s="214"/>
      <c r="L153" s="44"/>
      <c r="M153" s="215" t="s">
        <v>19</v>
      </c>
      <c r="N153" s="216" t="s">
        <v>46</v>
      </c>
      <c r="O153" s="84"/>
      <c r="P153" s="217">
        <f>O153*H153</f>
        <v>0</v>
      </c>
      <c r="Q153" s="217">
        <v>0</v>
      </c>
      <c r="R153" s="217">
        <f>Q153*H153</f>
        <v>0</v>
      </c>
      <c r="S153" s="217">
        <v>0.084000000000000005</v>
      </c>
      <c r="T153" s="218">
        <f>S153*H153</f>
        <v>0.084000000000000005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9" t="s">
        <v>217</v>
      </c>
      <c r="AT153" s="219" t="s">
        <v>134</v>
      </c>
      <c r="AU153" s="219" t="s">
        <v>86</v>
      </c>
      <c r="AY153" s="17" t="s">
        <v>132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7" t="s">
        <v>83</v>
      </c>
      <c r="BK153" s="220">
        <f>ROUND(I153*H153,2)</f>
        <v>0</v>
      </c>
      <c r="BL153" s="17" t="s">
        <v>217</v>
      </c>
      <c r="BM153" s="219" t="s">
        <v>270</v>
      </c>
    </row>
    <row r="154" s="13" customFormat="1">
      <c r="A154" s="13"/>
      <c r="B154" s="221"/>
      <c r="C154" s="222"/>
      <c r="D154" s="223" t="s">
        <v>140</v>
      </c>
      <c r="E154" s="224" t="s">
        <v>19</v>
      </c>
      <c r="F154" s="225" t="s">
        <v>271</v>
      </c>
      <c r="G154" s="222"/>
      <c r="H154" s="226">
        <v>1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2" t="s">
        <v>140</v>
      </c>
      <c r="AU154" s="232" t="s">
        <v>86</v>
      </c>
      <c r="AV154" s="13" t="s">
        <v>86</v>
      </c>
      <c r="AW154" s="13" t="s">
        <v>36</v>
      </c>
      <c r="AX154" s="13" t="s">
        <v>83</v>
      </c>
      <c r="AY154" s="232" t="s">
        <v>132</v>
      </c>
    </row>
    <row r="155" s="2" customFormat="1" ht="21.75" customHeight="1">
      <c r="A155" s="38"/>
      <c r="B155" s="39"/>
      <c r="C155" s="207" t="s">
        <v>272</v>
      </c>
      <c r="D155" s="207" t="s">
        <v>134</v>
      </c>
      <c r="E155" s="208" t="s">
        <v>273</v>
      </c>
      <c r="F155" s="209" t="s">
        <v>274</v>
      </c>
      <c r="G155" s="210" t="s">
        <v>269</v>
      </c>
      <c r="H155" s="211">
        <v>1</v>
      </c>
      <c r="I155" s="212"/>
      <c r="J155" s="213">
        <f>ROUND(I155*H155,2)</f>
        <v>0</v>
      </c>
      <c r="K155" s="214"/>
      <c r="L155" s="44"/>
      <c r="M155" s="215" t="s">
        <v>19</v>
      </c>
      <c r="N155" s="216" t="s">
        <v>46</v>
      </c>
      <c r="O155" s="84"/>
      <c r="P155" s="217">
        <f>O155*H155</f>
        <v>0</v>
      </c>
      <c r="Q155" s="217">
        <v>0</v>
      </c>
      <c r="R155" s="217">
        <f>Q155*H155</f>
        <v>0</v>
      </c>
      <c r="S155" s="217">
        <v>0.019</v>
      </c>
      <c r="T155" s="218">
        <f>S155*H155</f>
        <v>0.019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9" t="s">
        <v>217</v>
      </c>
      <c r="AT155" s="219" t="s">
        <v>134</v>
      </c>
      <c r="AU155" s="219" t="s">
        <v>86</v>
      </c>
      <c r="AY155" s="17" t="s">
        <v>132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7" t="s">
        <v>83</v>
      </c>
      <c r="BK155" s="220">
        <f>ROUND(I155*H155,2)</f>
        <v>0</v>
      </c>
      <c r="BL155" s="17" t="s">
        <v>217</v>
      </c>
      <c r="BM155" s="219" t="s">
        <v>275</v>
      </c>
    </row>
    <row r="156" s="2" customFormat="1" ht="21.75" customHeight="1">
      <c r="A156" s="38"/>
      <c r="B156" s="39"/>
      <c r="C156" s="207" t="s">
        <v>276</v>
      </c>
      <c r="D156" s="207" t="s">
        <v>134</v>
      </c>
      <c r="E156" s="208" t="s">
        <v>277</v>
      </c>
      <c r="F156" s="209" t="s">
        <v>278</v>
      </c>
      <c r="G156" s="210" t="s">
        <v>269</v>
      </c>
      <c r="H156" s="211">
        <v>2</v>
      </c>
      <c r="I156" s="212"/>
      <c r="J156" s="213">
        <f>ROUND(I156*H156,2)</f>
        <v>0</v>
      </c>
      <c r="K156" s="214"/>
      <c r="L156" s="44"/>
      <c r="M156" s="215" t="s">
        <v>19</v>
      </c>
      <c r="N156" s="216" t="s">
        <v>46</v>
      </c>
      <c r="O156" s="84"/>
      <c r="P156" s="217">
        <f>O156*H156</f>
        <v>0</v>
      </c>
      <c r="Q156" s="217">
        <v>0</v>
      </c>
      <c r="R156" s="217">
        <f>Q156*H156</f>
        <v>0</v>
      </c>
      <c r="S156" s="217">
        <v>0.00020000000000000001</v>
      </c>
      <c r="T156" s="218">
        <f>S156*H156</f>
        <v>0.00040000000000000002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9" t="s">
        <v>217</v>
      </c>
      <c r="AT156" s="219" t="s">
        <v>134</v>
      </c>
      <c r="AU156" s="219" t="s">
        <v>86</v>
      </c>
      <c r="AY156" s="17" t="s">
        <v>132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7" t="s">
        <v>83</v>
      </c>
      <c r="BK156" s="220">
        <f>ROUND(I156*H156,2)</f>
        <v>0</v>
      </c>
      <c r="BL156" s="17" t="s">
        <v>217</v>
      </c>
      <c r="BM156" s="219" t="s">
        <v>279</v>
      </c>
    </row>
    <row r="157" s="13" customFormat="1">
      <c r="A157" s="13"/>
      <c r="B157" s="221"/>
      <c r="C157" s="222"/>
      <c r="D157" s="223" t="s">
        <v>140</v>
      </c>
      <c r="E157" s="224" t="s">
        <v>19</v>
      </c>
      <c r="F157" s="225" t="s">
        <v>280</v>
      </c>
      <c r="G157" s="222"/>
      <c r="H157" s="226">
        <v>2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2" t="s">
        <v>140</v>
      </c>
      <c r="AU157" s="232" t="s">
        <v>86</v>
      </c>
      <c r="AV157" s="13" t="s">
        <v>86</v>
      </c>
      <c r="AW157" s="13" t="s">
        <v>36</v>
      </c>
      <c r="AX157" s="13" t="s">
        <v>83</v>
      </c>
      <c r="AY157" s="232" t="s">
        <v>132</v>
      </c>
    </row>
    <row r="158" s="2" customFormat="1" ht="16.5" customHeight="1">
      <c r="A158" s="38"/>
      <c r="B158" s="39"/>
      <c r="C158" s="207" t="s">
        <v>281</v>
      </c>
      <c r="D158" s="207" t="s">
        <v>134</v>
      </c>
      <c r="E158" s="208" t="s">
        <v>282</v>
      </c>
      <c r="F158" s="209" t="s">
        <v>283</v>
      </c>
      <c r="G158" s="210" t="s">
        <v>137</v>
      </c>
      <c r="H158" s="211">
        <v>200</v>
      </c>
      <c r="I158" s="212"/>
      <c r="J158" s="213">
        <f>ROUND(I158*H158,2)</f>
        <v>0</v>
      </c>
      <c r="K158" s="214"/>
      <c r="L158" s="44"/>
      <c r="M158" s="215" t="s">
        <v>19</v>
      </c>
      <c r="N158" s="216" t="s">
        <v>46</v>
      </c>
      <c r="O158" s="84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9" t="s">
        <v>217</v>
      </c>
      <c r="AT158" s="219" t="s">
        <v>134</v>
      </c>
      <c r="AU158" s="219" t="s">
        <v>86</v>
      </c>
      <c r="AY158" s="17" t="s">
        <v>132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7" t="s">
        <v>83</v>
      </c>
      <c r="BK158" s="220">
        <f>ROUND(I158*H158,2)</f>
        <v>0</v>
      </c>
      <c r="BL158" s="17" t="s">
        <v>217</v>
      </c>
      <c r="BM158" s="219" t="s">
        <v>284</v>
      </c>
    </row>
    <row r="159" s="2" customFormat="1" ht="21.75" customHeight="1">
      <c r="A159" s="38"/>
      <c r="B159" s="39"/>
      <c r="C159" s="207" t="s">
        <v>285</v>
      </c>
      <c r="D159" s="207" t="s">
        <v>134</v>
      </c>
      <c r="E159" s="208" t="s">
        <v>286</v>
      </c>
      <c r="F159" s="209" t="s">
        <v>287</v>
      </c>
      <c r="G159" s="210" t="s">
        <v>288</v>
      </c>
      <c r="H159" s="211">
        <v>1</v>
      </c>
      <c r="I159" s="212"/>
      <c r="J159" s="213">
        <f>ROUND(I159*H159,2)</f>
        <v>0</v>
      </c>
      <c r="K159" s="214"/>
      <c r="L159" s="44"/>
      <c r="M159" s="215" t="s">
        <v>19</v>
      </c>
      <c r="N159" s="216" t="s">
        <v>46</v>
      </c>
      <c r="O159" s="84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9" t="s">
        <v>217</v>
      </c>
      <c r="AT159" s="219" t="s">
        <v>134</v>
      </c>
      <c r="AU159" s="219" t="s">
        <v>86</v>
      </c>
      <c r="AY159" s="17" t="s">
        <v>132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7" t="s">
        <v>83</v>
      </c>
      <c r="BK159" s="220">
        <f>ROUND(I159*H159,2)</f>
        <v>0</v>
      </c>
      <c r="BL159" s="17" t="s">
        <v>217</v>
      </c>
      <c r="BM159" s="219" t="s">
        <v>289</v>
      </c>
    </row>
    <row r="160" s="12" customFormat="1" ht="22.8" customHeight="1">
      <c r="A160" s="12"/>
      <c r="B160" s="191"/>
      <c r="C160" s="192"/>
      <c r="D160" s="193" t="s">
        <v>74</v>
      </c>
      <c r="E160" s="205" t="s">
        <v>290</v>
      </c>
      <c r="F160" s="205" t="s">
        <v>291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SUM(P161:P173)</f>
        <v>0</v>
      </c>
      <c r="Q160" s="199"/>
      <c r="R160" s="200">
        <f>SUM(R161:R173)</f>
        <v>0</v>
      </c>
      <c r="S160" s="199"/>
      <c r="T160" s="201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83</v>
      </c>
      <c r="AT160" s="203" t="s">
        <v>74</v>
      </c>
      <c r="AU160" s="203" t="s">
        <v>83</v>
      </c>
      <c r="AY160" s="202" t="s">
        <v>132</v>
      </c>
      <c r="BK160" s="204">
        <f>SUM(BK161:BK173)</f>
        <v>0</v>
      </c>
    </row>
    <row r="161" s="2" customFormat="1" ht="33" customHeight="1">
      <c r="A161" s="38"/>
      <c r="B161" s="39"/>
      <c r="C161" s="207" t="s">
        <v>292</v>
      </c>
      <c r="D161" s="207" t="s">
        <v>134</v>
      </c>
      <c r="E161" s="208" t="s">
        <v>293</v>
      </c>
      <c r="F161" s="209" t="s">
        <v>294</v>
      </c>
      <c r="G161" s="210" t="s">
        <v>295</v>
      </c>
      <c r="H161" s="211">
        <v>259.37200000000001</v>
      </c>
      <c r="I161" s="212"/>
      <c r="J161" s="213">
        <f>ROUND(I161*H161,2)</f>
        <v>0</v>
      </c>
      <c r="K161" s="214"/>
      <c r="L161" s="44"/>
      <c r="M161" s="215" t="s">
        <v>19</v>
      </c>
      <c r="N161" s="216" t="s">
        <v>46</v>
      </c>
      <c r="O161" s="84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9" t="s">
        <v>138</v>
      </c>
      <c r="AT161" s="219" t="s">
        <v>134</v>
      </c>
      <c r="AU161" s="219" t="s">
        <v>86</v>
      </c>
      <c r="AY161" s="17" t="s">
        <v>132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7" t="s">
        <v>83</v>
      </c>
      <c r="BK161" s="220">
        <f>ROUND(I161*H161,2)</f>
        <v>0</v>
      </c>
      <c r="BL161" s="17" t="s">
        <v>138</v>
      </c>
      <c r="BM161" s="219" t="s">
        <v>296</v>
      </c>
    </row>
    <row r="162" s="2" customFormat="1" ht="44.25" customHeight="1">
      <c r="A162" s="38"/>
      <c r="B162" s="39"/>
      <c r="C162" s="207" t="s">
        <v>297</v>
      </c>
      <c r="D162" s="207" t="s">
        <v>134</v>
      </c>
      <c r="E162" s="208" t="s">
        <v>298</v>
      </c>
      <c r="F162" s="209" t="s">
        <v>299</v>
      </c>
      <c r="G162" s="210" t="s">
        <v>295</v>
      </c>
      <c r="H162" s="211">
        <v>2593.7199999999998</v>
      </c>
      <c r="I162" s="212"/>
      <c r="J162" s="213">
        <f>ROUND(I162*H162,2)</f>
        <v>0</v>
      </c>
      <c r="K162" s="214"/>
      <c r="L162" s="44"/>
      <c r="M162" s="215" t="s">
        <v>19</v>
      </c>
      <c r="N162" s="216" t="s">
        <v>46</v>
      </c>
      <c r="O162" s="84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9" t="s">
        <v>138</v>
      </c>
      <c r="AT162" s="219" t="s">
        <v>134</v>
      </c>
      <c r="AU162" s="219" t="s">
        <v>86</v>
      </c>
      <c r="AY162" s="17" t="s">
        <v>132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7" t="s">
        <v>83</v>
      </c>
      <c r="BK162" s="220">
        <f>ROUND(I162*H162,2)</f>
        <v>0</v>
      </c>
      <c r="BL162" s="17" t="s">
        <v>138</v>
      </c>
      <c r="BM162" s="219" t="s">
        <v>300</v>
      </c>
    </row>
    <row r="163" s="13" customFormat="1">
      <c r="A163" s="13"/>
      <c r="B163" s="221"/>
      <c r="C163" s="222"/>
      <c r="D163" s="223" t="s">
        <v>140</v>
      </c>
      <c r="E163" s="222"/>
      <c r="F163" s="225" t="s">
        <v>301</v>
      </c>
      <c r="G163" s="222"/>
      <c r="H163" s="226">
        <v>2593.7199999999998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2" t="s">
        <v>140</v>
      </c>
      <c r="AU163" s="232" t="s">
        <v>86</v>
      </c>
      <c r="AV163" s="13" t="s">
        <v>86</v>
      </c>
      <c r="AW163" s="13" t="s">
        <v>4</v>
      </c>
      <c r="AX163" s="13" t="s">
        <v>83</v>
      </c>
      <c r="AY163" s="232" t="s">
        <v>132</v>
      </c>
    </row>
    <row r="164" s="2" customFormat="1" ht="33" customHeight="1">
      <c r="A164" s="38"/>
      <c r="B164" s="39"/>
      <c r="C164" s="207" t="s">
        <v>302</v>
      </c>
      <c r="D164" s="207" t="s">
        <v>134</v>
      </c>
      <c r="E164" s="208" t="s">
        <v>303</v>
      </c>
      <c r="F164" s="209" t="s">
        <v>304</v>
      </c>
      <c r="G164" s="210" t="s">
        <v>295</v>
      </c>
      <c r="H164" s="211">
        <v>259.37200000000001</v>
      </c>
      <c r="I164" s="212"/>
      <c r="J164" s="213">
        <f>ROUND(I164*H164,2)</f>
        <v>0</v>
      </c>
      <c r="K164" s="214"/>
      <c r="L164" s="44"/>
      <c r="M164" s="215" t="s">
        <v>19</v>
      </c>
      <c r="N164" s="216" t="s">
        <v>46</v>
      </c>
      <c r="O164" s="84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9" t="s">
        <v>138</v>
      </c>
      <c r="AT164" s="219" t="s">
        <v>134</v>
      </c>
      <c r="AU164" s="219" t="s">
        <v>86</v>
      </c>
      <c r="AY164" s="17" t="s">
        <v>132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7" t="s">
        <v>83</v>
      </c>
      <c r="BK164" s="220">
        <f>ROUND(I164*H164,2)</f>
        <v>0</v>
      </c>
      <c r="BL164" s="17" t="s">
        <v>138</v>
      </c>
      <c r="BM164" s="219" t="s">
        <v>305</v>
      </c>
    </row>
    <row r="165" s="2" customFormat="1" ht="44.25" customHeight="1">
      <c r="A165" s="38"/>
      <c r="B165" s="39"/>
      <c r="C165" s="207" t="s">
        <v>306</v>
      </c>
      <c r="D165" s="207" t="s">
        <v>134</v>
      </c>
      <c r="E165" s="208" t="s">
        <v>307</v>
      </c>
      <c r="F165" s="209" t="s">
        <v>308</v>
      </c>
      <c r="G165" s="210" t="s">
        <v>295</v>
      </c>
      <c r="H165" s="211">
        <v>0.16800000000000001</v>
      </c>
      <c r="I165" s="212"/>
      <c r="J165" s="213">
        <f>ROUND(I165*H165,2)</f>
        <v>0</v>
      </c>
      <c r="K165" s="214"/>
      <c r="L165" s="44"/>
      <c r="M165" s="215" t="s">
        <v>19</v>
      </c>
      <c r="N165" s="216" t="s">
        <v>46</v>
      </c>
      <c r="O165" s="84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9" t="s">
        <v>138</v>
      </c>
      <c r="AT165" s="219" t="s">
        <v>134</v>
      </c>
      <c r="AU165" s="219" t="s">
        <v>86</v>
      </c>
      <c r="AY165" s="17" t="s">
        <v>132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7" t="s">
        <v>83</v>
      </c>
      <c r="BK165" s="220">
        <f>ROUND(I165*H165,2)</f>
        <v>0</v>
      </c>
      <c r="BL165" s="17" t="s">
        <v>138</v>
      </c>
      <c r="BM165" s="219" t="s">
        <v>309</v>
      </c>
    </row>
    <row r="166" s="2" customFormat="1" ht="44.25" customHeight="1">
      <c r="A166" s="38"/>
      <c r="B166" s="39"/>
      <c r="C166" s="207" t="s">
        <v>310</v>
      </c>
      <c r="D166" s="207" t="s">
        <v>134</v>
      </c>
      <c r="E166" s="208" t="s">
        <v>311</v>
      </c>
      <c r="F166" s="209" t="s">
        <v>312</v>
      </c>
      <c r="G166" s="210" t="s">
        <v>295</v>
      </c>
      <c r="H166" s="211">
        <v>53.75</v>
      </c>
      <c r="I166" s="212"/>
      <c r="J166" s="213">
        <f>ROUND(I166*H166,2)</f>
        <v>0</v>
      </c>
      <c r="K166" s="214"/>
      <c r="L166" s="44"/>
      <c r="M166" s="215" t="s">
        <v>19</v>
      </c>
      <c r="N166" s="216" t="s">
        <v>46</v>
      </c>
      <c r="O166" s="84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9" t="s">
        <v>138</v>
      </c>
      <c r="AT166" s="219" t="s">
        <v>134</v>
      </c>
      <c r="AU166" s="219" t="s">
        <v>86</v>
      </c>
      <c r="AY166" s="17" t="s">
        <v>132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7" t="s">
        <v>83</v>
      </c>
      <c r="BK166" s="220">
        <f>ROUND(I166*H166,2)</f>
        <v>0</v>
      </c>
      <c r="BL166" s="17" t="s">
        <v>138</v>
      </c>
      <c r="BM166" s="219" t="s">
        <v>313</v>
      </c>
    </row>
    <row r="167" s="13" customFormat="1">
      <c r="A167" s="13"/>
      <c r="B167" s="221"/>
      <c r="C167" s="222"/>
      <c r="D167" s="223" t="s">
        <v>140</v>
      </c>
      <c r="E167" s="224" t="s">
        <v>19</v>
      </c>
      <c r="F167" s="225" t="s">
        <v>314</v>
      </c>
      <c r="G167" s="222"/>
      <c r="H167" s="226">
        <v>53.75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2" t="s">
        <v>140</v>
      </c>
      <c r="AU167" s="232" t="s">
        <v>86</v>
      </c>
      <c r="AV167" s="13" t="s">
        <v>86</v>
      </c>
      <c r="AW167" s="13" t="s">
        <v>36</v>
      </c>
      <c r="AX167" s="13" t="s">
        <v>83</v>
      </c>
      <c r="AY167" s="232" t="s">
        <v>132</v>
      </c>
    </row>
    <row r="168" s="2" customFormat="1" ht="44.25" customHeight="1">
      <c r="A168" s="38"/>
      <c r="B168" s="39"/>
      <c r="C168" s="207" t="s">
        <v>315</v>
      </c>
      <c r="D168" s="207" t="s">
        <v>134</v>
      </c>
      <c r="E168" s="208" t="s">
        <v>316</v>
      </c>
      <c r="F168" s="209" t="s">
        <v>317</v>
      </c>
      <c r="G168" s="210" t="s">
        <v>295</v>
      </c>
      <c r="H168" s="211">
        <v>132.19900000000001</v>
      </c>
      <c r="I168" s="212"/>
      <c r="J168" s="213">
        <f>ROUND(I168*H168,2)</f>
        <v>0</v>
      </c>
      <c r="K168" s="214"/>
      <c r="L168" s="44"/>
      <c r="M168" s="215" t="s">
        <v>19</v>
      </c>
      <c r="N168" s="216" t="s">
        <v>46</v>
      </c>
      <c r="O168" s="84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9" t="s">
        <v>138</v>
      </c>
      <c r="AT168" s="219" t="s">
        <v>134</v>
      </c>
      <c r="AU168" s="219" t="s">
        <v>86</v>
      </c>
      <c r="AY168" s="17" t="s">
        <v>132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7" t="s">
        <v>83</v>
      </c>
      <c r="BK168" s="220">
        <f>ROUND(I168*H168,2)</f>
        <v>0</v>
      </c>
      <c r="BL168" s="17" t="s">
        <v>138</v>
      </c>
      <c r="BM168" s="219" t="s">
        <v>318</v>
      </c>
    </row>
    <row r="169" s="13" customFormat="1">
      <c r="A169" s="13"/>
      <c r="B169" s="221"/>
      <c r="C169" s="222"/>
      <c r="D169" s="223" t="s">
        <v>140</v>
      </c>
      <c r="E169" s="224" t="s">
        <v>19</v>
      </c>
      <c r="F169" s="225" t="s">
        <v>319</v>
      </c>
      <c r="G169" s="222"/>
      <c r="H169" s="226">
        <v>132.19900000000001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2" t="s">
        <v>140</v>
      </c>
      <c r="AU169" s="232" t="s">
        <v>86</v>
      </c>
      <c r="AV169" s="13" t="s">
        <v>86</v>
      </c>
      <c r="AW169" s="13" t="s">
        <v>36</v>
      </c>
      <c r="AX169" s="13" t="s">
        <v>83</v>
      </c>
      <c r="AY169" s="232" t="s">
        <v>132</v>
      </c>
    </row>
    <row r="170" s="2" customFormat="1" ht="44.25" customHeight="1">
      <c r="A170" s="38"/>
      <c r="B170" s="39"/>
      <c r="C170" s="207" t="s">
        <v>320</v>
      </c>
      <c r="D170" s="207" t="s">
        <v>134</v>
      </c>
      <c r="E170" s="208" t="s">
        <v>321</v>
      </c>
      <c r="F170" s="209" t="s">
        <v>322</v>
      </c>
      <c r="G170" s="210" t="s">
        <v>295</v>
      </c>
      <c r="H170" s="211">
        <v>3.5960000000000001</v>
      </c>
      <c r="I170" s="212"/>
      <c r="J170" s="213">
        <f>ROUND(I170*H170,2)</f>
        <v>0</v>
      </c>
      <c r="K170" s="214"/>
      <c r="L170" s="44"/>
      <c r="M170" s="215" t="s">
        <v>19</v>
      </c>
      <c r="N170" s="216" t="s">
        <v>46</v>
      </c>
      <c r="O170" s="84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9" t="s">
        <v>138</v>
      </c>
      <c r="AT170" s="219" t="s">
        <v>134</v>
      </c>
      <c r="AU170" s="219" t="s">
        <v>86</v>
      </c>
      <c r="AY170" s="17" t="s">
        <v>132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7" t="s">
        <v>83</v>
      </c>
      <c r="BK170" s="220">
        <f>ROUND(I170*H170,2)</f>
        <v>0</v>
      </c>
      <c r="BL170" s="17" t="s">
        <v>138</v>
      </c>
      <c r="BM170" s="219" t="s">
        <v>323</v>
      </c>
    </row>
    <row r="171" s="2" customFormat="1" ht="44.25" customHeight="1">
      <c r="A171" s="38"/>
      <c r="B171" s="39"/>
      <c r="C171" s="207" t="s">
        <v>324</v>
      </c>
      <c r="D171" s="207" t="s">
        <v>134</v>
      </c>
      <c r="E171" s="208" t="s">
        <v>325</v>
      </c>
      <c r="F171" s="209" t="s">
        <v>326</v>
      </c>
      <c r="G171" s="210" t="s">
        <v>295</v>
      </c>
      <c r="H171" s="211">
        <v>52.5</v>
      </c>
      <c r="I171" s="212"/>
      <c r="J171" s="213">
        <f>ROUND(I171*H171,2)</f>
        <v>0</v>
      </c>
      <c r="K171" s="214"/>
      <c r="L171" s="44"/>
      <c r="M171" s="215" t="s">
        <v>19</v>
      </c>
      <c r="N171" s="216" t="s">
        <v>46</v>
      </c>
      <c r="O171" s="84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9" t="s">
        <v>138</v>
      </c>
      <c r="AT171" s="219" t="s">
        <v>134</v>
      </c>
      <c r="AU171" s="219" t="s">
        <v>86</v>
      </c>
      <c r="AY171" s="17" t="s">
        <v>132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7" t="s">
        <v>83</v>
      </c>
      <c r="BK171" s="220">
        <f>ROUND(I171*H171,2)</f>
        <v>0</v>
      </c>
      <c r="BL171" s="17" t="s">
        <v>138</v>
      </c>
      <c r="BM171" s="219" t="s">
        <v>327</v>
      </c>
    </row>
    <row r="172" s="13" customFormat="1">
      <c r="A172" s="13"/>
      <c r="B172" s="221"/>
      <c r="C172" s="222"/>
      <c r="D172" s="223" t="s">
        <v>140</v>
      </c>
      <c r="E172" s="224" t="s">
        <v>19</v>
      </c>
      <c r="F172" s="225" t="s">
        <v>328</v>
      </c>
      <c r="G172" s="222"/>
      <c r="H172" s="226">
        <v>52.5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2" t="s">
        <v>140</v>
      </c>
      <c r="AU172" s="232" t="s">
        <v>86</v>
      </c>
      <c r="AV172" s="13" t="s">
        <v>86</v>
      </c>
      <c r="AW172" s="13" t="s">
        <v>36</v>
      </c>
      <c r="AX172" s="13" t="s">
        <v>83</v>
      </c>
      <c r="AY172" s="232" t="s">
        <v>132</v>
      </c>
    </row>
    <row r="173" s="2" customFormat="1" ht="44.25" customHeight="1">
      <c r="A173" s="38"/>
      <c r="B173" s="39"/>
      <c r="C173" s="207" t="s">
        <v>329</v>
      </c>
      <c r="D173" s="207" t="s">
        <v>134</v>
      </c>
      <c r="E173" s="208" t="s">
        <v>330</v>
      </c>
      <c r="F173" s="209" t="s">
        <v>331</v>
      </c>
      <c r="G173" s="210" t="s">
        <v>295</v>
      </c>
      <c r="H173" s="211">
        <v>15.054</v>
      </c>
      <c r="I173" s="212"/>
      <c r="J173" s="213">
        <f>ROUND(I173*H173,2)</f>
        <v>0</v>
      </c>
      <c r="K173" s="214"/>
      <c r="L173" s="44"/>
      <c r="M173" s="215" t="s">
        <v>19</v>
      </c>
      <c r="N173" s="216" t="s">
        <v>46</v>
      </c>
      <c r="O173" s="84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9" t="s">
        <v>138</v>
      </c>
      <c r="AT173" s="219" t="s">
        <v>134</v>
      </c>
      <c r="AU173" s="219" t="s">
        <v>86</v>
      </c>
      <c r="AY173" s="17" t="s">
        <v>132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7" t="s">
        <v>83</v>
      </c>
      <c r="BK173" s="220">
        <f>ROUND(I173*H173,2)</f>
        <v>0</v>
      </c>
      <c r="BL173" s="17" t="s">
        <v>138</v>
      </c>
      <c r="BM173" s="219" t="s">
        <v>332</v>
      </c>
    </row>
    <row r="174" s="12" customFormat="1" ht="22.8" customHeight="1">
      <c r="A174" s="12"/>
      <c r="B174" s="191"/>
      <c r="C174" s="192"/>
      <c r="D174" s="193" t="s">
        <v>74</v>
      </c>
      <c r="E174" s="205" t="s">
        <v>333</v>
      </c>
      <c r="F174" s="205" t="s">
        <v>334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P175</f>
        <v>0</v>
      </c>
      <c r="Q174" s="199"/>
      <c r="R174" s="200">
        <f>R175</f>
        <v>0</v>
      </c>
      <c r="S174" s="199"/>
      <c r="T174" s="201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83</v>
      </c>
      <c r="AT174" s="203" t="s">
        <v>74</v>
      </c>
      <c r="AU174" s="203" t="s">
        <v>83</v>
      </c>
      <c r="AY174" s="202" t="s">
        <v>132</v>
      </c>
      <c r="BK174" s="204">
        <f>BK175</f>
        <v>0</v>
      </c>
    </row>
    <row r="175" s="2" customFormat="1" ht="55.5" customHeight="1">
      <c r="A175" s="38"/>
      <c r="B175" s="39"/>
      <c r="C175" s="207" t="s">
        <v>335</v>
      </c>
      <c r="D175" s="207" t="s">
        <v>134</v>
      </c>
      <c r="E175" s="208" t="s">
        <v>336</v>
      </c>
      <c r="F175" s="209" t="s">
        <v>337</v>
      </c>
      <c r="G175" s="210" t="s">
        <v>295</v>
      </c>
      <c r="H175" s="211">
        <v>0.029999999999999999</v>
      </c>
      <c r="I175" s="212"/>
      <c r="J175" s="213">
        <f>ROUND(I175*H175,2)</f>
        <v>0</v>
      </c>
      <c r="K175" s="214"/>
      <c r="L175" s="44"/>
      <c r="M175" s="215" t="s">
        <v>19</v>
      </c>
      <c r="N175" s="216" t="s">
        <v>46</v>
      </c>
      <c r="O175" s="84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9" t="s">
        <v>138</v>
      </c>
      <c r="AT175" s="219" t="s">
        <v>134</v>
      </c>
      <c r="AU175" s="219" t="s">
        <v>86</v>
      </c>
      <c r="AY175" s="17" t="s">
        <v>132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7" t="s">
        <v>83</v>
      </c>
      <c r="BK175" s="220">
        <f>ROUND(I175*H175,2)</f>
        <v>0</v>
      </c>
      <c r="BL175" s="17" t="s">
        <v>138</v>
      </c>
      <c r="BM175" s="219" t="s">
        <v>338</v>
      </c>
    </row>
    <row r="176" s="12" customFormat="1" ht="25.92" customHeight="1">
      <c r="A176" s="12"/>
      <c r="B176" s="191"/>
      <c r="C176" s="192"/>
      <c r="D176" s="193" t="s">
        <v>74</v>
      </c>
      <c r="E176" s="194" t="s">
        <v>339</v>
      </c>
      <c r="F176" s="194" t="s">
        <v>340</v>
      </c>
      <c r="G176" s="192"/>
      <c r="H176" s="192"/>
      <c r="I176" s="195"/>
      <c r="J176" s="196">
        <f>BK176</f>
        <v>0</v>
      </c>
      <c r="K176" s="192"/>
      <c r="L176" s="197"/>
      <c r="M176" s="198"/>
      <c r="N176" s="199"/>
      <c r="O176" s="199"/>
      <c r="P176" s="200">
        <f>P177+P179+P182+P185</f>
        <v>0</v>
      </c>
      <c r="Q176" s="199"/>
      <c r="R176" s="200">
        <f>R177+R179+R182+R185</f>
        <v>0</v>
      </c>
      <c r="S176" s="199"/>
      <c r="T176" s="201">
        <f>T177+T179+T182+T185</f>
        <v>0.081994999999999998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86</v>
      </c>
      <c r="AT176" s="203" t="s">
        <v>74</v>
      </c>
      <c r="AU176" s="203" t="s">
        <v>75</v>
      </c>
      <c r="AY176" s="202" t="s">
        <v>132</v>
      </c>
      <c r="BK176" s="204">
        <f>BK177+BK179+BK182+BK185</f>
        <v>0</v>
      </c>
    </row>
    <row r="177" s="12" customFormat="1" ht="22.8" customHeight="1">
      <c r="A177" s="12"/>
      <c r="B177" s="191"/>
      <c r="C177" s="192"/>
      <c r="D177" s="193" t="s">
        <v>74</v>
      </c>
      <c r="E177" s="205" t="s">
        <v>341</v>
      </c>
      <c r="F177" s="205" t="s">
        <v>342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P178</f>
        <v>0</v>
      </c>
      <c r="Q177" s="199"/>
      <c r="R177" s="200">
        <f>R178</f>
        <v>0</v>
      </c>
      <c r="S177" s="199"/>
      <c r="T177" s="201">
        <f>T178</f>
        <v>0.040219999999999999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86</v>
      </c>
      <c r="AT177" s="203" t="s">
        <v>74</v>
      </c>
      <c r="AU177" s="203" t="s">
        <v>83</v>
      </c>
      <c r="AY177" s="202" t="s">
        <v>132</v>
      </c>
      <c r="BK177" s="204">
        <f>BK178</f>
        <v>0</v>
      </c>
    </row>
    <row r="178" s="2" customFormat="1" ht="21.75" customHeight="1">
      <c r="A178" s="38"/>
      <c r="B178" s="39"/>
      <c r="C178" s="207" t="s">
        <v>100</v>
      </c>
      <c r="D178" s="207" t="s">
        <v>134</v>
      </c>
      <c r="E178" s="208" t="s">
        <v>343</v>
      </c>
      <c r="F178" s="209" t="s">
        <v>344</v>
      </c>
      <c r="G178" s="210" t="s">
        <v>269</v>
      </c>
      <c r="H178" s="211">
        <v>2</v>
      </c>
      <c r="I178" s="212"/>
      <c r="J178" s="213">
        <f>ROUND(I178*H178,2)</f>
        <v>0</v>
      </c>
      <c r="K178" s="214"/>
      <c r="L178" s="44"/>
      <c r="M178" s="215" t="s">
        <v>19</v>
      </c>
      <c r="N178" s="216" t="s">
        <v>46</v>
      </c>
      <c r="O178" s="84"/>
      <c r="P178" s="217">
        <f>O178*H178</f>
        <v>0</v>
      </c>
      <c r="Q178" s="217">
        <v>0</v>
      </c>
      <c r="R178" s="217">
        <f>Q178*H178</f>
        <v>0</v>
      </c>
      <c r="S178" s="217">
        <v>0.020109999999999999</v>
      </c>
      <c r="T178" s="218">
        <f>S178*H178</f>
        <v>0.040219999999999999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9" t="s">
        <v>217</v>
      </c>
      <c r="AT178" s="219" t="s">
        <v>134</v>
      </c>
      <c r="AU178" s="219" t="s">
        <v>86</v>
      </c>
      <c r="AY178" s="17" t="s">
        <v>132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7" t="s">
        <v>83</v>
      </c>
      <c r="BK178" s="220">
        <f>ROUND(I178*H178,2)</f>
        <v>0</v>
      </c>
      <c r="BL178" s="17" t="s">
        <v>217</v>
      </c>
      <c r="BM178" s="219" t="s">
        <v>345</v>
      </c>
    </row>
    <row r="179" s="12" customFormat="1" ht="22.8" customHeight="1">
      <c r="A179" s="12"/>
      <c r="B179" s="191"/>
      <c r="C179" s="192"/>
      <c r="D179" s="193" t="s">
        <v>74</v>
      </c>
      <c r="E179" s="205" t="s">
        <v>346</v>
      </c>
      <c r="F179" s="205" t="s">
        <v>347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SUM(P180:P181)</f>
        <v>0</v>
      </c>
      <c r="Q179" s="199"/>
      <c r="R179" s="200">
        <f>SUM(R180:R181)</f>
        <v>0</v>
      </c>
      <c r="S179" s="199"/>
      <c r="T179" s="201">
        <f>SUM(T180:T181)</f>
        <v>0.0047749999999999997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86</v>
      </c>
      <c r="AT179" s="203" t="s">
        <v>74</v>
      </c>
      <c r="AU179" s="203" t="s">
        <v>83</v>
      </c>
      <c r="AY179" s="202" t="s">
        <v>132</v>
      </c>
      <c r="BK179" s="204">
        <f>SUM(BK180:BK181)</f>
        <v>0</v>
      </c>
    </row>
    <row r="180" s="2" customFormat="1" ht="21.75" customHeight="1">
      <c r="A180" s="38"/>
      <c r="B180" s="39"/>
      <c r="C180" s="207" t="s">
        <v>348</v>
      </c>
      <c r="D180" s="207" t="s">
        <v>134</v>
      </c>
      <c r="E180" s="208" t="s">
        <v>349</v>
      </c>
      <c r="F180" s="209" t="s">
        <v>350</v>
      </c>
      <c r="G180" s="210" t="s">
        <v>144</v>
      </c>
      <c r="H180" s="211">
        <v>2.5</v>
      </c>
      <c r="I180" s="212"/>
      <c r="J180" s="213">
        <f>ROUND(I180*H180,2)</f>
        <v>0</v>
      </c>
      <c r="K180" s="214"/>
      <c r="L180" s="44"/>
      <c r="M180" s="215" t="s">
        <v>19</v>
      </c>
      <c r="N180" s="216" t="s">
        <v>46</v>
      </c>
      <c r="O180" s="84"/>
      <c r="P180" s="217">
        <f>O180*H180</f>
        <v>0</v>
      </c>
      <c r="Q180" s="217">
        <v>0</v>
      </c>
      <c r="R180" s="217">
        <f>Q180*H180</f>
        <v>0</v>
      </c>
      <c r="S180" s="217">
        <v>0.00191</v>
      </c>
      <c r="T180" s="218">
        <f>S180*H180</f>
        <v>0.0047749999999999997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9" t="s">
        <v>217</v>
      </c>
      <c r="AT180" s="219" t="s">
        <v>134</v>
      </c>
      <c r="AU180" s="219" t="s">
        <v>86</v>
      </c>
      <c r="AY180" s="17" t="s">
        <v>132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7" t="s">
        <v>83</v>
      </c>
      <c r="BK180" s="220">
        <f>ROUND(I180*H180,2)</f>
        <v>0</v>
      </c>
      <c r="BL180" s="17" t="s">
        <v>217</v>
      </c>
      <c r="BM180" s="219" t="s">
        <v>351</v>
      </c>
    </row>
    <row r="181" s="13" customFormat="1">
      <c r="A181" s="13"/>
      <c r="B181" s="221"/>
      <c r="C181" s="222"/>
      <c r="D181" s="223" t="s">
        <v>140</v>
      </c>
      <c r="E181" s="224" t="s">
        <v>19</v>
      </c>
      <c r="F181" s="225" t="s">
        <v>352</v>
      </c>
      <c r="G181" s="222"/>
      <c r="H181" s="226">
        <v>2.5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2" t="s">
        <v>140</v>
      </c>
      <c r="AU181" s="232" t="s">
        <v>86</v>
      </c>
      <c r="AV181" s="13" t="s">
        <v>86</v>
      </c>
      <c r="AW181" s="13" t="s">
        <v>36</v>
      </c>
      <c r="AX181" s="13" t="s">
        <v>83</v>
      </c>
      <c r="AY181" s="232" t="s">
        <v>132</v>
      </c>
    </row>
    <row r="182" s="12" customFormat="1" ht="22.8" customHeight="1">
      <c r="A182" s="12"/>
      <c r="B182" s="191"/>
      <c r="C182" s="192"/>
      <c r="D182" s="193" t="s">
        <v>74</v>
      </c>
      <c r="E182" s="205" t="s">
        <v>353</v>
      </c>
      <c r="F182" s="205" t="s">
        <v>354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SUM(P183:P184)</f>
        <v>0</v>
      </c>
      <c r="Q182" s="199"/>
      <c r="R182" s="200">
        <f>SUM(R183:R184)</f>
        <v>0</v>
      </c>
      <c r="S182" s="199"/>
      <c r="T182" s="201">
        <f>SUM(T183:T184)</f>
        <v>0.024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86</v>
      </c>
      <c r="AT182" s="203" t="s">
        <v>74</v>
      </c>
      <c r="AU182" s="203" t="s">
        <v>83</v>
      </c>
      <c r="AY182" s="202" t="s">
        <v>132</v>
      </c>
      <c r="BK182" s="204">
        <f>SUM(BK183:BK184)</f>
        <v>0</v>
      </c>
    </row>
    <row r="183" s="2" customFormat="1" ht="44.25" customHeight="1">
      <c r="A183" s="38"/>
      <c r="B183" s="39"/>
      <c r="C183" s="207" t="s">
        <v>355</v>
      </c>
      <c r="D183" s="207" t="s">
        <v>134</v>
      </c>
      <c r="E183" s="208" t="s">
        <v>356</v>
      </c>
      <c r="F183" s="209" t="s">
        <v>357</v>
      </c>
      <c r="G183" s="210" t="s">
        <v>269</v>
      </c>
      <c r="H183" s="211">
        <v>1</v>
      </c>
      <c r="I183" s="212"/>
      <c r="J183" s="213">
        <f>ROUND(I183*H183,2)</f>
        <v>0</v>
      </c>
      <c r="K183" s="214"/>
      <c r="L183" s="44"/>
      <c r="M183" s="215" t="s">
        <v>19</v>
      </c>
      <c r="N183" s="216" t="s">
        <v>46</v>
      </c>
      <c r="O183" s="84"/>
      <c r="P183" s="217">
        <f>O183*H183</f>
        <v>0</v>
      </c>
      <c r="Q183" s="217">
        <v>0</v>
      </c>
      <c r="R183" s="217">
        <f>Q183*H183</f>
        <v>0</v>
      </c>
      <c r="S183" s="217">
        <v>0.024</v>
      </c>
      <c r="T183" s="218">
        <f>S183*H183</f>
        <v>0.024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9" t="s">
        <v>217</v>
      </c>
      <c r="AT183" s="219" t="s">
        <v>134</v>
      </c>
      <c r="AU183" s="219" t="s">
        <v>86</v>
      </c>
      <c r="AY183" s="17" t="s">
        <v>132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7" t="s">
        <v>83</v>
      </c>
      <c r="BK183" s="220">
        <f>ROUND(I183*H183,2)</f>
        <v>0</v>
      </c>
      <c r="BL183" s="17" t="s">
        <v>217</v>
      </c>
      <c r="BM183" s="219" t="s">
        <v>358</v>
      </c>
    </row>
    <row r="184" s="13" customFormat="1">
      <c r="A184" s="13"/>
      <c r="B184" s="221"/>
      <c r="C184" s="222"/>
      <c r="D184" s="223" t="s">
        <v>140</v>
      </c>
      <c r="E184" s="224" t="s">
        <v>19</v>
      </c>
      <c r="F184" s="225" t="s">
        <v>359</v>
      </c>
      <c r="G184" s="222"/>
      <c r="H184" s="226">
        <v>1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2" t="s">
        <v>140</v>
      </c>
      <c r="AU184" s="232" t="s">
        <v>86</v>
      </c>
      <c r="AV184" s="13" t="s">
        <v>86</v>
      </c>
      <c r="AW184" s="13" t="s">
        <v>36</v>
      </c>
      <c r="AX184" s="13" t="s">
        <v>83</v>
      </c>
      <c r="AY184" s="232" t="s">
        <v>132</v>
      </c>
    </row>
    <row r="185" s="12" customFormat="1" ht="22.8" customHeight="1">
      <c r="A185" s="12"/>
      <c r="B185" s="191"/>
      <c r="C185" s="192"/>
      <c r="D185" s="193" t="s">
        <v>74</v>
      </c>
      <c r="E185" s="205" t="s">
        <v>360</v>
      </c>
      <c r="F185" s="205" t="s">
        <v>361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SUM(P186:P189)</f>
        <v>0</v>
      </c>
      <c r="Q185" s="199"/>
      <c r="R185" s="200">
        <f>SUM(R186:R189)</f>
        <v>0</v>
      </c>
      <c r="S185" s="199"/>
      <c r="T185" s="201">
        <f>SUM(T186:T189)</f>
        <v>0.012999999999999999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86</v>
      </c>
      <c r="AT185" s="203" t="s">
        <v>74</v>
      </c>
      <c r="AU185" s="203" t="s">
        <v>83</v>
      </c>
      <c r="AY185" s="202" t="s">
        <v>132</v>
      </c>
      <c r="BK185" s="204">
        <f>SUM(BK186:BK189)</f>
        <v>0</v>
      </c>
    </row>
    <row r="186" s="2" customFormat="1" ht="21.75" customHeight="1">
      <c r="A186" s="38"/>
      <c r="B186" s="39"/>
      <c r="C186" s="207" t="s">
        <v>362</v>
      </c>
      <c r="D186" s="207" t="s">
        <v>134</v>
      </c>
      <c r="E186" s="208" t="s">
        <v>363</v>
      </c>
      <c r="F186" s="209" t="s">
        <v>364</v>
      </c>
      <c r="G186" s="210" t="s">
        <v>269</v>
      </c>
      <c r="H186" s="211">
        <v>1</v>
      </c>
      <c r="I186" s="212"/>
      <c r="J186" s="213">
        <f>ROUND(I186*H186,2)</f>
        <v>0</v>
      </c>
      <c r="K186" s="214"/>
      <c r="L186" s="44"/>
      <c r="M186" s="215" t="s">
        <v>19</v>
      </c>
      <c r="N186" s="216" t="s">
        <v>46</v>
      </c>
      <c r="O186" s="84"/>
      <c r="P186" s="217">
        <f>O186*H186</f>
        <v>0</v>
      </c>
      <c r="Q186" s="217">
        <v>0</v>
      </c>
      <c r="R186" s="217">
        <f>Q186*H186</f>
        <v>0</v>
      </c>
      <c r="S186" s="217">
        <v>0.012999999999999999</v>
      </c>
      <c r="T186" s="218">
        <f>S186*H186</f>
        <v>0.012999999999999999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9" t="s">
        <v>217</v>
      </c>
      <c r="AT186" s="219" t="s">
        <v>134</v>
      </c>
      <c r="AU186" s="219" t="s">
        <v>86</v>
      </c>
      <c r="AY186" s="17" t="s">
        <v>132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7" t="s">
        <v>83</v>
      </c>
      <c r="BK186" s="220">
        <f>ROUND(I186*H186,2)</f>
        <v>0</v>
      </c>
      <c r="BL186" s="17" t="s">
        <v>217</v>
      </c>
      <c r="BM186" s="219" t="s">
        <v>365</v>
      </c>
    </row>
    <row r="187" s="13" customFormat="1">
      <c r="A187" s="13"/>
      <c r="B187" s="221"/>
      <c r="C187" s="222"/>
      <c r="D187" s="223" t="s">
        <v>140</v>
      </c>
      <c r="E187" s="224" t="s">
        <v>19</v>
      </c>
      <c r="F187" s="225" t="s">
        <v>366</v>
      </c>
      <c r="G187" s="222"/>
      <c r="H187" s="226">
        <v>1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2" t="s">
        <v>140</v>
      </c>
      <c r="AU187" s="232" t="s">
        <v>86</v>
      </c>
      <c r="AV187" s="13" t="s">
        <v>86</v>
      </c>
      <c r="AW187" s="13" t="s">
        <v>36</v>
      </c>
      <c r="AX187" s="13" t="s">
        <v>83</v>
      </c>
      <c r="AY187" s="232" t="s">
        <v>132</v>
      </c>
    </row>
    <row r="188" s="2" customFormat="1" ht="16.5" customHeight="1">
      <c r="A188" s="38"/>
      <c r="B188" s="39"/>
      <c r="C188" s="207" t="s">
        <v>367</v>
      </c>
      <c r="D188" s="207" t="s">
        <v>134</v>
      </c>
      <c r="E188" s="208" t="s">
        <v>368</v>
      </c>
      <c r="F188" s="209" t="s">
        <v>369</v>
      </c>
      <c r="G188" s="210" t="s">
        <v>137</v>
      </c>
      <c r="H188" s="211">
        <v>145.52000000000001</v>
      </c>
      <c r="I188" s="212"/>
      <c r="J188" s="213">
        <f>ROUND(I188*H188,2)</f>
        <v>0</v>
      </c>
      <c r="K188" s="214"/>
      <c r="L188" s="44"/>
      <c r="M188" s="215" t="s">
        <v>19</v>
      </c>
      <c r="N188" s="216" t="s">
        <v>46</v>
      </c>
      <c r="O188" s="84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9" t="s">
        <v>217</v>
      </c>
      <c r="AT188" s="219" t="s">
        <v>134</v>
      </c>
      <c r="AU188" s="219" t="s">
        <v>86</v>
      </c>
      <c r="AY188" s="17" t="s">
        <v>132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7" t="s">
        <v>83</v>
      </c>
      <c r="BK188" s="220">
        <f>ROUND(I188*H188,2)</f>
        <v>0</v>
      </c>
      <c r="BL188" s="17" t="s">
        <v>217</v>
      </c>
      <c r="BM188" s="219" t="s">
        <v>370</v>
      </c>
    </row>
    <row r="189" s="13" customFormat="1">
      <c r="A189" s="13"/>
      <c r="B189" s="221"/>
      <c r="C189" s="222"/>
      <c r="D189" s="223" t="s">
        <v>140</v>
      </c>
      <c r="E189" s="224" t="s">
        <v>19</v>
      </c>
      <c r="F189" s="225" t="s">
        <v>371</v>
      </c>
      <c r="G189" s="222"/>
      <c r="H189" s="226">
        <v>145.52000000000001</v>
      </c>
      <c r="I189" s="227"/>
      <c r="J189" s="222"/>
      <c r="K189" s="222"/>
      <c r="L189" s="228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2" t="s">
        <v>140</v>
      </c>
      <c r="AU189" s="232" t="s">
        <v>86</v>
      </c>
      <c r="AV189" s="13" t="s">
        <v>86</v>
      </c>
      <c r="AW189" s="13" t="s">
        <v>36</v>
      </c>
      <c r="AX189" s="13" t="s">
        <v>83</v>
      </c>
      <c r="AY189" s="232" t="s">
        <v>132</v>
      </c>
    </row>
    <row r="190" s="2" customFormat="1" ht="6.96" customHeight="1">
      <c r="A190" s="38"/>
      <c r="B190" s="59"/>
      <c r="C190" s="60"/>
      <c r="D190" s="60"/>
      <c r="E190" s="60"/>
      <c r="F190" s="60"/>
      <c r="G190" s="60"/>
      <c r="H190" s="60"/>
      <c r="I190" s="60"/>
      <c r="J190" s="60"/>
      <c r="K190" s="60"/>
      <c r="L190" s="44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sheetProtection sheet="1" autoFilter="0" formatColumns="0" formatRows="0" objects="1" scenarios="1" spinCount="100000" saltValue="nBb9oBK7+leV1EVn1UqDoTmK70g7NVOaOm3q/MEuXdPaev4t58YNopMpzKi+eEQ0rNc+WPVvwUVjEQjVFcSM0Q==" hashValue="F2J+6L5Xh1v6rTmdr5/q+kAv2dvFjyu385PsvD6Z+K22cTlOQnf9CWZ5WHI02MgeT/vK4kwboabwmvHzephA2w==" algorithmName="SHA-512" password="CC35"/>
  <autoFilter ref="C90:K18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Havárie střešního pláště uhelny kotelny 106/V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372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85</v>
      </c>
      <c r="G11" s="38"/>
      <c r="H11" s="38"/>
      <c r="I11" s="132" t="s">
        <v>20</v>
      </c>
      <c r="J11" s="136" t="s">
        <v>96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23. 7. 2020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38" t="s">
        <v>97</v>
      </c>
      <c r="E13" s="38"/>
      <c r="F13" s="139" t="s">
        <v>98</v>
      </c>
      <c r="G13" s="38"/>
      <c r="H13" s="38"/>
      <c r="I13" s="138" t="s">
        <v>99</v>
      </c>
      <c r="J13" s="139" t="s">
        <v>100</v>
      </c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35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38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0"/>
      <c r="B27" s="141"/>
      <c r="C27" s="140"/>
      <c r="D27" s="140"/>
      <c r="E27" s="142" t="s">
        <v>40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5" t="s">
        <v>41</v>
      </c>
      <c r="E30" s="38"/>
      <c r="F30" s="38"/>
      <c r="G30" s="38"/>
      <c r="H30" s="38"/>
      <c r="I30" s="38"/>
      <c r="J30" s="146">
        <f>ROUND(J96,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4"/>
      <c r="E31" s="144"/>
      <c r="F31" s="144"/>
      <c r="G31" s="144"/>
      <c r="H31" s="144"/>
      <c r="I31" s="144"/>
      <c r="J31" s="144"/>
      <c r="K31" s="144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7" t="s">
        <v>43</v>
      </c>
      <c r="G32" s="38"/>
      <c r="H32" s="38"/>
      <c r="I32" s="147" t="s">
        <v>42</v>
      </c>
      <c r="J32" s="147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8" t="s">
        <v>45</v>
      </c>
      <c r="E33" s="132" t="s">
        <v>46</v>
      </c>
      <c r="F33" s="149">
        <f>ROUND((SUM(BE96:BE304)),  2)</f>
        <v>0</v>
      </c>
      <c r="G33" s="38"/>
      <c r="H33" s="38"/>
      <c r="I33" s="150">
        <v>0.20999999999999999</v>
      </c>
      <c r="J33" s="149">
        <f>ROUND(((SUM(BE96:BE304))*I33),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9">
        <f>ROUND((SUM(BF96:BF304)),  2)</f>
        <v>0</v>
      </c>
      <c r="G34" s="38"/>
      <c r="H34" s="38"/>
      <c r="I34" s="150">
        <v>0.14999999999999999</v>
      </c>
      <c r="J34" s="149">
        <f>ROUND(((SUM(BF96:BF304))*I34),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9">
        <f>ROUND((SUM(BG96:BG304)),  2)</f>
        <v>0</v>
      </c>
      <c r="G35" s="38"/>
      <c r="H35" s="38"/>
      <c r="I35" s="150">
        <v>0.20999999999999999</v>
      </c>
      <c r="J35" s="149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9">
        <f>ROUND((SUM(BH96:BH304)),  2)</f>
        <v>0</v>
      </c>
      <c r="G36" s="38"/>
      <c r="H36" s="38"/>
      <c r="I36" s="150">
        <v>0.14999999999999999</v>
      </c>
      <c r="J36" s="149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9">
        <f>ROUND((SUM(BI96:BI304)),  2)</f>
        <v>0</v>
      </c>
      <c r="G37" s="38"/>
      <c r="H37" s="38"/>
      <c r="I37" s="150">
        <v>0</v>
      </c>
      <c r="J37" s="149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2" t="str">
        <f>E7</f>
        <v>Havárie střešního pláště uhelny kotelny 106/V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AA - Nový stav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sídliště Rozvoj, Klatovy</v>
      </c>
      <c r="G52" s="40"/>
      <c r="H52" s="40"/>
      <c r="I52" s="32" t="s">
        <v>23</v>
      </c>
      <c r="J52" s="72" t="str">
        <f>IF(J12="","",J12)</f>
        <v>23. 7. 2020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KLATOVSKÁ TEPLÁRNA a.s.</v>
      </c>
      <c r="G54" s="40"/>
      <c r="H54" s="40"/>
      <c r="I54" s="32" t="s">
        <v>32</v>
      </c>
      <c r="J54" s="36" t="str">
        <f>E21</f>
        <v>AREA group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>Ing. Lada Franková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6" t="s">
        <v>73</v>
      </c>
      <c r="D59" s="40"/>
      <c r="E59" s="40"/>
      <c r="F59" s="40"/>
      <c r="G59" s="40"/>
      <c r="H59" s="40"/>
      <c r="I59" s="40"/>
      <c r="J59" s="102">
        <f>J96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hidden="1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373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374</v>
      </c>
      <c r="E63" s="176"/>
      <c r="F63" s="176"/>
      <c r="G63" s="176"/>
      <c r="H63" s="176"/>
      <c r="I63" s="176"/>
      <c r="J63" s="177">
        <f>J134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375</v>
      </c>
      <c r="E64" s="176"/>
      <c r="F64" s="176"/>
      <c r="G64" s="176"/>
      <c r="H64" s="176"/>
      <c r="I64" s="176"/>
      <c r="J64" s="177">
        <f>J141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376</v>
      </c>
      <c r="E65" s="176"/>
      <c r="F65" s="176"/>
      <c r="G65" s="176"/>
      <c r="H65" s="176"/>
      <c r="I65" s="176"/>
      <c r="J65" s="177">
        <f>J147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377</v>
      </c>
      <c r="E66" s="176"/>
      <c r="F66" s="176"/>
      <c r="G66" s="176"/>
      <c r="H66" s="176"/>
      <c r="I66" s="176"/>
      <c r="J66" s="177">
        <f>J158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3"/>
      <c r="C67" s="174"/>
      <c r="D67" s="175" t="s">
        <v>107</v>
      </c>
      <c r="E67" s="176"/>
      <c r="F67" s="176"/>
      <c r="G67" s="176"/>
      <c r="H67" s="176"/>
      <c r="I67" s="176"/>
      <c r="J67" s="177">
        <f>J174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3"/>
      <c r="C68" s="174"/>
      <c r="D68" s="175" t="s">
        <v>108</v>
      </c>
      <c r="E68" s="176"/>
      <c r="F68" s="176"/>
      <c r="G68" s="176"/>
      <c r="H68" s="176"/>
      <c r="I68" s="176"/>
      <c r="J68" s="177">
        <f>J186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3"/>
      <c r="C69" s="174"/>
      <c r="D69" s="175" t="s">
        <v>109</v>
      </c>
      <c r="E69" s="176"/>
      <c r="F69" s="176"/>
      <c r="G69" s="176"/>
      <c r="H69" s="176"/>
      <c r="I69" s="176"/>
      <c r="J69" s="177">
        <f>J236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3"/>
      <c r="C70" s="174"/>
      <c r="D70" s="175" t="s">
        <v>111</v>
      </c>
      <c r="E70" s="176"/>
      <c r="F70" s="176"/>
      <c r="G70" s="176"/>
      <c r="H70" s="176"/>
      <c r="I70" s="176"/>
      <c r="J70" s="177">
        <f>J265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67"/>
      <c r="C71" s="168"/>
      <c r="D71" s="169" t="s">
        <v>112</v>
      </c>
      <c r="E71" s="170"/>
      <c r="F71" s="170"/>
      <c r="G71" s="170"/>
      <c r="H71" s="170"/>
      <c r="I71" s="170"/>
      <c r="J71" s="171">
        <f>J267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73"/>
      <c r="C72" s="174"/>
      <c r="D72" s="175" t="s">
        <v>378</v>
      </c>
      <c r="E72" s="176"/>
      <c r="F72" s="176"/>
      <c r="G72" s="176"/>
      <c r="H72" s="176"/>
      <c r="I72" s="176"/>
      <c r="J72" s="177">
        <f>J268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73"/>
      <c r="C73" s="174"/>
      <c r="D73" s="175" t="s">
        <v>379</v>
      </c>
      <c r="E73" s="176"/>
      <c r="F73" s="176"/>
      <c r="G73" s="176"/>
      <c r="H73" s="176"/>
      <c r="I73" s="176"/>
      <c r="J73" s="177">
        <f>J282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73"/>
      <c r="C74" s="174"/>
      <c r="D74" s="175" t="s">
        <v>114</v>
      </c>
      <c r="E74" s="176"/>
      <c r="F74" s="176"/>
      <c r="G74" s="176"/>
      <c r="H74" s="176"/>
      <c r="I74" s="176"/>
      <c r="J74" s="177">
        <f>J286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73"/>
      <c r="C75" s="174"/>
      <c r="D75" s="175" t="s">
        <v>380</v>
      </c>
      <c r="E75" s="176"/>
      <c r="F75" s="176"/>
      <c r="G75" s="176"/>
      <c r="H75" s="176"/>
      <c r="I75" s="176"/>
      <c r="J75" s="177">
        <f>J292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73"/>
      <c r="C76" s="174"/>
      <c r="D76" s="175" t="s">
        <v>381</v>
      </c>
      <c r="E76" s="176"/>
      <c r="F76" s="176"/>
      <c r="G76" s="176"/>
      <c r="H76" s="176"/>
      <c r="I76" s="176"/>
      <c r="J76" s="177">
        <f>J301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hidden="1"/>
    <row r="80" hidden="1"/>
    <row r="81" hidden="1"/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117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2" t="str">
        <f>E7</f>
        <v>Havárie střešního pláště uhelny kotelny 106/V</v>
      </c>
      <c r="F86" s="32"/>
      <c r="G86" s="32"/>
      <c r="H86" s="32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94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E9</f>
        <v>AA - Nový stav</v>
      </c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F12</f>
        <v>sídliště Rozvoj, Klatovy</v>
      </c>
      <c r="G90" s="40"/>
      <c r="H90" s="40"/>
      <c r="I90" s="32" t="s">
        <v>23</v>
      </c>
      <c r="J90" s="72" t="str">
        <f>IF(J12="","",J12)</f>
        <v>23. 7. 2020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25</v>
      </c>
      <c r="D92" s="40"/>
      <c r="E92" s="40"/>
      <c r="F92" s="27" t="str">
        <f>E15</f>
        <v>KLATOVSKÁ TEPLÁRNA a.s.</v>
      </c>
      <c r="G92" s="40"/>
      <c r="H92" s="40"/>
      <c r="I92" s="32" t="s">
        <v>32</v>
      </c>
      <c r="J92" s="36" t="str">
        <f>E21</f>
        <v>AREA group s.r.o.</v>
      </c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30</v>
      </c>
      <c r="D93" s="40"/>
      <c r="E93" s="40"/>
      <c r="F93" s="27" t="str">
        <f>IF(E18="","",E18)</f>
        <v>Vyplň údaj</v>
      </c>
      <c r="G93" s="40"/>
      <c r="H93" s="40"/>
      <c r="I93" s="32" t="s">
        <v>37</v>
      </c>
      <c r="J93" s="36" t="str">
        <f>E24</f>
        <v>Ing. Lada Franková</v>
      </c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79"/>
      <c r="B95" s="180"/>
      <c r="C95" s="181" t="s">
        <v>118</v>
      </c>
      <c r="D95" s="182" t="s">
        <v>60</v>
      </c>
      <c r="E95" s="182" t="s">
        <v>56</v>
      </c>
      <c r="F95" s="182" t="s">
        <v>57</v>
      </c>
      <c r="G95" s="182" t="s">
        <v>119</v>
      </c>
      <c r="H95" s="182" t="s">
        <v>120</v>
      </c>
      <c r="I95" s="182" t="s">
        <v>121</v>
      </c>
      <c r="J95" s="183" t="s">
        <v>103</v>
      </c>
      <c r="K95" s="184" t="s">
        <v>122</v>
      </c>
      <c r="L95" s="185"/>
      <c r="M95" s="92" t="s">
        <v>19</v>
      </c>
      <c r="N95" s="93" t="s">
        <v>45</v>
      </c>
      <c r="O95" s="93" t="s">
        <v>123</v>
      </c>
      <c r="P95" s="93" t="s">
        <v>124</v>
      </c>
      <c r="Q95" s="93" t="s">
        <v>125</v>
      </c>
      <c r="R95" s="93" t="s">
        <v>126</v>
      </c>
      <c r="S95" s="93" t="s">
        <v>127</v>
      </c>
      <c r="T95" s="94" t="s">
        <v>128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38"/>
      <c r="B96" s="39"/>
      <c r="C96" s="99" t="s">
        <v>129</v>
      </c>
      <c r="D96" s="40"/>
      <c r="E96" s="40"/>
      <c r="F96" s="40"/>
      <c r="G96" s="40"/>
      <c r="H96" s="40"/>
      <c r="I96" s="40"/>
      <c r="J96" s="186">
        <f>BK96</f>
        <v>0</v>
      </c>
      <c r="K96" s="40"/>
      <c r="L96" s="44"/>
      <c r="M96" s="95"/>
      <c r="N96" s="187"/>
      <c r="O96" s="96"/>
      <c r="P96" s="188">
        <f>P97+P267</f>
        <v>0</v>
      </c>
      <c r="Q96" s="96"/>
      <c r="R96" s="188">
        <f>R97+R267</f>
        <v>298.18493881999996</v>
      </c>
      <c r="S96" s="96"/>
      <c r="T96" s="189">
        <f>T97+T267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74</v>
      </c>
      <c r="AU96" s="17" t="s">
        <v>104</v>
      </c>
      <c r="BK96" s="190">
        <f>BK97+BK267</f>
        <v>0</v>
      </c>
    </row>
    <row r="97" s="12" customFormat="1" ht="25.92" customHeight="1">
      <c r="A97" s="12"/>
      <c r="B97" s="191"/>
      <c r="C97" s="192"/>
      <c r="D97" s="193" t="s">
        <v>74</v>
      </c>
      <c r="E97" s="194" t="s">
        <v>130</v>
      </c>
      <c r="F97" s="194" t="s">
        <v>131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P98+P110+P134+P141+P147+P158+P174+P186+P236+P265</f>
        <v>0</v>
      </c>
      <c r="Q97" s="199"/>
      <c r="R97" s="200">
        <f>R98+R110+R134+R141+R147+R158+R174+R186+R236+R265</f>
        <v>297.00627841999994</v>
      </c>
      <c r="S97" s="199"/>
      <c r="T97" s="201">
        <f>T98+T110+T134+T141+T147+T158+T174+T186+T236+T265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83</v>
      </c>
      <c r="AT97" s="203" t="s">
        <v>74</v>
      </c>
      <c r="AU97" s="203" t="s">
        <v>75</v>
      </c>
      <c r="AY97" s="202" t="s">
        <v>132</v>
      </c>
      <c r="BK97" s="204">
        <f>BK98+BK110+BK134+BK141+BK147+BK158+BK174+BK186+BK236+BK265</f>
        <v>0</v>
      </c>
    </row>
    <row r="98" s="12" customFormat="1" ht="22.8" customHeight="1">
      <c r="A98" s="12"/>
      <c r="B98" s="191"/>
      <c r="C98" s="192"/>
      <c r="D98" s="193" t="s">
        <v>74</v>
      </c>
      <c r="E98" s="205" t="s">
        <v>83</v>
      </c>
      <c r="F98" s="205" t="s">
        <v>133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SUM(P99:P109)</f>
        <v>0</v>
      </c>
      <c r="Q98" s="199"/>
      <c r="R98" s="200">
        <f>SUM(R99:R109)</f>
        <v>0</v>
      </c>
      <c r="S98" s="199"/>
      <c r="T98" s="201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83</v>
      </c>
      <c r="AT98" s="203" t="s">
        <v>74</v>
      </c>
      <c r="AU98" s="203" t="s">
        <v>83</v>
      </c>
      <c r="AY98" s="202" t="s">
        <v>132</v>
      </c>
      <c r="BK98" s="204">
        <f>SUM(BK99:BK109)</f>
        <v>0</v>
      </c>
    </row>
    <row r="99" s="2" customFormat="1" ht="44.25" customHeight="1">
      <c r="A99" s="38"/>
      <c r="B99" s="39"/>
      <c r="C99" s="207" t="s">
        <v>83</v>
      </c>
      <c r="D99" s="207" t="s">
        <v>134</v>
      </c>
      <c r="E99" s="208" t="s">
        <v>382</v>
      </c>
      <c r="F99" s="209" t="s">
        <v>383</v>
      </c>
      <c r="G99" s="210" t="s">
        <v>149</v>
      </c>
      <c r="H99" s="211">
        <v>396.036</v>
      </c>
      <c r="I99" s="212"/>
      <c r="J99" s="213">
        <f>ROUND(I99*H99,2)</f>
        <v>0</v>
      </c>
      <c r="K99" s="214"/>
      <c r="L99" s="44"/>
      <c r="M99" s="215" t="s">
        <v>19</v>
      </c>
      <c r="N99" s="216" t="s">
        <v>46</v>
      </c>
      <c r="O99" s="84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9" t="s">
        <v>138</v>
      </c>
      <c r="AT99" s="219" t="s">
        <v>134</v>
      </c>
      <c r="AU99" s="219" t="s">
        <v>86</v>
      </c>
      <c r="AY99" s="17" t="s">
        <v>132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7" t="s">
        <v>83</v>
      </c>
      <c r="BK99" s="220">
        <f>ROUND(I99*H99,2)</f>
        <v>0</v>
      </c>
      <c r="BL99" s="17" t="s">
        <v>138</v>
      </c>
      <c r="BM99" s="219" t="s">
        <v>384</v>
      </c>
    </row>
    <row r="100" s="13" customFormat="1">
      <c r="A100" s="13"/>
      <c r="B100" s="221"/>
      <c r="C100" s="222"/>
      <c r="D100" s="223" t="s">
        <v>140</v>
      </c>
      <c r="E100" s="224" t="s">
        <v>19</v>
      </c>
      <c r="F100" s="225" t="s">
        <v>385</v>
      </c>
      <c r="G100" s="222"/>
      <c r="H100" s="226">
        <v>393.84800000000001</v>
      </c>
      <c r="I100" s="227"/>
      <c r="J100" s="222"/>
      <c r="K100" s="222"/>
      <c r="L100" s="228"/>
      <c r="M100" s="229"/>
      <c r="N100" s="230"/>
      <c r="O100" s="230"/>
      <c r="P100" s="230"/>
      <c r="Q100" s="230"/>
      <c r="R100" s="230"/>
      <c r="S100" s="230"/>
      <c r="T100" s="23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2" t="s">
        <v>140</v>
      </c>
      <c r="AU100" s="232" t="s">
        <v>86</v>
      </c>
      <c r="AV100" s="13" t="s">
        <v>86</v>
      </c>
      <c r="AW100" s="13" t="s">
        <v>36</v>
      </c>
      <c r="AX100" s="13" t="s">
        <v>75</v>
      </c>
      <c r="AY100" s="232" t="s">
        <v>132</v>
      </c>
    </row>
    <row r="101" s="13" customFormat="1">
      <c r="A101" s="13"/>
      <c r="B101" s="221"/>
      <c r="C101" s="222"/>
      <c r="D101" s="223" t="s">
        <v>140</v>
      </c>
      <c r="E101" s="224" t="s">
        <v>19</v>
      </c>
      <c r="F101" s="225" t="s">
        <v>386</v>
      </c>
      <c r="G101" s="222"/>
      <c r="H101" s="226">
        <v>2.1880000000000002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2" t="s">
        <v>140</v>
      </c>
      <c r="AU101" s="232" t="s">
        <v>86</v>
      </c>
      <c r="AV101" s="13" t="s">
        <v>86</v>
      </c>
      <c r="AW101" s="13" t="s">
        <v>36</v>
      </c>
      <c r="AX101" s="13" t="s">
        <v>75</v>
      </c>
      <c r="AY101" s="232" t="s">
        <v>132</v>
      </c>
    </row>
    <row r="102" s="15" customFormat="1">
      <c r="A102" s="15"/>
      <c r="B102" s="243"/>
      <c r="C102" s="244"/>
      <c r="D102" s="223" t="s">
        <v>140</v>
      </c>
      <c r="E102" s="245" t="s">
        <v>19</v>
      </c>
      <c r="F102" s="246" t="s">
        <v>212</v>
      </c>
      <c r="G102" s="244"/>
      <c r="H102" s="247">
        <v>396.036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3" t="s">
        <v>140</v>
      </c>
      <c r="AU102" s="253" t="s">
        <v>86</v>
      </c>
      <c r="AV102" s="15" t="s">
        <v>138</v>
      </c>
      <c r="AW102" s="15" t="s">
        <v>36</v>
      </c>
      <c r="AX102" s="15" t="s">
        <v>83</v>
      </c>
      <c r="AY102" s="253" t="s">
        <v>132</v>
      </c>
    </row>
    <row r="103" s="2" customFormat="1" ht="16.5" customHeight="1">
      <c r="A103" s="38"/>
      <c r="B103" s="39"/>
      <c r="C103" s="257" t="s">
        <v>86</v>
      </c>
      <c r="D103" s="257" t="s">
        <v>387</v>
      </c>
      <c r="E103" s="258" t="s">
        <v>388</v>
      </c>
      <c r="F103" s="259" t="s">
        <v>389</v>
      </c>
      <c r="G103" s="260" t="s">
        <v>295</v>
      </c>
      <c r="H103" s="261">
        <v>633.65800000000002</v>
      </c>
      <c r="I103" s="262"/>
      <c r="J103" s="263">
        <f>ROUND(I103*H103,2)</f>
        <v>0</v>
      </c>
      <c r="K103" s="264"/>
      <c r="L103" s="265"/>
      <c r="M103" s="266" t="s">
        <v>19</v>
      </c>
      <c r="N103" s="267" t="s">
        <v>46</v>
      </c>
      <c r="O103" s="84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9" t="s">
        <v>173</v>
      </c>
      <c r="AT103" s="219" t="s">
        <v>387</v>
      </c>
      <c r="AU103" s="219" t="s">
        <v>86</v>
      </c>
      <c r="AY103" s="17" t="s">
        <v>132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7" t="s">
        <v>83</v>
      </c>
      <c r="BK103" s="220">
        <f>ROUND(I103*H103,2)</f>
        <v>0</v>
      </c>
      <c r="BL103" s="17" t="s">
        <v>138</v>
      </c>
      <c r="BM103" s="219" t="s">
        <v>390</v>
      </c>
    </row>
    <row r="104" s="13" customFormat="1">
      <c r="A104" s="13"/>
      <c r="B104" s="221"/>
      <c r="C104" s="222"/>
      <c r="D104" s="223" t="s">
        <v>140</v>
      </c>
      <c r="E104" s="222"/>
      <c r="F104" s="225" t="s">
        <v>391</v>
      </c>
      <c r="G104" s="222"/>
      <c r="H104" s="226">
        <v>633.65800000000002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2" t="s">
        <v>140</v>
      </c>
      <c r="AU104" s="232" t="s">
        <v>86</v>
      </c>
      <c r="AV104" s="13" t="s">
        <v>86</v>
      </c>
      <c r="AW104" s="13" t="s">
        <v>4</v>
      </c>
      <c r="AX104" s="13" t="s">
        <v>83</v>
      </c>
      <c r="AY104" s="232" t="s">
        <v>132</v>
      </c>
    </row>
    <row r="105" s="2" customFormat="1" ht="55.5" customHeight="1">
      <c r="A105" s="38"/>
      <c r="B105" s="39"/>
      <c r="C105" s="207" t="s">
        <v>146</v>
      </c>
      <c r="D105" s="207" t="s">
        <v>134</v>
      </c>
      <c r="E105" s="208" t="s">
        <v>392</v>
      </c>
      <c r="F105" s="209" t="s">
        <v>393</v>
      </c>
      <c r="G105" s="210" t="s">
        <v>149</v>
      </c>
      <c r="H105" s="211">
        <v>396.036</v>
      </c>
      <c r="I105" s="212"/>
      <c r="J105" s="213">
        <f>ROUND(I105*H105,2)</f>
        <v>0</v>
      </c>
      <c r="K105" s="214"/>
      <c r="L105" s="44"/>
      <c r="M105" s="215" t="s">
        <v>19</v>
      </c>
      <c r="N105" s="216" t="s">
        <v>46</v>
      </c>
      <c r="O105" s="84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9" t="s">
        <v>138</v>
      </c>
      <c r="AT105" s="219" t="s">
        <v>134</v>
      </c>
      <c r="AU105" s="219" t="s">
        <v>86</v>
      </c>
      <c r="AY105" s="17" t="s">
        <v>132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7" t="s">
        <v>83</v>
      </c>
      <c r="BK105" s="220">
        <f>ROUND(I105*H105,2)</f>
        <v>0</v>
      </c>
      <c r="BL105" s="17" t="s">
        <v>138</v>
      </c>
      <c r="BM105" s="219" t="s">
        <v>394</v>
      </c>
    </row>
    <row r="106" s="2" customFormat="1" ht="66.75" customHeight="1">
      <c r="A106" s="38"/>
      <c r="B106" s="39"/>
      <c r="C106" s="207" t="s">
        <v>138</v>
      </c>
      <c r="D106" s="207" t="s">
        <v>134</v>
      </c>
      <c r="E106" s="208" t="s">
        <v>395</v>
      </c>
      <c r="F106" s="209" t="s">
        <v>396</v>
      </c>
      <c r="G106" s="210" t="s">
        <v>149</v>
      </c>
      <c r="H106" s="211">
        <v>9504.8639999999996</v>
      </c>
      <c r="I106" s="212"/>
      <c r="J106" s="213">
        <f>ROUND(I106*H106,2)</f>
        <v>0</v>
      </c>
      <c r="K106" s="214"/>
      <c r="L106" s="44"/>
      <c r="M106" s="215" t="s">
        <v>19</v>
      </c>
      <c r="N106" s="216" t="s">
        <v>46</v>
      </c>
      <c r="O106" s="84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9" t="s">
        <v>138</v>
      </c>
      <c r="AT106" s="219" t="s">
        <v>134</v>
      </c>
      <c r="AU106" s="219" t="s">
        <v>86</v>
      </c>
      <c r="AY106" s="17" t="s">
        <v>132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7" t="s">
        <v>83</v>
      </c>
      <c r="BK106" s="220">
        <f>ROUND(I106*H106,2)</f>
        <v>0</v>
      </c>
      <c r="BL106" s="17" t="s">
        <v>138</v>
      </c>
      <c r="BM106" s="219" t="s">
        <v>397</v>
      </c>
    </row>
    <row r="107" s="13" customFormat="1">
      <c r="A107" s="13"/>
      <c r="B107" s="221"/>
      <c r="C107" s="222"/>
      <c r="D107" s="223" t="s">
        <v>140</v>
      </c>
      <c r="E107" s="222"/>
      <c r="F107" s="225" t="s">
        <v>398</v>
      </c>
      <c r="G107" s="222"/>
      <c r="H107" s="226">
        <v>9504.8639999999996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2" t="s">
        <v>140</v>
      </c>
      <c r="AU107" s="232" t="s">
        <v>86</v>
      </c>
      <c r="AV107" s="13" t="s">
        <v>86</v>
      </c>
      <c r="AW107" s="13" t="s">
        <v>4</v>
      </c>
      <c r="AX107" s="13" t="s">
        <v>83</v>
      </c>
      <c r="AY107" s="232" t="s">
        <v>132</v>
      </c>
    </row>
    <row r="108" s="2" customFormat="1" ht="44.25" customHeight="1">
      <c r="A108" s="38"/>
      <c r="B108" s="39"/>
      <c r="C108" s="207" t="s">
        <v>158</v>
      </c>
      <c r="D108" s="207" t="s">
        <v>134</v>
      </c>
      <c r="E108" s="208" t="s">
        <v>399</v>
      </c>
      <c r="F108" s="209" t="s">
        <v>400</v>
      </c>
      <c r="G108" s="210" t="s">
        <v>149</v>
      </c>
      <c r="H108" s="211">
        <v>396.036</v>
      </c>
      <c r="I108" s="212"/>
      <c r="J108" s="213">
        <f>ROUND(I108*H108,2)</f>
        <v>0</v>
      </c>
      <c r="K108" s="214"/>
      <c r="L108" s="44"/>
      <c r="M108" s="215" t="s">
        <v>19</v>
      </c>
      <c r="N108" s="216" t="s">
        <v>46</v>
      </c>
      <c r="O108" s="84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9" t="s">
        <v>138</v>
      </c>
      <c r="AT108" s="219" t="s">
        <v>134</v>
      </c>
      <c r="AU108" s="219" t="s">
        <v>86</v>
      </c>
      <c r="AY108" s="17" t="s">
        <v>132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7" t="s">
        <v>83</v>
      </c>
      <c r="BK108" s="220">
        <f>ROUND(I108*H108,2)</f>
        <v>0</v>
      </c>
      <c r="BL108" s="17" t="s">
        <v>138</v>
      </c>
      <c r="BM108" s="219" t="s">
        <v>401</v>
      </c>
    </row>
    <row r="109" s="2" customFormat="1" ht="33" customHeight="1">
      <c r="A109" s="38"/>
      <c r="B109" s="39"/>
      <c r="C109" s="207" t="s">
        <v>163</v>
      </c>
      <c r="D109" s="207" t="s">
        <v>134</v>
      </c>
      <c r="E109" s="208" t="s">
        <v>402</v>
      </c>
      <c r="F109" s="209" t="s">
        <v>403</v>
      </c>
      <c r="G109" s="210" t="s">
        <v>137</v>
      </c>
      <c r="H109" s="211">
        <v>190</v>
      </c>
      <c r="I109" s="212"/>
      <c r="J109" s="213">
        <f>ROUND(I109*H109,2)</f>
        <v>0</v>
      </c>
      <c r="K109" s="214"/>
      <c r="L109" s="44"/>
      <c r="M109" s="215" t="s">
        <v>19</v>
      </c>
      <c r="N109" s="216" t="s">
        <v>46</v>
      </c>
      <c r="O109" s="84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9" t="s">
        <v>138</v>
      </c>
      <c r="AT109" s="219" t="s">
        <v>134</v>
      </c>
      <c r="AU109" s="219" t="s">
        <v>86</v>
      </c>
      <c r="AY109" s="17" t="s">
        <v>132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7" t="s">
        <v>83</v>
      </c>
      <c r="BK109" s="220">
        <f>ROUND(I109*H109,2)</f>
        <v>0</v>
      </c>
      <c r="BL109" s="17" t="s">
        <v>138</v>
      </c>
      <c r="BM109" s="219" t="s">
        <v>404</v>
      </c>
    </row>
    <row r="110" s="12" customFormat="1" ht="22.8" customHeight="1">
      <c r="A110" s="12"/>
      <c r="B110" s="191"/>
      <c r="C110" s="192"/>
      <c r="D110" s="193" t="s">
        <v>74</v>
      </c>
      <c r="E110" s="205" t="s">
        <v>86</v>
      </c>
      <c r="F110" s="205" t="s">
        <v>405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SUM(P111:P133)</f>
        <v>0</v>
      </c>
      <c r="Q110" s="199"/>
      <c r="R110" s="200">
        <f>SUM(R111:R133)</f>
        <v>60.680930410000002</v>
      </c>
      <c r="S110" s="199"/>
      <c r="T110" s="201">
        <f>SUM(T111:T133)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83</v>
      </c>
      <c r="AT110" s="203" t="s">
        <v>74</v>
      </c>
      <c r="AU110" s="203" t="s">
        <v>83</v>
      </c>
      <c r="AY110" s="202" t="s">
        <v>132</v>
      </c>
      <c r="BK110" s="204">
        <f>SUM(BK111:BK133)</f>
        <v>0</v>
      </c>
    </row>
    <row r="111" s="2" customFormat="1" ht="44.25" customHeight="1">
      <c r="A111" s="38"/>
      <c r="B111" s="39"/>
      <c r="C111" s="207" t="s">
        <v>167</v>
      </c>
      <c r="D111" s="207" t="s">
        <v>134</v>
      </c>
      <c r="E111" s="208" t="s">
        <v>406</v>
      </c>
      <c r="F111" s="209" t="s">
        <v>407</v>
      </c>
      <c r="G111" s="210" t="s">
        <v>149</v>
      </c>
      <c r="H111" s="211">
        <v>1.8839999999999999</v>
      </c>
      <c r="I111" s="212"/>
      <c r="J111" s="213">
        <f>ROUND(I111*H111,2)</f>
        <v>0</v>
      </c>
      <c r="K111" s="214"/>
      <c r="L111" s="44"/>
      <c r="M111" s="215" t="s">
        <v>19</v>
      </c>
      <c r="N111" s="216" t="s">
        <v>46</v>
      </c>
      <c r="O111" s="84"/>
      <c r="P111" s="217">
        <f>O111*H111</f>
        <v>0</v>
      </c>
      <c r="Q111" s="217">
        <v>1.6299999999999999</v>
      </c>
      <c r="R111" s="217">
        <f>Q111*H111</f>
        <v>3.0709199999999996</v>
      </c>
      <c r="S111" s="217">
        <v>0</v>
      </c>
      <c r="T111" s="21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9" t="s">
        <v>138</v>
      </c>
      <c r="AT111" s="219" t="s">
        <v>134</v>
      </c>
      <c r="AU111" s="219" t="s">
        <v>86</v>
      </c>
      <c r="AY111" s="17" t="s">
        <v>132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7" t="s">
        <v>83</v>
      </c>
      <c r="BK111" s="220">
        <f>ROUND(I111*H111,2)</f>
        <v>0</v>
      </c>
      <c r="BL111" s="17" t="s">
        <v>138</v>
      </c>
      <c r="BM111" s="219" t="s">
        <v>408</v>
      </c>
    </row>
    <row r="112" s="13" customFormat="1">
      <c r="A112" s="13"/>
      <c r="B112" s="221"/>
      <c r="C112" s="222"/>
      <c r="D112" s="223" t="s">
        <v>140</v>
      </c>
      <c r="E112" s="224" t="s">
        <v>19</v>
      </c>
      <c r="F112" s="225" t="s">
        <v>409</v>
      </c>
      <c r="G112" s="222"/>
      <c r="H112" s="226">
        <v>1.8839999999999999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2" t="s">
        <v>140</v>
      </c>
      <c r="AU112" s="232" t="s">
        <v>86</v>
      </c>
      <c r="AV112" s="13" t="s">
        <v>86</v>
      </c>
      <c r="AW112" s="13" t="s">
        <v>36</v>
      </c>
      <c r="AX112" s="13" t="s">
        <v>83</v>
      </c>
      <c r="AY112" s="232" t="s">
        <v>132</v>
      </c>
    </row>
    <row r="113" s="2" customFormat="1" ht="33" customHeight="1">
      <c r="A113" s="38"/>
      <c r="B113" s="39"/>
      <c r="C113" s="207" t="s">
        <v>173</v>
      </c>
      <c r="D113" s="207" t="s">
        <v>134</v>
      </c>
      <c r="E113" s="208" t="s">
        <v>410</v>
      </c>
      <c r="F113" s="209" t="s">
        <v>411</v>
      </c>
      <c r="G113" s="210" t="s">
        <v>137</v>
      </c>
      <c r="H113" s="211">
        <v>20.096</v>
      </c>
      <c r="I113" s="212"/>
      <c r="J113" s="213">
        <f>ROUND(I113*H113,2)</f>
        <v>0</v>
      </c>
      <c r="K113" s="214"/>
      <c r="L113" s="44"/>
      <c r="M113" s="215" t="s">
        <v>19</v>
      </c>
      <c r="N113" s="216" t="s">
        <v>46</v>
      </c>
      <c r="O113" s="84"/>
      <c r="P113" s="217">
        <f>O113*H113</f>
        <v>0</v>
      </c>
      <c r="Q113" s="217">
        <v>0.00017000000000000001</v>
      </c>
      <c r="R113" s="217">
        <f>Q113*H113</f>
        <v>0.0034163200000000005</v>
      </c>
      <c r="S113" s="217">
        <v>0</v>
      </c>
      <c r="T113" s="21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9" t="s">
        <v>138</v>
      </c>
      <c r="AT113" s="219" t="s">
        <v>134</v>
      </c>
      <c r="AU113" s="219" t="s">
        <v>86</v>
      </c>
      <c r="AY113" s="17" t="s">
        <v>132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7" t="s">
        <v>83</v>
      </c>
      <c r="BK113" s="220">
        <f>ROUND(I113*H113,2)</f>
        <v>0</v>
      </c>
      <c r="BL113" s="17" t="s">
        <v>138</v>
      </c>
      <c r="BM113" s="219" t="s">
        <v>412</v>
      </c>
    </row>
    <row r="114" s="13" customFormat="1">
      <c r="A114" s="13"/>
      <c r="B114" s="221"/>
      <c r="C114" s="222"/>
      <c r="D114" s="223" t="s">
        <v>140</v>
      </c>
      <c r="E114" s="224" t="s">
        <v>19</v>
      </c>
      <c r="F114" s="225" t="s">
        <v>413</v>
      </c>
      <c r="G114" s="222"/>
      <c r="H114" s="226">
        <v>20.096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140</v>
      </c>
      <c r="AU114" s="232" t="s">
        <v>86</v>
      </c>
      <c r="AV114" s="13" t="s">
        <v>86</v>
      </c>
      <c r="AW114" s="13" t="s">
        <v>36</v>
      </c>
      <c r="AX114" s="13" t="s">
        <v>83</v>
      </c>
      <c r="AY114" s="232" t="s">
        <v>132</v>
      </c>
    </row>
    <row r="115" s="2" customFormat="1" ht="21.75" customHeight="1">
      <c r="A115" s="38"/>
      <c r="B115" s="39"/>
      <c r="C115" s="257" t="s">
        <v>178</v>
      </c>
      <c r="D115" s="257" t="s">
        <v>387</v>
      </c>
      <c r="E115" s="258" t="s">
        <v>414</v>
      </c>
      <c r="F115" s="259" t="s">
        <v>415</v>
      </c>
      <c r="G115" s="260" t="s">
        <v>137</v>
      </c>
      <c r="H115" s="261">
        <v>23.109999999999999</v>
      </c>
      <c r="I115" s="262"/>
      <c r="J115" s="263">
        <f>ROUND(I115*H115,2)</f>
        <v>0</v>
      </c>
      <c r="K115" s="264"/>
      <c r="L115" s="265"/>
      <c r="M115" s="266" t="s">
        <v>19</v>
      </c>
      <c r="N115" s="267" t="s">
        <v>46</v>
      </c>
      <c r="O115" s="84"/>
      <c r="P115" s="217">
        <f>O115*H115</f>
        <v>0</v>
      </c>
      <c r="Q115" s="217">
        <v>0.00020000000000000001</v>
      </c>
      <c r="R115" s="217">
        <f>Q115*H115</f>
        <v>0.0046220000000000002</v>
      </c>
      <c r="S115" s="217">
        <v>0</v>
      </c>
      <c r="T115" s="21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9" t="s">
        <v>173</v>
      </c>
      <c r="AT115" s="219" t="s">
        <v>387</v>
      </c>
      <c r="AU115" s="219" t="s">
        <v>86</v>
      </c>
      <c r="AY115" s="17" t="s">
        <v>132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7" t="s">
        <v>83</v>
      </c>
      <c r="BK115" s="220">
        <f>ROUND(I115*H115,2)</f>
        <v>0</v>
      </c>
      <c r="BL115" s="17" t="s">
        <v>138</v>
      </c>
      <c r="BM115" s="219" t="s">
        <v>416</v>
      </c>
    </row>
    <row r="116" s="13" customFormat="1">
      <c r="A116" s="13"/>
      <c r="B116" s="221"/>
      <c r="C116" s="222"/>
      <c r="D116" s="223" t="s">
        <v>140</v>
      </c>
      <c r="E116" s="222"/>
      <c r="F116" s="225" t="s">
        <v>417</v>
      </c>
      <c r="G116" s="222"/>
      <c r="H116" s="226">
        <v>23.109999999999999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140</v>
      </c>
      <c r="AU116" s="232" t="s">
        <v>86</v>
      </c>
      <c r="AV116" s="13" t="s">
        <v>86</v>
      </c>
      <c r="AW116" s="13" t="s">
        <v>4</v>
      </c>
      <c r="AX116" s="13" t="s">
        <v>83</v>
      </c>
      <c r="AY116" s="232" t="s">
        <v>132</v>
      </c>
    </row>
    <row r="117" s="2" customFormat="1" ht="16.5" customHeight="1">
      <c r="A117" s="38"/>
      <c r="B117" s="39"/>
      <c r="C117" s="207" t="s">
        <v>184</v>
      </c>
      <c r="D117" s="207" t="s">
        <v>134</v>
      </c>
      <c r="E117" s="208" t="s">
        <v>418</v>
      </c>
      <c r="F117" s="209" t="s">
        <v>419</v>
      </c>
      <c r="G117" s="210" t="s">
        <v>149</v>
      </c>
      <c r="H117" s="211">
        <v>0.80000000000000004</v>
      </c>
      <c r="I117" s="212"/>
      <c r="J117" s="213">
        <f>ROUND(I117*H117,2)</f>
        <v>0</v>
      </c>
      <c r="K117" s="214"/>
      <c r="L117" s="44"/>
      <c r="M117" s="215" t="s">
        <v>19</v>
      </c>
      <c r="N117" s="216" t="s">
        <v>46</v>
      </c>
      <c r="O117" s="84"/>
      <c r="P117" s="217">
        <f>O117*H117</f>
        <v>0</v>
      </c>
      <c r="Q117" s="217">
        <v>1.9199999999999999</v>
      </c>
      <c r="R117" s="217">
        <f>Q117*H117</f>
        <v>1.536</v>
      </c>
      <c r="S117" s="217">
        <v>0</v>
      </c>
      <c r="T117" s="21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9" t="s">
        <v>138</v>
      </c>
      <c r="AT117" s="219" t="s">
        <v>134</v>
      </c>
      <c r="AU117" s="219" t="s">
        <v>86</v>
      </c>
      <c r="AY117" s="17" t="s">
        <v>132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7" t="s">
        <v>83</v>
      </c>
      <c r="BK117" s="220">
        <f>ROUND(I117*H117,2)</f>
        <v>0</v>
      </c>
      <c r="BL117" s="17" t="s">
        <v>138</v>
      </c>
      <c r="BM117" s="219" t="s">
        <v>420</v>
      </c>
    </row>
    <row r="118" s="13" customFormat="1">
      <c r="A118" s="13"/>
      <c r="B118" s="221"/>
      <c r="C118" s="222"/>
      <c r="D118" s="223" t="s">
        <v>140</v>
      </c>
      <c r="E118" s="224" t="s">
        <v>19</v>
      </c>
      <c r="F118" s="225" t="s">
        <v>421</v>
      </c>
      <c r="G118" s="222"/>
      <c r="H118" s="226">
        <v>0.80000000000000004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2" t="s">
        <v>140</v>
      </c>
      <c r="AU118" s="232" t="s">
        <v>86</v>
      </c>
      <c r="AV118" s="13" t="s">
        <v>86</v>
      </c>
      <c r="AW118" s="13" t="s">
        <v>36</v>
      </c>
      <c r="AX118" s="13" t="s">
        <v>83</v>
      </c>
      <c r="AY118" s="232" t="s">
        <v>132</v>
      </c>
    </row>
    <row r="119" s="2" customFormat="1" ht="21.75" customHeight="1">
      <c r="A119" s="38"/>
      <c r="B119" s="39"/>
      <c r="C119" s="207" t="s">
        <v>190</v>
      </c>
      <c r="D119" s="207" t="s">
        <v>134</v>
      </c>
      <c r="E119" s="208" t="s">
        <v>422</v>
      </c>
      <c r="F119" s="209" t="s">
        <v>423</v>
      </c>
      <c r="G119" s="210" t="s">
        <v>144</v>
      </c>
      <c r="H119" s="211">
        <v>16</v>
      </c>
      <c r="I119" s="212"/>
      <c r="J119" s="213">
        <f>ROUND(I119*H119,2)</f>
        <v>0</v>
      </c>
      <c r="K119" s="214"/>
      <c r="L119" s="44"/>
      <c r="M119" s="215" t="s">
        <v>19</v>
      </c>
      <c r="N119" s="216" t="s">
        <v>46</v>
      </c>
      <c r="O119" s="84"/>
      <c r="P119" s="217">
        <f>O119*H119</f>
        <v>0</v>
      </c>
      <c r="Q119" s="217">
        <v>0.00033</v>
      </c>
      <c r="R119" s="217">
        <f>Q119*H119</f>
        <v>0.00528</v>
      </c>
      <c r="S119" s="217">
        <v>0</v>
      </c>
      <c r="T119" s="21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9" t="s">
        <v>138</v>
      </c>
      <c r="AT119" s="219" t="s">
        <v>134</v>
      </c>
      <c r="AU119" s="219" t="s">
        <v>86</v>
      </c>
      <c r="AY119" s="17" t="s">
        <v>132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7" t="s">
        <v>83</v>
      </c>
      <c r="BK119" s="220">
        <f>ROUND(I119*H119,2)</f>
        <v>0</v>
      </c>
      <c r="BL119" s="17" t="s">
        <v>138</v>
      </c>
      <c r="BM119" s="219" t="s">
        <v>424</v>
      </c>
    </row>
    <row r="120" s="2" customFormat="1" ht="33" customHeight="1">
      <c r="A120" s="38"/>
      <c r="B120" s="39"/>
      <c r="C120" s="207" t="s">
        <v>96</v>
      </c>
      <c r="D120" s="207" t="s">
        <v>134</v>
      </c>
      <c r="E120" s="208" t="s">
        <v>425</v>
      </c>
      <c r="F120" s="209" t="s">
        <v>426</v>
      </c>
      <c r="G120" s="210" t="s">
        <v>149</v>
      </c>
      <c r="H120" s="211">
        <v>3.9500000000000002</v>
      </c>
      <c r="I120" s="212"/>
      <c r="J120" s="213">
        <f>ROUND(I120*H120,2)</f>
        <v>0</v>
      </c>
      <c r="K120" s="214"/>
      <c r="L120" s="44"/>
      <c r="M120" s="215" t="s">
        <v>19</v>
      </c>
      <c r="N120" s="216" t="s">
        <v>46</v>
      </c>
      <c r="O120" s="84"/>
      <c r="P120" s="217">
        <f>O120*H120</f>
        <v>0</v>
      </c>
      <c r="Q120" s="217">
        <v>2.45329</v>
      </c>
      <c r="R120" s="217">
        <f>Q120*H120</f>
        <v>9.6904955000000008</v>
      </c>
      <c r="S120" s="217">
        <v>0</v>
      </c>
      <c r="T120" s="21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9" t="s">
        <v>138</v>
      </c>
      <c r="AT120" s="219" t="s">
        <v>134</v>
      </c>
      <c r="AU120" s="219" t="s">
        <v>86</v>
      </c>
      <c r="AY120" s="17" t="s">
        <v>132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7" t="s">
        <v>83</v>
      </c>
      <c r="BK120" s="220">
        <f>ROUND(I120*H120,2)</f>
        <v>0</v>
      </c>
      <c r="BL120" s="17" t="s">
        <v>138</v>
      </c>
      <c r="BM120" s="219" t="s">
        <v>427</v>
      </c>
    </row>
    <row r="121" s="13" customFormat="1">
      <c r="A121" s="13"/>
      <c r="B121" s="221"/>
      <c r="C121" s="222"/>
      <c r="D121" s="223" t="s">
        <v>140</v>
      </c>
      <c r="E121" s="224" t="s">
        <v>19</v>
      </c>
      <c r="F121" s="225" t="s">
        <v>428</v>
      </c>
      <c r="G121" s="222"/>
      <c r="H121" s="226">
        <v>3.9500000000000002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140</v>
      </c>
      <c r="AU121" s="232" t="s">
        <v>86</v>
      </c>
      <c r="AV121" s="13" t="s">
        <v>86</v>
      </c>
      <c r="AW121" s="13" t="s">
        <v>36</v>
      </c>
      <c r="AX121" s="13" t="s">
        <v>83</v>
      </c>
      <c r="AY121" s="232" t="s">
        <v>132</v>
      </c>
    </row>
    <row r="122" s="2" customFormat="1" ht="16.5" customHeight="1">
      <c r="A122" s="38"/>
      <c r="B122" s="39"/>
      <c r="C122" s="207" t="s">
        <v>200</v>
      </c>
      <c r="D122" s="207" t="s">
        <v>134</v>
      </c>
      <c r="E122" s="208" t="s">
        <v>429</v>
      </c>
      <c r="F122" s="209" t="s">
        <v>430</v>
      </c>
      <c r="G122" s="210" t="s">
        <v>137</v>
      </c>
      <c r="H122" s="211">
        <v>8.4250000000000007</v>
      </c>
      <c r="I122" s="212"/>
      <c r="J122" s="213">
        <f>ROUND(I122*H122,2)</f>
        <v>0</v>
      </c>
      <c r="K122" s="214"/>
      <c r="L122" s="44"/>
      <c r="M122" s="215" t="s">
        <v>19</v>
      </c>
      <c r="N122" s="216" t="s">
        <v>46</v>
      </c>
      <c r="O122" s="84"/>
      <c r="P122" s="217">
        <f>O122*H122</f>
        <v>0</v>
      </c>
      <c r="Q122" s="217">
        <v>0.0026900000000000001</v>
      </c>
      <c r="R122" s="217">
        <f>Q122*H122</f>
        <v>0.022663250000000003</v>
      </c>
      <c r="S122" s="217">
        <v>0</v>
      </c>
      <c r="T122" s="21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9" t="s">
        <v>138</v>
      </c>
      <c r="AT122" s="219" t="s">
        <v>134</v>
      </c>
      <c r="AU122" s="219" t="s">
        <v>86</v>
      </c>
      <c r="AY122" s="17" t="s">
        <v>132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7" t="s">
        <v>83</v>
      </c>
      <c r="BK122" s="220">
        <f>ROUND(I122*H122,2)</f>
        <v>0</v>
      </c>
      <c r="BL122" s="17" t="s">
        <v>138</v>
      </c>
      <c r="BM122" s="219" t="s">
        <v>431</v>
      </c>
    </row>
    <row r="123" s="13" customFormat="1">
      <c r="A123" s="13"/>
      <c r="B123" s="221"/>
      <c r="C123" s="222"/>
      <c r="D123" s="223" t="s">
        <v>140</v>
      </c>
      <c r="E123" s="224" t="s">
        <v>19</v>
      </c>
      <c r="F123" s="225" t="s">
        <v>432</v>
      </c>
      <c r="G123" s="222"/>
      <c r="H123" s="226">
        <v>8.4250000000000007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2" t="s">
        <v>140</v>
      </c>
      <c r="AU123" s="232" t="s">
        <v>86</v>
      </c>
      <c r="AV123" s="13" t="s">
        <v>86</v>
      </c>
      <c r="AW123" s="13" t="s">
        <v>36</v>
      </c>
      <c r="AX123" s="13" t="s">
        <v>83</v>
      </c>
      <c r="AY123" s="232" t="s">
        <v>132</v>
      </c>
    </row>
    <row r="124" s="2" customFormat="1" ht="16.5" customHeight="1">
      <c r="A124" s="38"/>
      <c r="B124" s="39"/>
      <c r="C124" s="207" t="s">
        <v>206</v>
      </c>
      <c r="D124" s="207" t="s">
        <v>134</v>
      </c>
      <c r="E124" s="208" t="s">
        <v>433</v>
      </c>
      <c r="F124" s="209" t="s">
        <v>434</v>
      </c>
      <c r="G124" s="210" t="s">
        <v>137</v>
      </c>
      <c r="H124" s="211">
        <v>8.4250000000000007</v>
      </c>
      <c r="I124" s="212"/>
      <c r="J124" s="213">
        <f>ROUND(I124*H124,2)</f>
        <v>0</v>
      </c>
      <c r="K124" s="214"/>
      <c r="L124" s="44"/>
      <c r="M124" s="215" t="s">
        <v>19</v>
      </c>
      <c r="N124" s="216" t="s">
        <v>46</v>
      </c>
      <c r="O124" s="84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9" t="s">
        <v>138</v>
      </c>
      <c r="AT124" s="219" t="s">
        <v>134</v>
      </c>
      <c r="AU124" s="219" t="s">
        <v>86</v>
      </c>
      <c r="AY124" s="17" t="s">
        <v>132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7" t="s">
        <v>83</v>
      </c>
      <c r="BK124" s="220">
        <f>ROUND(I124*H124,2)</f>
        <v>0</v>
      </c>
      <c r="BL124" s="17" t="s">
        <v>138</v>
      </c>
      <c r="BM124" s="219" t="s">
        <v>435</v>
      </c>
    </row>
    <row r="125" s="2" customFormat="1" ht="21.75" customHeight="1">
      <c r="A125" s="38"/>
      <c r="B125" s="39"/>
      <c r="C125" s="207" t="s">
        <v>8</v>
      </c>
      <c r="D125" s="207" t="s">
        <v>134</v>
      </c>
      <c r="E125" s="208" t="s">
        <v>436</v>
      </c>
      <c r="F125" s="209" t="s">
        <v>437</v>
      </c>
      <c r="G125" s="210" t="s">
        <v>295</v>
      </c>
      <c r="H125" s="211">
        <v>0.155</v>
      </c>
      <c r="I125" s="212"/>
      <c r="J125" s="213">
        <f>ROUND(I125*H125,2)</f>
        <v>0</v>
      </c>
      <c r="K125" s="214"/>
      <c r="L125" s="44"/>
      <c r="M125" s="215" t="s">
        <v>19</v>
      </c>
      <c r="N125" s="216" t="s">
        <v>46</v>
      </c>
      <c r="O125" s="84"/>
      <c r="P125" s="217">
        <f>O125*H125</f>
        <v>0</v>
      </c>
      <c r="Q125" s="217">
        <v>1.0606199999999999</v>
      </c>
      <c r="R125" s="217">
        <f>Q125*H125</f>
        <v>0.16439609999999999</v>
      </c>
      <c r="S125" s="217">
        <v>0</v>
      </c>
      <c r="T125" s="21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9" t="s">
        <v>138</v>
      </c>
      <c r="AT125" s="219" t="s">
        <v>134</v>
      </c>
      <c r="AU125" s="219" t="s">
        <v>86</v>
      </c>
      <c r="AY125" s="17" t="s">
        <v>132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7" t="s">
        <v>83</v>
      </c>
      <c r="BK125" s="220">
        <f>ROUND(I125*H125,2)</f>
        <v>0</v>
      </c>
      <c r="BL125" s="17" t="s">
        <v>138</v>
      </c>
      <c r="BM125" s="219" t="s">
        <v>438</v>
      </c>
    </row>
    <row r="126" s="13" customFormat="1">
      <c r="A126" s="13"/>
      <c r="B126" s="221"/>
      <c r="C126" s="222"/>
      <c r="D126" s="223" t="s">
        <v>140</v>
      </c>
      <c r="E126" s="224" t="s">
        <v>19</v>
      </c>
      <c r="F126" s="225" t="s">
        <v>439</v>
      </c>
      <c r="G126" s="222"/>
      <c r="H126" s="226">
        <v>0.155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2" t="s">
        <v>140</v>
      </c>
      <c r="AU126" s="232" t="s">
        <v>86</v>
      </c>
      <c r="AV126" s="13" t="s">
        <v>86</v>
      </c>
      <c r="AW126" s="13" t="s">
        <v>36</v>
      </c>
      <c r="AX126" s="13" t="s">
        <v>83</v>
      </c>
      <c r="AY126" s="232" t="s">
        <v>132</v>
      </c>
    </row>
    <row r="127" s="2" customFormat="1" ht="44.25" customHeight="1">
      <c r="A127" s="38"/>
      <c r="B127" s="39"/>
      <c r="C127" s="207" t="s">
        <v>217</v>
      </c>
      <c r="D127" s="207" t="s">
        <v>134</v>
      </c>
      <c r="E127" s="208" t="s">
        <v>440</v>
      </c>
      <c r="F127" s="209" t="s">
        <v>441</v>
      </c>
      <c r="G127" s="210" t="s">
        <v>137</v>
      </c>
      <c r="H127" s="211">
        <v>61.619999999999997</v>
      </c>
      <c r="I127" s="212"/>
      <c r="J127" s="213">
        <f>ROUND(I127*H127,2)</f>
        <v>0</v>
      </c>
      <c r="K127" s="214"/>
      <c r="L127" s="44"/>
      <c r="M127" s="215" t="s">
        <v>19</v>
      </c>
      <c r="N127" s="216" t="s">
        <v>46</v>
      </c>
      <c r="O127" s="84"/>
      <c r="P127" s="217">
        <f>O127*H127</f>
        <v>0</v>
      </c>
      <c r="Q127" s="217">
        <v>0.71545999999999998</v>
      </c>
      <c r="R127" s="217">
        <f>Q127*H127</f>
        <v>44.0866452</v>
      </c>
      <c r="S127" s="217">
        <v>0</v>
      </c>
      <c r="T127" s="21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9" t="s">
        <v>138</v>
      </c>
      <c r="AT127" s="219" t="s">
        <v>134</v>
      </c>
      <c r="AU127" s="219" t="s">
        <v>86</v>
      </c>
      <c r="AY127" s="17" t="s">
        <v>132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7" t="s">
        <v>83</v>
      </c>
      <c r="BK127" s="220">
        <f>ROUND(I127*H127,2)</f>
        <v>0</v>
      </c>
      <c r="BL127" s="17" t="s">
        <v>138</v>
      </c>
      <c r="BM127" s="219" t="s">
        <v>442</v>
      </c>
    </row>
    <row r="128" s="13" customFormat="1">
      <c r="A128" s="13"/>
      <c r="B128" s="221"/>
      <c r="C128" s="222"/>
      <c r="D128" s="223" t="s">
        <v>140</v>
      </c>
      <c r="E128" s="224" t="s">
        <v>19</v>
      </c>
      <c r="F128" s="225" t="s">
        <v>443</v>
      </c>
      <c r="G128" s="222"/>
      <c r="H128" s="226">
        <v>61.619999999999997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140</v>
      </c>
      <c r="AU128" s="232" t="s">
        <v>86</v>
      </c>
      <c r="AV128" s="13" t="s">
        <v>86</v>
      </c>
      <c r="AW128" s="13" t="s">
        <v>36</v>
      </c>
      <c r="AX128" s="13" t="s">
        <v>83</v>
      </c>
      <c r="AY128" s="232" t="s">
        <v>132</v>
      </c>
    </row>
    <row r="129" s="2" customFormat="1" ht="33" customHeight="1">
      <c r="A129" s="38"/>
      <c r="B129" s="39"/>
      <c r="C129" s="207" t="s">
        <v>222</v>
      </c>
      <c r="D129" s="207" t="s">
        <v>134</v>
      </c>
      <c r="E129" s="208" t="s">
        <v>444</v>
      </c>
      <c r="F129" s="209" t="s">
        <v>445</v>
      </c>
      <c r="G129" s="210" t="s">
        <v>149</v>
      </c>
      <c r="H129" s="211">
        <v>0.59899999999999998</v>
      </c>
      <c r="I129" s="212"/>
      <c r="J129" s="213">
        <f>ROUND(I129*H129,2)</f>
        <v>0</v>
      </c>
      <c r="K129" s="214"/>
      <c r="L129" s="44"/>
      <c r="M129" s="215" t="s">
        <v>19</v>
      </c>
      <c r="N129" s="216" t="s">
        <v>46</v>
      </c>
      <c r="O129" s="84"/>
      <c r="P129" s="217">
        <f>O129*H129</f>
        <v>0</v>
      </c>
      <c r="Q129" s="217">
        <v>1.8109599999999999</v>
      </c>
      <c r="R129" s="217">
        <f>Q129*H129</f>
        <v>1.08476504</v>
      </c>
      <c r="S129" s="217">
        <v>0</v>
      </c>
      <c r="T129" s="21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9" t="s">
        <v>138</v>
      </c>
      <c r="AT129" s="219" t="s">
        <v>134</v>
      </c>
      <c r="AU129" s="219" t="s">
        <v>86</v>
      </c>
      <c r="AY129" s="17" t="s">
        <v>132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7" t="s">
        <v>83</v>
      </c>
      <c r="BK129" s="220">
        <f>ROUND(I129*H129,2)</f>
        <v>0</v>
      </c>
      <c r="BL129" s="17" t="s">
        <v>138</v>
      </c>
      <c r="BM129" s="219" t="s">
        <v>446</v>
      </c>
    </row>
    <row r="130" s="13" customFormat="1">
      <c r="A130" s="13"/>
      <c r="B130" s="221"/>
      <c r="C130" s="222"/>
      <c r="D130" s="223" t="s">
        <v>140</v>
      </c>
      <c r="E130" s="224" t="s">
        <v>19</v>
      </c>
      <c r="F130" s="225" t="s">
        <v>447</v>
      </c>
      <c r="G130" s="222"/>
      <c r="H130" s="226">
        <v>0.59899999999999998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2" t="s">
        <v>140</v>
      </c>
      <c r="AU130" s="232" t="s">
        <v>86</v>
      </c>
      <c r="AV130" s="13" t="s">
        <v>86</v>
      </c>
      <c r="AW130" s="13" t="s">
        <v>36</v>
      </c>
      <c r="AX130" s="13" t="s">
        <v>83</v>
      </c>
      <c r="AY130" s="232" t="s">
        <v>132</v>
      </c>
    </row>
    <row r="131" s="2" customFormat="1" ht="55.5" customHeight="1">
      <c r="A131" s="38"/>
      <c r="B131" s="39"/>
      <c r="C131" s="207" t="s">
        <v>227</v>
      </c>
      <c r="D131" s="207" t="s">
        <v>134</v>
      </c>
      <c r="E131" s="208" t="s">
        <v>448</v>
      </c>
      <c r="F131" s="209" t="s">
        <v>449</v>
      </c>
      <c r="G131" s="210" t="s">
        <v>295</v>
      </c>
      <c r="H131" s="211">
        <v>0.95499999999999996</v>
      </c>
      <c r="I131" s="212"/>
      <c r="J131" s="213">
        <f>ROUND(I131*H131,2)</f>
        <v>0</v>
      </c>
      <c r="K131" s="214"/>
      <c r="L131" s="44"/>
      <c r="M131" s="215" t="s">
        <v>19</v>
      </c>
      <c r="N131" s="216" t="s">
        <v>46</v>
      </c>
      <c r="O131" s="84"/>
      <c r="P131" s="217">
        <f>O131*H131</f>
        <v>0</v>
      </c>
      <c r="Q131" s="217">
        <v>1.0593999999999999</v>
      </c>
      <c r="R131" s="217">
        <f>Q131*H131</f>
        <v>1.0117269999999998</v>
      </c>
      <c r="S131" s="217">
        <v>0</v>
      </c>
      <c r="T131" s="21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9" t="s">
        <v>138</v>
      </c>
      <c r="AT131" s="219" t="s">
        <v>134</v>
      </c>
      <c r="AU131" s="219" t="s">
        <v>86</v>
      </c>
      <c r="AY131" s="17" t="s">
        <v>132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7" t="s">
        <v>83</v>
      </c>
      <c r="BK131" s="220">
        <f>ROUND(I131*H131,2)</f>
        <v>0</v>
      </c>
      <c r="BL131" s="17" t="s">
        <v>138</v>
      </c>
      <c r="BM131" s="219" t="s">
        <v>450</v>
      </c>
    </row>
    <row r="132" s="13" customFormat="1">
      <c r="A132" s="13"/>
      <c r="B132" s="221"/>
      <c r="C132" s="222"/>
      <c r="D132" s="223" t="s">
        <v>140</v>
      </c>
      <c r="E132" s="224" t="s">
        <v>19</v>
      </c>
      <c r="F132" s="225" t="s">
        <v>451</v>
      </c>
      <c r="G132" s="222"/>
      <c r="H132" s="226">
        <v>0.62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2" t="s">
        <v>140</v>
      </c>
      <c r="AU132" s="232" t="s">
        <v>86</v>
      </c>
      <c r="AV132" s="13" t="s">
        <v>86</v>
      </c>
      <c r="AW132" s="13" t="s">
        <v>36</v>
      </c>
      <c r="AX132" s="13" t="s">
        <v>75</v>
      </c>
      <c r="AY132" s="232" t="s">
        <v>132</v>
      </c>
    </row>
    <row r="133" s="13" customFormat="1">
      <c r="A133" s="13"/>
      <c r="B133" s="221"/>
      <c r="C133" s="222"/>
      <c r="D133" s="223" t="s">
        <v>140</v>
      </c>
      <c r="E133" s="224" t="s">
        <v>19</v>
      </c>
      <c r="F133" s="225" t="s">
        <v>452</v>
      </c>
      <c r="G133" s="222"/>
      <c r="H133" s="226">
        <v>0.33500000000000002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2" t="s">
        <v>140</v>
      </c>
      <c r="AU133" s="232" t="s">
        <v>86</v>
      </c>
      <c r="AV133" s="13" t="s">
        <v>86</v>
      </c>
      <c r="AW133" s="13" t="s">
        <v>36</v>
      </c>
      <c r="AX133" s="13" t="s">
        <v>75</v>
      </c>
      <c r="AY133" s="232" t="s">
        <v>132</v>
      </c>
    </row>
    <row r="134" s="12" customFormat="1" ht="22.8" customHeight="1">
      <c r="A134" s="12"/>
      <c r="B134" s="191"/>
      <c r="C134" s="192"/>
      <c r="D134" s="193" t="s">
        <v>74</v>
      </c>
      <c r="E134" s="205" t="s">
        <v>146</v>
      </c>
      <c r="F134" s="205" t="s">
        <v>453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SUM(P135:P140)</f>
        <v>0</v>
      </c>
      <c r="Q134" s="199"/>
      <c r="R134" s="200">
        <f>SUM(R135:R140)</f>
        <v>2.2317437099999999</v>
      </c>
      <c r="S134" s="199"/>
      <c r="T134" s="201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83</v>
      </c>
      <c r="AT134" s="203" t="s">
        <v>74</v>
      </c>
      <c r="AU134" s="203" t="s">
        <v>83</v>
      </c>
      <c r="AY134" s="202" t="s">
        <v>132</v>
      </c>
      <c r="BK134" s="204">
        <f>SUM(BK135:BK140)</f>
        <v>0</v>
      </c>
    </row>
    <row r="135" s="2" customFormat="1" ht="33" customHeight="1">
      <c r="A135" s="38"/>
      <c r="B135" s="39"/>
      <c r="C135" s="207" t="s">
        <v>232</v>
      </c>
      <c r="D135" s="207" t="s">
        <v>134</v>
      </c>
      <c r="E135" s="208" t="s">
        <v>454</v>
      </c>
      <c r="F135" s="209" t="s">
        <v>455</v>
      </c>
      <c r="G135" s="210" t="s">
        <v>269</v>
      </c>
      <c r="H135" s="211">
        <v>2</v>
      </c>
      <c r="I135" s="212"/>
      <c r="J135" s="213">
        <f>ROUND(I135*H135,2)</f>
        <v>0</v>
      </c>
      <c r="K135" s="214"/>
      <c r="L135" s="44"/>
      <c r="M135" s="215" t="s">
        <v>19</v>
      </c>
      <c r="N135" s="216" t="s">
        <v>46</v>
      </c>
      <c r="O135" s="84"/>
      <c r="P135" s="217">
        <f>O135*H135</f>
        <v>0</v>
      </c>
      <c r="Q135" s="217">
        <v>0.12021</v>
      </c>
      <c r="R135" s="217">
        <f>Q135*H135</f>
        <v>0.24042</v>
      </c>
      <c r="S135" s="217">
        <v>0</v>
      </c>
      <c r="T135" s="21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9" t="s">
        <v>138</v>
      </c>
      <c r="AT135" s="219" t="s">
        <v>134</v>
      </c>
      <c r="AU135" s="219" t="s">
        <v>86</v>
      </c>
      <c r="AY135" s="17" t="s">
        <v>132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7" t="s">
        <v>83</v>
      </c>
      <c r="BK135" s="220">
        <f>ROUND(I135*H135,2)</f>
        <v>0</v>
      </c>
      <c r="BL135" s="17" t="s">
        <v>138</v>
      </c>
      <c r="BM135" s="219" t="s">
        <v>456</v>
      </c>
    </row>
    <row r="136" s="13" customFormat="1">
      <c r="A136" s="13"/>
      <c r="B136" s="221"/>
      <c r="C136" s="222"/>
      <c r="D136" s="223" t="s">
        <v>140</v>
      </c>
      <c r="E136" s="224" t="s">
        <v>19</v>
      </c>
      <c r="F136" s="225" t="s">
        <v>457</v>
      </c>
      <c r="G136" s="222"/>
      <c r="H136" s="226">
        <v>2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2" t="s">
        <v>140</v>
      </c>
      <c r="AU136" s="232" t="s">
        <v>86</v>
      </c>
      <c r="AV136" s="13" t="s">
        <v>86</v>
      </c>
      <c r="AW136" s="13" t="s">
        <v>36</v>
      </c>
      <c r="AX136" s="13" t="s">
        <v>83</v>
      </c>
      <c r="AY136" s="232" t="s">
        <v>132</v>
      </c>
    </row>
    <row r="137" s="2" customFormat="1" ht="33" customHeight="1">
      <c r="A137" s="38"/>
      <c r="B137" s="39"/>
      <c r="C137" s="207" t="s">
        <v>237</v>
      </c>
      <c r="D137" s="207" t="s">
        <v>134</v>
      </c>
      <c r="E137" s="208" t="s">
        <v>458</v>
      </c>
      <c r="F137" s="209" t="s">
        <v>459</v>
      </c>
      <c r="G137" s="210" t="s">
        <v>137</v>
      </c>
      <c r="H137" s="211">
        <v>0.438</v>
      </c>
      <c r="I137" s="212"/>
      <c r="J137" s="213">
        <f>ROUND(I137*H137,2)</f>
        <v>0</v>
      </c>
      <c r="K137" s="214"/>
      <c r="L137" s="44"/>
      <c r="M137" s="215" t="s">
        <v>19</v>
      </c>
      <c r="N137" s="216" t="s">
        <v>46</v>
      </c>
      <c r="O137" s="84"/>
      <c r="P137" s="217">
        <f>O137*H137</f>
        <v>0</v>
      </c>
      <c r="Q137" s="217">
        <v>0.45195000000000002</v>
      </c>
      <c r="R137" s="217">
        <f>Q137*H137</f>
        <v>0.19795410000000002</v>
      </c>
      <c r="S137" s="217">
        <v>0</v>
      </c>
      <c r="T137" s="21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9" t="s">
        <v>138</v>
      </c>
      <c r="AT137" s="219" t="s">
        <v>134</v>
      </c>
      <c r="AU137" s="219" t="s">
        <v>86</v>
      </c>
      <c r="AY137" s="17" t="s">
        <v>132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7" t="s">
        <v>83</v>
      </c>
      <c r="BK137" s="220">
        <f>ROUND(I137*H137,2)</f>
        <v>0</v>
      </c>
      <c r="BL137" s="17" t="s">
        <v>138</v>
      </c>
      <c r="BM137" s="219" t="s">
        <v>460</v>
      </c>
    </row>
    <row r="138" s="13" customFormat="1">
      <c r="A138" s="13"/>
      <c r="B138" s="221"/>
      <c r="C138" s="222"/>
      <c r="D138" s="223" t="s">
        <v>140</v>
      </c>
      <c r="E138" s="224" t="s">
        <v>19</v>
      </c>
      <c r="F138" s="225" t="s">
        <v>461</v>
      </c>
      <c r="G138" s="222"/>
      <c r="H138" s="226">
        <v>0.438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2" t="s">
        <v>140</v>
      </c>
      <c r="AU138" s="232" t="s">
        <v>86</v>
      </c>
      <c r="AV138" s="13" t="s">
        <v>86</v>
      </c>
      <c r="AW138" s="13" t="s">
        <v>36</v>
      </c>
      <c r="AX138" s="13" t="s">
        <v>83</v>
      </c>
      <c r="AY138" s="232" t="s">
        <v>132</v>
      </c>
    </row>
    <row r="139" s="2" customFormat="1" ht="21.75" customHeight="1">
      <c r="A139" s="38"/>
      <c r="B139" s="39"/>
      <c r="C139" s="207" t="s">
        <v>7</v>
      </c>
      <c r="D139" s="207" t="s">
        <v>134</v>
      </c>
      <c r="E139" s="208" t="s">
        <v>462</v>
      </c>
      <c r="F139" s="209" t="s">
        <v>463</v>
      </c>
      <c r="G139" s="210" t="s">
        <v>149</v>
      </c>
      <c r="H139" s="211">
        <v>0.73099999999999998</v>
      </c>
      <c r="I139" s="212"/>
      <c r="J139" s="213">
        <f>ROUND(I139*H139,2)</f>
        <v>0</v>
      </c>
      <c r="K139" s="214"/>
      <c r="L139" s="44"/>
      <c r="M139" s="215" t="s">
        <v>19</v>
      </c>
      <c r="N139" s="216" t="s">
        <v>46</v>
      </c>
      <c r="O139" s="84"/>
      <c r="P139" s="217">
        <f>O139*H139</f>
        <v>0</v>
      </c>
      <c r="Q139" s="217">
        <v>2.4533100000000001</v>
      </c>
      <c r="R139" s="217">
        <f>Q139*H139</f>
        <v>1.7933696100000001</v>
      </c>
      <c r="S139" s="217">
        <v>0</v>
      </c>
      <c r="T139" s="21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9" t="s">
        <v>138</v>
      </c>
      <c r="AT139" s="219" t="s">
        <v>134</v>
      </c>
      <c r="AU139" s="219" t="s">
        <v>86</v>
      </c>
      <c r="AY139" s="17" t="s">
        <v>132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7" t="s">
        <v>83</v>
      </c>
      <c r="BK139" s="220">
        <f>ROUND(I139*H139,2)</f>
        <v>0</v>
      </c>
      <c r="BL139" s="17" t="s">
        <v>138</v>
      </c>
      <c r="BM139" s="219" t="s">
        <v>464</v>
      </c>
    </row>
    <row r="140" s="13" customFormat="1">
      <c r="A140" s="13"/>
      <c r="B140" s="221"/>
      <c r="C140" s="222"/>
      <c r="D140" s="223" t="s">
        <v>140</v>
      </c>
      <c r="E140" s="224" t="s">
        <v>19</v>
      </c>
      <c r="F140" s="225" t="s">
        <v>465</v>
      </c>
      <c r="G140" s="222"/>
      <c r="H140" s="226">
        <v>0.73099999999999998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2" t="s">
        <v>140</v>
      </c>
      <c r="AU140" s="232" t="s">
        <v>86</v>
      </c>
      <c r="AV140" s="13" t="s">
        <v>86</v>
      </c>
      <c r="AW140" s="13" t="s">
        <v>36</v>
      </c>
      <c r="AX140" s="13" t="s">
        <v>83</v>
      </c>
      <c r="AY140" s="232" t="s">
        <v>132</v>
      </c>
    </row>
    <row r="141" s="12" customFormat="1" ht="22.8" customHeight="1">
      <c r="A141" s="12"/>
      <c r="B141" s="191"/>
      <c r="C141" s="192"/>
      <c r="D141" s="193" t="s">
        <v>74</v>
      </c>
      <c r="E141" s="205" t="s">
        <v>138</v>
      </c>
      <c r="F141" s="205" t="s">
        <v>466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SUM(P142:P146)</f>
        <v>0</v>
      </c>
      <c r="Q141" s="199"/>
      <c r="R141" s="200">
        <f>SUM(R142:R146)</f>
        <v>0.97160000000000002</v>
      </c>
      <c r="S141" s="199"/>
      <c r="T141" s="201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83</v>
      </c>
      <c r="AT141" s="203" t="s">
        <v>74</v>
      </c>
      <c r="AU141" s="203" t="s">
        <v>83</v>
      </c>
      <c r="AY141" s="202" t="s">
        <v>132</v>
      </c>
      <c r="BK141" s="204">
        <f>SUM(BK142:BK146)</f>
        <v>0</v>
      </c>
    </row>
    <row r="142" s="2" customFormat="1" ht="33" customHeight="1">
      <c r="A142" s="38"/>
      <c r="B142" s="39"/>
      <c r="C142" s="207" t="s">
        <v>247</v>
      </c>
      <c r="D142" s="207" t="s">
        <v>134</v>
      </c>
      <c r="E142" s="208" t="s">
        <v>467</v>
      </c>
      <c r="F142" s="209" t="s">
        <v>468</v>
      </c>
      <c r="G142" s="210" t="s">
        <v>149</v>
      </c>
      <c r="H142" s="211">
        <v>1.25</v>
      </c>
      <c r="I142" s="212"/>
      <c r="J142" s="213">
        <f>ROUND(I142*H142,2)</f>
        <v>0</v>
      </c>
      <c r="K142" s="214"/>
      <c r="L142" s="44"/>
      <c r="M142" s="215" t="s">
        <v>19</v>
      </c>
      <c r="N142" s="216" t="s">
        <v>46</v>
      </c>
      <c r="O142" s="84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9" t="s">
        <v>138</v>
      </c>
      <c r="AT142" s="219" t="s">
        <v>134</v>
      </c>
      <c r="AU142" s="219" t="s">
        <v>86</v>
      </c>
      <c r="AY142" s="17" t="s">
        <v>132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7" t="s">
        <v>83</v>
      </c>
      <c r="BK142" s="220">
        <f>ROUND(I142*H142,2)</f>
        <v>0</v>
      </c>
      <c r="BL142" s="17" t="s">
        <v>138</v>
      </c>
      <c r="BM142" s="219" t="s">
        <v>469</v>
      </c>
    </row>
    <row r="143" s="13" customFormat="1">
      <c r="A143" s="13"/>
      <c r="B143" s="221"/>
      <c r="C143" s="222"/>
      <c r="D143" s="223" t="s">
        <v>140</v>
      </c>
      <c r="E143" s="224" t="s">
        <v>19</v>
      </c>
      <c r="F143" s="225" t="s">
        <v>470</v>
      </c>
      <c r="G143" s="222"/>
      <c r="H143" s="226">
        <v>0.20000000000000001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2" t="s">
        <v>140</v>
      </c>
      <c r="AU143" s="232" t="s">
        <v>86</v>
      </c>
      <c r="AV143" s="13" t="s">
        <v>86</v>
      </c>
      <c r="AW143" s="13" t="s">
        <v>36</v>
      </c>
      <c r="AX143" s="13" t="s">
        <v>75</v>
      </c>
      <c r="AY143" s="232" t="s">
        <v>132</v>
      </c>
    </row>
    <row r="144" s="13" customFormat="1">
      <c r="A144" s="13"/>
      <c r="B144" s="221"/>
      <c r="C144" s="222"/>
      <c r="D144" s="223" t="s">
        <v>140</v>
      </c>
      <c r="E144" s="224" t="s">
        <v>19</v>
      </c>
      <c r="F144" s="225" t="s">
        <v>471</v>
      </c>
      <c r="G144" s="222"/>
      <c r="H144" s="226">
        <v>1.05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2" t="s">
        <v>140</v>
      </c>
      <c r="AU144" s="232" t="s">
        <v>86</v>
      </c>
      <c r="AV144" s="13" t="s">
        <v>86</v>
      </c>
      <c r="AW144" s="13" t="s">
        <v>36</v>
      </c>
      <c r="AX144" s="13" t="s">
        <v>75</v>
      </c>
      <c r="AY144" s="232" t="s">
        <v>132</v>
      </c>
    </row>
    <row r="145" s="2" customFormat="1" ht="33" customHeight="1">
      <c r="A145" s="38"/>
      <c r="B145" s="39"/>
      <c r="C145" s="207" t="s">
        <v>252</v>
      </c>
      <c r="D145" s="207" t="s">
        <v>134</v>
      </c>
      <c r="E145" s="208" t="s">
        <v>472</v>
      </c>
      <c r="F145" s="209" t="s">
        <v>473</v>
      </c>
      <c r="G145" s="210" t="s">
        <v>149</v>
      </c>
      <c r="H145" s="211">
        <v>0.40000000000000002</v>
      </c>
      <c r="I145" s="212"/>
      <c r="J145" s="213">
        <f>ROUND(I145*H145,2)</f>
        <v>0</v>
      </c>
      <c r="K145" s="214"/>
      <c r="L145" s="44"/>
      <c r="M145" s="215" t="s">
        <v>19</v>
      </c>
      <c r="N145" s="216" t="s">
        <v>46</v>
      </c>
      <c r="O145" s="84"/>
      <c r="P145" s="217">
        <f>O145*H145</f>
        <v>0</v>
      </c>
      <c r="Q145" s="217">
        <v>2.4289999999999998</v>
      </c>
      <c r="R145" s="217">
        <f>Q145*H145</f>
        <v>0.97160000000000002</v>
      </c>
      <c r="S145" s="217">
        <v>0</v>
      </c>
      <c r="T145" s="21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9" t="s">
        <v>138</v>
      </c>
      <c r="AT145" s="219" t="s">
        <v>134</v>
      </c>
      <c r="AU145" s="219" t="s">
        <v>86</v>
      </c>
      <c r="AY145" s="17" t="s">
        <v>132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7" t="s">
        <v>83</v>
      </c>
      <c r="BK145" s="220">
        <f>ROUND(I145*H145,2)</f>
        <v>0</v>
      </c>
      <c r="BL145" s="17" t="s">
        <v>138</v>
      </c>
      <c r="BM145" s="219" t="s">
        <v>474</v>
      </c>
    </row>
    <row r="146" s="13" customFormat="1">
      <c r="A146" s="13"/>
      <c r="B146" s="221"/>
      <c r="C146" s="222"/>
      <c r="D146" s="223" t="s">
        <v>140</v>
      </c>
      <c r="E146" s="224" t="s">
        <v>19</v>
      </c>
      <c r="F146" s="225" t="s">
        <v>475</v>
      </c>
      <c r="G146" s="222"/>
      <c r="H146" s="226">
        <v>0.40000000000000002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2" t="s">
        <v>140</v>
      </c>
      <c r="AU146" s="232" t="s">
        <v>86</v>
      </c>
      <c r="AV146" s="13" t="s">
        <v>86</v>
      </c>
      <c r="AW146" s="13" t="s">
        <v>36</v>
      </c>
      <c r="AX146" s="13" t="s">
        <v>83</v>
      </c>
      <c r="AY146" s="232" t="s">
        <v>132</v>
      </c>
    </row>
    <row r="147" s="12" customFormat="1" ht="22.8" customHeight="1">
      <c r="A147" s="12"/>
      <c r="B147" s="191"/>
      <c r="C147" s="192"/>
      <c r="D147" s="193" t="s">
        <v>74</v>
      </c>
      <c r="E147" s="205" t="s">
        <v>476</v>
      </c>
      <c r="F147" s="205" t="s">
        <v>477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SUM(P148:P157)</f>
        <v>0</v>
      </c>
      <c r="Q147" s="199"/>
      <c r="R147" s="200">
        <f>SUM(R148:R157)</f>
        <v>217.9376</v>
      </c>
      <c r="S147" s="199"/>
      <c r="T147" s="201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83</v>
      </c>
      <c r="AT147" s="203" t="s">
        <v>74</v>
      </c>
      <c r="AU147" s="203" t="s">
        <v>83</v>
      </c>
      <c r="AY147" s="202" t="s">
        <v>132</v>
      </c>
      <c r="BK147" s="204">
        <f>SUM(BK148:BK157)</f>
        <v>0</v>
      </c>
    </row>
    <row r="148" s="2" customFormat="1" ht="33" customHeight="1">
      <c r="A148" s="38"/>
      <c r="B148" s="39"/>
      <c r="C148" s="207" t="s">
        <v>257</v>
      </c>
      <c r="D148" s="207" t="s">
        <v>134</v>
      </c>
      <c r="E148" s="208" t="s">
        <v>478</v>
      </c>
      <c r="F148" s="209" t="s">
        <v>479</v>
      </c>
      <c r="G148" s="210" t="s">
        <v>137</v>
      </c>
      <c r="H148" s="211">
        <v>190</v>
      </c>
      <c r="I148" s="212"/>
      <c r="J148" s="213">
        <f>ROUND(I148*H148,2)</f>
        <v>0</v>
      </c>
      <c r="K148" s="214"/>
      <c r="L148" s="44"/>
      <c r="M148" s="215" t="s">
        <v>19</v>
      </c>
      <c r="N148" s="216" t="s">
        <v>46</v>
      </c>
      <c r="O148" s="84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9" t="s">
        <v>138</v>
      </c>
      <c r="AT148" s="219" t="s">
        <v>134</v>
      </c>
      <c r="AU148" s="219" t="s">
        <v>86</v>
      </c>
      <c r="AY148" s="17" t="s">
        <v>132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7" t="s">
        <v>83</v>
      </c>
      <c r="BK148" s="220">
        <f>ROUND(I148*H148,2)</f>
        <v>0</v>
      </c>
      <c r="BL148" s="17" t="s">
        <v>138</v>
      </c>
      <c r="BM148" s="219" t="s">
        <v>480</v>
      </c>
    </row>
    <row r="149" s="13" customFormat="1">
      <c r="A149" s="13"/>
      <c r="B149" s="221"/>
      <c r="C149" s="222"/>
      <c r="D149" s="223" t="s">
        <v>140</v>
      </c>
      <c r="E149" s="224" t="s">
        <v>19</v>
      </c>
      <c r="F149" s="225" t="s">
        <v>481</v>
      </c>
      <c r="G149" s="222"/>
      <c r="H149" s="226">
        <v>190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2" t="s">
        <v>140</v>
      </c>
      <c r="AU149" s="232" t="s">
        <v>86</v>
      </c>
      <c r="AV149" s="13" t="s">
        <v>86</v>
      </c>
      <c r="AW149" s="13" t="s">
        <v>36</v>
      </c>
      <c r="AX149" s="13" t="s">
        <v>75</v>
      </c>
      <c r="AY149" s="232" t="s">
        <v>132</v>
      </c>
    </row>
    <row r="150" s="15" customFormat="1">
      <c r="A150" s="15"/>
      <c r="B150" s="243"/>
      <c r="C150" s="244"/>
      <c r="D150" s="223" t="s">
        <v>140</v>
      </c>
      <c r="E150" s="245" t="s">
        <v>19</v>
      </c>
      <c r="F150" s="246" t="s">
        <v>212</v>
      </c>
      <c r="G150" s="244"/>
      <c r="H150" s="247">
        <v>190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3" t="s">
        <v>140</v>
      </c>
      <c r="AU150" s="253" t="s">
        <v>86</v>
      </c>
      <c r="AV150" s="15" t="s">
        <v>138</v>
      </c>
      <c r="AW150" s="15" t="s">
        <v>36</v>
      </c>
      <c r="AX150" s="15" t="s">
        <v>83</v>
      </c>
      <c r="AY150" s="253" t="s">
        <v>132</v>
      </c>
    </row>
    <row r="151" s="2" customFormat="1" ht="21.75" customHeight="1">
      <c r="A151" s="38"/>
      <c r="B151" s="39"/>
      <c r="C151" s="207" t="s">
        <v>262</v>
      </c>
      <c r="D151" s="207" t="s">
        <v>134</v>
      </c>
      <c r="E151" s="208" t="s">
        <v>482</v>
      </c>
      <c r="F151" s="209" t="s">
        <v>483</v>
      </c>
      <c r="G151" s="210" t="s">
        <v>137</v>
      </c>
      <c r="H151" s="211">
        <v>190</v>
      </c>
      <c r="I151" s="212"/>
      <c r="J151" s="213">
        <f>ROUND(I151*H151,2)</f>
        <v>0</v>
      </c>
      <c r="K151" s="214"/>
      <c r="L151" s="44"/>
      <c r="M151" s="215" t="s">
        <v>19</v>
      </c>
      <c r="N151" s="216" t="s">
        <v>46</v>
      </c>
      <c r="O151" s="84"/>
      <c r="P151" s="217">
        <f>O151*H151</f>
        <v>0</v>
      </c>
      <c r="Q151" s="217">
        <v>0.46000000000000002</v>
      </c>
      <c r="R151" s="217">
        <f>Q151*H151</f>
        <v>87.400000000000006</v>
      </c>
      <c r="S151" s="217">
        <v>0</v>
      </c>
      <c r="T151" s="21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9" t="s">
        <v>138</v>
      </c>
      <c r="AT151" s="219" t="s">
        <v>134</v>
      </c>
      <c r="AU151" s="219" t="s">
        <v>86</v>
      </c>
      <c r="AY151" s="17" t="s">
        <v>132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7" t="s">
        <v>83</v>
      </c>
      <c r="BK151" s="220">
        <f>ROUND(I151*H151,2)</f>
        <v>0</v>
      </c>
      <c r="BL151" s="17" t="s">
        <v>138</v>
      </c>
      <c r="BM151" s="219" t="s">
        <v>484</v>
      </c>
    </row>
    <row r="152" s="13" customFormat="1">
      <c r="A152" s="13"/>
      <c r="B152" s="221"/>
      <c r="C152" s="222"/>
      <c r="D152" s="223" t="s">
        <v>140</v>
      </c>
      <c r="E152" s="224" t="s">
        <v>19</v>
      </c>
      <c r="F152" s="225" t="s">
        <v>481</v>
      </c>
      <c r="G152" s="222"/>
      <c r="H152" s="226">
        <v>190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2" t="s">
        <v>140</v>
      </c>
      <c r="AU152" s="232" t="s">
        <v>86</v>
      </c>
      <c r="AV152" s="13" t="s">
        <v>86</v>
      </c>
      <c r="AW152" s="13" t="s">
        <v>36</v>
      </c>
      <c r="AX152" s="13" t="s">
        <v>75</v>
      </c>
      <c r="AY152" s="232" t="s">
        <v>132</v>
      </c>
    </row>
    <row r="153" s="15" customFormat="1">
      <c r="A153" s="15"/>
      <c r="B153" s="243"/>
      <c r="C153" s="244"/>
      <c r="D153" s="223" t="s">
        <v>140</v>
      </c>
      <c r="E153" s="245" t="s">
        <v>19</v>
      </c>
      <c r="F153" s="246" t="s">
        <v>212</v>
      </c>
      <c r="G153" s="244"/>
      <c r="H153" s="247">
        <v>190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3" t="s">
        <v>140</v>
      </c>
      <c r="AU153" s="253" t="s">
        <v>86</v>
      </c>
      <c r="AV153" s="15" t="s">
        <v>138</v>
      </c>
      <c r="AW153" s="15" t="s">
        <v>36</v>
      </c>
      <c r="AX153" s="15" t="s">
        <v>83</v>
      </c>
      <c r="AY153" s="253" t="s">
        <v>132</v>
      </c>
    </row>
    <row r="154" s="2" customFormat="1" ht="33" customHeight="1">
      <c r="A154" s="38"/>
      <c r="B154" s="39"/>
      <c r="C154" s="207" t="s">
        <v>266</v>
      </c>
      <c r="D154" s="207" t="s">
        <v>134</v>
      </c>
      <c r="E154" s="208" t="s">
        <v>485</v>
      </c>
      <c r="F154" s="209" t="s">
        <v>486</v>
      </c>
      <c r="G154" s="210" t="s">
        <v>137</v>
      </c>
      <c r="H154" s="211">
        <v>190</v>
      </c>
      <c r="I154" s="212"/>
      <c r="J154" s="213">
        <f>ROUND(I154*H154,2)</f>
        <v>0</v>
      </c>
      <c r="K154" s="214"/>
      <c r="L154" s="44"/>
      <c r="M154" s="215" t="s">
        <v>19</v>
      </c>
      <c r="N154" s="216" t="s">
        <v>46</v>
      </c>
      <c r="O154" s="84"/>
      <c r="P154" s="217">
        <f>O154*H154</f>
        <v>0</v>
      </c>
      <c r="Q154" s="217">
        <v>0.37190000000000001</v>
      </c>
      <c r="R154" s="217">
        <f>Q154*H154</f>
        <v>70.661000000000001</v>
      </c>
      <c r="S154" s="217">
        <v>0</v>
      </c>
      <c r="T154" s="21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9" t="s">
        <v>138</v>
      </c>
      <c r="AT154" s="219" t="s">
        <v>134</v>
      </c>
      <c r="AU154" s="219" t="s">
        <v>86</v>
      </c>
      <c r="AY154" s="17" t="s">
        <v>132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7" t="s">
        <v>83</v>
      </c>
      <c r="BK154" s="220">
        <f>ROUND(I154*H154,2)</f>
        <v>0</v>
      </c>
      <c r="BL154" s="17" t="s">
        <v>138</v>
      </c>
      <c r="BM154" s="219" t="s">
        <v>487</v>
      </c>
    </row>
    <row r="155" s="2" customFormat="1" ht="44.25" customHeight="1">
      <c r="A155" s="38"/>
      <c r="B155" s="39"/>
      <c r="C155" s="207" t="s">
        <v>272</v>
      </c>
      <c r="D155" s="207" t="s">
        <v>134</v>
      </c>
      <c r="E155" s="208" t="s">
        <v>488</v>
      </c>
      <c r="F155" s="209" t="s">
        <v>489</v>
      </c>
      <c r="G155" s="210" t="s">
        <v>137</v>
      </c>
      <c r="H155" s="211">
        <v>190</v>
      </c>
      <c r="I155" s="212"/>
      <c r="J155" s="213">
        <f>ROUND(I155*H155,2)</f>
        <v>0</v>
      </c>
      <c r="K155" s="214"/>
      <c r="L155" s="44"/>
      <c r="M155" s="215" t="s">
        <v>19</v>
      </c>
      <c r="N155" s="216" t="s">
        <v>46</v>
      </c>
      <c r="O155" s="84"/>
      <c r="P155" s="217">
        <f>O155*H155</f>
        <v>0</v>
      </c>
      <c r="Q155" s="217">
        <v>0.21099999999999999</v>
      </c>
      <c r="R155" s="217">
        <f>Q155*H155</f>
        <v>40.089999999999996</v>
      </c>
      <c r="S155" s="217">
        <v>0</v>
      </c>
      <c r="T155" s="21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9" t="s">
        <v>138</v>
      </c>
      <c r="AT155" s="219" t="s">
        <v>134</v>
      </c>
      <c r="AU155" s="219" t="s">
        <v>86</v>
      </c>
      <c r="AY155" s="17" t="s">
        <v>132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7" t="s">
        <v>83</v>
      </c>
      <c r="BK155" s="220">
        <f>ROUND(I155*H155,2)</f>
        <v>0</v>
      </c>
      <c r="BL155" s="17" t="s">
        <v>138</v>
      </c>
      <c r="BM155" s="219" t="s">
        <v>490</v>
      </c>
    </row>
    <row r="156" s="2" customFormat="1" ht="21.75" customHeight="1">
      <c r="A156" s="38"/>
      <c r="B156" s="39"/>
      <c r="C156" s="207" t="s">
        <v>276</v>
      </c>
      <c r="D156" s="207" t="s">
        <v>134</v>
      </c>
      <c r="E156" s="208" t="s">
        <v>491</v>
      </c>
      <c r="F156" s="209" t="s">
        <v>492</v>
      </c>
      <c r="G156" s="210" t="s">
        <v>137</v>
      </c>
      <c r="H156" s="211">
        <v>190</v>
      </c>
      <c r="I156" s="212"/>
      <c r="J156" s="213">
        <f>ROUND(I156*H156,2)</f>
        <v>0</v>
      </c>
      <c r="K156" s="214"/>
      <c r="L156" s="44"/>
      <c r="M156" s="215" t="s">
        <v>19</v>
      </c>
      <c r="N156" s="216" t="s">
        <v>46</v>
      </c>
      <c r="O156" s="84"/>
      <c r="P156" s="217">
        <f>O156*H156</f>
        <v>0</v>
      </c>
      <c r="Q156" s="217">
        <v>0.00040999999999999999</v>
      </c>
      <c r="R156" s="217">
        <f>Q156*H156</f>
        <v>0.077899999999999997</v>
      </c>
      <c r="S156" s="217">
        <v>0</v>
      </c>
      <c r="T156" s="21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9" t="s">
        <v>138</v>
      </c>
      <c r="AT156" s="219" t="s">
        <v>134</v>
      </c>
      <c r="AU156" s="219" t="s">
        <v>86</v>
      </c>
      <c r="AY156" s="17" t="s">
        <v>132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7" t="s">
        <v>83</v>
      </c>
      <c r="BK156" s="220">
        <f>ROUND(I156*H156,2)</f>
        <v>0</v>
      </c>
      <c r="BL156" s="17" t="s">
        <v>138</v>
      </c>
      <c r="BM156" s="219" t="s">
        <v>493</v>
      </c>
    </row>
    <row r="157" s="2" customFormat="1" ht="44.25" customHeight="1">
      <c r="A157" s="38"/>
      <c r="B157" s="39"/>
      <c r="C157" s="207" t="s">
        <v>281</v>
      </c>
      <c r="D157" s="207" t="s">
        <v>134</v>
      </c>
      <c r="E157" s="208" t="s">
        <v>494</v>
      </c>
      <c r="F157" s="209" t="s">
        <v>495</v>
      </c>
      <c r="G157" s="210" t="s">
        <v>137</v>
      </c>
      <c r="H157" s="211">
        <v>190</v>
      </c>
      <c r="I157" s="212"/>
      <c r="J157" s="213">
        <f>ROUND(I157*H157,2)</f>
        <v>0</v>
      </c>
      <c r="K157" s="214"/>
      <c r="L157" s="44"/>
      <c r="M157" s="215" t="s">
        <v>19</v>
      </c>
      <c r="N157" s="216" t="s">
        <v>46</v>
      </c>
      <c r="O157" s="84"/>
      <c r="P157" s="217">
        <f>O157*H157</f>
        <v>0</v>
      </c>
      <c r="Q157" s="217">
        <v>0.10373</v>
      </c>
      <c r="R157" s="217">
        <f>Q157*H157</f>
        <v>19.7087</v>
      </c>
      <c r="S157" s="217">
        <v>0</v>
      </c>
      <c r="T157" s="21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9" t="s">
        <v>138</v>
      </c>
      <c r="AT157" s="219" t="s">
        <v>134</v>
      </c>
      <c r="AU157" s="219" t="s">
        <v>86</v>
      </c>
      <c r="AY157" s="17" t="s">
        <v>132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7" t="s">
        <v>83</v>
      </c>
      <c r="BK157" s="220">
        <f>ROUND(I157*H157,2)</f>
        <v>0</v>
      </c>
      <c r="BL157" s="17" t="s">
        <v>138</v>
      </c>
      <c r="BM157" s="219" t="s">
        <v>496</v>
      </c>
    </row>
    <row r="158" s="12" customFormat="1" ht="22.8" customHeight="1">
      <c r="A158" s="12"/>
      <c r="B158" s="191"/>
      <c r="C158" s="192"/>
      <c r="D158" s="193" t="s">
        <v>74</v>
      </c>
      <c r="E158" s="205" t="s">
        <v>497</v>
      </c>
      <c r="F158" s="205" t="s">
        <v>498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SUM(P159:P173)</f>
        <v>0</v>
      </c>
      <c r="Q158" s="199"/>
      <c r="R158" s="200">
        <f>SUM(R159:R173)</f>
        <v>0.23116500000000001</v>
      </c>
      <c r="S158" s="199"/>
      <c r="T158" s="201">
        <f>SUM(T159:T173)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83</v>
      </c>
      <c r="AT158" s="203" t="s">
        <v>74</v>
      </c>
      <c r="AU158" s="203" t="s">
        <v>83</v>
      </c>
      <c r="AY158" s="202" t="s">
        <v>132</v>
      </c>
      <c r="BK158" s="204">
        <f>SUM(BK159:BK173)</f>
        <v>0</v>
      </c>
    </row>
    <row r="159" s="2" customFormat="1" ht="33" customHeight="1">
      <c r="A159" s="38"/>
      <c r="B159" s="39"/>
      <c r="C159" s="207" t="s">
        <v>285</v>
      </c>
      <c r="D159" s="207" t="s">
        <v>134</v>
      </c>
      <c r="E159" s="208" t="s">
        <v>499</v>
      </c>
      <c r="F159" s="209" t="s">
        <v>500</v>
      </c>
      <c r="G159" s="210" t="s">
        <v>137</v>
      </c>
      <c r="H159" s="211">
        <v>11</v>
      </c>
      <c r="I159" s="212"/>
      <c r="J159" s="213">
        <f>ROUND(I159*H159,2)</f>
        <v>0</v>
      </c>
      <c r="K159" s="214"/>
      <c r="L159" s="44"/>
      <c r="M159" s="215" t="s">
        <v>19</v>
      </c>
      <c r="N159" s="216" t="s">
        <v>46</v>
      </c>
      <c r="O159" s="84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9" t="s">
        <v>138</v>
      </c>
      <c r="AT159" s="219" t="s">
        <v>134</v>
      </c>
      <c r="AU159" s="219" t="s">
        <v>86</v>
      </c>
      <c r="AY159" s="17" t="s">
        <v>132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7" t="s">
        <v>83</v>
      </c>
      <c r="BK159" s="220">
        <f>ROUND(I159*H159,2)</f>
        <v>0</v>
      </c>
      <c r="BL159" s="17" t="s">
        <v>138</v>
      </c>
      <c r="BM159" s="219" t="s">
        <v>501</v>
      </c>
    </row>
    <row r="160" s="13" customFormat="1">
      <c r="A160" s="13"/>
      <c r="B160" s="221"/>
      <c r="C160" s="222"/>
      <c r="D160" s="223" t="s">
        <v>140</v>
      </c>
      <c r="E160" s="224" t="s">
        <v>19</v>
      </c>
      <c r="F160" s="225" t="s">
        <v>502</v>
      </c>
      <c r="G160" s="222"/>
      <c r="H160" s="226">
        <v>11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2" t="s">
        <v>140</v>
      </c>
      <c r="AU160" s="232" t="s">
        <v>86</v>
      </c>
      <c r="AV160" s="13" t="s">
        <v>86</v>
      </c>
      <c r="AW160" s="13" t="s">
        <v>36</v>
      </c>
      <c r="AX160" s="13" t="s">
        <v>75</v>
      </c>
      <c r="AY160" s="232" t="s">
        <v>132</v>
      </c>
    </row>
    <row r="161" s="2" customFormat="1" ht="16.5" customHeight="1">
      <c r="A161" s="38"/>
      <c r="B161" s="39"/>
      <c r="C161" s="257" t="s">
        <v>292</v>
      </c>
      <c r="D161" s="257" t="s">
        <v>387</v>
      </c>
      <c r="E161" s="258" t="s">
        <v>503</v>
      </c>
      <c r="F161" s="259" t="s">
        <v>504</v>
      </c>
      <c r="G161" s="260" t="s">
        <v>149</v>
      </c>
      <c r="H161" s="261">
        <v>1.1000000000000001</v>
      </c>
      <c r="I161" s="262"/>
      <c r="J161" s="263">
        <f>ROUND(I161*H161,2)</f>
        <v>0</v>
      </c>
      <c r="K161" s="264"/>
      <c r="L161" s="265"/>
      <c r="M161" s="266" t="s">
        <v>19</v>
      </c>
      <c r="N161" s="267" t="s">
        <v>46</v>
      </c>
      <c r="O161" s="84"/>
      <c r="P161" s="217">
        <f>O161*H161</f>
        <v>0</v>
      </c>
      <c r="Q161" s="217">
        <v>0.20999999999999999</v>
      </c>
      <c r="R161" s="217">
        <f>Q161*H161</f>
        <v>0.23100000000000001</v>
      </c>
      <c r="S161" s="217">
        <v>0</v>
      </c>
      <c r="T161" s="21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9" t="s">
        <v>173</v>
      </c>
      <c r="AT161" s="219" t="s">
        <v>387</v>
      </c>
      <c r="AU161" s="219" t="s">
        <v>86</v>
      </c>
      <c r="AY161" s="17" t="s">
        <v>132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7" t="s">
        <v>83</v>
      </c>
      <c r="BK161" s="220">
        <f>ROUND(I161*H161,2)</f>
        <v>0</v>
      </c>
      <c r="BL161" s="17" t="s">
        <v>138</v>
      </c>
      <c r="BM161" s="219" t="s">
        <v>505</v>
      </c>
    </row>
    <row r="162" s="13" customFormat="1">
      <c r="A162" s="13"/>
      <c r="B162" s="221"/>
      <c r="C162" s="222"/>
      <c r="D162" s="223" t="s">
        <v>140</v>
      </c>
      <c r="E162" s="224" t="s">
        <v>19</v>
      </c>
      <c r="F162" s="225" t="s">
        <v>506</v>
      </c>
      <c r="G162" s="222"/>
      <c r="H162" s="226">
        <v>1.1000000000000001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2" t="s">
        <v>140</v>
      </c>
      <c r="AU162" s="232" t="s">
        <v>86</v>
      </c>
      <c r="AV162" s="13" t="s">
        <v>86</v>
      </c>
      <c r="AW162" s="13" t="s">
        <v>36</v>
      </c>
      <c r="AX162" s="13" t="s">
        <v>83</v>
      </c>
      <c r="AY162" s="232" t="s">
        <v>132</v>
      </c>
    </row>
    <row r="163" s="2" customFormat="1" ht="33" customHeight="1">
      <c r="A163" s="38"/>
      <c r="B163" s="39"/>
      <c r="C163" s="207" t="s">
        <v>297</v>
      </c>
      <c r="D163" s="207" t="s">
        <v>134</v>
      </c>
      <c r="E163" s="208" t="s">
        <v>507</v>
      </c>
      <c r="F163" s="209" t="s">
        <v>508</v>
      </c>
      <c r="G163" s="210" t="s">
        <v>137</v>
      </c>
      <c r="H163" s="211">
        <v>11</v>
      </c>
      <c r="I163" s="212"/>
      <c r="J163" s="213">
        <f>ROUND(I163*H163,2)</f>
        <v>0</v>
      </c>
      <c r="K163" s="214"/>
      <c r="L163" s="44"/>
      <c r="M163" s="215" t="s">
        <v>19</v>
      </c>
      <c r="N163" s="216" t="s">
        <v>46</v>
      </c>
      <c r="O163" s="84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9" t="s">
        <v>138</v>
      </c>
      <c r="AT163" s="219" t="s">
        <v>134</v>
      </c>
      <c r="AU163" s="219" t="s">
        <v>86</v>
      </c>
      <c r="AY163" s="17" t="s">
        <v>132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7" t="s">
        <v>83</v>
      </c>
      <c r="BK163" s="220">
        <f>ROUND(I163*H163,2)</f>
        <v>0</v>
      </c>
      <c r="BL163" s="17" t="s">
        <v>138</v>
      </c>
      <c r="BM163" s="219" t="s">
        <v>509</v>
      </c>
    </row>
    <row r="164" s="13" customFormat="1">
      <c r="A164" s="13"/>
      <c r="B164" s="221"/>
      <c r="C164" s="222"/>
      <c r="D164" s="223" t="s">
        <v>140</v>
      </c>
      <c r="E164" s="224" t="s">
        <v>19</v>
      </c>
      <c r="F164" s="225" t="s">
        <v>502</v>
      </c>
      <c r="G164" s="222"/>
      <c r="H164" s="226">
        <v>11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2" t="s">
        <v>140</v>
      </c>
      <c r="AU164" s="232" t="s">
        <v>86</v>
      </c>
      <c r="AV164" s="13" t="s">
        <v>86</v>
      </c>
      <c r="AW164" s="13" t="s">
        <v>36</v>
      </c>
      <c r="AX164" s="13" t="s">
        <v>75</v>
      </c>
      <c r="AY164" s="232" t="s">
        <v>132</v>
      </c>
    </row>
    <row r="165" s="2" customFormat="1" ht="33" customHeight="1">
      <c r="A165" s="38"/>
      <c r="B165" s="39"/>
      <c r="C165" s="207" t="s">
        <v>302</v>
      </c>
      <c r="D165" s="207" t="s">
        <v>134</v>
      </c>
      <c r="E165" s="208" t="s">
        <v>510</v>
      </c>
      <c r="F165" s="209" t="s">
        <v>511</v>
      </c>
      <c r="G165" s="210" t="s">
        <v>137</v>
      </c>
      <c r="H165" s="211">
        <v>11</v>
      </c>
      <c r="I165" s="212"/>
      <c r="J165" s="213">
        <f>ROUND(I165*H165,2)</f>
        <v>0</v>
      </c>
      <c r="K165" s="214"/>
      <c r="L165" s="44"/>
      <c r="M165" s="215" t="s">
        <v>19</v>
      </c>
      <c r="N165" s="216" t="s">
        <v>46</v>
      </c>
      <c r="O165" s="84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9" t="s">
        <v>138</v>
      </c>
      <c r="AT165" s="219" t="s">
        <v>134</v>
      </c>
      <c r="AU165" s="219" t="s">
        <v>86</v>
      </c>
      <c r="AY165" s="17" t="s">
        <v>132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7" t="s">
        <v>83</v>
      </c>
      <c r="BK165" s="220">
        <f>ROUND(I165*H165,2)</f>
        <v>0</v>
      </c>
      <c r="BL165" s="17" t="s">
        <v>138</v>
      </c>
      <c r="BM165" s="219" t="s">
        <v>512</v>
      </c>
    </row>
    <row r="166" s="13" customFormat="1">
      <c r="A166" s="13"/>
      <c r="B166" s="221"/>
      <c r="C166" s="222"/>
      <c r="D166" s="223" t="s">
        <v>140</v>
      </c>
      <c r="E166" s="224" t="s">
        <v>19</v>
      </c>
      <c r="F166" s="225" t="s">
        <v>502</v>
      </c>
      <c r="G166" s="222"/>
      <c r="H166" s="226">
        <v>11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2" t="s">
        <v>140</v>
      </c>
      <c r="AU166" s="232" t="s">
        <v>86</v>
      </c>
      <c r="AV166" s="13" t="s">
        <v>86</v>
      </c>
      <c r="AW166" s="13" t="s">
        <v>36</v>
      </c>
      <c r="AX166" s="13" t="s">
        <v>83</v>
      </c>
      <c r="AY166" s="232" t="s">
        <v>132</v>
      </c>
    </row>
    <row r="167" s="2" customFormat="1" ht="16.5" customHeight="1">
      <c r="A167" s="38"/>
      <c r="B167" s="39"/>
      <c r="C167" s="257" t="s">
        <v>306</v>
      </c>
      <c r="D167" s="257" t="s">
        <v>387</v>
      </c>
      <c r="E167" s="258" t="s">
        <v>513</v>
      </c>
      <c r="F167" s="259" t="s">
        <v>514</v>
      </c>
      <c r="G167" s="260" t="s">
        <v>515</v>
      </c>
      <c r="H167" s="261">
        <v>0.16500000000000001</v>
      </c>
      <c r="I167" s="262"/>
      <c r="J167" s="263">
        <f>ROUND(I167*H167,2)</f>
        <v>0</v>
      </c>
      <c r="K167" s="264"/>
      <c r="L167" s="265"/>
      <c r="M167" s="266" t="s">
        <v>19</v>
      </c>
      <c r="N167" s="267" t="s">
        <v>46</v>
      </c>
      <c r="O167" s="84"/>
      <c r="P167" s="217">
        <f>O167*H167</f>
        <v>0</v>
      </c>
      <c r="Q167" s="217">
        <v>0.001</v>
      </c>
      <c r="R167" s="217">
        <f>Q167*H167</f>
        <v>0.000165</v>
      </c>
      <c r="S167" s="217">
        <v>0</v>
      </c>
      <c r="T167" s="21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9" t="s">
        <v>173</v>
      </c>
      <c r="AT167" s="219" t="s">
        <v>387</v>
      </c>
      <c r="AU167" s="219" t="s">
        <v>86</v>
      </c>
      <c r="AY167" s="17" t="s">
        <v>132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7" t="s">
        <v>83</v>
      </c>
      <c r="BK167" s="220">
        <f>ROUND(I167*H167,2)</f>
        <v>0</v>
      </c>
      <c r="BL167" s="17" t="s">
        <v>138</v>
      </c>
      <c r="BM167" s="219" t="s">
        <v>516</v>
      </c>
    </row>
    <row r="168" s="13" customFormat="1">
      <c r="A168" s="13"/>
      <c r="B168" s="221"/>
      <c r="C168" s="222"/>
      <c r="D168" s="223" t="s">
        <v>140</v>
      </c>
      <c r="E168" s="222"/>
      <c r="F168" s="225" t="s">
        <v>517</v>
      </c>
      <c r="G168" s="222"/>
      <c r="H168" s="226">
        <v>0.16500000000000001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2" t="s">
        <v>140</v>
      </c>
      <c r="AU168" s="232" t="s">
        <v>86</v>
      </c>
      <c r="AV168" s="13" t="s">
        <v>86</v>
      </c>
      <c r="AW168" s="13" t="s">
        <v>4</v>
      </c>
      <c r="AX168" s="13" t="s">
        <v>83</v>
      </c>
      <c r="AY168" s="232" t="s">
        <v>132</v>
      </c>
    </row>
    <row r="169" s="2" customFormat="1" ht="44.25" customHeight="1">
      <c r="A169" s="38"/>
      <c r="B169" s="39"/>
      <c r="C169" s="207" t="s">
        <v>310</v>
      </c>
      <c r="D169" s="207" t="s">
        <v>134</v>
      </c>
      <c r="E169" s="208" t="s">
        <v>518</v>
      </c>
      <c r="F169" s="209" t="s">
        <v>519</v>
      </c>
      <c r="G169" s="210" t="s">
        <v>137</v>
      </c>
      <c r="H169" s="211">
        <v>11</v>
      </c>
      <c r="I169" s="212"/>
      <c r="J169" s="213">
        <f>ROUND(I169*H169,2)</f>
        <v>0</v>
      </c>
      <c r="K169" s="214"/>
      <c r="L169" s="44"/>
      <c r="M169" s="215" t="s">
        <v>19</v>
      </c>
      <c r="N169" s="216" t="s">
        <v>46</v>
      </c>
      <c r="O169" s="84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9" t="s">
        <v>138</v>
      </c>
      <c r="AT169" s="219" t="s">
        <v>134</v>
      </c>
      <c r="AU169" s="219" t="s">
        <v>86</v>
      </c>
      <c r="AY169" s="17" t="s">
        <v>132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7" t="s">
        <v>83</v>
      </c>
      <c r="BK169" s="220">
        <f>ROUND(I169*H169,2)</f>
        <v>0</v>
      </c>
      <c r="BL169" s="17" t="s">
        <v>138</v>
      </c>
      <c r="BM169" s="219" t="s">
        <v>520</v>
      </c>
    </row>
    <row r="170" s="13" customFormat="1">
      <c r="A170" s="13"/>
      <c r="B170" s="221"/>
      <c r="C170" s="222"/>
      <c r="D170" s="223" t="s">
        <v>140</v>
      </c>
      <c r="E170" s="224" t="s">
        <v>19</v>
      </c>
      <c r="F170" s="225" t="s">
        <v>502</v>
      </c>
      <c r="G170" s="222"/>
      <c r="H170" s="226">
        <v>11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2" t="s">
        <v>140</v>
      </c>
      <c r="AU170" s="232" t="s">
        <v>86</v>
      </c>
      <c r="AV170" s="13" t="s">
        <v>86</v>
      </c>
      <c r="AW170" s="13" t="s">
        <v>36</v>
      </c>
      <c r="AX170" s="13" t="s">
        <v>75</v>
      </c>
      <c r="AY170" s="232" t="s">
        <v>132</v>
      </c>
    </row>
    <row r="171" s="2" customFormat="1" ht="21.75" customHeight="1">
      <c r="A171" s="38"/>
      <c r="B171" s="39"/>
      <c r="C171" s="207" t="s">
        <v>315</v>
      </c>
      <c r="D171" s="207" t="s">
        <v>134</v>
      </c>
      <c r="E171" s="208" t="s">
        <v>521</v>
      </c>
      <c r="F171" s="209" t="s">
        <v>522</v>
      </c>
      <c r="G171" s="210" t="s">
        <v>149</v>
      </c>
      <c r="H171" s="211">
        <v>1.1000000000000001</v>
      </c>
      <c r="I171" s="212"/>
      <c r="J171" s="213">
        <f>ROUND(I171*H171,2)</f>
        <v>0</v>
      </c>
      <c r="K171" s="214"/>
      <c r="L171" s="44"/>
      <c r="M171" s="215" t="s">
        <v>19</v>
      </c>
      <c r="N171" s="216" t="s">
        <v>46</v>
      </c>
      <c r="O171" s="84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9" t="s">
        <v>138</v>
      </c>
      <c r="AT171" s="219" t="s">
        <v>134</v>
      </c>
      <c r="AU171" s="219" t="s">
        <v>86</v>
      </c>
      <c r="AY171" s="17" t="s">
        <v>132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7" t="s">
        <v>83</v>
      </c>
      <c r="BK171" s="220">
        <f>ROUND(I171*H171,2)</f>
        <v>0</v>
      </c>
      <c r="BL171" s="17" t="s">
        <v>138</v>
      </c>
      <c r="BM171" s="219" t="s">
        <v>523</v>
      </c>
    </row>
    <row r="172" s="13" customFormat="1">
      <c r="A172" s="13"/>
      <c r="B172" s="221"/>
      <c r="C172" s="222"/>
      <c r="D172" s="223" t="s">
        <v>140</v>
      </c>
      <c r="E172" s="224" t="s">
        <v>19</v>
      </c>
      <c r="F172" s="225" t="s">
        <v>502</v>
      </c>
      <c r="G172" s="222"/>
      <c r="H172" s="226">
        <v>11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2" t="s">
        <v>140</v>
      </c>
      <c r="AU172" s="232" t="s">
        <v>86</v>
      </c>
      <c r="AV172" s="13" t="s">
        <v>86</v>
      </c>
      <c r="AW172" s="13" t="s">
        <v>36</v>
      </c>
      <c r="AX172" s="13" t="s">
        <v>75</v>
      </c>
      <c r="AY172" s="232" t="s">
        <v>132</v>
      </c>
    </row>
    <row r="173" s="13" customFormat="1">
      <c r="A173" s="13"/>
      <c r="B173" s="221"/>
      <c r="C173" s="222"/>
      <c r="D173" s="223" t="s">
        <v>140</v>
      </c>
      <c r="E173" s="222"/>
      <c r="F173" s="225" t="s">
        <v>524</v>
      </c>
      <c r="G173" s="222"/>
      <c r="H173" s="226">
        <v>1.1000000000000001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2" t="s">
        <v>140</v>
      </c>
      <c r="AU173" s="232" t="s">
        <v>86</v>
      </c>
      <c r="AV173" s="13" t="s">
        <v>86</v>
      </c>
      <c r="AW173" s="13" t="s">
        <v>4</v>
      </c>
      <c r="AX173" s="13" t="s">
        <v>83</v>
      </c>
      <c r="AY173" s="232" t="s">
        <v>132</v>
      </c>
    </row>
    <row r="174" s="12" customFormat="1" ht="22.8" customHeight="1">
      <c r="A174" s="12"/>
      <c r="B174" s="191"/>
      <c r="C174" s="192"/>
      <c r="D174" s="193" t="s">
        <v>74</v>
      </c>
      <c r="E174" s="205" t="s">
        <v>163</v>
      </c>
      <c r="F174" s="205" t="s">
        <v>172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SUM(P175:P185)</f>
        <v>0</v>
      </c>
      <c r="Q174" s="199"/>
      <c r="R174" s="200">
        <f>SUM(R175:R185)</f>
        <v>0.40384039999999999</v>
      </c>
      <c r="S174" s="199"/>
      <c r="T174" s="201">
        <f>SUM(T175:T185)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83</v>
      </c>
      <c r="AT174" s="203" t="s">
        <v>74</v>
      </c>
      <c r="AU174" s="203" t="s">
        <v>83</v>
      </c>
      <c r="AY174" s="202" t="s">
        <v>132</v>
      </c>
      <c r="BK174" s="204">
        <f>SUM(BK175:BK185)</f>
        <v>0</v>
      </c>
    </row>
    <row r="175" s="2" customFormat="1" ht="44.25" customHeight="1">
      <c r="A175" s="38"/>
      <c r="B175" s="39"/>
      <c r="C175" s="207" t="s">
        <v>320</v>
      </c>
      <c r="D175" s="207" t="s">
        <v>134</v>
      </c>
      <c r="E175" s="208" t="s">
        <v>525</v>
      </c>
      <c r="F175" s="209" t="s">
        <v>526</v>
      </c>
      <c r="G175" s="210" t="s">
        <v>137</v>
      </c>
      <c r="H175" s="211">
        <v>3.75</v>
      </c>
      <c r="I175" s="212"/>
      <c r="J175" s="213">
        <f>ROUND(I175*H175,2)</f>
        <v>0</v>
      </c>
      <c r="K175" s="214"/>
      <c r="L175" s="44"/>
      <c r="M175" s="215" t="s">
        <v>19</v>
      </c>
      <c r="N175" s="216" t="s">
        <v>46</v>
      </c>
      <c r="O175" s="84"/>
      <c r="P175" s="217">
        <f>O175*H175</f>
        <v>0</v>
      </c>
      <c r="Q175" s="217">
        <v>0.0247</v>
      </c>
      <c r="R175" s="217">
        <f>Q175*H175</f>
        <v>0.092624999999999999</v>
      </c>
      <c r="S175" s="217">
        <v>0</v>
      </c>
      <c r="T175" s="21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9" t="s">
        <v>138</v>
      </c>
      <c r="AT175" s="219" t="s">
        <v>134</v>
      </c>
      <c r="AU175" s="219" t="s">
        <v>86</v>
      </c>
      <c r="AY175" s="17" t="s">
        <v>132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7" t="s">
        <v>83</v>
      </c>
      <c r="BK175" s="220">
        <f>ROUND(I175*H175,2)</f>
        <v>0</v>
      </c>
      <c r="BL175" s="17" t="s">
        <v>138</v>
      </c>
      <c r="BM175" s="219" t="s">
        <v>527</v>
      </c>
    </row>
    <row r="176" s="13" customFormat="1">
      <c r="A176" s="13"/>
      <c r="B176" s="221"/>
      <c r="C176" s="222"/>
      <c r="D176" s="223" t="s">
        <v>140</v>
      </c>
      <c r="E176" s="224" t="s">
        <v>19</v>
      </c>
      <c r="F176" s="225" t="s">
        <v>528</v>
      </c>
      <c r="G176" s="222"/>
      <c r="H176" s="226">
        <v>3.75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2" t="s">
        <v>140</v>
      </c>
      <c r="AU176" s="232" t="s">
        <v>86</v>
      </c>
      <c r="AV176" s="13" t="s">
        <v>86</v>
      </c>
      <c r="AW176" s="13" t="s">
        <v>36</v>
      </c>
      <c r="AX176" s="13" t="s">
        <v>83</v>
      </c>
      <c r="AY176" s="232" t="s">
        <v>132</v>
      </c>
    </row>
    <row r="177" s="2" customFormat="1" ht="33" customHeight="1">
      <c r="A177" s="38"/>
      <c r="B177" s="39"/>
      <c r="C177" s="207" t="s">
        <v>324</v>
      </c>
      <c r="D177" s="207" t="s">
        <v>134</v>
      </c>
      <c r="E177" s="208" t="s">
        <v>529</v>
      </c>
      <c r="F177" s="209" t="s">
        <v>530</v>
      </c>
      <c r="G177" s="210" t="s">
        <v>137</v>
      </c>
      <c r="H177" s="211">
        <v>8</v>
      </c>
      <c r="I177" s="212"/>
      <c r="J177" s="213">
        <f>ROUND(I177*H177,2)</f>
        <v>0</v>
      </c>
      <c r="K177" s="214"/>
      <c r="L177" s="44"/>
      <c r="M177" s="215" t="s">
        <v>19</v>
      </c>
      <c r="N177" s="216" t="s">
        <v>46</v>
      </c>
      <c r="O177" s="84"/>
      <c r="P177" s="217">
        <f>O177*H177</f>
        <v>0</v>
      </c>
      <c r="Q177" s="217">
        <v>0.00025999999999999998</v>
      </c>
      <c r="R177" s="217">
        <f>Q177*H177</f>
        <v>0.0020799999999999998</v>
      </c>
      <c r="S177" s="217">
        <v>0</v>
      </c>
      <c r="T177" s="21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9" t="s">
        <v>138</v>
      </c>
      <c r="AT177" s="219" t="s">
        <v>134</v>
      </c>
      <c r="AU177" s="219" t="s">
        <v>86</v>
      </c>
      <c r="AY177" s="17" t="s">
        <v>132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7" t="s">
        <v>83</v>
      </c>
      <c r="BK177" s="220">
        <f>ROUND(I177*H177,2)</f>
        <v>0</v>
      </c>
      <c r="BL177" s="17" t="s">
        <v>138</v>
      </c>
      <c r="BM177" s="219" t="s">
        <v>531</v>
      </c>
    </row>
    <row r="178" s="2" customFormat="1" ht="44.25" customHeight="1">
      <c r="A178" s="38"/>
      <c r="B178" s="39"/>
      <c r="C178" s="207" t="s">
        <v>329</v>
      </c>
      <c r="D178" s="207" t="s">
        <v>134</v>
      </c>
      <c r="E178" s="208" t="s">
        <v>532</v>
      </c>
      <c r="F178" s="209" t="s">
        <v>533</v>
      </c>
      <c r="G178" s="210" t="s">
        <v>137</v>
      </c>
      <c r="H178" s="211">
        <v>8</v>
      </c>
      <c r="I178" s="212"/>
      <c r="J178" s="213">
        <f>ROUND(I178*H178,2)</f>
        <v>0</v>
      </c>
      <c r="K178" s="214"/>
      <c r="L178" s="44"/>
      <c r="M178" s="215" t="s">
        <v>19</v>
      </c>
      <c r="N178" s="216" t="s">
        <v>46</v>
      </c>
      <c r="O178" s="84"/>
      <c r="P178" s="217">
        <f>O178*H178</f>
        <v>0</v>
      </c>
      <c r="Q178" s="217">
        <v>0.0082699999999999996</v>
      </c>
      <c r="R178" s="217">
        <f>Q178*H178</f>
        <v>0.066159999999999997</v>
      </c>
      <c r="S178" s="217">
        <v>0</v>
      </c>
      <c r="T178" s="21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9" t="s">
        <v>138</v>
      </c>
      <c r="AT178" s="219" t="s">
        <v>134</v>
      </c>
      <c r="AU178" s="219" t="s">
        <v>86</v>
      </c>
      <c r="AY178" s="17" t="s">
        <v>132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7" t="s">
        <v>83</v>
      </c>
      <c r="BK178" s="220">
        <f>ROUND(I178*H178,2)</f>
        <v>0</v>
      </c>
      <c r="BL178" s="17" t="s">
        <v>138</v>
      </c>
      <c r="BM178" s="219" t="s">
        <v>534</v>
      </c>
    </row>
    <row r="179" s="13" customFormat="1">
      <c r="A179" s="13"/>
      <c r="B179" s="221"/>
      <c r="C179" s="222"/>
      <c r="D179" s="223" t="s">
        <v>140</v>
      </c>
      <c r="E179" s="224" t="s">
        <v>19</v>
      </c>
      <c r="F179" s="225" t="s">
        <v>535</v>
      </c>
      <c r="G179" s="222"/>
      <c r="H179" s="226">
        <v>8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2" t="s">
        <v>140</v>
      </c>
      <c r="AU179" s="232" t="s">
        <v>86</v>
      </c>
      <c r="AV179" s="13" t="s">
        <v>86</v>
      </c>
      <c r="AW179" s="13" t="s">
        <v>36</v>
      </c>
      <c r="AX179" s="13" t="s">
        <v>83</v>
      </c>
      <c r="AY179" s="232" t="s">
        <v>132</v>
      </c>
    </row>
    <row r="180" s="2" customFormat="1" ht="21.75" customHeight="1">
      <c r="A180" s="38"/>
      <c r="B180" s="39"/>
      <c r="C180" s="257" t="s">
        <v>335</v>
      </c>
      <c r="D180" s="257" t="s">
        <v>387</v>
      </c>
      <c r="E180" s="258" t="s">
        <v>536</v>
      </c>
      <c r="F180" s="259" t="s">
        <v>537</v>
      </c>
      <c r="G180" s="260" t="s">
        <v>137</v>
      </c>
      <c r="H180" s="261">
        <v>8.1600000000000001</v>
      </c>
      <c r="I180" s="262"/>
      <c r="J180" s="263">
        <f>ROUND(I180*H180,2)</f>
        <v>0</v>
      </c>
      <c r="K180" s="264"/>
      <c r="L180" s="265"/>
      <c r="M180" s="266" t="s">
        <v>19</v>
      </c>
      <c r="N180" s="267" t="s">
        <v>46</v>
      </c>
      <c r="O180" s="84"/>
      <c r="P180" s="217">
        <f>O180*H180</f>
        <v>0</v>
      </c>
      <c r="Q180" s="217">
        <v>0.00059999999999999995</v>
      </c>
      <c r="R180" s="217">
        <f>Q180*H180</f>
        <v>0.0048959999999999993</v>
      </c>
      <c r="S180" s="217">
        <v>0</v>
      </c>
      <c r="T180" s="21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9" t="s">
        <v>173</v>
      </c>
      <c r="AT180" s="219" t="s">
        <v>387</v>
      </c>
      <c r="AU180" s="219" t="s">
        <v>86</v>
      </c>
      <c r="AY180" s="17" t="s">
        <v>132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7" t="s">
        <v>83</v>
      </c>
      <c r="BK180" s="220">
        <f>ROUND(I180*H180,2)</f>
        <v>0</v>
      </c>
      <c r="BL180" s="17" t="s">
        <v>138</v>
      </c>
      <c r="BM180" s="219" t="s">
        <v>538</v>
      </c>
    </row>
    <row r="181" s="13" customFormat="1">
      <c r="A181" s="13"/>
      <c r="B181" s="221"/>
      <c r="C181" s="222"/>
      <c r="D181" s="223" t="s">
        <v>140</v>
      </c>
      <c r="E181" s="222"/>
      <c r="F181" s="225" t="s">
        <v>539</v>
      </c>
      <c r="G181" s="222"/>
      <c r="H181" s="226">
        <v>8.1600000000000001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2" t="s">
        <v>140</v>
      </c>
      <c r="AU181" s="232" t="s">
        <v>86</v>
      </c>
      <c r="AV181" s="13" t="s">
        <v>86</v>
      </c>
      <c r="AW181" s="13" t="s">
        <v>4</v>
      </c>
      <c r="AX181" s="13" t="s">
        <v>83</v>
      </c>
      <c r="AY181" s="232" t="s">
        <v>132</v>
      </c>
    </row>
    <row r="182" s="2" customFormat="1" ht="33" customHeight="1">
      <c r="A182" s="38"/>
      <c r="B182" s="39"/>
      <c r="C182" s="207" t="s">
        <v>100</v>
      </c>
      <c r="D182" s="207" t="s">
        <v>134</v>
      </c>
      <c r="E182" s="208" t="s">
        <v>540</v>
      </c>
      <c r="F182" s="209" t="s">
        <v>541</v>
      </c>
      <c r="G182" s="210" t="s">
        <v>137</v>
      </c>
      <c r="H182" s="211">
        <v>7.6950000000000003</v>
      </c>
      <c r="I182" s="212"/>
      <c r="J182" s="213">
        <f>ROUND(I182*H182,2)</f>
        <v>0</v>
      </c>
      <c r="K182" s="214"/>
      <c r="L182" s="44"/>
      <c r="M182" s="215" t="s">
        <v>19</v>
      </c>
      <c r="N182" s="216" t="s">
        <v>46</v>
      </c>
      <c r="O182" s="84"/>
      <c r="P182" s="217">
        <f>O182*H182</f>
        <v>0</v>
      </c>
      <c r="Q182" s="217">
        <v>0.02428</v>
      </c>
      <c r="R182" s="217">
        <f>Q182*H182</f>
        <v>0.18683459999999999</v>
      </c>
      <c r="S182" s="217">
        <v>0</v>
      </c>
      <c r="T182" s="21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9" t="s">
        <v>138</v>
      </c>
      <c r="AT182" s="219" t="s">
        <v>134</v>
      </c>
      <c r="AU182" s="219" t="s">
        <v>86</v>
      </c>
      <c r="AY182" s="17" t="s">
        <v>132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7" t="s">
        <v>83</v>
      </c>
      <c r="BK182" s="220">
        <f>ROUND(I182*H182,2)</f>
        <v>0</v>
      </c>
      <c r="BL182" s="17" t="s">
        <v>138</v>
      </c>
      <c r="BM182" s="219" t="s">
        <v>542</v>
      </c>
    </row>
    <row r="183" s="13" customFormat="1">
      <c r="A183" s="13"/>
      <c r="B183" s="221"/>
      <c r="C183" s="222"/>
      <c r="D183" s="223" t="s">
        <v>140</v>
      </c>
      <c r="E183" s="224" t="s">
        <v>19</v>
      </c>
      <c r="F183" s="225" t="s">
        <v>543</v>
      </c>
      <c r="G183" s="222"/>
      <c r="H183" s="226">
        <v>7.6950000000000003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2" t="s">
        <v>140</v>
      </c>
      <c r="AU183" s="232" t="s">
        <v>86</v>
      </c>
      <c r="AV183" s="13" t="s">
        <v>86</v>
      </c>
      <c r="AW183" s="13" t="s">
        <v>36</v>
      </c>
      <c r="AX183" s="13" t="s">
        <v>83</v>
      </c>
      <c r="AY183" s="232" t="s">
        <v>132</v>
      </c>
    </row>
    <row r="184" s="2" customFormat="1" ht="33" customHeight="1">
      <c r="A184" s="38"/>
      <c r="B184" s="39"/>
      <c r="C184" s="207" t="s">
        <v>348</v>
      </c>
      <c r="D184" s="207" t="s">
        <v>134</v>
      </c>
      <c r="E184" s="208" t="s">
        <v>544</v>
      </c>
      <c r="F184" s="209" t="s">
        <v>545</v>
      </c>
      <c r="G184" s="210" t="s">
        <v>137</v>
      </c>
      <c r="H184" s="211">
        <v>8.1600000000000001</v>
      </c>
      <c r="I184" s="212"/>
      <c r="J184" s="213">
        <f>ROUND(I184*H184,2)</f>
        <v>0</v>
      </c>
      <c r="K184" s="214"/>
      <c r="L184" s="44"/>
      <c r="M184" s="215" t="s">
        <v>19</v>
      </c>
      <c r="N184" s="216" t="s">
        <v>46</v>
      </c>
      <c r="O184" s="84"/>
      <c r="P184" s="217">
        <f>O184*H184</f>
        <v>0</v>
      </c>
      <c r="Q184" s="217">
        <v>0.00628</v>
      </c>
      <c r="R184" s="217">
        <f>Q184*H184</f>
        <v>0.0512448</v>
      </c>
      <c r="S184" s="217">
        <v>0</v>
      </c>
      <c r="T184" s="21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9" t="s">
        <v>138</v>
      </c>
      <c r="AT184" s="219" t="s">
        <v>134</v>
      </c>
      <c r="AU184" s="219" t="s">
        <v>86</v>
      </c>
      <c r="AY184" s="17" t="s">
        <v>132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7" t="s">
        <v>83</v>
      </c>
      <c r="BK184" s="220">
        <f>ROUND(I184*H184,2)</f>
        <v>0</v>
      </c>
      <c r="BL184" s="17" t="s">
        <v>138</v>
      </c>
      <c r="BM184" s="219" t="s">
        <v>546</v>
      </c>
    </row>
    <row r="185" s="13" customFormat="1">
      <c r="A185" s="13"/>
      <c r="B185" s="221"/>
      <c r="C185" s="222"/>
      <c r="D185" s="223" t="s">
        <v>140</v>
      </c>
      <c r="E185" s="222"/>
      <c r="F185" s="225" t="s">
        <v>539</v>
      </c>
      <c r="G185" s="222"/>
      <c r="H185" s="226">
        <v>8.1600000000000001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2" t="s">
        <v>140</v>
      </c>
      <c r="AU185" s="232" t="s">
        <v>86</v>
      </c>
      <c r="AV185" s="13" t="s">
        <v>86</v>
      </c>
      <c r="AW185" s="13" t="s">
        <v>4</v>
      </c>
      <c r="AX185" s="13" t="s">
        <v>83</v>
      </c>
      <c r="AY185" s="232" t="s">
        <v>132</v>
      </c>
    </row>
    <row r="186" s="12" customFormat="1" ht="22.8" customHeight="1">
      <c r="A186" s="12"/>
      <c r="B186" s="191"/>
      <c r="C186" s="192"/>
      <c r="D186" s="193" t="s">
        <v>74</v>
      </c>
      <c r="E186" s="205" t="s">
        <v>173</v>
      </c>
      <c r="F186" s="205" t="s">
        <v>183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SUM(P187:P235)</f>
        <v>0</v>
      </c>
      <c r="Q186" s="199"/>
      <c r="R186" s="200">
        <f>SUM(R187:R235)</f>
        <v>2.5384399999999996</v>
      </c>
      <c r="S186" s="199"/>
      <c r="T186" s="201">
        <f>SUM(T187:T235)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83</v>
      </c>
      <c r="AT186" s="203" t="s">
        <v>74</v>
      </c>
      <c r="AU186" s="203" t="s">
        <v>83</v>
      </c>
      <c r="AY186" s="202" t="s">
        <v>132</v>
      </c>
      <c r="BK186" s="204">
        <f>SUM(BK187:BK235)</f>
        <v>0</v>
      </c>
    </row>
    <row r="187" s="2" customFormat="1" ht="44.25" customHeight="1">
      <c r="A187" s="38"/>
      <c r="B187" s="39"/>
      <c r="C187" s="207" t="s">
        <v>355</v>
      </c>
      <c r="D187" s="207" t="s">
        <v>134</v>
      </c>
      <c r="E187" s="208" t="s">
        <v>547</v>
      </c>
      <c r="F187" s="209" t="s">
        <v>548</v>
      </c>
      <c r="G187" s="210" t="s">
        <v>144</v>
      </c>
      <c r="H187" s="211">
        <v>9.5</v>
      </c>
      <c r="I187" s="212"/>
      <c r="J187" s="213">
        <f>ROUND(I187*H187,2)</f>
        <v>0</v>
      </c>
      <c r="K187" s="214"/>
      <c r="L187" s="44"/>
      <c r="M187" s="215" t="s">
        <v>19</v>
      </c>
      <c r="N187" s="216" t="s">
        <v>46</v>
      </c>
      <c r="O187" s="84"/>
      <c r="P187" s="217">
        <f>O187*H187</f>
        <v>0</v>
      </c>
      <c r="Q187" s="217">
        <v>0.0027599999999999999</v>
      </c>
      <c r="R187" s="217">
        <f>Q187*H187</f>
        <v>0.02622</v>
      </c>
      <c r="S187" s="217">
        <v>0</v>
      </c>
      <c r="T187" s="21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9" t="s">
        <v>138</v>
      </c>
      <c r="AT187" s="219" t="s">
        <v>134</v>
      </c>
      <c r="AU187" s="219" t="s">
        <v>86</v>
      </c>
      <c r="AY187" s="17" t="s">
        <v>132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7" t="s">
        <v>83</v>
      </c>
      <c r="BK187" s="220">
        <f>ROUND(I187*H187,2)</f>
        <v>0</v>
      </c>
      <c r="BL187" s="17" t="s">
        <v>138</v>
      </c>
      <c r="BM187" s="219" t="s">
        <v>549</v>
      </c>
    </row>
    <row r="188" s="13" customFormat="1">
      <c r="A188" s="13"/>
      <c r="B188" s="221"/>
      <c r="C188" s="222"/>
      <c r="D188" s="223" t="s">
        <v>140</v>
      </c>
      <c r="E188" s="224" t="s">
        <v>19</v>
      </c>
      <c r="F188" s="225" t="s">
        <v>550</v>
      </c>
      <c r="G188" s="222"/>
      <c r="H188" s="226">
        <v>9.5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2" t="s">
        <v>140</v>
      </c>
      <c r="AU188" s="232" t="s">
        <v>86</v>
      </c>
      <c r="AV188" s="13" t="s">
        <v>86</v>
      </c>
      <c r="AW188" s="13" t="s">
        <v>36</v>
      </c>
      <c r="AX188" s="13" t="s">
        <v>83</v>
      </c>
      <c r="AY188" s="232" t="s">
        <v>132</v>
      </c>
    </row>
    <row r="189" s="2" customFormat="1" ht="44.25" customHeight="1">
      <c r="A189" s="38"/>
      <c r="B189" s="39"/>
      <c r="C189" s="207" t="s">
        <v>362</v>
      </c>
      <c r="D189" s="207" t="s">
        <v>134</v>
      </c>
      <c r="E189" s="208" t="s">
        <v>551</v>
      </c>
      <c r="F189" s="209" t="s">
        <v>552</v>
      </c>
      <c r="G189" s="210" t="s">
        <v>144</v>
      </c>
      <c r="H189" s="211">
        <v>12</v>
      </c>
      <c r="I189" s="212"/>
      <c r="J189" s="213">
        <f>ROUND(I189*H189,2)</f>
        <v>0</v>
      </c>
      <c r="K189" s="214"/>
      <c r="L189" s="44"/>
      <c r="M189" s="215" t="s">
        <v>19</v>
      </c>
      <c r="N189" s="216" t="s">
        <v>46</v>
      </c>
      <c r="O189" s="84"/>
      <c r="P189" s="217">
        <f>O189*H189</f>
        <v>0</v>
      </c>
      <c r="Q189" s="217">
        <v>0.0044000000000000003</v>
      </c>
      <c r="R189" s="217">
        <f>Q189*H189</f>
        <v>0.0528</v>
      </c>
      <c r="S189" s="217">
        <v>0</v>
      </c>
      <c r="T189" s="21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9" t="s">
        <v>138</v>
      </c>
      <c r="AT189" s="219" t="s">
        <v>134</v>
      </c>
      <c r="AU189" s="219" t="s">
        <v>86</v>
      </c>
      <c r="AY189" s="17" t="s">
        <v>132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7" t="s">
        <v>83</v>
      </c>
      <c r="BK189" s="220">
        <f>ROUND(I189*H189,2)</f>
        <v>0</v>
      </c>
      <c r="BL189" s="17" t="s">
        <v>138</v>
      </c>
      <c r="BM189" s="219" t="s">
        <v>553</v>
      </c>
    </row>
    <row r="190" s="13" customFormat="1">
      <c r="A190" s="13"/>
      <c r="B190" s="221"/>
      <c r="C190" s="222"/>
      <c r="D190" s="223" t="s">
        <v>140</v>
      </c>
      <c r="E190" s="224" t="s">
        <v>19</v>
      </c>
      <c r="F190" s="225" t="s">
        <v>554</v>
      </c>
      <c r="G190" s="222"/>
      <c r="H190" s="226">
        <v>12</v>
      </c>
      <c r="I190" s="227"/>
      <c r="J190" s="222"/>
      <c r="K190" s="222"/>
      <c r="L190" s="228"/>
      <c r="M190" s="229"/>
      <c r="N190" s="230"/>
      <c r="O190" s="230"/>
      <c r="P190" s="230"/>
      <c r="Q190" s="230"/>
      <c r="R190" s="230"/>
      <c r="S190" s="230"/>
      <c r="T190" s="23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2" t="s">
        <v>140</v>
      </c>
      <c r="AU190" s="232" t="s">
        <v>86</v>
      </c>
      <c r="AV190" s="13" t="s">
        <v>86</v>
      </c>
      <c r="AW190" s="13" t="s">
        <v>36</v>
      </c>
      <c r="AX190" s="13" t="s">
        <v>83</v>
      </c>
      <c r="AY190" s="232" t="s">
        <v>132</v>
      </c>
    </row>
    <row r="191" s="2" customFormat="1" ht="33" customHeight="1">
      <c r="A191" s="38"/>
      <c r="B191" s="39"/>
      <c r="C191" s="207" t="s">
        <v>367</v>
      </c>
      <c r="D191" s="207" t="s">
        <v>134</v>
      </c>
      <c r="E191" s="208" t="s">
        <v>555</v>
      </c>
      <c r="F191" s="209" t="s">
        <v>556</v>
      </c>
      <c r="G191" s="210" t="s">
        <v>269</v>
      </c>
      <c r="H191" s="211">
        <v>9</v>
      </c>
      <c r="I191" s="212"/>
      <c r="J191" s="213">
        <f>ROUND(I191*H191,2)</f>
        <v>0</v>
      </c>
      <c r="K191" s="214"/>
      <c r="L191" s="44"/>
      <c r="M191" s="215" t="s">
        <v>19</v>
      </c>
      <c r="N191" s="216" t="s">
        <v>46</v>
      </c>
      <c r="O191" s="84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9" t="s">
        <v>138</v>
      </c>
      <c r="AT191" s="219" t="s">
        <v>134</v>
      </c>
      <c r="AU191" s="219" t="s">
        <v>86</v>
      </c>
      <c r="AY191" s="17" t="s">
        <v>132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7" t="s">
        <v>83</v>
      </c>
      <c r="BK191" s="220">
        <f>ROUND(I191*H191,2)</f>
        <v>0</v>
      </c>
      <c r="BL191" s="17" t="s">
        <v>138</v>
      </c>
      <c r="BM191" s="219" t="s">
        <v>557</v>
      </c>
    </row>
    <row r="192" s="2" customFormat="1" ht="21.75" customHeight="1">
      <c r="A192" s="38"/>
      <c r="B192" s="39"/>
      <c r="C192" s="257" t="s">
        <v>558</v>
      </c>
      <c r="D192" s="257" t="s">
        <v>387</v>
      </c>
      <c r="E192" s="258" t="s">
        <v>559</v>
      </c>
      <c r="F192" s="259" t="s">
        <v>560</v>
      </c>
      <c r="G192" s="260" t="s">
        <v>269</v>
      </c>
      <c r="H192" s="261">
        <v>2</v>
      </c>
      <c r="I192" s="262"/>
      <c r="J192" s="263">
        <f>ROUND(I192*H192,2)</f>
        <v>0</v>
      </c>
      <c r="K192" s="264"/>
      <c r="L192" s="265"/>
      <c r="M192" s="266" t="s">
        <v>19</v>
      </c>
      <c r="N192" s="267" t="s">
        <v>46</v>
      </c>
      <c r="O192" s="84"/>
      <c r="P192" s="217">
        <f>O192*H192</f>
        <v>0</v>
      </c>
      <c r="Q192" s="217">
        <v>3.0000000000000001E-05</v>
      </c>
      <c r="R192" s="217">
        <f>Q192*H192</f>
        <v>6.0000000000000002E-05</v>
      </c>
      <c r="S192" s="217">
        <v>0</v>
      </c>
      <c r="T192" s="21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9" t="s">
        <v>173</v>
      </c>
      <c r="AT192" s="219" t="s">
        <v>387</v>
      </c>
      <c r="AU192" s="219" t="s">
        <v>86</v>
      </c>
      <c r="AY192" s="17" t="s">
        <v>132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7" t="s">
        <v>83</v>
      </c>
      <c r="BK192" s="220">
        <f>ROUND(I192*H192,2)</f>
        <v>0</v>
      </c>
      <c r="BL192" s="17" t="s">
        <v>138</v>
      </c>
      <c r="BM192" s="219" t="s">
        <v>561</v>
      </c>
    </row>
    <row r="193" s="2" customFormat="1" ht="16.5" customHeight="1">
      <c r="A193" s="38"/>
      <c r="B193" s="39"/>
      <c r="C193" s="257" t="s">
        <v>562</v>
      </c>
      <c r="D193" s="257" t="s">
        <v>387</v>
      </c>
      <c r="E193" s="258" t="s">
        <v>563</v>
      </c>
      <c r="F193" s="259" t="s">
        <v>564</v>
      </c>
      <c r="G193" s="260" t="s">
        <v>269</v>
      </c>
      <c r="H193" s="261">
        <v>4</v>
      </c>
      <c r="I193" s="262"/>
      <c r="J193" s="263">
        <f>ROUND(I193*H193,2)</f>
        <v>0</v>
      </c>
      <c r="K193" s="264"/>
      <c r="L193" s="265"/>
      <c r="M193" s="266" t="s">
        <v>19</v>
      </c>
      <c r="N193" s="267" t="s">
        <v>46</v>
      </c>
      <c r="O193" s="84"/>
      <c r="P193" s="217">
        <f>O193*H193</f>
        <v>0</v>
      </c>
      <c r="Q193" s="217">
        <v>0.00018000000000000001</v>
      </c>
      <c r="R193" s="217">
        <f>Q193*H193</f>
        <v>0.00072000000000000005</v>
      </c>
      <c r="S193" s="217">
        <v>0</v>
      </c>
      <c r="T193" s="21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9" t="s">
        <v>173</v>
      </c>
      <c r="AT193" s="219" t="s">
        <v>387</v>
      </c>
      <c r="AU193" s="219" t="s">
        <v>86</v>
      </c>
      <c r="AY193" s="17" t="s">
        <v>132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7" t="s">
        <v>83</v>
      </c>
      <c r="BK193" s="220">
        <f>ROUND(I193*H193,2)</f>
        <v>0</v>
      </c>
      <c r="BL193" s="17" t="s">
        <v>138</v>
      </c>
      <c r="BM193" s="219" t="s">
        <v>565</v>
      </c>
    </row>
    <row r="194" s="2" customFormat="1" ht="16.5" customHeight="1">
      <c r="A194" s="38"/>
      <c r="B194" s="39"/>
      <c r="C194" s="257" t="s">
        <v>566</v>
      </c>
      <c r="D194" s="257" t="s">
        <v>387</v>
      </c>
      <c r="E194" s="258" t="s">
        <v>567</v>
      </c>
      <c r="F194" s="259" t="s">
        <v>568</v>
      </c>
      <c r="G194" s="260" t="s">
        <v>269</v>
      </c>
      <c r="H194" s="261">
        <v>1</v>
      </c>
      <c r="I194" s="262"/>
      <c r="J194" s="263">
        <f>ROUND(I194*H194,2)</f>
        <v>0</v>
      </c>
      <c r="K194" s="264"/>
      <c r="L194" s="265"/>
      <c r="M194" s="266" t="s">
        <v>19</v>
      </c>
      <c r="N194" s="267" t="s">
        <v>46</v>
      </c>
      <c r="O194" s="84"/>
      <c r="P194" s="217">
        <f>O194*H194</f>
        <v>0</v>
      </c>
      <c r="Q194" s="217">
        <v>0.095000000000000001</v>
      </c>
      <c r="R194" s="217">
        <f>Q194*H194</f>
        <v>0.095000000000000001</v>
      </c>
      <c r="S194" s="217">
        <v>0</v>
      </c>
      <c r="T194" s="21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9" t="s">
        <v>173</v>
      </c>
      <c r="AT194" s="219" t="s">
        <v>387</v>
      </c>
      <c r="AU194" s="219" t="s">
        <v>86</v>
      </c>
      <c r="AY194" s="17" t="s">
        <v>132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7" t="s">
        <v>83</v>
      </c>
      <c r="BK194" s="220">
        <f>ROUND(I194*H194,2)</f>
        <v>0</v>
      </c>
      <c r="BL194" s="17" t="s">
        <v>138</v>
      </c>
      <c r="BM194" s="219" t="s">
        <v>569</v>
      </c>
    </row>
    <row r="195" s="2" customFormat="1" ht="21.75" customHeight="1">
      <c r="A195" s="38"/>
      <c r="B195" s="39"/>
      <c r="C195" s="257" t="s">
        <v>570</v>
      </c>
      <c r="D195" s="257" t="s">
        <v>387</v>
      </c>
      <c r="E195" s="258" t="s">
        <v>571</v>
      </c>
      <c r="F195" s="259" t="s">
        <v>572</v>
      </c>
      <c r="G195" s="260" t="s">
        <v>269</v>
      </c>
      <c r="H195" s="261">
        <v>2</v>
      </c>
      <c r="I195" s="262"/>
      <c r="J195" s="263">
        <f>ROUND(I195*H195,2)</f>
        <v>0</v>
      </c>
      <c r="K195" s="264"/>
      <c r="L195" s="265"/>
      <c r="M195" s="266" t="s">
        <v>19</v>
      </c>
      <c r="N195" s="267" t="s">
        <v>46</v>
      </c>
      <c r="O195" s="84"/>
      <c r="P195" s="217">
        <f>O195*H195</f>
        <v>0</v>
      </c>
      <c r="Q195" s="217">
        <v>6.0000000000000002E-05</v>
      </c>
      <c r="R195" s="217">
        <f>Q195*H195</f>
        <v>0.00012</v>
      </c>
      <c r="S195" s="217">
        <v>0</v>
      </c>
      <c r="T195" s="21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9" t="s">
        <v>173</v>
      </c>
      <c r="AT195" s="219" t="s">
        <v>387</v>
      </c>
      <c r="AU195" s="219" t="s">
        <v>86</v>
      </c>
      <c r="AY195" s="17" t="s">
        <v>132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7" t="s">
        <v>83</v>
      </c>
      <c r="BK195" s="220">
        <f>ROUND(I195*H195,2)</f>
        <v>0</v>
      </c>
      <c r="BL195" s="17" t="s">
        <v>138</v>
      </c>
      <c r="BM195" s="219" t="s">
        <v>573</v>
      </c>
    </row>
    <row r="196" s="2" customFormat="1" ht="33" customHeight="1">
      <c r="A196" s="38"/>
      <c r="B196" s="39"/>
      <c r="C196" s="207" t="s">
        <v>574</v>
      </c>
      <c r="D196" s="207" t="s">
        <v>134</v>
      </c>
      <c r="E196" s="208" t="s">
        <v>575</v>
      </c>
      <c r="F196" s="209" t="s">
        <v>576</v>
      </c>
      <c r="G196" s="210" t="s">
        <v>269</v>
      </c>
      <c r="H196" s="211">
        <v>2</v>
      </c>
      <c r="I196" s="212"/>
      <c r="J196" s="213">
        <f>ROUND(I196*H196,2)</f>
        <v>0</v>
      </c>
      <c r="K196" s="214"/>
      <c r="L196" s="44"/>
      <c r="M196" s="215" t="s">
        <v>19</v>
      </c>
      <c r="N196" s="216" t="s">
        <v>46</v>
      </c>
      <c r="O196" s="84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9" t="s">
        <v>138</v>
      </c>
      <c r="AT196" s="219" t="s">
        <v>134</v>
      </c>
      <c r="AU196" s="219" t="s">
        <v>86</v>
      </c>
      <c r="AY196" s="17" t="s">
        <v>132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7" t="s">
        <v>83</v>
      </c>
      <c r="BK196" s="220">
        <f>ROUND(I196*H196,2)</f>
        <v>0</v>
      </c>
      <c r="BL196" s="17" t="s">
        <v>138</v>
      </c>
      <c r="BM196" s="219" t="s">
        <v>577</v>
      </c>
    </row>
    <row r="197" s="2" customFormat="1" ht="16.5" customHeight="1">
      <c r="A197" s="38"/>
      <c r="B197" s="39"/>
      <c r="C197" s="257" t="s">
        <v>578</v>
      </c>
      <c r="D197" s="257" t="s">
        <v>387</v>
      </c>
      <c r="E197" s="258" t="s">
        <v>579</v>
      </c>
      <c r="F197" s="259" t="s">
        <v>580</v>
      </c>
      <c r="G197" s="260" t="s">
        <v>269</v>
      </c>
      <c r="H197" s="261">
        <v>1</v>
      </c>
      <c r="I197" s="262"/>
      <c r="J197" s="263">
        <f>ROUND(I197*H197,2)</f>
        <v>0</v>
      </c>
      <c r="K197" s="264"/>
      <c r="L197" s="265"/>
      <c r="M197" s="266" t="s">
        <v>19</v>
      </c>
      <c r="N197" s="267" t="s">
        <v>46</v>
      </c>
      <c r="O197" s="84"/>
      <c r="P197" s="217">
        <f>O197*H197</f>
        <v>0</v>
      </c>
      <c r="Q197" s="217">
        <v>0.00064999999999999997</v>
      </c>
      <c r="R197" s="217">
        <f>Q197*H197</f>
        <v>0.00064999999999999997</v>
      </c>
      <c r="S197" s="217">
        <v>0</v>
      </c>
      <c r="T197" s="21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9" t="s">
        <v>173</v>
      </c>
      <c r="AT197" s="219" t="s">
        <v>387</v>
      </c>
      <c r="AU197" s="219" t="s">
        <v>86</v>
      </c>
      <c r="AY197" s="17" t="s">
        <v>132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7" t="s">
        <v>83</v>
      </c>
      <c r="BK197" s="220">
        <f>ROUND(I197*H197,2)</f>
        <v>0</v>
      </c>
      <c r="BL197" s="17" t="s">
        <v>138</v>
      </c>
      <c r="BM197" s="219" t="s">
        <v>581</v>
      </c>
    </row>
    <row r="198" s="13" customFormat="1">
      <c r="A198" s="13"/>
      <c r="B198" s="221"/>
      <c r="C198" s="222"/>
      <c r="D198" s="223" t="s">
        <v>140</v>
      </c>
      <c r="E198" s="224" t="s">
        <v>19</v>
      </c>
      <c r="F198" s="225" t="s">
        <v>83</v>
      </c>
      <c r="G198" s="222"/>
      <c r="H198" s="226">
        <v>1</v>
      </c>
      <c r="I198" s="227"/>
      <c r="J198" s="222"/>
      <c r="K198" s="222"/>
      <c r="L198" s="228"/>
      <c r="M198" s="229"/>
      <c r="N198" s="230"/>
      <c r="O198" s="230"/>
      <c r="P198" s="230"/>
      <c r="Q198" s="230"/>
      <c r="R198" s="230"/>
      <c r="S198" s="230"/>
      <c r="T198" s="23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2" t="s">
        <v>140</v>
      </c>
      <c r="AU198" s="232" t="s">
        <v>86</v>
      </c>
      <c r="AV198" s="13" t="s">
        <v>86</v>
      </c>
      <c r="AW198" s="13" t="s">
        <v>36</v>
      </c>
      <c r="AX198" s="13" t="s">
        <v>83</v>
      </c>
      <c r="AY198" s="232" t="s">
        <v>132</v>
      </c>
    </row>
    <row r="199" s="2" customFormat="1" ht="16.5" customHeight="1">
      <c r="A199" s="38"/>
      <c r="B199" s="39"/>
      <c r="C199" s="257" t="s">
        <v>582</v>
      </c>
      <c r="D199" s="257" t="s">
        <v>387</v>
      </c>
      <c r="E199" s="258" t="s">
        <v>583</v>
      </c>
      <c r="F199" s="259" t="s">
        <v>584</v>
      </c>
      <c r="G199" s="260" t="s">
        <v>269</v>
      </c>
      <c r="H199" s="261">
        <v>1</v>
      </c>
      <c r="I199" s="262"/>
      <c r="J199" s="263">
        <f>ROUND(I199*H199,2)</f>
        <v>0</v>
      </c>
      <c r="K199" s="264"/>
      <c r="L199" s="265"/>
      <c r="M199" s="266" t="s">
        <v>19</v>
      </c>
      <c r="N199" s="267" t="s">
        <v>46</v>
      </c>
      <c r="O199" s="84"/>
      <c r="P199" s="217">
        <f>O199*H199</f>
        <v>0</v>
      </c>
      <c r="Q199" s="217">
        <v>0.00080000000000000004</v>
      </c>
      <c r="R199" s="217">
        <f>Q199*H199</f>
        <v>0.00080000000000000004</v>
      </c>
      <c r="S199" s="217">
        <v>0</v>
      </c>
      <c r="T199" s="21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9" t="s">
        <v>173</v>
      </c>
      <c r="AT199" s="219" t="s">
        <v>387</v>
      </c>
      <c r="AU199" s="219" t="s">
        <v>86</v>
      </c>
      <c r="AY199" s="17" t="s">
        <v>132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7" t="s">
        <v>83</v>
      </c>
      <c r="BK199" s="220">
        <f>ROUND(I199*H199,2)</f>
        <v>0</v>
      </c>
      <c r="BL199" s="17" t="s">
        <v>138</v>
      </c>
      <c r="BM199" s="219" t="s">
        <v>585</v>
      </c>
    </row>
    <row r="200" s="2" customFormat="1" ht="33" customHeight="1">
      <c r="A200" s="38"/>
      <c r="B200" s="39"/>
      <c r="C200" s="207" t="s">
        <v>586</v>
      </c>
      <c r="D200" s="207" t="s">
        <v>134</v>
      </c>
      <c r="E200" s="208" t="s">
        <v>587</v>
      </c>
      <c r="F200" s="209" t="s">
        <v>588</v>
      </c>
      <c r="G200" s="210" t="s">
        <v>269</v>
      </c>
      <c r="H200" s="211">
        <v>1</v>
      </c>
      <c r="I200" s="212"/>
      <c r="J200" s="213">
        <f>ROUND(I200*H200,2)</f>
        <v>0</v>
      </c>
      <c r="K200" s="214"/>
      <c r="L200" s="44"/>
      <c r="M200" s="215" t="s">
        <v>19</v>
      </c>
      <c r="N200" s="216" t="s">
        <v>46</v>
      </c>
      <c r="O200" s="84"/>
      <c r="P200" s="217">
        <f>O200*H200</f>
        <v>0</v>
      </c>
      <c r="Q200" s="217">
        <v>1.0000000000000001E-05</v>
      </c>
      <c r="R200" s="217">
        <f>Q200*H200</f>
        <v>1.0000000000000001E-05</v>
      </c>
      <c r="S200" s="217">
        <v>0</v>
      </c>
      <c r="T200" s="21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9" t="s">
        <v>138</v>
      </c>
      <c r="AT200" s="219" t="s">
        <v>134</v>
      </c>
      <c r="AU200" s="219" t="s">
        <v>86</v>
      </c>
      <c r="AY200" s="17" t="s">
        <v>132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7" t="s">
        <v>83</v>
      </c>
      <c r="BK200" s="220">
        <f>ROUND(I200*H200,2)</f>
        <v>0</v>
      </c>
      <c r="BL200" s="17" t="s">
        <v>138</v>
      </c>
      <c r="BM200" s="219" t="s">
        <v>589</v>
      </c>
    </row>
    <row r="201" s="2" customFormat="1" ht="16.5" customHeight="1">
      <c r="A201" s="38"/>
      <c r="B201" s="39"/>
      <c r="C201" s="257" t="s">
        <v>590</v>
      </c>
      <c r="D201" s="257" t="s">
        <v>387</v>
      </c>
      <c r="E201" s="258" t="s">
        <v>591</v>
      </c>
      <c r="F201" s="259" t="s">
        <v>592</v>
      </c>
      <c r="G201" s="260" t="s">
        <v>269</v>
      </c>
      <c r="H201" s="261">
        <v>1</v>
      </c>
      <c r="I201" s="262"/>
      <c r="J201" s="263">
        <f>ROUND(I201*H201,2)</f>
        <v>0</v>
      </c>
      <c r="K201" s="264"/>
      <c r="L201" s="265"/>
      <c r="M201" s="266" t="s">
        <v>19</v>
      </c>
      <c r="N201" s="267" t="s">
        <v>46</v>
      </c>
      <c r="O201" s="84"/>
      <c r="P201" s="217">
        <f>O201*H201</f>
        <v>0</v>
      </c>
      <c r="Q201" s="217">
        <v>0.0014</v>
      </c>
      <c r="R201" s="217">
        <f>Q201*H201</f>
        <v>0.0014</v>
      </c>
      <c r="S201" s="217">
        <v>0</v>
      </c>
      <c r="T201" s="21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9" t="s">
        <v>173</v>
      </c>
      <c r="AT201" s="219" t="s">
        <v>387</v>
      </c>
      <c r="AU201" s="219" t="s">
        <v>86</v>
      </c>
      <c r="AY201" s="17" t="s">
        <v>132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7" t="s">
        <v>83</v>
      </c>
      <c r="BK201" s="220">
        <f>ROUND(I201*H201,2)</f>
        <v>0</v>
      </c>
      <c r="BL201" s="17" t="s">
        <v>138</v>
      </c>
      <c r="BM201" s="219" t="s">
        <v>593</v>
      </c>
    </row>
    <row r="202" s="2" customFormat="1" ht="33" customHeight="1">
      <c r="A202" s="38"/>
      <c r="B202" s="39"/>
      <c r="C202" s="207" t="s">
        <v>594</v>
      </c>
      <c r="D202" s="207" t="s">
        <v>134</v>
      </c>
      <c r="E202" s="208" t="s">
        <v>595</v>
      </c>
      <c r="F202" s="209" t="s">
        <v>596</v>
      </c>
      <c r="G202" s="210" t="s">
        <v>269</v>
      </c>
      <c r="H202" s="211">
        <v>1</v>
      </c>
      <c r="I202" s="212"/>
      <c r="J202" s="213">
        <f>ROUND(I202*H202,2)</f>
        <v>0</v>
      </c>
      <c r="K202" s="214"/>
      <c r="L202" s="44"/>
      <c r="M202" s="215" t="s">
        <v>19</v>
      </c>
      <c r="N202" s="216" t="s">
        <v>46</v>
      </c>
      <c r="O202" s="84"/>
      <c r="P202" s="217">
        <f>O202*H202</f>
        <v>0</v>
      </c>
      <c r="Q202" s="217">
        <v>1.0000000000000001E-05</v>
      </c>
      <c r="R202" s="217">
        <f>Q202*H202</f>
        <v>1.0000000000000001E-05</v>
      </c>
      <c r="S202" s="217">
        <v>0</v>
      </c>
      <c r="T202" s="21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9" t="s">
        <v>138</v>
      </c>
      <c r="AT202" s="219" t="s">
        <v>134</v>
      </c>
      <c r="AU202" s="219" t="s">
        <v>86</v>
      </c>
      <c r="AY202" s="17" t="s">
        <v>132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7" t="s">
        <v>83</v>
      </c>
      <c r="BK202" s="220">
        <f>ROUND(I202*H202,2)</f>
        <v>0</v>
      </c>
      <c r="BL202" s="17" t="s">
        <v>138</v>
      </c>
      <c r="BM202" s="219" t="s">
        <v>597</v>
      </c>
    </row>
    <row r="203" s="2" customFormat="1" ht="21.75" customHeight="1">
      <c r="A203" s="38"/>
      <c r="B203" s="39"/>
      <c r="C203" s="257" t="s">
        <v>598</v>
      </c>
      <c r="D203" s="257" t="s">
        <v>387</v>
      </c>
      <c r="E203" s="258" t="s">
        <v>599</v>
      </c>
      <c r="F203" s="259" t="s">
        <v>600</v>
      </c>
      <c r="G203" s="260" t="s">
        <v>269</v>
      </c>
      <c r="H203" s="261">
        <v>1</v>
      </c>
      <c r="I203" s="262"/>
      <c r="J203" s="263">
        <f>ROUND(I203*H203,2)</f>
        <v>0</v>
      </c>
      <c r="K203" s="264"/>
      <c r="L203" s="265"/>
      <c r="M203" s="266" t="s">
        <v>19</v>
      </c>
      <c r="N203" s="267" t="s">
        <v>46</v>
      </c>
      <c r="O203" s="84"/>
      <c r="P203" s="217">
        <f>O203*H203</f>
        <v>0</v>
      </c>
      <c r="Q203" s="217">
        <v>0.0042500000000000003</v>
      </c>
      <c r="R203" s="217">
        <f>Q203*H203</f>
        <v>0.0042500000000000003</v>
      </c>
      <c r="S203" s="217">
        <v>0</v>
      </c>
      <c r="T203" s="21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9" t="s">
        <v>173</v>
      </c>
      <c r="AT203" s="219" t="s">
        <v>387</v>
      </c>
      <c r="AU203" s="219" t="s">
        <v>86</v>
      </c>
      <c r="AY203" s="17" t="s">
        <v>132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7" t="s">
        <v>83</v>
      </c>
      <c r="BK203" s="220">
        <f>ROUND(I203*H203,2)</f>
        <v>0</v>
      </c>
      <c r="BL203" s="17" t="s">
        <v>138</v>
      </c>
      <c r="BM203" s="219" t="s">
        <v>601</v>
      </c>
    </row>
    <row r="204" s="2" customFormat="1" ht="21.75" customHeight="1">
      <c r="A204" s="38"/>
      <c r="B204" s="39"/>
      <c r="C204" s="207" t="s">
        <v>602</v>
      </c>
      <c r="D204" s="207" t="s">
        <v>134</v>
      </c>
      <c r="E204" s="208" t="s">
        <v>603</v>
      </c>
      <c r="F204" s="209" t="s">
        <v>604</v>
      </c>
      <c r="G204" s="210" t="s">
        <v>269</v>
      </c>
      <c r="H204" s="211">
        <v>8</v>
      </c>
      <c r="I204" s="212"/>
      <c r="J204" s="213">
        <f>ROUND(I204*H204,2)</f>
        <v>0</v>
      </c>
      <c r="K204" s="214"/>
      <c r="L204" s="44"/>
      <c r="M204" s="215" t="s">
        <v>19</v>
      </c>
      <c r="N204" s="216" t="s">
        <v>46</v>
      </c>
      <c r="O204" s="84"/>
      <c r="P204" s="217">
        <f>O204*H204</f>
        <v>0</v>
      </c>
      <c r="Q204" s="217">
        <v>0.14494000000000001</v>
      </c>
      <c r="R204" s="217">
        <f>Q204*H204</f>
        <v>1.1595200000000001</v>
      </c>
      <c r="S204" s="217">
        <v>0</v>
      </c>
      <c r="T204" s="21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9" t="s">
        <v>138</v>
      </c>
      <c r="AT204" s="219" t="s">
        <v>134</v>
      </c>
      <c r="AU204" s="219" t="s">
        <v>86</v>
      </c>
      <c r="AY204" s="17" t="s">
        <v>132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7" t="s">
        <v>83</v>
      </c>
      <c r="BK204" s="220">
        <f>ROUND(I204*H204,2)</f>
        <v>0</v>
      </c>
      <c r="BL204" s="17" t="s">
        <v>138</v>
      </c>
      <c r="BM204" s="219" t="s">
        <v>605</v>
      </c>
    </row>
    <row r="205" s="2" customFormat="1" ht="21.75" customHeight="1">
      <c r="A205" s="38"/>
      <c r="B205" s="39"/>
      <c r="C205" s="257" t="s">
        <v>606</v>
      </c>
      <c r="D205" s="257" t="s">
        <v>387</v>
      </c>
      <c r="E205" s="258" t="s">
        <v>607</v>
      </c>
      <c r="F205" s="259" t="s">
        <v>608</v>
      </c>
      <c r="G205" s="260" t="s">
        <v>269</v>
      </c>
      <c r="H205" s="261">
        <v>2</v>
      </c>
      <c r="I205" s="262"/>
      <c r="J205" s="263">
        <f>ROUND(I205*H205,2)</f>
        <v>0</v>
      </c>
      <c r="K205" s="264"/>
      <c r="L205" s="265"/>
      <c r="M205" s="266" t="s">
        <v>19</v>
      </c>
      <c r="N205" s="267" t="s">
        <v>46</v>
      </c>
      <c r="O205" s="84"/>
      <c r="P205" s="217">
        <f>O205*H205</f>
        <v>0</v>
      </c>
      <c r="Q205" s="217">
        <v>0.071999999999999995</v>
      </c>
      <c r="R205" s="217">
        <f>Q205*H205</f>
        <v>0.14399999999999999</v>
      </c>
      <c r="S205" s="217">
        <v>0</v>
      </c>
      <c r="T205" s="21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9" t="s">
        <v>173</v>
      </c>
      <c r="AT205" s="219" t="s">
        <v>387</v>
      </c>
      <c r="AU205" s="219" t="s">
        <v>86</v>
      </c>
      <c r="AY205" s="17" t="s">
        <v>132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7" t="s">
        <v>83</v>
      </c>
      <c r="BK205" s="220">
        <f>ROUND(I205*H205,2)</f>
        <v>0</v>
      </c>
      <c r="BL205" s="17" t="s">
        <v>138</v>
      </c>
      <c r="BM205" s="219" t="s">
        <v>609</v>
      </c>
    </row>
    <row r="206" s="13" customFormat="1">
      <c r="A206" s="13"/>
      <c r="B206" s="221"/>
      <c r="C206" s="222"/>
      <c r="D206" s="223" t="s">
        <v>140</v>
      </c>
      <c r="E206" s="224" t="s">
        <v>19</v>
      </c>
      <c r="F206" s="225" t="s">
        <v>610</v>
      </c>
      <c r="G206" s="222"/>
      <c r="H206" s="226">
        <v>1</v>
      </c>
      <c r="I206" s="227"/>
      <c r="J206" s="222"/>
      <c r="K206" s="222"/>
      <c r="L206" s="228"/>
      <c r="M206" s="229"/>
      <c r="N206" s="230"/>
      <c r="O206" s="230"/>
      <c r="P206" s="230"/>
      <c r="Q206" s="230"/>
      <c r="R206" s="230"/>
      <c r="S206" s="230"/>
      <c r="T206" s="23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2" t="s">
        <v>140</v>
      </c>
      <c r="AU206" s="232" t="s">
        <v>86</v>
      </c>
      <c r="AV206" s="13" t="s">
        <v>86</v>
      </c>
      <c r="AW206" s="13" t="s">
        <v>36</v>
      </c>
      <c r="AX206" s="13" t="s">
        <v>75</v>
      </c>
      <c r="AY206" s="232" t="s">
        <v>132</v>
      </c>
    </row>
    <row r="207" s="13" customFormat="1">
      <c r="A207" s="13"/>
      <c r="B207" s="221"/>
      <c r="C207" s="222"/>
      <c r="D207" s="223" t="s">
        <v>140</v>
      </c>
      <c r="E207" s="224" t="s">
        <v>19</v>
      </c>
      <c r="F207" s="225" t="s">
        <v>611</v>
      </c>
      <c r="G207" s="222"/>
      <c r="H207" s="226">
        <v>1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2" t="s">
        <v>140</v>
      </c>
      <c r="AU207" s="232" t="s">
        <v>86</v>
      </c>
      <c r="AV207" s="13" t="s">
        <v>86</v>
      </c>
      <c r="AW207" s="13" t="s">
        <v>36</v>
      </c>
      <c r="AX207" s="13" t="s">
        <v>75</v>
      </c>
      <c r="AY207" s="232" t="s">
        <v>132</v>
      </c>
    </row>
    <row r="208" s="15" customFormat="1">
      <c r="A208" s="15"/>
      <c r="B208" s="243"/>
      <c r="C208" s="244"/>
      <c r="D208" s="223" t="s">
        <v>140</v>
      </c>
      <c r="E208" s="245" t="s">
        <v>19</v>
      </c>
      <c r="F208" s="246" t="s">
        <v>212</v>
      </c>
      <c r="G208" s="244"/>
      <c r="H208" s="247">
        <v>2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3" t="s">
        <v>140</v>
      </c>
      <c r="AU208" s="253" t="s">
        <v>86</v>
      </c>
      <c r="AV208" s="15" t="s">
        <v>138</v>
      </c>
      <c r="AW208" s="15" t="s">
        <v>36</v>
      </c>
      <c r="AX208" s="15" t="s">
        <v>83</v>
      </c>
      <c r="AY208" s="253" t="s">
        <v>132</v>
      </c>
    </row>
    <row r="209" s="2" customFormat="1" ht="21.75" customHeight="1">
      <c r="A209" s="38"/>
      <c r="B209" s="39"/>
      <c r="C209" s="257" t="s">
        <v>612</v>
      </c>
      <c r="D209" s="257" t="s">
        <v>387</v>
      </c>
      <c r="E209" s="258" t="s">
        <v>613</v>
      </c>
      <c r="F209" s="259" t="s">
        <v>614</v>
      </c>
      <c r="G209" s="260" t="s">
        <v>269</v>
      </c>
      <c r="H209" s="261">
        <v>2</v>
      </c>
      <c r="I209" s="262"/>
      <c r="J209" s="263">
        <f>ROUND(I209*H209,2)</f>
        <v>0</v>
      </c>
      <c r="K209" s="264"/>
      <c r="L209" s="265"/>
      <c r="M209" s="266" t="s">
        <v>19</v>
      </c>
      <c r="N209" s="267" t="s">
        <v>46</v>
      </c>
      <c r="O209" s="84"/>
      <c r="P209" s="217">
        <f>O209*H209</f>
        <v>0</v>
      </c>
      <c r="Q209" s="217">
        <v>0.080000000000000002</v>
      </c>
      <c r="R209" s="217">
        <f>Q209*H209</f>
        <v>0.16</v>
      </c>
      <c r="S209" s="217">
        <v>0</v>
      </c>
      <c r="T209" s="21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9" t="s">
        <v>173</v>
      </c>
      <c r="AT209" s="219" t="s">
        <v>387</v>
      </c>
      <c r="AU209" s="219" t="s">
        <v>86</v>
      </c>
      <c r="AY209" s="17" t="s">
        <v>132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7" t="s">
        <v>83</v>
      </c>
      <c r="BK209" s="220">
        <f>ROUND(I209*H209,2)</f>
        <v>0</v>
      </c>
      <c r="BL209" s="17" t="s">
        <v>138</v>
      </c>
      <c r="BM209" s="219" t="s">
        <v>615</v>
      </c>
    </row>
    <row r="210" s="13" customFormat="1">
      <c r="A210" s="13"/>
      <c r="B210" s="221"/>
      <c r="C210" s="222"/>
      <c r="D210" s="223" t="s">
        <v>140</v>
      </c>
      <c r="E210" s="224" t="s">
        <v>19</v>
      </c>
      <c r="F210" s="225" t="s">
        <v>610</v>
      </c>
      <c r="G210" s="222"/>
      <c r="H210" s="226">
        <v>1</v>
      </c>
      <c r="I210" s="227"/>
      <c r="J210" s="222"/>
      <c r="K210" s="222"/>
      <c r="L210" s="228"/>
      <c r="M210" s="229"/>
      <c r="N210" s="230"/>
      <c r="O210" s="230"/>
      <c r="P210" s="230"/>
      <c r="Q210" s="230"/>
      <c r="R210" s="230"/>
      <c r="S210" s="230"/>
      <c r="T210" s="23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2" t="s">
        <v>140</v>
      </c>
      <c r="AU210" s="232" t="s">
        <v>86</v>
      </c>
      <c r="AV210" s="13" t="s">
        <v>86</v>
      </c>
      <c r="AW210" s="13" t="s">
        <v>36</v>
      </c>
      <c r="AX210" s="13" t="s">
        <v>75</v>
      </c>
      <c r="AY210" s="232" t="s">
        <v>132</v>
      </c>
    </row>
    <row r="211" s="13" customFormat="1">
      <c r="A211" s="13"/>
      <c r="B211" s="221"/>
      <c r="C211" s="222"/>
      <c r="D211" s="223" t="s">
        <v>140</v>
      </c>
      <c r="E211" s="224" t="s">
        <v>19</v>
      </c>
      <c r="F211" s="225" t="s">
        <v>611</v>
      </c>
      <c r="G211" s="222"/>
      <c r="H211" s="226">
        <v>1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2" t="s">
        <v>140</v>
      </c>
      <c r="AU211" s="232" t="s">
        <v>86</v>
      </c>
      <c r="AV211" s="13" t="s">
        <v>86</v>
      </c>
      <c r="AW211" s="13" t="s">
        <v>36</v>
      </c>
      <c r="AX211" s="13" t="s">
        <v>75</v>
      </c>
      <c r="AY211" s="232" t="s">
        <v>132</v>
      </c>
    </row>
    <row r="212" s="15" customFormat="1">
      <c r="A212" s="15"/>
      <c r="B212" s="243"/>
      <c r="C212" s="244"/>
      <c r="D212" s="223" t="s">
        <v>140</v>
      </c>
      <c r="E212" s="245" t="s">
        <v>19</v>
      </c>
      <c r="F212" s="246" t="s">
        <v>212</v>
      </c>
      <c r="G212" s="244"/>
      <c r="H212" s="247">
        <v>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140</v>
      </c>
      <c r="AU212" s="253" t="s">
        <v>86</v>
      </c>
      <c r="AV212" s="15" t="s">
        <v>138</v>
      </c>
      <c r="AW212" s="15" t="s">
        <v>36</v>
      </c>
      <c r="AX212" s="15" t="s">
        <v>83</v>
      </c>
      <c r="AY212" s="253" t="s">
        <v>132</v>
      </c>
    </row>
    <row r="213" s="2" customFormat="1" ht="21.75" customHeight="1">
      <c r="A213" s="38"/>
      <c r="B213" s="39"/>
      <c r="C213" s="257" t="s">
        <v>616</v>
      </c>
      <c r="D213" s="257" t="s">
        <v>387</v>
      </c>
      <c r="E213" s="258" t="s">
        <v>617</v>
      </c>
      <c r="F213" s="259" t="s">
        <v>618</v>
      </c>
      <c r="G213" s="260" t="s">
        <v>269</v>
      </c>
      <c r="H213" s="261">
        <v>1</v>
      </c>
      <c r="I213" s="262"/>
      <c r="J213" s="263">
        <f>ROUND(I213*H213,2)</f>
        <v>0</v>
      </c>
      <c r="K213" s="264"/>
      <c r="L213" s="265"/>
      <c r="M213" s="266" t="s">
        <v>19</v>
      </c>
      <c r="N213" s="267" t="s">
        <v>46</v>
      </c>
      <c r="O213" s="84"/>
      <c r="P213" s="217">
        <f>O213*H213</f>
        <v>0</v>
      </c>
      <c r="Q213" s="217">
        <v>0.040000000000000001</v>
      </c>
      <c r="R213" s="217">
        <f>Q213*H213</f>
        <v>0.040000000000000001</v>
      </c>
      <c r="S213" s="217">
        <v>0</v>
      </c>
      <c r="T213" s="21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9" t="s">
        <v>173</v>
      </c>
      <c r="AT213" s="219" t="s">
        <v>387</v>
      </c>
      <c r="AU213" s="219" t="s">
        <v>86</v>
      </c>
      <c r="AY213" s="17" t="s">
        <v>132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7" t="s">
        <v>83</v>
      </c>
      <c r="BK213" s="220">
        <f>ROUND(I213*H213,2)</f>
        <v>0</v>
      </c>
      <c r="BL213" s="17" t="s">
        <v>138</v>
      </c>
      <c r="BM213" s="219" t="s">
        <v>619</v>
      </c>
    </row>
    <row r="214" s="13" customFormat="1">
      <c r="A214" s="13"/>
      <c r="B214" s="221"/>
      <c r="C214" s="222"/>
      <c r="D214" s="223" t="s">
        <v>140</v>
      </c>
      <c r="E214" s="224" t="s">
        <v>19</v>
      </c>
      <c r="F214" s="225" t="s">
        <v>610</v>
      </c>
      <c r="G214" s="222"/>
      <c r="H214" s="226">
        <v>1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2" t="s">
        <v>140</v>
      </c>
      <c r="AU214" s="232" t="s">
        <v>86</v>
      </c>
      <c r="AV214" s="13" t="s">
        <v>86</v>
      </c>
      <c r="AW214" s="13" t="s">
        <v>36</v>
      </c>
      <c r="AX214" s="13" t="s">
        <v>83</v>
      </c>
      <c r="AY214" s="232" t="s">
        <v>132</v>
      </c>
    </row>
    <row r="215" s="2" customFormat="1" ht="21.75" customHeight="1">
      <c r="A215" s="38"/>
      <c r="B215" s="39"/>
      <c r="C215" s="257" t="s">
        <v>620</v>
      </c>
      <c r="D215" s="257" t="s">
        <v>387</v>
      </c>
      <c r="E215" s="258" t="s">
        <v>621</v>
      </c>
      <c r="F215" s="259" t="s">
        <v>622</v>
      </c>
      <c r="G215" s="260" t="s">
        <v>269</v>
      </c>
      <c r="H215" s="261">
        <v>1</v>
      </c>
      <c r="I215" s="262"/>
      <c r="J215" s="263">
        <f>ROUND(I215*H215,2)</f>
        <v>0</v>
      </c>
      <c r="K215" s="264"/>
      <c r="L215" s="265"/>
      <c r="M215" s="266" t="s">
        <v>19</v>
      </c>
      <c r="N215" s="267" t="s">
        <v>46</v>
      </c>
      <c r="O215" s="84"/>
      <c r="P215" s="217">
        <f>O215*H215</f>
        <v>0</v>
      </c>
      <c r="Q215" s="217">
        <v>0.058000000000000003</v>
      </c>
      <c r="R215" s="217">
        <f>Q215*H215</f>
        <v>0.058000000000000003</v>
      </c>
      <c r="S215" s="217">
        <v>0</v>
      </c>
      <c r="T215" s="21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9" t="s">
        <v>173</v>
      </c>
      <c r="AT215" s="219" t="s">
        <v>387</v>
      </c>
      <c r="AU215" s="219" t="s">
        <v>86</v>
      </c>
      <c r="AY215" s="17" t="s">
        <v>132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7" t="s">
        <v>83</v>
      </c>
      <c r="BK215" s="220">
        <f>ROUND(I215*H215,2)</f>
        <v>0</v>
      </c>
      <c r="BL215" s="17" t="s">
        <v>138</v>
      </c>
      <c r="BM215" s="219" t="s">
        <v>623</v>
      </c>
    </row>
    <row r="216" s="13" customFormat="1">
      <c r="A216" s="13"/>
      <c r="B216" s="221"/>
      <c r="C216" s="222"/>
      <c r="D216" s="223" t="s">
        <v>140</v>
      </c>
      <c r="E216" s="224" t="s">
        <v>19</v>
      </c>
      <c r="F216" s="225" t="s">
        <v>611</v>
      </c>
      <c r="G216" s="222"/>
      <c r="H216" s="226">
        <v>1</v>
      </c>
      <c r="I216" s="227"/>
      <c r="J216" s="222"/>
      <c r="K216" s="222"/>
      <c r="L216" s="228"/>
      <c r="M216" s="229"/>
      <c r="N216" s="230"/>
      <c r="O216" s="230"/>
      <c r="P216" s="230"/>
      <c r="Q216" s="230"/>
      <c r="R216" s="230"/>
      <c r="S216" s="230"/>
      <c r="T216" s="23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2" t="s">
        <v>140</v>
      </c>
      <c r="AU216" s="232" t="s">
        <v>86</v>
      </c>
      <c r="AV216" s="13" t="s">
        <v>86</v>
      </c>
      <c r="AW216" s="13" t="s">
        <v>36</v>
      </c>
      <c r="AX216" s="13" t="s">
        <v>83</v>
      </c>
      <c r="AY216" s="232" t="s">
        <v>132</v>
      </c>
    </row>
    <row r="217" s="2" customFormat="1" ht="21.75" customHeight="1">
      <c r="A217" s="38"/>
      <c r="B217" s="39"/>
      <c r="C217" s="257" t="s">
        <v>624</v>
      </c>
      <c r="D217" s="257" t="s">
        <v>387</v>
      </c>
      <c r="E217" s="258" t="s">
        <v>625</v>
      </c>
      <c r="F217" s="259" t="s">
        <v>626</v>
      </c>
      <c r="G217" s="260" t="s">
        <v>269</v>
      </c>
      <c r="H217" s="261">
        <v>1</v>
      </c>
      <c r="I217" s="262"/>
      <c r="J217" s="263">
        <f>ROUND(I217*H217,2)</f>
        <v>0</v>
      </c>
      <c r="K217" s="264"/>
      <c r="L217" s="265"/>
      <c r="M217" s="266" t="s">
        <v>19</v>
      </c>
      <c r="N217" s="267" t="s">
        <v>46</v>
      </c>
      <c r="O217" s="84"/>
      <c r="P217" s="217">
        <f>O217*H217</f>
        <v>0</v>
      </c>
      <c r="Q217" s="217">
        <v>0.057000000000000002</v>
      </c>
      <c r="R217" s="217">
        <f>Q217*H217</f>
        <v>0.057000000000000002</v>
      </c>
      <c r="S217" s="217">
        <v>0</v>
      </c>
      <c r="T217" s="21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9" t="s">
        <v>173</v>
      </c>
      <c r="AT217" s="219" t="s">
        <v>387</v>
      </c>
      <c r="AU217" s="219" t="s">
        <v>86</v>
      </c>
      <c r="AY217" s="17" t="s">
        <v>132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7" t="s">
        <v>83</v>
      </c>
      <c r="BK217" s="220">
        <f>ROUND(I217*H217,2)</f>
        <v>0</v>
      </c>
      <c r="BL217" s="17" t="s">
        <v>138</v>
      </c>
      <c r="BM217" s="219" t="s">
        <v>627</v>
      </c>
    </row>
    <row r="218" s="13" customFormat="1">
      <c r="A218" s="13"/>
      <c r="B218" s="221"/>
      <c r="C218" s="222"/>
      <c r="D218" s="223" t="s">
        <v>140</v>
      </c>
      <c r="E218" s="224" t="s">
        <v>19</v>
      </c>
      <c r="F218" s="225" t="s">
        <v>611</v>
      </c>
      <c r="G218" s="222"/>
      <c r="H218" s="226">
        <v>1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2" t="s">
        <v>140</v>
      </c>
      <c r="AU218" s="232" t="s">
        <v>86</v>
      </c>
      <c r="AV218" s="13" t="s">
        <v>86</v>
      </c>
      <c r="AW218" s="13" t="s">
        <v>36</v>
      </c>
      <c r="AX218" s="13" t="s">
        <v>83</v>
      </c>
      <c r="AY218" s="232" t="s">
        <v>132</v>
      </c>
    </row>
    <row r="219" s="2" customFormat="1" ht="16.5" customHeight="1">
      <c r="A219" s="38"/>
      <c r="B219" s="39"/>
      <c r="C219" s="257" t="s">
        <v>628</v>
      </c>
      <c r="D219" s="257" t="s">
        <v>387</v>
      </c>
      <c r="E219" s="258" t="s">
        <v>629</v>
      </c>
      <c r="F219" s="259" t="s">
        <v>630</v>
      </c>
      <c r="G219" s="260" t="s">
        <v>631</v>
      </c>
      <c r="H219" s="261">
        <v>1</v>
      </c>
      <c r="I219" s="262"/>
      <c r="J219" s="263">
        <f>ROUND(I219*H219,2)</f>
        <v>0</v>
      </c>
      <c r="K219" s="264"/>
      <c r="L219" s="265"/>
      <c r="M219" s="266" t="s">
        <v>19</v>
      </c>
      <c r="N219" s="267" t="s">
        <v>46</v>
      </c>
      <c r="O219" s="84"/>
      <c r="P219" s="217">
        <f>O219*H219</f>
        <v>0</v>
      </c>
      <c r="Q219" s="217">
        <v>0.059999999999999998</v>
      </c>
      <c r="R219" s="217">
        <f>Q219*H219</f>
        <v>0.059999999999999998</v>
      </c>
      <c r="S219" s="217">
        <v>0</v>
      </c>
      <c r="T219" s="21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9" t="s">
        <v>173</v>
      </c>
      <c r="AT219" s="219" t="s">
        <v>387</v>
      </c>
      <c r="AU219" s="219" t="s">
        <v>86</v>
      </c>
      <c r="AY219" s="17" t="s">
        <v>132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7" t="s">
        <v>83</v>
      </c>
      <c r="BK219" s="220">
        <f>ROUND(I219*H219,2)</f>
        <v>0</v>
      </c>
      <c r="BL219" s="17" t="s">
        <v>138</v>
      </c>
      <c r="BM219" s="219" t="s">
        <v>632</v>
      </c>
    </row>
    <row r="220" s="13" customFormat="1">
      <c r="A220" s="13"/>
      <c r="B220" s="221"/>
      <c r="C220" s="222"/>
      <c r="D220" s="223" t="s">
        <v>140</v>
      </c>
      <c r="E220" s="224" t="s">
        <v>19</v>
      </c>
      <c r="F220" s="225" t="s">
        <v>610</v>
      </c>
      <c r="G220" s="222"/>
      <c r="H220" s="226">
        <v>1</v>
      </c>
      <c r="I220" s="227"/>
      <c r="J220" s="222"/>
      <c r="K220" s="222"/>
      <c r="L220" s="228"/>
      <c r="M220" s="229"/>
      <c r="N220" s="230"/>
      <c r="O220" s="230"/>
      <c r="P220" s="230"/>
      <c r="Q220" s="230"/>
      <c r="R220" s="230"/>
      <c r="S220" s="230"/>
      <c r="T220" s="23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2" t="s">
        <v>140</v>
      </c>
      <c r="AU220" s="232" t="s">
        <v>86</v>
      </c>
      <c r="AV220" s="13" t="s">
        <v>86</v>
      </c>
      <c r="AW220" s="13" t="s">
        <v>36</v>
      </c>
      <c r="AX220" s="13" t="s">
        <v>83</v>
      </c>
      <c r="AY220" s="232" t="s">
        <v>132</v>
      </c>
    </row>
    <row r="221" s="2" customFormat="1" ht="21.75" customHeight="1">
      <c r="A221" s="38"/>
      <c r="B221" s="39"/>
      <c r="C221" s="207" t="s">
        <v>633</v>
      </c>
      <c r="D221" s="207" t="s">
        <v>134</v>
      </c>
      <c r="E221" s="208" t="s">
        <v>634</v>
      </c>
      <c r="F221" s="209" t="s">
        <v>635</v>
      </c>
      <c r="G221" s="210" t="s">
        <v>269</v>
      </c>
      <c r="H221" s="211">
        <v>2</v>
      </c>
      <c r="I221" s="212"/>
      <c r="J221" s="213">
        <f>ROUND(I221*H221,2)</f>
        <v>0</v>
      </c>
      <c r="K221" s="214"/>
      <c r="L221" s="44"/>
      <c r="M221" s="215" t="s">
        <v>19</v>
      </c>
      <c r="N221" s="216" t="s">
        <v>46</v>
      </c>
      <c r="O221" s="84"/>
      <c r="P221" s="217">
        <f>O221*H221</f>
        <v>0</v>
      </c>
      <c r="Q221" s="217">
        <v>0.0066</v>
      </c>
      <c r="R221" s="217">
        <f>Q221*H221</f>
        <v>0.0132</v>
      </c>
      <c r="S221" s="217">
        <v>0</v>
      </c>
      <c r="T221" s="21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9" t="s">
        <v>138</v>
      </c>
      <c r="AT221" s="219" t="s">
        <v>134</v>
      </c>
      <c r="AU221" s="219" t="s">
        <v>86</v>
      </c>
      <c r="AY221" s="17" t="s">
        <v>132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7" t="s">
        <v>83</v>
      </c>
      <c r="BK221" s="220">
        <f>ROUND(I221*H221,2)</f>
        <v>0</v>
      </c>
      <c r="BL221" s="17" t="s">
        <v>138</v>
      </c>
      <c r="BM221" s="219" t="s">
        <v>636</v>
      </c>
    </row>
    <row r="222" s="2" customFormat="1" ht="21.75" customHeight="1">
      <c r="A222" s="38"/>
      <c r="B222" s="39"/>
      <c r="C222" s="257" t="s">
        <v>637</v>
      </c>
      <c r="D222" s="257" t="s">
        <v>387</v>
      </c>
      <c r="E222" s="258" t="s">
        <v>638</v>
      </c>
      <c r="F222" s="259" t="s">
        <v>639</v>
      </c>
      <c r="G222" s="260" t="s">
        <v>269</v>
      </c>
      <c r="H222" s="261">
        <v>1</v>
      </c>
      <c r="I222" s="262"/>
      <c r="J222" s="263">
        <f>ROUND(I222*H222,2)</f>
        <v>0</v>
      </c>
      <c r="K222" s="264"/>
      <c r="L222" s="265"/>
      <c r="M222" s="266" t="s">
        <v>19</v>
      </c>
      <c r="N222" s="267" t="s">
        <v>46</v>
      </c>
      <c r="O222" s="84"/>
      <c r="P222" s="217">
        <f>O222*H222</f>
        <v>0</v>
      </c>
      <c r="Q222" s="217">
        <v>0.032000000000000001</v>
      </c>
      <c r="R222" s="217">
        <f>Q222*H222</f>
        <v>0.032000000000000001</v>
      </c>
      <c r="S222" s="217">
        <v>0</v>
      </c>
      <c r="T222" s="21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9" t="s">
        <v>173</v>
      </c>
      <c r="AT222" s="219" t="s">
        <v>387</v>
      </c>
      <c r="AU222" s="219" t="s">
        <v>86</v>
      </c>
      <c r="AY222" s="17" t="s">
        <v>132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7" t="s">
        <v>83</v>
      </c>
      <c r="BK222" s="220">
        <f>ROUND(I222*H222,2)</f>
        <v>0</v>
      </c>
      <c r="BL222" s="17" t="s">
        <v>138</v>
      </c>
      <c r="BM222" s="219" t="s">
        <v>640</v>
      </c>
    </row>
    <row r="223" s="13" customFormat="1">
      <c r="A223" s="13"/>
      <c r="B223" s="221"/>
      <c r="C223" s="222"/>
      <c r="D223" s="223" t="s">
        <v>140</v>
      </c>
      <c r="E223" s="224" t="s">
        <v>19</v>
      </c>
      <c r="F223" s="225" t="s">
        <v>611</v>
      </c>
      <c r="G223" s="222"/>
      <c r="H223" s="226">
        <v>1</v>
      </c>
      <c r="I223" s="227"/>
      <c r="J223" s="222"/>
      <c r="K223" s="222"/>
      <c r="L223" s="228"/>
      <c r="M223" s="229"/>
      <c r="N223" s="230"/>
      <c r="O223" s="230"/>
      <c r="P223" s="230"/>
      <c r="Q223" s="230"/>
      <c r="R223" s="230"/>
      <c r="S223" s="230"/>
      <c r="T223" s="23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2" t="s">
        <v>140</v>
      </c>
      <c r="AU223" s="232" t="s">
        <v>86</v>
      </c>
      <c r="AV223" s="13" t="s">
        <v>86</v>
      </c>
      <c r="AW223" s="13" t="s">
        <v>36</v>
      </c>
      <c r="AX223" s="13" t="s">
        <v>75</v>
      </c>
      <c r="AY223" s="232" t="s">
        <v>132</v>
      </c>
    </row>
    <row r="224" s="15" customFormat="1">
      <c r="A224" s="15"/>
      <c r="B224" s="243"/>
      <c r="C224" s="244"/>
      <c r="D224" s="223" t="s">
        <v>140</v>
      </c>
      <c r="E224" s="245" t="s">
        <v>19</v>
      </c>
      <c r="F224" s="246" t="s">
        <v>212</v>
      </c>
      <c r="G224" s="244"/>
      <c r="H224" s="247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3" t="s">
        <v>140</v>
      </c>
      <c r="AU224" s="253" t="s">
        <v>86</v>
      </c>
      <c r="AV224" s="15" t="s">
        <v>138</v>
      </c>
      <c r="AW224" s="15" t="s">
        <v>36</v>
      </c>
      <c r="AX224" s="15" t="s">
        <v>83</v>
      </c>
      <c r="AY224" s="253" t="s">
        <v>132</v>
      </c>
    </row>
    <row r="225" s="2" customFormat="1" ht="21.75" customHeight="1">
      <c r="A225" s="38"/>
      <c r="B225" s="39"/>
      <c r="C225" s="257" t="s">
        <v>641</v>
      </c>
      <c r="D225" s="257" t="s">
        <v>387</v>
      </c>
      <c r="E225" s="258" t="s">
        <v>642</v>
      </c>
      <c r="F225" s="259" t="s">
        <v>643</v>
      </c>
      <c r="G225" s="260" t="s">
        <v>269</v>
      </c>
      <c r="H225" s="261">
        <v>1</v>
      </c>
      <c r="I225" s="262"/>
      <c r="J225" s="263">
        <f>ROUND(I225*H225,2)</f>
        <v>0</v>
      </c>
      <c r="K225" s="264"/>
      <c r="L225" s="265"/>
      <c r="M225" s="266" t="s">
        <v>19</v>
      </c>
      <c r="N225" s="267" t="s">
        <v>46</v>
      </c>
      <c r="O225" s="84"/>
      <c r="P225" s="217">
        <f>O225*H225</f>
        <v>0</v>
      </c>
      <c r="Q225" s="217">
        <v>0.060999999999999999</v>
      </c>
      <c r="R225" s="217">
        <f>Q225*H225</f>
        <v>0.060999999999999999</v>
      </c>
      <c r="S225" s="217">
        <v>0</v>
      </c>
      <c r="T225" s="21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9" t="s">
        <v>173</v>
      </c>
      <c r="AT225" s="219" t="s">
        <v>387</v>
      </c>
      <c r="AU225" s="219" t="s">
        <v>86</v>
      </c>
      <c r="AY225" s="17" t="s">
        <v>132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7" t="s">
        <v>83</v>
      </c>
      <c r="BK225" s="220">
        <f>ROUND(I225*H225,2)</f>
        <v>0</v>
      </c>
      <c r="BL225" s="17" t="s">
        <v>138</v>
      </c>
      <c r="BM225" s="219" t="s">
        <v>644</v>
      </c>
    </row>
    <row r="226" s="13" customFormat="1">
      <c r="A226" s="13"/>
      <c r="B226" s="221"/>
      <c r="C226" s="222"/>
      <c r="D226" s="223" t="s">
        <v>140</v>
      </c>
      <c r="E226" s="224" t="s">
        <v>19</v>
      </c>
      <c r="F226" s="225" t="s">
        <v>610</v>
      </c>
      <c r="G226" s="222"/>
      <c r="H226" s="226">
        <v>1</v>
      </c>
      <c r="I226" s="227"/>
      <c r="J226" s="222"/>
      <c r="K226" s="222"/>
      <c r="L226" s="228"/>
      <c r="M226" s="229"/>
      <c r="N226" s="230"/>
      <c r="O226" s="230"/>
      <c r="P226" s="230"/>
      <c r="Q226" s="230"/>
      <c r="R226" s="230"/>
      <c r="S226" s="230"/>
      <c r="T226" s="23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2" t="s">
        <v>140</v>
      </c>
      <c r="AU226" s="232" t="s">
        <v>86</v>
      </c>
      <c r="AV226" s="13" t="s">
        <v>86</v>
      </c>
      <c r="AW226" s="13" t="s">
        <v>36</v>
      </c>
      <c r="AX226" s="13" t="s">
        <v>83</v>
      </c>
      <c r="AY226" s="232" t="s">
        <v>132</v>
      </c>
    </row>
    <row r="227" s="2" customFormat="1" ht="21.75" customHeight="1">
      <c r="A227" s="38"/>
      <c r="B227" s="39"/>
      <c r="C227" s="207" t="s">
        <v>645</v>
      </c>
      <c r="D227" s="207" t="s">
        <v>134</v>
      </c>
      <c r="E227" s="208" t="s">
        <v>646</v>
      </c>
      <c r="F227" s="209" t="s">
        <v>647</v>
      </c>
      <c r="G227" s="210" t="s">
        <v>269</v>
      </c>
      <c r="H227" s="211">
        <v>2</v>
      </c>
      <c r="I227" s="212"/>
      <c r="J227" s="213">
        <f>ROUND(I227*H227,2)</f>
        <v>0</v>
      </c>
      <c r="K227" s="214"/>
      <c r="L227" s="44"/>
      <c r="M227" s="215" t="s">
        <v>19</v>
      </c>
      <c r="N227" s="216" t="s">
        <v>46</v>
      </c>
      <c r="O227" s="84"/>
      <c r="P227" s="217">
        <f>O227*H227</f>
        <v>0</v>
      </c>
      <c r="Q227" s="217">
        <v>0.21734000000000001</v>
      </c>
      <c r="R227" s="217">
        <f>Q227*H227</f>
        <v>0.43468000000000001</v>
      </c>
      <c r="S227" s="217">
        <v>0</v>
      </c>
      <c r="T227" s="21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9" t="s">
        <v>138</v>
      </c>
      <c r="AT227" s="219" t="s">
        <v>134</v>
      </c>
      <c r="AU227" s="219" t="s">
        <v>86</v>
      </c>
      <c r="AY227" s="17" t="s">
        <v>132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7" t="s">
        <v>83</v>
      </c>
      <c r="BK227" s="220">
        <f>ROUND(I227*H227,2)</f>
        <v>0</v>
      </c>
      <c r="BL227" s="17" t="s">
        <v>138</v>
      </c>
      <c r="BM227" s="219" t="s">
        <v>648</v>
      </c>
    </row>
    <row r="228" s="2" customFormat="1" ht="16.5" customHeight="1">
      <c r="A228" s="38"/>
      <c r="B228" s="39"/>
      <c r="C228" s="257" t="s">
        <v>649</v>
      </c>
      <c r="D228" s="257" t="s">
        <v>387</v>
      </c>
      <c r="E228" s="258" t="s">
        <v>650</v>
      </c>
      <c r="F228" s="259" t="s">
        <v>651</v>
      </c>
      <c r="G228" s="260" t="s">
        <v>631</v>
      </c>
      <c r="H228" s="261">
        <v>1</v>
      </c>
      <c r="I228" s="262"/>
      <c r="J228" s="263">
        <f>ROUND(I228*H228,2)</f>
        <v>0</v>
      </c>
      <c r="K228" s="264"/>
      <c r="L228" s="265"/>
      <c r="M228" s="266" t="s">
        <v>19</v>
      </c>
      <c r="N228" s="267" t="s">
        <v>46</v>
      </c>
      <c r="O228" s="84"/>
      <c r="P228" s="217">
        <f>O228*H228</f>
        <v>0</v>
      </c>
      <c r="Q228" s="217">
        <v>0.060999999999999999</v>
      </c>
      <c r="R228" s="217">
        <f>Q228*H228</f>
        <v>0.060999999999999999</v>
      </c>
      <c r="S228" s="217">
        <v>0</v>
      </c>
      <c r="T228" s="21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9" t="s">
        <v>173</v>
      </c>
      <c r="AT228" s="219" t="s">
        <v>387</v>
      </c>
      <c r="AU228" s="219" t="s">
        <v>86</v>
      </c>
      <c r="AY228" s="17" t="s">
        <v>132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7" t="s">
        <v>83</v>
      </c>
      <c r="BK228" s="220">
        <f>ROUND(I228*H228,2)</f>
        <v>0</v>
      </c>
      <c r="BL228" s="17" t="s">
        <v>138</v>
      </c>
      <c r="BM228" s="219" t="s">
        <v>652</v>
      </c>
    </row>
    <row r="229" s="2" customFormat="1" ht="16.5" customHeight="1">
      <c r="A229" s="38"/>
      <c r="B229" s="39"/>
      <c r="C229" s="257" t="s">
        <v>653</v>
      </c>
      <c r="D229" s="257" t="s">
        <v>387</v>
      </c>
      <c r="E229" s="258" t="s">
        <v>654</v>
      </c>
      <c r="F229" s="259" t="s">
        <v>655</v>
      </c>
      <c r="G229" s="260" t="s">
        <v>631</v>
      </c>
      <c r="H229" s="261">
        <v>1</v>
      </c>
      <c r="I229" s="262"/>
      <c r="J229" s="263">
        <f>ROUND(I229*H229,2)</f>
        <v>0</v>
      </c>
      <c r="K229" s="264"/>
      <c r="L229" s="265"/>
      <c r="M229" s="266" t="s">
        <v>19</v>
      </c>
      <c r="N229" s="267" t="s">
        <v>46</v>
      </c>
      <c r="O229" s="84"/>
      <c r="P229" s="217">
        <f>O229*H229</f>
        <v>0</v>
      </c>
      <c r="Q229" s="217">
        <v>0.068000000000000005</v>
      </c>
      <c r="R229" s="217">
        <f>Q229*H229</f>
        <v>0.068000000000000005</v>
      </c>
      <c r="S229" s="217">
        <v>0</v>
      </c>
      <c r="T229" s="21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9" t="s">
        <v>173</v>
      </c>
      <c r="AT229" s="219" t="s">
        <v>387</v>
      </c>
      <c r="AU229" s="219" t="s">
        <v>86</v>
      </c>
      <c r="AY229" s="17" t="s">
        <v>132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7" t="s">
        <v>83</v>
      </c>
      <c r="BK229" s="220">
        <f>ROUND(I229*H229,2)</f>
        <v>0</v>
      </c>
      <c r="BL229" s="17" t="s">
        <v>138</v>
      </c>
      <c r="BM229" s="219" t="s">
        <v>656</v>
      </c>
    </row>
    <row r="230" s="2" customFormat="1" ht="16.5" customHeight="1">
      <c r="A230" s="38"/>
      <c r="B230" s="39"/>
      <c r="C230" s="257" t="s">
        <v>657</v>
      </c>
      <c r="D230" s="257" t="s">
        <v>387</v>
      </c>
      <c r="E230" s="258" t="s">
        <v>658</v>
      </c>
      <c r="F230" s="259" t="s">
        <v>659</v>
      </c>
      <c r="G230" s="260" t="s">
        <v>269</v>
      </c>
      <c r="H230" s="261">
        <v>1</v>
      </c>
      <c r="I230" s="262"/>
      <c r="J230" s="263">
        <f>ROUND(I230*H230,2)</f>
        <v>0</v>
      </c>
      <c r="K230" s="264"/>
      <c r="L230" s="265"/>
      <c r="M230" s="266" t="s">
        <v>19</v>
      </c>
      <c r="N230" s="267" t="s">
        <v>46</v>
      </c>
      <c r="O230" s="84"/>
      <c r="P230" s="217">
        <f>O230*H230</f>
        <v>0</v>
      </c>
      <c r="Q230" s="217">
        <v>0.0040000000000000001</v>
      </c>
      <c r="R230" s="217">
        <f>Q230*H230</f>
        <v>0.0040000000000000001</v>
      </c>
      <c r="S230" s="217">
        <v>0</v>
      </c>
      <c r="T230" s="21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9" t="s">
        <v>173</v>
      </c>
      <c r="AT230" s="219" t="s">
        <v>387</v>
      </c>
      <c r="AU230" s="219" t="s">
        <v>86</v>
      </c>
      <c r="AY230" s="17" t="s">
        <v>132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7" t="s">
        <v>83</v>
      </c>
      <c r="BK230" s="220">
        <f>ROUND(I230*H230,2)</f>
        <v>0</v>
      </c>
      <c r="BL230" s="17" t="s">
        <v>138</v>
      </c>
      <c r="BM230" s="219" t="s">
        <v>660</v>
      </c>
    </row>
    <row r="231" s="13" customFormat="1">
      <c r="A231" s="13"/>
      <c r="B231" s="221"/>
      <c r="C231" s="222"/>
      <c r="D231" s="223" t="s">
        <v>140</v>
      </c>
      <c r="E231" s="224" t="s">
        <v>19</v>
      </c>
      <c r="F231" s="225" t="s">
        <v>611</v>
      </c>
      <c r="G231" s="222"/>
      <c r="H231" s="226">
        <v>1</v>
      </c>
      <c r="I231" s="227"/>
      <c r="J231" s="222"/>
      <c r="K231" s="222"/>
      <c r="L231" s="228"/>
      <c r="M231" s="229"/>
      <c r="N231" s="230"/>
      <c r="O231" s="230"/>
      <c r="P231" s="230"/>
      <c r="Q231" s="230"/>
      <c r="R231" s="230"/>
      <c r="S231" s="230"/>
      <c r="T231" s="23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2" t="s">
        <v>140</v>
      </c>
      <c r="AU231" s="232" t="s">
        <v>86</v>
      </c>
      <c r="AV231" s="13" t="s">
        <v>86</v>
      </c>
      <c r="AW231" s="13" t="s">
        <v>36</v>
      </c>
      <c r="AX231" s="13" t="s">
        <v>75</v>
      </c>
      <c r="AY231" s="232" t="s">
        <v>132</v>
      </c>
    </row>
    <row r="232" s="15" customFormat="1">
      <c r="A232" s="15"/>
      <c r="B232" s="243"/>
      <c r="C232" s="244"/>
      <c r="D232" s="223" t="s">
        <v>140</v>
      </c>
      <c r="E232" s="245" t="s">
        <v>19</v>
      </c>
      <c r="F232" s="246" t="s">
        <v>212</v>
      </c>
      <c r="G232" s="244"/>
      <c r="H232" s="247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3" t="s">
        <v>140</v>
      </c>
      <c r="AU232" s="253" t="s">
        <v>86</v>
      </c>
      <c r="AV232" s="15" t="s">
        <v>138</v>
      </c>
      <c r="AW232" s="15" t="s">
        <v>36</v>
      </c>
      <c r="AX232" s="15" t="s">
        <v>83</v>
      </c>
      <c r="AY232" s="253" t="s">
        <v>132</v>
      </c>
    </row>
    <row r="233" s="2" customFormat="1" ht="16.5" customHeight="1">
      <c r="A233" s="38"/>
      <c r="B233" s="39"/>
      <c r="C233" s="257" t="s">
        <v>661</v>
      </c>
      <c r="D233" s="257" t="s">
        <v>387</v>
      </c>
      <c r="E233" s="258" t="s">
        <v>662</v>
      </c>
      <c r="F233" s="259" t="s">
        <v>663</v>
      </c>
      <c r="G233" s="260" t="s">
        <v>269</v>
      </c>
      <c r="H233" s="261">
        <v>1</v>
      </c>
      <c r="I233" s="262"/>
      <c r="J233" s="263">
        <f>ROUND(I233*H233,2)</f>
        <v>0</v>
      </c>
      <c r="K233" s="264"/>
      <c r="L233" s="265"/>
      <c r="M233" s="266" t="s">
        <v>19</v>
      </c>
      <c r="N233" s="267" t="s">
        <v>46</v>
      </c>
      <c r="O233" s="84"/>
      <c r="P233" s="217">
        <f>O233*H233</f>
        <v>0</v>
      </c>
      <c r="Q233" s="217">
        <v>0.0040000000000000001</v>
      </c>
      <c r="R233" s="217">
        <f>Q233*H233</f>
        <v>0.0040000000000000001</v>
      </c>
      <c r="S233" s="217">
        <v>0</v>
      </c>
      <c r="T233" s="21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9" t="s">
        <v>173</v>
      </c>
      <c r="AT233" s="219" t="s">
        <v>387</v>
      </c>
      <c r="AU233" s="219" t="s">
        <v>86</v>
      </c>
      <c r="AY233" s="17" t="s">
        <v>132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7" t="s">
        <v>83</v>
      </c>
      <c r="BK233" s="220">
        <f>ROUND(I233*H233,2)</f>
        <v>0</v>
      </c>
      <c r="BL233" s="17" t="s">
        <v>138</v>
      </c>
      <c r="BM233" s="219" t="s">
        <v>664</v>
      </c>
    </row>
    <row r="234" s="13" customFormat="1">
      <c r="A234" s="13"/>
      <c r="B234" s="221"/>
      <c r="C234" s="222"/>
      <c r="D234" s="223" t="s">
        <v>140</v>
      </c>
      <c r="E234" s="224" t="s">
        <v>19</v>
      </c>
      <c r="F234" s="225" t="s">
        <v>610</v>
      </c>
      <c r="G234" s="222"/>
      <c r="H234" s="226">
        <v>1</v>
      </c>
      <c r="I234" s="227"/>
      <c r="J234" s="222"/>
      <c r="K234" s="222"/>
      <c r="L234" s="228"/>
      <c r="M234" s="229"/>
      <c r="N234" s="230"/>
      <c r="O234" s="230"/>
      <c r="P234" s="230"/>
      <c r="Q234" s="230"/>
      <c r="R234" s="230"/>
      <c r="S234" s="230"/>
      <c r="T234" s="23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2" t="s">
        <v>140</v>
      </c>
      <c r="AU234" s="232" t="s">
        <v>86</v>
      </c>
      <c r="AV234" s="13" t="s">
        <v>86</v>
      </c>
      <c r="AW234" s="13" t="s">
        <v>36</v>
      </c>
      <c r="AX234" s="13" t="s">
        <v>75</v>
      </c>
      <c r="AY234" s="232" t="s">
        <v>132</v>
      </c>
    </row>
    <row r="235" s="15" customFormat="1">
      <c r="A235" s="15"/>
      <c r="B235" s="243"/>
      <c r="C235" s="244"/>
      <c r="D235" s="223" t="s">
        <v>140</v>
      </c>
      <c r="E235" s="245" t="s">
        <v>19</v>
      </c>
      <c r="F235" s="246" t="s">
        <v>212</v>
      </c>
      <c r="G235" s="244"/>
      <c r="H235" s="247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3" t="s">
        <v>140</v>
      </c>
      <c r="AU235" s="253" t="s">
        <v>86</v>
      </c>
      <c r="AV235" s="15" t="s">
        <v>138</v>
      </c>
      <c r="AW235" s="15" t="s">
        <v>36</v>
      </c>
      <c r="AX235" s="15" t="s">
        <v>83</v>
      </c>
      <c r="AY235" s="253" t="s">
        <v>132</v>
      </c>
    </row>
    <row r="236" s="12" customFormat="1" ht="22.8" customHeight="1">
      <c r="A236" s="12"/>
      <c r="B236" s="191"/>
      <c r="C236" s="192"/>
      <c r="D236" s="193" t="s">
        <v>74</v>
      </c>
      <c r="E236" s="205" t="s">
        <v>178</v>
      </c>
      <c r="F236" s="205" t="s">
        <v>189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SUM(P237:P264)</f>
        <v>0</v>
      </c>
      <c r="Q236" s="199"/>
      <c r="R236" s="200">
        <f>SUM(R237:R264)</f>
        <v>12.010958899999999</v>
      </c>
      <c r="S236" s="199"/>
      <c r="T236" s="201">
        <f>SUM(T237:T264)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83</v>
      </c>
      <c r="AT236" s="203" t="s">
        <v>74</v>
      </c>
      <c r="AU236" s="203" t="s">
        <v>83</v>
      </c>
      <c r="AY236" s="202" t="s">
        <v>132</v>
      </c>
      <c r="BK236" s="204">
        <f>SUM(BK237:BK264)</f>
        <v>0</v>
      </c>
    </row>
    <row r="237" s="2" customFormat="1" ht="66.75" customHeight="1">
      <c r="A237" s="38"/>
      <c r="B237" s="39"/>
      <c r="C237" s="207" t="s">
        <v>665</v>
      </c>
      <c r="D237" s="207" t="s">
        <v>134</v>
      </c>
      <c r="E237" s="208" t="s">
        <v>666</v>
      </c>
      <c r="F237" s="209" t="s">
        <v>667</v>
      </c>
      <c r="G237" s="210" t="s">
        <v>631</v>
      </c>
      <c r="H237" s="211">
        <v>2</v>
      </c>
      <c r="I237" s="212"/>
      <c r="J237" s="213">
        <f>ROUND(I237*H237,2)</f>
        <v>0</v>
      </c>
      <c r="K237" s="214"/>
      <c r="L237" s="44"/>
      <c r="M237" s="215" t="s">
        <v>19</v>
      </c>
      <c r="N237" s="216" t="s">
        <v>46</v>
      </c>
      <c r="O237" s="84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9" t="s">
        <v>138</v>
      </c>
      <c r="AT237" s="219" t="s">
        <v>134</v>
      </c>
      <c r="AU237" s="219" t="s">
        <v>86</v>
      </c>
      <c r="AY237" s="17" t="s">
        <v>132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7" t="s">
        <v>83</v>
      </c>
      <c r="BK237" s="220">
        <f>ROUND(I237*H237,2)</f>
        <v>0</v>
      </c>
      <c r="BL237" s="17" t="s">
        <v>138</v>
      </c>
      <c r="BM237" s="219" t="s">
        <v>668</v>
      </c>
    </row>
    <row r="238" s="13" customFormat="1">
      <c r="A238" s="13"/>
      <c r="B238" s="221"/>
      <c r="C238" s="222"/>
      <c r="D238" s="223" t="s">
        <v>140</v>
      </c>
      <c r="E238" s="224" t="s">
        <v>19</v>
      </c>
      <c r="F238" s="225" t="s">
        <v>669</v>
      </c>
      <c r="G238" s="222"/>
      <c r="H238" s="226">
        <v>2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2" t="s">
        <v>140</v>
      </c>
      <c r="AU238" s="232" t="s">
        <v>86</v>
      </c>
      <c r="AV238" s="13" t="s">
        <v>86</v>
      </c>
      <c r="AW238" s="13" t="s">
        <v>36</v>
      </c>
      <c r="AX238" s="13" t="s">
        <v>83</v>
      </c>
      <c r="AY238" s="232" t="s">
        <v>132</v>
      </c>
    </row>
    <row r="239" s="2" customFormat="1" ht="44.25" customHeight="1">
      <c r="A239" s="38"/>
      <c r="B239" s="39"/>
      <c r="C239" s="207" t="s">
        <v>670</v>
      </c>
      <c r="D239" s="207" t="s">
        <v>134</v>
      </c>
      <c r="E239" s="208" t="s">
        <v>671</v>
      </c>
      <c r="F239" s="209" t="s">
        <v>672</v>
      </c>
      <c r="G239" s="210" t="s">
        <v>144</v>
      </c>
      <c r="H239" s="211">
        <v>6</v>
      </c>
      <c r="I239" s="212"/>
      <c r="J239" s="213">
        <f>ROUND(I239*H239,2)</f>
        <v>0</v>
      </c>
      <c r="K239" s="214"/>
      <c r="L239" s="44"/>
      <c r="M239" s="215" t="s">
        <v>19</v>
      </c>
      <c r="N239" s="216" t="s">
        <v>46</v>
      </c>
      <c r="O239" s="84"/>
      <c r="P239" s="217">
        <f>O239*H239</f>
        <v>0</v>
      </c>
      <c r="Q239" s="217">
        <v>0.15540000000000001</v>
      </c>
      <c r="R239" s="217">
        <f>Q239*H239</f>
        <v>0.93240000000000012</v>
      </c>
      <c r="S239" s="217">
        <v>0</v>
      </c>
      <c r="T239" s="21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9" t="s">
        <v>138</v>
      </c>
      <c r="AT239" s="219" t="s">
        <v>134</v>
      </c>
      <c r="AU239" s="219" t="s">
        <v>86</v>
      </c>
      <c r="AY239" s="17" t="s">
        <v>132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7" t="s">
        <v>83</v>
      </c>
      <c r="BK239" s="220">
        <f>ROUND(I239*H239,2)</f>
        <v>0</v>
      </c>
      <c r="BL239" s="17" t="s">
        <v>138</v>
      </c>
      <c r="BM239" s="219" t="s">
        <v>673</v>
      </c>
    </row>
    <row r="240" s="13" customFormat="1">
      <c r="A240" s="13"/>
      <c r="B240" s="221"/>
      <c r="C240" s="222"/>
      <c r="D240" s="223" t="s">
        <v>140</v>
      </c>
      <c r="E240" s="224" t="s">
        <v>19</v>
      </c>
      <c r="F240" s="225" t="s">
        <v>674</v>
      </c>
      <c r="G240" s="222"/>
      <c r="H240" s="226">
        <v>6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2" t="s">
        <v>140</v>
      </c>
      <c r="AU240" s="232" t="s">
        <v>86</v>
      </c>
      <c r="AV240" s="13" t="s">
        <v>86</v>
      </c>
      <c r="AW240" s="13" t="s">
        <v>36</v>
      </c>
      <c r="AX240" s="13" t="s">
        <v>83</v>
      </c>
      <c r="AY240" s="232" t="s">
        <v>132</v>
      </c>
    </row>
    <row r="241" s="2" customFormat="1" ht="16.5" customHeight="1">
      <c r="A241" s="38"/>
      <c r="B241" s="39"/>
      <c r="C241" s="257" t="s">
        <v>675</v>
      </c>
      <c r="D241" s="257" t="s">
        <v>387</v>
      </c>
      <c r="E241" s="258" t="s">
        <v>676</v>
      </c>
      <c r="F241" s="259" t="s">
        <v>677</v>
      </c>
      <c r="G241" s="260" t="s">
        <v>144</v>
      </c>
      <c r="H241" s="261">
        <v>6</v>
      </c>
      <c r="I241" s="262"/>
      <c r="J241" s="263">
        <f>ROUND(I241*H241,2)</f>
        <v>0</v>
      </c>
      <c r="K241" s="264"/>
      <c r="L241" s="265"/>
      <c r="M241" s="266" t="s">
        <v>19</v>
      </c>
      <c r="N241" s="267" t="s">
        <v>46</v>
      </c>
      <c r="O241" s="84"/>
      <c r="P241" s="217">
        <f>O241*H241</f>
        <v>0</v>
      </c>
      <c r="Q241" s="217">
        <v>0.10199999999999999</v>
      </c>
      <c r="R241" s="217">
        <f>Q241*H241</f>
        <v>0.61199999999999999</v>
      </c>
      <c r="S241" s="217">
        <v>0</v>
      </c>
      <c r="T241" s="21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9" t="s">
        <v>173</v>
      </c>
      <c r="AT241" s="219" t="s">
        <v>387</v>
      </c>
      <c r="AU241" s="219" t="s">
        <v>86</v>
      </c>
      <c r="AY241" s="17" t="s">
        <v>132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7" t="s">
        <v>83</v>
      </c>
      <c r="BK241" s="220">
        <f>ROUND(I241*H241,2)</f>
        <v>0</v>
      </c>
      <c r="BL241" s="17" t="s">
        <v>138</v>
      </c>
      <c r="BM241" s="219" t="s">
        <v>678</v>
      </c>
    </row>
    <row r="242" s="2" customFormat="1" ht="55.5" customHeight="1">
      <c r="A242" s="38"/>
      <c r="B242" s="39"/>
      <c r="C242" s="207" t="s">
        <v>679</v>
      </c>
      <c r="D242" s="207" t="s">
        <v>134</v>
      </c>
      <c r="E242" s="208" t="s">
        <v>680</v>
      </c>
      <c r="F242" s="209" t="s">
        <v>681</v>
      </c>
      <c r="G242" s="210" t="s">
        <v>144</v>
      </c>
      <c r="H242" s="211">
        <v>22</v>
      </c>
      <c r="I242" s="212"/>
      <c r="J242" s="213">
        <f>ROUND(I242*H242,2)</f>
        <v>0</v>
      </c>
      <c r="K242" s="214"/>
      <c r="L242" s="44"/>
      <c r="M242" s="215" t="s">
        <v>19</v>
      </c>
      <c r="N242" s="216" t="s">
        <v>46</v>
      </c>
      <c r="O242" s="84"/>
      <c r="P242" s="217">
        <f>O242*H242</f>
        <v>0</v>
      </c>
      <c r="Q242" s="217">
        <v>0.12095</v>
      </c>
      <c r="R242" s="217">
        <f>Q242*H242</f>
        <v>2.6608999999999998</v>
      </c>
      <c r="S242" s="217">
        <v>0</v>
      </c>
      <c r="T242" s="21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9" t="s">
        <v>138</v>
      </c>
      <c r="AT242" s="219" t="s">
        <v>134</v>
      </c>
      <c r="AU242" s="219" t="s">
        <v>86</v>
      </c>
      <c r="AY242" s="17" t="s">
        <v>132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7" t="s">
        <v>83</v>
      </c>
      <c r="BK242" s="220">
        <f>ROUND(I242*H242,2)</f>
        <v>0</v>
      </c>
      <c r="BL242" s="17" t="s">
        <v>138</v>
      </c>
      <c r="BM242" s="219" t="s">
        <v>682</v>
      </c>
    </row>
    <row r="243" s="13" customFormat="1">
      <c r="A243" s="13"/>
      <c r="B243" s="221"/>
      <c r="C243" s="222"/>
      <c r="D243" s="223" t="s">
        <v>140</v>
      </c>
      <c r="E243" s="224" t="s">
        <v>19</v>
      </c>
      <c r="F243" s="225" t="s">
        <v>683</v>
      </c>
      <c r="G243" s="222"/>
      <c r="H243" s="226">
        <v>22</v>
      </c>
      <c r="I243" s="227"/>
      <c r="J243" s="222"/>
      <c r="K243" s="222"/>
      <c r="L243" s="228"/>
      <c r="M243" s="229"/>
      <c r="N243" s="230"/>
      <c r="O243" s="230"/>
      <c r="P243" s="230"/>
      <c r="Q243" s="230"/>
      <c r="R243" s="230"/>
      <c r="S243" s="230"/>
      <c r="T243" s="23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2" t="s">
        <v>140</v>
      </c>
      <c r="AU243" s="232" t="s">
        <v>86</v>
      </c>
      <c r="AV243" s="13" t="s">
        <v>86</v>
      </c>
      <c r="AW243" s="13" t="s">
        <v>36</v>
      </c>
      <c r="AX243" s="13" t="s">
        <v>83</v>
      </c>
      <c r="AY243" s="232" t="s">
        <v>132</v>
      </c>
    </row>
    <row r="244" s="2" customFormat="1" ht="16.5" customHeight="1">
      <c r="A244" s="38"/>
      <c r="B244" s="39"/>
      <c r="C244" s="257" t="s">
        <v>684</v>
      </c>
      <c r="D244" s="257" t="s">
        <v>387</v>
      </c>
      <c r="E244" s="258" t="s">
        <v>685</v>
      </c>
      <c r="F244" s="259" t="s">
        <v>686</v>
      </c>
      <c r="G244" s="260" t="s">
        <v>144</v>
      </c>
      <c r="H244" s="261">
        <v>22.440000000000001</v>
      </c>
      <c r="I244" s="262"/>
      <c r="J244" s="263">
        <f>ROUND(I244*H244,2)</f>
        <v>0</v>
      </c>
      <c r="K244" s="264"/>
      <c r="L244" s="265"/>
      <c r="M244" s="266" t="s">
        <v>19</v>
      </c>
      <c r="N244" s="267" t="s">
        <v>46</v>
      </c>
      <c r="O244" s="84"/>
      <c r="P244" s="217">
        <f>O244*H244</f>
        <v>0</v>
      </c>
      <c r="Q244" s="217">
        <v>0.056000000000000001</v>
      </c>
      <c r="R244" s="217">
        <f>Q244*H244</f>
        <v>1.2566400000000002</v>
      </c>
      <c r="S244" s="217">
        <v>0</v>
      </c>
      <c r="T244" s="21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9" t="s">
        <v>173</v>
      </c>
      <c r="AT244" s="219" t="s">
        <v>387</v>
      </c>
      <c r="AU244" s="219" t="s">
        <v>86</v>
      </c>
      <c r="AY244" s="17" t="s">
        <v>132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7" t="s">
        <v>83</v>
      </c>
      <c r="BK244" s="220">
        <f>ROUND(I244*H244,2)</f>
        <v>0</v>
      </c>
      <c r="BL244" s="17" t="s">
        <v>138</v>
      </c>
      <c r="BM244" s="219" t="s">
        <v>687</v>
      </c>
    </row>
    <row r="245" s="13" customFormat="1">
      <c r="A245" s="13"/>
      <c r="B245" s="221"/>
      <c r="C245" s="222"/>
      <c r="D245" s="223" t="s">
        <v>140</v>
      </c>
      <c r="E245" s="222"/>
      <c r="F245" s="225" t="s">
        <v>688</v>
      </c>
      <c r="G245" s="222"/>
      <c r="H245" s="226">
        <v>22.440000000000001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2" t="s">
        <v>140</v>
      </c>
      <c r="AU245" s="232" t="s">
        <v>86</v>
      </c>
      <c r="AV245" s="13" t="s">
        <v>86</v>
      </c>
      <c r="AW245" s="13" t="s">
        <v>4</v>
      </c>
      <c r="AX245" s="13" t="s">
        <v>83</v>
      </c>
      <c r="AY245" s="232" t="s">
        <v>132</v>
      </c>
    </row>
    <row r="246" s="2" customFormat="1" ht="44.25" customHeight="1">
      <c r="A246" s="38"/>
      <c r="B246" s="39"/>
      <c r="C246" s="207" t="s">
        <v>689</v>
      </c>
      <c r="D246" s="207" t="s">
        <v>134</v>
      </c>
      <c r="E246" s="208" t="s">
        <v>690</v>
      </c>
      <c r="F246" s="209" t="s">
        <v>691</v>
      </c>
      <c r="G246" s="210" t="s">
        <v>144</v>
      </c>
      <c r="H246" s="211">
        <v>11</v>
      </c>
      <c r="I246" s="212"/>
      <c r="J246" s="213">
        <f>ROUND(I246*H246,2)</f>
        <v>0</v>
      </c>
      <c r="K246" s="214"/>
      <c r="L246" s="44"/>
      <c r="M246" s="215" t="s">
        <v>19</v>
      </c>
      <c r="N246" s="216" t="s">
        <v>46</v>
      </c>
      <c r="O246" s="84"/>
      <c r="P246" s="217">
        <f>O246*H246</f>
        <v>0</v>
      </c>
      <c r="Q246" s="217">
        <v>0.14066999999999999</v>
      </c>
      <c r="R246" s="217">
        <f>Q246*H246</f>
        <v>1.5473699999999999</v>
      </c>
      <c r="S246" s="217">
        <v>0</v>
      </c>
      <c r="T246" s="21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9" t="s">
        <v>138</v>
      </c>
      <c r="AT246" s="219" t="s">
        <v>134</v>
      </c>
      <c r="AU246" s="219" t="s">
        <v>86</v>
      </c>
      <c r="AY246" s="17" t="s">
        <v>132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7" t="s">
        <v>83</v>
      </c>
      <c r="BK246" s="220">
        <f>ROUND(I246*H246,2)</f>
        <v>0</v>
      </c>
      <c r="BL246" s="17" t="s">
        <v>138</v>
      </c>
      <c r="BM246" s="219" t="s">
        <v>692</v>
      </c>
    </row>
    <row r="247" s="13" customFormat="1">
      <c r="A247" s="13"/>
      <c r="B247" s="221"/>
      <c r="C247" s="222"/>
      <c r="D247" s="223" t="s">
        <v>140</v>
      </c>
      <c r="E247" s="224" t="s">
        <v>19</v>
      </c>
      <c r="F247" s="225" t="s">
        <v>693</v>
      </c>
      <c r="G247" s="222"/>
      <c r="H247" s="226">
        <v>11</v>
      </c>
      <c r="I247" s="227"/>
      <c r="J247" s="222"/>
      <c r="K247" s="222"/>
      <c r="L247" s="228"/>
      <c r="M247" s="229"/>
      <c r="N247" s="230"/>
      <c r="O247" s="230"/>
      <c r="P247" s="230"/>
      <c r="Q247" s="230"/>
      <c r="R247" s="230"/>
      <c r="S247" s="230"/>
      <c r="T247" s="23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2" t="s">
        <v>140</v>
      </c>
      <c r="AU247" s="232" t="s">
        <v>86</v>
      </c>
      <c r="AV247" s="13" t="s">
        <v>86</v>
      </c>
      <c r="AW247" s="13" t="s">
        <v>36</v>
      </c>
      <c r="AX247" s="13" t="s">
        <v>83</v>
      </c>
      <c r="AY247" s="232" t="s">
        <v>132</v>
      </c>
    </row>
    <row r="248" s="2" customFormat="1" ht="21.75" customHeight="1">
      <c r="A248" s="38"/>
      <c r="B248" s="39"/>
      <c r="C248" s="257" t="s">
        <v>694</v>
      </c>
      <c r="D248" s="257" t="s">
        <v>387</v>
      </c>
      <c r="E248" s="258" t="s">
        <v>695</v>
      </c>
      <c r="F248" s="259" t="s">
        <v>696</v>
      </c>
      <c r="G248" s="260" t="s">
        <v>144</v>
      </c>
      <c r="H248" s="261">
        <v>11</v>
      </c>
      <c r="I248" s="262"/>
      <c r="J248" s="263">
        <f>ROUND(I248*H248,2)</f>
        <v>0</v>
      </c>
      <c r="K248" s="264"/>
      <c r="L248" s="265"/>
      <c r="M248" s="266" t="s">
        <v>19</v>
      </c>
      <c r="N248" s="267" t="s">
        <v>46</v>
      </c>
      <c r="O248" s="84"/>
      <c r="P248" s="217">
        <f>O248*H248</f>
        <v>0</v>
      </c>
      <c r="Q248" s="217">
        <v>0.125</v>
      </c>
      <c r="R248" s="217">
        <f>Q248*H248</f>
        <v>1.375</v>
      </c>
      <c r="S248" s="217">
        <v>0</v>
      </c>
      <c r="T248" s="21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9" t="s">
        <v>173</v>
      </c>
      <c r="AT248" s="219" t="s">
        <v>387</v>
      </c>
      <c r="AU248" s="219" t="s">
        <v>86</v>
      </c>
      <c r="AY248" s="17" t="s">
        <v>132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7" t="s">
        <v>83</v>
      </c>
      <c r="BK248" s="220">
        <f>ROUND(I248*H248,2)</f>
        <v>0</v>
      </c>
      <c r="BL248" s="17" t="s">
        <v>138</v>
      </c>
      <c r="BM248" s="219" t="s">
        <v>697</v>
      </c>
    </row>
    <row r="249" s="2" customFormat="1" ht="21.75" customHeight="1">
      <c r="A249" s="38"/>
      <c r="B249" s="39"/>
      <c r="C249" s="207" t="s">
        <v>698</v>
      </c>
      <c r="D249" s="207" t="s">
        <v>134</v>
      </c>
      <c r="E249" s="208" t="s">
        <v>699</v>
      </c>
      <c r="F249" s="209" t="s">
        <v>700</v>
      </c>
      <c r="G249" s="210" t="s">
        <v>149</v>
      </c>
      <c r="H249" s="211">
        <v>1.395</v>
      </c>
      <c r="I249" s="212"/>
      <c r="J249" s="213">
        <f>ROUND(I249*H249,2)</f>
        <v>0</v>
      </c>
      <c r="K249" s="214"/>
      <c r="L249" s="44"/>
      <c r="M249" s="215" t="s">
        <v>19</v>
      </c>
      <c r="N249" s="216" t="s">
        <v>46</v>
      </c>
      <c r="O249" s="84"/>
      <c r="P249" s="217">
        <f>O249*H249</f>
        <v>0</v>
      </c>
      <c r="Q249" s="217">
        <v>2.2563399999999998</v>
      </c>
      <c r="R249" s="217">
        <f>Q249*H249</f>
        <v>3.1475942999999997</v>
      </c>
      <c r="S249" s="217">
        <v>0</v>
      </c>
      <c r="T249" s="21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9" t="s">
        <v>138</v>
      </c>
      <c r="AT249" s="219" t="s">
        <v>134</v>
      </c>
      <c r="AU249" s="219" t="s">
        <v>86</v>
      </c>
      <c r="AY249" s="17" t="s">
        <v>132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7" t="s">
        <v>83</v>
      </c>
      <c r="BK249" s="220">
        <f>ROUND(I249*H249,2)</f>
        <v>0</v>
      </c>
      <c r="BL249" s="17" t="s">
        <v>138</v>
      </c>
      <c r="BM249" s="219" t="s">
        <v>701</v>
      </c>
    </row>
    <row r="250" s="13" customFormat="1">
      <c r="A250" s="13"/>
      <c r="B250" s="221"/>
      <c r="C250" s="222"/>
      <c r="D250" s="223" t="s">
        <v>140</v>
      </c>
      <c r="E250" s="224" t="s">
        <v>19</v>
      </c>
      <c r="F250" s="225" t="s">
        <v>702</v>
      </c>
      <c r="G250" s="222"/>
      <c r="H250" s="226">
        <v>0.13500000000000001</v>
      </c>
      <c r="I250" s="227"/>
      <c r="J250" s="222"/>
      <c r="K250" s="222"/>
      <c r="L250" s="228"/>
      <c r="M250" s="229"/>
      <c r="N250" s="230"/>
      <c r="O250" s="230"/>
      <c r="P250" s="230"/>
      <c r="Q250" s="230"/>
      <c r="R250" s="230"/>
      <c r="S250" s="230"/>
      <c r="T250" s="23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2" t="s">
        <v>140</v>
      </c>
      <c r="AU250" s="232" t="s">
        <v>86</v>
      </c>
      <c r="AV250" s="13" t="s">
        <v>86</v>
      </c>
      <c r="AW250" s="13" t="s">
        <v>36</v>
      </c>
      <c r="AX250" s="13" t="s">
        <v>75</v>
      </c>
      <c r="AY250" s="232" t="s">
        <v>132</v>
      </c>
    </row>
    <row r="251" s="13" customFormat="1">
      <c r="A251" s="13"/>
      <c r="B251" s="221"/>
      <c r="C251" s="222"/>
      <c r="D251" s="223" t="s">
        <v>140</v>
      </c>
      <c r="E251" s="224" t="s">
        <v>19</v>
      </c>
      <c r="F251" s="225" t="s">
        <v>703</v>
      </c>
      <c r="G251" s="222"/>
      <c r="H251" s="226">
        <v>0.98999999999999999</v>
      </c>
      <c r="I251" s="227"/>
      <c r="J251" s="222"/>
      <c r="K251" s="222"/>
      <c r="L251" s="228"/>
      <c r="M251" s="229"/>
      <c r="N251" s="230"/>
      <c r="O251" s="230"/>
      <c r="P251" s="230"/>
      <c r="Q251" s="230"/>
      <c r="R251" s="230"/>
      <c r="S251" s="230"/>
      <c r="T251" s="23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2" t="s">
        <v>140</v>
      </c>
      <c r="AU251" s="232" t="s">
        <v>86</v>
      </c>
      <c r="AV251" s="13" t="s">
        <v>86</v>
      </c>
      <c r="AW251" s="13" t="s">
        <v>36</v>
      </c>
      <c r="AX251" s="13" t="s">
        <v>75</v>
      </c>
      <c r="AY251" s="232" t="s">
        <v>132</v>
      </c>
    </row>
    <row r="252" s="13" customFormat="1">
      <c r="A252" s="13"/>
      <c r="B252" s="221"/>
      <c r="C252" s="222"/>
      <c r="D252" s="223" t="s">
        <v>140</v>
      </c>
      <c r="E252" s="224" t="s">
        <v>19</v>
      </c>
      <c r="F252" s="225" t="s">
        <v>704</v>
      </c>
      <c r="G252" s="222"/>
      <c r="H252" s="226">
        <v>0.27000000000000002</v>
      </c>
      <c r="I252" s="227"/>
      <c r="J252" s="222"/>
      <c r="K252" s="222"/>
      <c r="L252" s="228"/>
      <c r="M252" s="229"/>
      <c r="N252" s="230"/>
      <c r="O252" s="230"/>
      <c r="P252" s="230"/>
      <c r="Q252" s="230"/>
      <c r="R252" s="230"/>
      <c r="S252" s="230"/>
      <c r="T252" s="23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2" t="s">
        <v>140</v>
      </c>
      <c r="AU252" s="232" t="s">
        <v>86</v>
      </c>
      <c r="AV252" s="13" t="s">
        <v>86</v>
      </c>
      <c r="AW252" s="13" t="s">
        <v>36</v>
      </c>
      <c r="AX252" s="13" t="s">
        <v>75</v>
      </c>
      <c r="AY252" s="232" t="s">
        <v>132</v>
      </c>
    </row>
    <row r="253" s="15" customFormat="1">
      <c r="A253" s="15"/>
      <c r="B253" s="243"/>
      <c r="C253" s="244"/>
      <c r="D253" s="223" t="s">
        <v>140</v>
      </c>
      <c r="E253" s="245" t="s">
        <v>19</v>
      </c>
      <c r="F253" s="246" t="s">
        <v>212</v>
      </c>
      <c r="G253" s="244"/>
      <c r="H253" s="247">
        <v>1.395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3" t="s">
        <v>140</v>
      </c>
      <c r="AU253" s="253" t="s">
        <v>86</v>
      </c>
      <c r="AV253" s="15" t="s">
        <v>138</v>
      </c>
      <c r="AW253" s="15" t="s">
        <v>36</v>
      </c>
      <c r="AX253" s="15" t="s">
        <v>83</v>
      </c>
      <c r="AY253" s="253" t="s">
        <v>132</v>
      </c>
    </row>
    <row r="254" s="2" customFormat="1" ht="55.5" customHeight="1">
      <c r="A254" s="38"/>
      <c r="B254" s="39"/>
      <c r="C254" s="207" t="s">
        <v>705</v>
      </c>
      <c r="D254" s="207" t="s">
        <v>134</v>
      </c>
      <c r="E254" s="208" t="s">
        <v>706</v>
      </c>
      <c r="F254" s="209" t="s">
        <v>707</v>
      </c>
      <c r="G254" s="210" t="s">
        <v>144</v>
      </c>
      <c r="H254" s="211">
        <v>47</v>
      </c>
      <c r="I254" s="212"/>
      <c r="J254" s="213">
        <f>ROUND(I254*H254,2)</f>
        <v>0</v>
      </c>
      <c r="K254" s="214"/>
      <c r="L254" s="44"/>
      <c r="M254" s="215" t="s">
        <v>19</v>
      </c>
      <c r="N254" s="216" t="s">
        <v>46</v>
      </c>
      <c r="O254" s="84"/>
      <c r="P254" s="217">
        <f>O254*H254</f>
        <v>0</v>
      </c>
      <c r="Q254" s="217">
        <v>0.00060999999999999997</v>
      </c>
      <c r="R254" s="217">
        <f>Q254*H254</f>
        <v>0.028669999999999998</v>
      </c>
      <c r="S254" s="217">
        <v>0</v>
      </c>
      <c r="T254" s="21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9" t="s">
        <v>138</v>
      </c>
      <c r="AT254" s="219" t="s">
        <v>134</v>
      </c>
      <c r="AU254" s="219" t="s">
        <v>86</v>
      </c>
      <c r="AY254" s="17" t="s">
        <v>132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7" t="s">
        <v>83</v>
      </c>
      <c r="BK254" s="220">
        <f>ROUND(I254*H254,2)</f>
        <v>0</v>
      </c>
      <c r="BL254" s="17" t="s">
        <v>138</v>
      </c>
      <c r="BM254" s="219" t="s">
        <v>708</v>
      </c>
    </row>
    <row r="255" s="13" customFormat="1">
      <c r="A255" s="13"/>
      <c r="B255" s="221"/>
      <c r="C255" s="222"/>
      <c r="D255" s="223" t="s">
        <v>140</v>
      </c>
      <c r="E255" s="224" t="s">
        <v>19</v>
      </c>
      <c r="F255" s="225" t="s">
        <v>709</v>
      </c>
      <c r="G255" s="222"/>
      <c r="H255" s="226">
        <v>47</v>
      </c>
      <c r="I255" s="227"/>
      <c r="J255" s="222"/>
      <c r="K255" s="222"/>
      <c r="L255" s="228"/>
      <c r="M255" s="229"/>
      <c r="N255" s="230"/>
      <c r="O255" s="230"/>
      <c r="P255" s="230"/>
      <c r="Q255" s="230"/>
      <c r="R255" s="230"/>
      <c r="S255" s="230"/>
      <c r="T255" s="23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2" t="s">
        <v>140</v>
      </c>
      <c r="AU255" s="232" t="s">
        <v>86</v>
      </c>
      <c r="AV255" s="13" t="s">
        <v>86</v>
      </c>
      <c r="AW255" s="13" t="s">
        <v>36</v>
      </c>
      <c r="AX255" s="13" t="s">
        <v>83</v>
      </c>
      <c r="AY255" s="232" t="s">
        <v>132</v>
      </c>
    </row>
    <row r="256" s="2" customFormat="1" ht="21.75" customHeight="1">
      <c r="A256" s="38"/>
      <c r="B256" s="39"/>
      <c r="C256" s="207" t="s">
        <v>710</v>
      </c>
      <c r="D256" s="207" t="s">
        <v>134</v>
      </c>
      <c r="E256" s="208" t="s">
        <v>191</v>
      </c>
      <c r="F256" s="209" t="s">
        <v>192</v>
      </c>
      <c r="G256" s="210" t="s">
        <v>144</v>
      </c>
      <c r="H256" s="211">
        <v>47</v>
      </c>
      <c r="I256" s="212"/>
      <c r="J256" s="213">
        <f>ROUND(I256*H256,2)</f>
        <v>0</v>
      </c>
      <c r="K256" s="214"/>
      <c r="L256" s="44"/>
      <c r="M256" s="215" t="s">
        <v>19</v>
      </c>
      <c r="N256" s="216" t="s">
        <v>46</v>
      </c>
      <c r="O256" s="84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9" t="s">
        <v>138</v>
      </c>
      <c r="AT256" s="219" t="s">
        <v>134</v>
      </c>
      <c r="AU256" s="219" t="s">
        <v>86</v>
      </c>
      <c r="AY256" s="17" t="s">
        <v>132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7" t="s">
        <v>83</v>
      </c>
      <c r="BK256" s="220">
        <f>ROUND(I256*H256,2)</f>
        <v>0</v>
      </c>
      <c r="BL256" s="17" t="s">
        <v>138</v>
      </c>
      <c r="BM256" s="219" t="s">
        <v>711</v>
      </c>
    </row>
    <row r="257" s="13" customFormat="1">
      <c r="A257" s="13"/>
      <c r="B257" s="221"/>
      <c r="C257" s="222"/>
      <c r="D257" s="223" t="s">
        <v>140</v>
      </c>
      <c r="E257" s="224" t="s">
        <v>19</v>
      </c>
      <c r="F257" s="225" t="s">
        <v>712</v>
      </c>
      <c r="G257" s="222"/>
      <c r="H257" s="226">
        <v>47</v>
      </c>
      <c r="I257" s="227"/>
      <c r="J257" s="222"/>
      <c r="K257" s="222"/>
      <c r="L257" s="228"/>
      <c r="M257" s="229"/>
      <c r="N257" s="230"/>
      <c r="O257" s="230"/>
      <c r="P257" s="230"/>
      <c r="Q257" s="230"/>
      <c r="R257" s="230"/>
      <c r="S257" s="230"/>
      <c r="T257" s="23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2" t="s">
        <v>140</v>
      </c>
      <c r="AU257" s="232" t="s">
        <v>86</v>
      </c>
      <c r="AV257" s="13" t="s">
        <v>86</v>
      </c>
      <c r="AW257" s="13" t="s">
        <v>36</v>
      </c>
      <c r="AX257" s="13" t="s">
        <v>83</v>
      </c>
      <c r="AY257" s="232" t="s">
        <v>132</v>
      </c>
    </row>
    <row r="258" s="2" customFormat="1" ht="55.5" customHeight="1">
      <c r="A258" s="38"/>
      <c r="B258" s="39"/>
      <c r="C258" s="207" t="s">
        <v>713</v>
      </c>
      <c r="D258" s="207" t="s">
        <v>134</v>
      </c>
      <c r="E258" s="208" t="s">
        <v>714</v>
      </c>
      <c r="F258" s="209" t="s">
        <v>715</v>
      </c>
      <c r="G258" s="210" t="s">
        <v>144</v>
      </c>
      <c r="H258" s="211">
        <v>1.5</v>
      </c>
      <c r="I258" s="212"/>
      <c r="J258" s="213">
        <f>ROUND(I258*H258,2)</f>
        <v>0</v>
      </c>
      <c r="K258" s="214"/>
      <c r="L258" s="44"/>
      <c r="M258" s="215" t="s">
        <v>19</v>
      </c>
      <c r="N258" s="216" t="s">
        <v>46</v>
      </c>
      <c r="O258" s="84"/>
      <c r="P258" s="217">
        <f>O258*H258</f>
        <v>0</v>
      </c>
      <c r="Q258" s="217">
        <v>0.16370999999999999</v>
      </c>
      <c r="R258" s="217">
        <f>Q258*H258</f>
        <v>0.24556499999999998</v>
      </c>
      <c r="S258" s="217">
        <v>0</v>
      </c>
      <c r="T258" s="21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9" t="s">
        <v>138</v>
      </c>
      <c r="AT258" s="219" t="s">
        <v>134</v>
      </c>
      <c r="AU258" s="219" t="s">
        <v>86</v>
      </c>
      <c r="AY258" s="17" t="s">
        <v>132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7" t="s">
        <v>83</v>
      </c>
      <c r="BK258" s="220">
        <f>ROUND(I258*H258,2)</f>
        <v>0</v>
      </c>
      <c r="BL258" s="17" t="s">
        <v>138</v>
      </c>
      <c r="BM258" s="219" t="s">
        <v>716</v>
      </c>
    </row>
    <row r="259" s="13" customFormat="1">
      <c r="A259" s="13"/>
      <c r="B259" s="221"/>
      <c r="C259" s="222"/>
      <c r="D259" s="223" t="s">
        <v>140</v>
      </c>
      <c r="E259" s="224" t="s">
        <v>19</v>
      </c>
      <c r="F259" s="225" t="s">
        <v>717</v>
      </c>
      <c r="G259" s="222"/>
      <c r="H259" s="226">
        <v>1.5</v>
      </c>
      <c r="I259" s="227"/>
      <c r="J259" s="222"/>
      <c r="K259" s="222"/>
      <c r="L259" s="228"/>
      <c r="M259" s="229"/>
      <c r="N259" s="230"/>
      <c r="O259" s="230"/>
      <c r="P259" s="230"/>
      <c r="Q259" s="230"/>
      <c r="R259" s="230"/>
      <c r="S259" s="230"/>
      <c r="T259" s="23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2" t="s">
        <v>140</v>
      </c>
      <c r="AU259" s="232" t="s">
        <v>86</v>
      </c>
      <c r="AV259" s="13" t="s">
        <v>86</v>
      </c>
      <c r="AW259" s="13" t="s">
        <v>36</v>
      </c>
      <c r="AX259" s="13" t="s">
        <v>83</v>
      </c>
      <c r="AY259" s="232" t="s">
        <v>132</v>
      </c>
    </row>
    <row r="260" s="2" customFormat="1" ht="16.5" customHeight="1">
      <c r="A260" s="38"/>
      <c r="B260" s="39"/>
      <c r="C260" s="257" t="s">
        <v>718</v>
      </c>
      <c r="D260" s="257" t="s">
        <v>387</v>
      </c>
      <c r="E260" s="258" t="s">
        <v>719</v>
      </c>
      <c r="F260" s="259" t="s">
        <v>720</v>
      </c>
      <c r="G260" s="260" t="s">
        <v>144</v>
      </c>
      <c r="H260" s="261">
        <v>1.53</v>
      </c>
      <c r="I260" s="262"/>
      <c r="J260" s="263">
        <f>ROUND(I260*H260,2)</f>
        <v>0</v>
      </c>
      <c r="K260" s="264"/>
      <c r="L260" s="265"/>
      <c r="M260" s="266" t="s">
        <v>19</v>
      </c>
      <c r="N260" s="267" t="s">
        <v>46</v>
      </c>
      <c r="O260" s="84"/>
      <c r="P260" s="217">
        <f>O260*H260</f>
        <v>0</v>
      </c>
      <c r="Q260" s="217">
        <v>0.13131999999999999</v>
      </c>
      <c r="R260" s="217">
        <f>Q260*H260</f>
        <v>0.2009196</v>
      </c>
      <c r="S260" s="217">
        <v>0</v>
      </c>
      <c r="T260" s="21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9" t="s">
        <v>173</v>
      </c>
      <c r="AT260" s="219" t="s">
        <v>387</v>
      </c>
      <c r="AU260" s="219" t="s">
        <v>86</v>
      </c>
      <c r="AY260" s="17" t="s">
        <v>132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7" t="s">
        <v>83</v>
      </c>
      <c r="BK260" s="220">
        <f>ROUND(I260*H260,2)</f>
        <v>0</v>
      </c>
      <c r="BL260" s="17" t="s">
        <v>138</v>
      </c>
      <c r="BM260" s="219" t="s">
        <v>721</v>
      </c>
    </row>
    <row r="261" s="13" customFormat="1">
      <c r="A261" s="13"/>
      <c r="B261" s="221"/>
      <c r="C261" s="222"/>
      <c r="D261" s="223" t="s">
        <v>140</v>
      </c>
      <c r="E261" s="222"/>
      <c r="F261" s="225" t="s">
        <v>722</v>
      </c>
      <c r="G261" s="222"/>
      <c r="H261" s="226">
        <v>1.53</v>
      </c>
      <c r="I261" s="227"/>
      <c r="J261" s="222"/>
      <c r="K261" s="222"/>
      <c r="L261" s="228"/>
      <c r="M261" s="229"/>
      <c r="N261" s="230"/>
      <c r="O261" s="230"/>
      <c r="P261" s="230"/>
      <c r="Q261" s="230"/>
      <c r="R261" s="230"/>
      <c r="S261" s="230"/>
      <c r="T261" s="23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2" t="s">
        <v>140</v>
      </c>
      <c r="AU261" s="232" t="s">
        <v>86</v>
      </c>
      <c r="AV261" s="13" t="s">
        <v>86</v>
      </c>
      <c r="AW261" s="13" t="s">
        <v>4</v>
      </c>
      <c r="AX261" s="13" t="s">
        <v>83</v>
      </c>
      <c r="AY261" s="232" t="s">
        <v>132</v>
      </c>
    </row>
    <row r="262" s="2" customFormat="1" ht="33" customHeight="1">
      <c r="A262" s="38"/>
      <c r="B262" s="39"/>
      <c r="C262" s="207" t="s">
        <v>723</v>
      </c>
      <c r="D262" s="207" t="s">
        <v>134</v>
      </c>
      <c r="E262" s="208" t="s">
        <v>724</v>
      </c>
      <c r="F262" s="209" t="s">
        <v>725</v>
      </c>
      <c r="G262" s="210" t="s">
        <v>137</v>
      </c>
      <c r="H262" s="211">
        <v>30</v>
      </c>
      <c r="I262" s="212"/>
      <c r="J262" s="213">
        <f>ROUND(I262*H262,2)</f>
        <v>0</v>
      </c>
      <c r="K262" s="214"/>
      <c r="L262" s="44"/>
      <c r="M262" s="215" t="s">
        <v>19</v>
      </c>
      <c r="N262" s="216" t="s">
        <v>46</v>
      </c>
      <c r="O262" s="84"/>
      <c r="P262" s="217">
        <f>O262*H262</f>
        <v>0</v>
      </c>
      <c r="Q262" s="217">
        <v>0.00012999999999999999</v>
      </c>
      <c r="R262" s="217">
        <f>Q262*H262</f>
        <v>0.0038999999999999998</v>
      </c>
      <c r="S262" s="217">
        <v>0</v>
      </c>
      <c r="T262" s="21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9" t="s">
        <v>138</v>
      </c>
      <c r="AT262" s="219" t="s">
        <v>134</v>
      </c>
      <c r="AU262" s="219" t="s">
        <v>86</v>
      </c>
      <c r="AY262" s="17" t="s">
        <v>132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7" t="s">
        <v>83</v>
      </c>
      <c r="BK262" s="220">
        <f>ROUND(I262*H262,2)</f>
        <v>0</v>
      </c>
      <c r="BL262" s="17" t="s">
        <v>138</v>
      </c>
      <c r="BM262" s="219" t="s">
        <v>726</v>
      </c>
    </row>
    <row r="263" s="13" customFormat="1">
      <c r="A263" s="13"/>
      <c r="B263" s="221"/>
      <c r="C263" s="222"/>
      <c r="D263" s="223" t="s">
        <v>140</v>
      </c>
      <c r="E263" s="224" t="s">
        <v>19</v>
      </c>
      <c r="F263" s="225" t="s">
        <v>727</v>
      </c>
      <c r="G263" s="222"/>
      <c r="H263" s="226">
        <v>6</v>
      </c>
      <c r="I263" s="227"/>
      <c r="J263" s="222"/>
      <c r="K263" s="222"/>
      <c r="L263" s="228"/>
      <c r="M263" s="229"/>
      <c r="N263" s="230"/>
      <c r="O263" s="230"/>
      <c r="P263" s="230"/>
      <c r="Q263" s="230"/>
      <c r="R263" s="230"/>
      <c r="S263" s="230"/>
      <c r="T263" s="23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2" t="s">
        <v>140</v>
      </c>
      <c r="AU263" s="232" t="s">
        <v>86</v>
      </c>
      <c r="AV263" s="13" t="s">
        <v>86</v>
      </c>
      <c r="AW263" s="13" t="s">
        <v>36</v>
      </c>
      <c r="AX263" s="13" t="s">
        <v>75</v>
      </c>
      <c r="AY263" s="232" t="s">
        <v>132</v>
      </c>
    </row>
    <row r="264" s="13" customFormat="1">
      <c r="A264" s="13"/>
      <c r="B264" s="221"/>
      <c r="C264" s="222"/>
      <c r="D264" s="223" t="s">
        <v>140</v>
      </c>
      <c r="E264" s="224" t="s">
        <v>19</v>
      </c>
      <c r="F264" s="225" t="s">
        <v>728</v>
      </c>
      <c r="G264" s="222"/>
      <c r="H264" s="226">
        <v>24</v>
      </c>
      <c r="I264" s="227"/>
      <c r="J264" s="222"/>
      <c r="K264" s="222"/>
      <c r="L264" s="228"/>
      <c r="M264" s="229"/>
      <c r="N264" s="230"/>
      <c r="O264" s="230"/>
      <c r="P264" s="230"/>
      <c r="Q264" s="230"/>
      <c r="R264" s="230"/>
      <c r="S264" s="230"/>
      <c r="T264" s="23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2" t="s">
        <v>140</v>
      </c>
      <c r="AU264" s="232" t="s">
        <v>86</v>
      </c>
      <c r="AV264" s="13" t="s">
        <v>86</v>
      </c>
      <c r="AW264" s="13" t="s">
        <v>36</v>
      </c>
      <c r="AX264" s="13" t="s">
        <v>75</v>
      </c>
      <c r="AY264" s="232" t="s">
        <v>132</v>
      </c>
    </row>
    <row r="265" s="12" customFormat="1" ht="22.8" customHeight="1">
      <c r="A265" s="12"/>
      <c r="B265" s="191"/>
      <c r="C265" s="192"/>
      <c r="D265" s="193" t="s">
        <v>74</v>
      </c>
      <c r="E265" s="205" t="s">
        <v>333</v>
      </c>
      <c r="F265" s="205" t="s">
        <v>334</v>
      </c>
      <c r="G265" s="192"/>
      <c r="H265" s="192"/>
      <c r="I265" s="195"/>
      <c r="J265" s="206">
        <f>BK265</f>
        <v>0</v>
      </c>
      <c r="K265" s="192"/>
      <c r="L265" s="197"/>
      <c r="M265" s="198"/>
      <c r="N265" s="199"/>
      <c r="O265" s="199"/>
      <c r="P265" s="200">
        <f>P266</f>
        <v>0</v>
      </c>
      <c r="Q265" s="199"/>
      <c r="R265" s="200">
        <f>R266</f>
        <v>0</v>
      </c>
      <c r="S265" s="199"/>
      <c r="T265" s="201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2" t="s">
        <v>83</v>
      </c>
      <c r="AT265" s="203" t="s">
        <v>74</v>
      </c>
      <c r="AU265" s="203" t="s">
        <v>83</v>
      </c>
      <c r="AY265" s="202" t="s">
        <v>132</v>
      </c>
      <c r="BK265" s="204">
        <f>BK266</f>
        <v>0</v>
      </c>
    </row>
    <row r="266" s="2" customFormat="1" ht="55.5" customHeight="1">
      <c r="A266" s="38"/>
      <c r="B266" s="39"/>
      <c r="C266" s="207" t="s">
        <v>729</v>
      </c>
      <c r="D266" s="207" t="s">
        <v>134</v>
      </c>
      <c r="E266" s="208" t="s">
        <v>336</v>
      </c>
      <c r="F266" s="209" t="s">
        <v>337</v>
      </c>
      <c r="G266" s="210" t="s">
        <v>295</v>
      </c>
      <c r="H266" s="211">
        <v>297.00599999999997</v>
      </c>
      <c r="I266" s="212"/>
      <c r="J266" s="213">
        <f>ROUND(I266*H266,2)</f>
        <v>0</v>
      </c>
      <c r="K266" s="214"/>
      <c r="L266" s="44"/>
      <c r="M266" s="215" t="s">
        <v>19</v>
      </c>
      <c r="N266" s="216" t="s">
        <v>46</v>
      </c>
      <c r="O266" s="84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9" t="s">
        <v>138</v>
      </c>
      <c r="AT266" s="219" t="s">
        <v>134</v>
      </c>
      <c r="AU266" s="219" t="s">
        <v>86</v>
      </c>
      <c r="AY266" s="17" t="s">
        <v>132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7" t="s">
        <v>83</v>
      </c>
      <c r="BK266" s="220">
        <f>ROUND(I266*H266,2)</f>
        <v>0</v>
      </c>
      <c r="BL266" s="17" t="s">
        <v>138</v>
      </c>
      <c r="BM266" s="219" t="s">
        <v>730</v>
      </c>
    </row>
    <row r="267" s="12" customFormat="1" ht="25.92" customHeight="1">
      <c r="A267" s="12"/>
      <c r="B267" s="191"/>
      <c r="C267" s="192"/>
      <c r="D267" s="193" t="s">
        <v>74</v>
      </c>
      <c r="E267" s="194" t="s">
        <v>339</v>
      </c>
      <c r="F267" s="194" t="s">
        <v>340</v>
      </c>
      <c r="G267" s="192"/>
      <c r="H267" s="192"/>
      <c r="I267" s="195"/>
      <c r="J267" s="196">
        <f>BK267</f>
        <v>0</v>
      </c>
      <c r="K267" s="192"/>
      <c r="L267" s="197"/>
      <c r="M267" s="198"/>
      <c r="N267" s="199"/>
      <c r="O267" s="199"/>
      <c r="P267" s="200">
        <f>P268+P282+P286+P292+P301</f>
        <v>0</v>
      </c>
      <c r="Q267" s="199"/>
      <c r="R267" s="200">
        <f>R268+R282+R286+R292+R301</f>
        <v>1.1786603999999996</v>
      </c>
      <c r="S267" s="199"/>
      <c r="T267" s="201">
        <f>T268+T282+T286+T292+T301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2" t="s">
        <v>86</v>
      </c>
      <c r="AT267" s="203" t="s">
        <v>74</v>
      </c>
      <c r="AU267" s="203" t="s">
        <v>75</v>
      </c>
      <c r="AY267" s="202" t="s">
        <v>132</v>
      </c>
      <c r="BK267" s="204">
        <f>BK268+BK282+BK286+BK292+BK301</f>
        <v>0</v>
      </c>
    </row>
    <row r="268" s="12" customFormat="1" ht="22.8" customHeight="1">
      <c r="A268" s="12"/>
      <c r="B268" s="191"/>
      <c r="C268" s="192"/>
      <c r="D268" s="193" t="s">
        <v>74</v>
      </c>
      <c r="E268" s="205" t="s">
        <v>731</v>
      </c>
      <c r="F268" s="205" t="s">
        <v>732</v>
      </c>
      <c r="G268" s="192"/>
      <c r="H268" s="192"/>
      <c r="I268" s="195"/>
      <c r="J268" s="206">
        <f>BK268</f>
        <v>0</v>
      </c>
      <c r="K268" s="192"/>
      <c r="L268" s="197"/>
      <c r="M268" s="198"/>
      <c r="N268" s="199"/>
      <c r="O268" s="199"/>
      <c r="P268" s="200">
        <f>SUM(P269:P281)</f>
        <v>0</v>
      </c>
      <c r="Q268" s="199"/>
      <c r="R268" s="200">
        <f>SUM(R269:R281)</f>
        <v>1.0580399999999999</v>
      </c>
      <c r="S268" s="199"/>
      <c r="T268" s="201">
        <f>SUM(T269:T281)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2" t="s">
        <v>86</v>
      </c>
      <c r="AT268" s="203" t="s">
        <v>74</v>
      </c>
      <c r="AU268" s="203" t="s">
        <v>83</v>
      </c>
      <c r="AY268" s="202" t="s">
        <v>132</v>
      </c>
      <c r="BK268" s="204">
        <f>SUM(BK269:BK281)</f>
        <v>0</v>
      </c>
    </row>
    <row r="269" s="2" customFormat="1" ht="33" customHeight="1">
      <c r="A269" s="38"/>
      <c r="B269" s="39"/>
      <c r="C269" s="207" t="s">
        <v>733</v>
      </c>
      <c r="D269" s="207" t="s">
        <v>134</v>
      </c>
      <c r="E269" s="208" t="s">
        <v>734</v>
      </c>
      <c r="F269" s="209" t="s">
        <v>735</v>
      </c>
      <c r="G269" s="210" t="s">
        <v>137</v>
      </c>
      <c r="H269" s="211">
        <v>65.599999999999994</v>
      </c>
      <c r="I269" s="212"/>
      <c r="J269" s="213">
        <f>ROUND(I269*H269,2)</f>
        <v>0</v>
      </c>
      <c r="K269" s="214"/>
      <c r="L269" s="44"/>
      <c r="M269" s="215" t="s">
        <v>19</v>
      </c>
      <c r="N269" s="216" t="s">
        <v>46</v>
      </c>
      <c r="O269" s="84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9" t="s">
        <v>217</v>
      </c>
      <c r="AT269" s="219" t="s">
        <v>134</v>
      </c>
      <c r="AU269" s="219" t="s">
        <v>86</v>
      </c>
      <c r="AY269" s="17" t="s">
        <v>132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7" t="s">
        <v>83</v>
      </c>
      <c r="BK269" s="220">
        <f>ROUND(I269*H269,2)</f>
        <v>0</v>
      </c>
      <c r="BL269" s="17" t="s">
        <v>217</v>
      </c>
      <c r="BM269" s="219" t="s">
        <v>736</v>
      </c>
    </row>
    <row r="270" s="13" customFormat="1">
      <c r="A270" s="13"/>
      <c r="B270" s="221"/>
      <c r="C270" s="222"/>
      <c r="D270" s="223" t="s">
        <v>140</v>
      </c>
      <c r="E270" s="224" t="s">
        <v>19</v>
      </c>
      <c r="F270" s="225" t="s">
        <v>737</v>
      </c>
      <c r="G270" s="222"/>
      <c r="H270" s="226">
        <v>65.599999999999994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2" t="s">
        <v>140</v>
      </c>
      <c r="AU270" s="232" t="s">
        <v>86</v>
      </c>
      <c r="AV270" s="13" t="s">
        <v>86</v>
      </c>
      <c r="AW270" s="13" t="s">
        <v>36</v>
      </c>
      <c r="AX270" s="13" t="s">
        <v>83</v>
      </c>
      <c r="AY270" s="232" t="s">
        <v>132</v>
      </c>
    </row>
    <row r="271" s="2" customFormat="1" ht="16.5" customHeight="1">
      <c r="A271" s="38"/>
      <c r="B271" s="39"/>
      <c r="C271" s="257" t="s">
        <v>738</v>
      </c>
      <c r="D271" s="257" t="s">
        <v>387</v>
      </c>
      <c r="E271" s="258" t="s">
        <v>739</v>
      </c>
      <c r="F271" s="259" t="s">
        <v>740</v>
      </c>
      <c r="G271" s="260" t="s">
        <v>295</v>
      </c>
      <c r="H271" s="261">
        <v>0.023</v>
      </c>
      <c r="I271" s="262"/>
      <c r="J271" s="263">
        <f>ROUND(I271*H271,2)</f>
        <v>0</v>
      </c>
      <c r="K271" s="264"/>
      <c r="L271" s="265"/>
      <c r="M271" s="266" t="s">
        <v>19</v>
      </c>
      <c r="N271" s="267" t="s">
        <v>46</v>
      </c>
      <c r="O271" s="84"/>
      <c r="P271" s="217">
        <f>O271*H271</f>
        <v>0</v>
      </c>
      <c r="Q271" s="217">
        <v>1</v>
      </c>
      <c r="R271" s="217">
        <f>Q271*H271</f>
        <v>0.023</v>
      </c>
      <c r="S271" s="217">
        <v>0</v>
      </c>
      <c r="T271" s="21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9" t="s">
        <v>297</v>
      </c>
      <c r="AT271" s="219" t="s">
        <v>387</v>
      </c>
      <c r="AU271" s="219" t="s">
        <v>86</v>
      </c>
      <c r="AY271" s="17" t="s">
        <v>132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7" t="s">
        <v>83</v>
      </c>
      <c r="BK271" s="220">
        <f>ROUND(I271*H271,2)</f>
        <v>0</v>
      </c>
      <c r="BL271" s="17" t="s">
        <v>217</v>
      </c>
      <c r="BM271" s="219" t="s">
        <v>741</v>
      </c>
    </row>
    <row r="272" s="13" customFormat="1">
      <c r="A272" s="13"/>
      <c r="B272" s="221"/>
      <c r="C272" s="222"/>
      <c r="D272" s="223" t="s">
        <v>140</v>
      </c>
      <c r="E272" s="222"/>
      <c r="F272" s="225" t="s">
        <v>742</v>
      </c>
      <c r="G272" s="222"/>
      <c r="H272" s="226">
        <v>0.023</v>
      </c>
      <c r="I272" s="227"/>
      <c r="J272" s="222"/>
      <c r="K272" s="222"/>
      <c r="L272" s="228"/>
      <c r="M272" s="229"/>
      <c r="N272" s="230"/>
      <c r="O272" s="230"/>
      <c r="P272" s="230"/>
      <c r="Q272" s="230"/>
      <c r="R272" s="230"/>
      <c r="S272" s="230"/>
      <c r="T272" s="23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2" t="s">
        <v>140</v>
      </c>
      <c r="AU272" s="232" t="s">
        <v>86</v>
      </c>
      <c r="AV272" s="13" t="s">
        <v>86</v>
      </c>
      <c r="AW272" s="13" t="s">
        <v>4</v>
      </c>
      <c r="AX272" s="13" t="s">
        <v>83</v>
      </c>
      <c r="AY272" s="232" t="s">
        <v>132</v>
      </c>
    </row>
    <row r="273" s="2" customFormat="1" ht="21.75" customHeight="1">
      <c r="A273" s="38"/>
      <c r="B273" s="39"/>
      <c r="C273" s="207" t="s">
        <v>743</v>
      </c>
      <c r="D273" s="207" t="s">
        <v>134</v>
      </c>
      <c r="E273" s="208" t="s">
        <v>744</v>
      </c>
      <c r="F273" s="209" t="s">
        <v>745</v>
      </c>
      <c r="G273" s="210" t="s">
        <v>137</v>
      </c>
      <c r="H273" s="211">
        <v>144</v>
      </c>
      <c r="I273" s="212"/>
      <c r="J273" s="213">
        <f>ROUND(I273*H273,2)</f>
        <v>0</v>
      </c>
      <c r="K273" s="214"/>
      <c r="L273" s="44"/>
      <c r="M273" s="215" t="s">
        <v>19</v>
      </c>
      <c r="N273" s="216" t="s">
        <v>46</v>
      </c>
      <c r="O273" s="84"/>
      <c r="P273" s="217">
        <f>O273*H273</f>
        <v>0</v>
      </c>
      <c r="Q273" s="217">
        <v>0.00040000000000000002</v>
      </c>
      <c r="R273" s="217">
        <f>Q273*H273</f>
        <v>0.057600000000000005</v>
      </c>
      <c r="S273" s="217">
        <v>0</v>
      </c>
      <c r="T273" s="21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9" t="s">
        <v>217</v>
      </c>
      <c r="AT273" s="219" t="s">
        <v>134</v>
      </c>
      <c r="AU273" s="219" t="s">
        <v>86</v>
      </c>
      <c r="AY273" s="17" t="s">
        <v>132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7" t="s">
        <v>83</v>
      </c>
      <c r="BK273" s="220">
        <f>ROUND(I273*H273,2)</f>
        <v>0</v>
      </c>
      <c r="BL273" s="17" t="s">
        <v>217</v>
      </c>
      <c r="BM273" s="219" t="s">
        <v>746</v>
      </c>
    </row>
    <row r="274" s="13" customFormat="1">
      <c r="A274" s="13"/>
      <c r="B274" s="221"/>
      <c r="C274" s="222"/>
      <c r="D274" s="223" t="s">
        <v>140</v>
      </c>
      <c r="E274" s="224" t="s">
        <v>19</v>
      </c>
      <c r="F274" s="225" t="s">
        <v>747</v>
      </c>
      <c r="G274" s="222"/>
      <c r="H274" s="226">
        <v>144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2" t="s">
        <v>140</v>
      </c>
      <c r="AU274" s="232" t="s">
        <v>86</v>
      </c>
      <c r="AV274" s="13" t="s">
        <v>86</v>
      </c>
      <c r="AW274" s="13" t="s">
        <v>36</v>
      </c>
      <c r="AX274" s="13" t="s">
        <v>83</v>
      </c>
      <c r="AY274" s="232" t="s">
        <v>132</v>
      </c>
    </row>
    <row r="275" s="2" customFormat="1" ht="33" customHeight="1">
      <c r="A275" s="38"/>
      <c r="B275" s="39"/>
      <c r="C275" s="257" t="s">
        <v>748</v>
      </c>
      <c r="D275" s="257" t="s">
        <v>387</v>
      </c>
      <c r="E275" s="258" t="s">
        <v>749</v>
      </c>
      <c r="F275" s="259" t="s">
        <v>750</v>
      </c>
      <c r="G275" s="260" t="s">
        <v>137</v>
      </c>
      <c r="H275" s="261">
        <v>172.80000000000001</v>
      </c>
      <c r="I275" s="262"/>
      <c r="J275" s="263">
        <f>ROUND(I275*H275,2)</f>
        <v>0</v>
      </c>
      <c r="K275" s="264"/>
      <c r="L275" s="265"/>
      <c r="M275" s="266" t="s">
        <v>19</v>
      </c>
      <c r="N275" s="267" t="s">
        <v>46</v>
      </c>
      <c r="O275" s="84"/>
      <c r="P275" s="217">
        <f>O275*H275</f>
        <v>0</v>
      </c>
      <c r="Q275" s="217">
        <v>0.0054000000000000003</v>
      </c>
      <c r="R275" s="217">
        <f>Q275*H275</f>
        <v>0.93312000000000006</v>
      </c>
      <c r="S275" s="217">
        <v>0</v>
      </c>
      <c r="T275" s="21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9" t="s">
        <v>297</v>
      </c>
      <c r="AT275" s="219" t="s">
        <v>387</v>
      </c>
      <c r="AU275" s="219" t="s">
        <v>86</v>
      </c>
      <c r="AY275" s="17" t="s">
        <v>132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7" t="s">
        <v>83</v>
      </c>
      <c r="BK275" s="220">
        <f>ROUND(I275*H275,2)</f>
        <v>0</v>
      </c>
      <c r="BL275" s="17" t="s">
        <v>217</v>
      </c>
      <c r="BM275" s="219" t="s">
        <v>751</v>
      </c>
    </row>
    <row r="276" s="13" customFormat="1">
      <c r="A276" s="13"/>
      <c r="B276" s="221"/>
      <c r="C276" s="222"/>
      <c r="D276" s="223" t="s">
        <v>140</v>
      </c>
      <c r="E276" s="222"/>
      <c r="F276" s="225" t="s">
        <v>752</v>
      </c>
      <c r="G276" s="222"/>
      <c r="H276" s="226">
        <v>172.80000000000001</v>
      </c>
      <c r="I276" s="227"/>
      <c r="J276" s="222"/>
      <c r="K276" s="222"/>
      <c r="L276" s="228"/>
      <c r="M276" s="229"/>
      <c r="N276" s="230"/>
      <c r="O276" s="230"/>
      <c r="P276" s="230"/>
      <c r="Q276" s="230"/>
      <c r="R276" s="230"/>
      <c r="S276" s="230"/>
      <c r="T276" s="23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2" t="s">
        <v>140</v>
      </c>
      <c r="AU276" s="232" t="s">
        <v>86</v>
      </c>
      <c r="AV276" s="13" t="s">
        <v>86</v>
      </c>
      <c r="AW276" s="13" t="s">
        <v>4</v>
      </c>
      <c r="AX276" s="13" t="s">
        <v>83</v>
      </c>
      <c r="AY276" s="232" t="s">
        <v>132</v>
      </c>
    </row>
    <row r="277" s="2" customFormat="1" ht="55.5" customHeight="1">
      <c r="A277" s="38"/>
      <c r="B277" s="39"/>
      <c r="C277" s="207" t="s">
        <v>753</v>
      </c>
      <c r="D277" s="207" t="s">
        <v>134</v>
      </c>
      <c r="E277" s="208" t="s">
        <v>754</v>
      </c>
      <c r="F277" s="209" t="s">
        <v>755</v>
      </c>
      <c r="G277" s="210" t="s">
        <v>137</v>
      </c>
      <c r="H277" s="211">
        <v>72</v>
      </c>
      <c r="I277" s="212"/>
      <c r="J277" s="213">
        <f>ROUND(I277*H277,2)</f>
        <v>0</v>
      </c>
      <c r="K277" s="214"/>
      <c r="L277" s="44"/>
      <c r="M277" s="215" t="s">
        <v>19</v>
      </c>
      <c r="N277" s="216" t="s">
        <v>46</v>
      </c>
      <c r="O277" s="84"/>
      <c r="P277" s="217">
        <f>O277*H277</f>
        <v>0</v>
      </c>
      <c r="Q277" s="217">
        <v>0.00058</v>
      </c>
      <c r="R277" s="217">
        <f>Q277*H277</f>
        <v>0.041759999999999999</v>
      </c>
      <c r="S277" s="217">
        <v>0</v>
      </c>
      <c r="T277" s="21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9" t="s">
        <v>217</v>
      </c>
      <c r="AT277" s="219" t="s">
        <v>134</v>
      </c>
      <c r="AU277" s="219" t="s">
        <v>86</v>
      </c>
      <c r="AY277" s="17" t="s">
        <v>132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7" t="s">
        <v>83</v>
      </c>
      <c r="BK277" s="220">
        <f>ROUND(I277*H277,2)</f>
        <v>0</v>
      </c>
      <c r="BL277" s="17" t="s">
        <v>217</v>
      </c>
      <c r="BM277" s="219" t="s">
        <v>756</v>
      </c>
    </row>
    <row r="278" s="13" customFormat="1">
      <c r="A278" s="13"/>
      <c r="B278" s="221"/>
      <c r="C278" s="222"/>
      <c r="D278" s="223" t="s">
        <v>140</v>
      </c>
      <c r="E278" s="224" t="s">
        <v>19</v>
      </c>
      <c r="F278" s="225" t="s">
        <v>757</v>
      </c>
      <c r="G278" s="222"/>
      <c r="H278" s="226">
        <v>72</v>
      </c>
      <c r="I278" s="227"/>
      <c r="J278" s="222"/>
      <c r="K278" s="222"/>
      <c r="L278" s="228"/>
      <c r="M278" s="229"/>
      <c r="N278" s="230"/>
      <c r="O278" s="230"/>
      <c r="P278" s="230"/>
      <c r="Q278" s="230"/>
      <c r="R278" s="230"/>
      <c r="S278" s="230"/>
      <c r="T278" s="23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2" t="s">
        <v>140</v>
      </c>
      <c r="AU278" s="232" t="s">
        <v>86</v>
      </c>
      <c r="AV278" s="13" t="s">
        <v>86</v>
      </c>
      <c r="AW278" s="13" t="s">
        <v>36</v>
      </c>
      <c r="AX278" s="13" t="s">
        <v>83</v>
      </c>
      <c r="AY278" s="232" t="s">
        <v>132</v>
      </c>
    </row>
    <row r="279" s="2" customFormat="1" ht="33" customHeight="1">
      <c r="A279" s="38"/>
      <c r="B279" s="39"/>
      <c r="C279" s="207" t="s">
        <v>758</v>
      </c>
      <c r="D279" s="207" t="s">
        <v>134</v>
      </c>
      <c r="E279" s="208" t="s">
        <v>759</v>
      </c>
      <c r="F279" s="209" t="s">
        <v>760</v>
      </c>
      <c r="G279" s="210" t="s">
        <v>144</v>
      </c>
      <c r="H279" s="211">
        <v>16</v>
      </c>
      <c r="I279" s="212"/>
      <c r="J279" s="213">
        <f>ROUND(I279*H279,2)</f>
        <v>0</v>
      </c>
      <c r="K279" s="214"/>
      <c r="L279" s="44"/>
      <c r="M279" s="215" t="s">
        <v>19</v>
      </c>
      <c r="N279" s="216" t="s">
        <v>46</v>
      </c>
      <c r="O279" s="84"/>
      <c r="P279" s="217">
        <f>O279*H279</f>
        <v>0</v>
      </c>
      <c r="Q279" s="217">
        <v>0.00016000000000000001</v>
      </c>
      <c r="R279" s="217">
        <f>Q279*H279</f>
        <v>0.0025600000000000002</v>
      </c>
      <c r="S279" s="217">
        <v>0</v>
      </c>
      <c r="T279" s="21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9" t="s">
        <v>217</v>
      </c>
      <c r="AT279" s="219" t="s">
        <v>134</v>
      </c>
      <c r="AU279" s="219" t="s">
        <v>86</v>
      </c>
      <c r="AY279" s="17" t="s">
        <v>132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7" t="s">
        <v>83</v>
      </c>
      <c r="BK279" s="220">
        <f>ROUND(I279*H279,2)</f>
        <v>0</v>
      </c>
      <c r="BL279" s="17" t="s">
        <v>217</v>
      </c>
      <c r="BM279" s="219" t="s">
        <v>761</v>
      </c>
    </row>
    <row r="280" s="13" customFormat="1">
      <c r="A280" s="13"/>
      <c r="B280" s="221"/>
      <c r="C280" s="222"/>
      <c r="D280" s="223" t="s">
        <v>140</v>
      </c>
      <c r="E280" s="224" t="s">
        <v>19</v>
      </c>
      <c r="F280" s="225" t="s">
        <v>762</v>
      </c>
      <c r="G280" s="222"/>
      <c r="H280" s="226">
        <v>16</v>
      </c>
      <c r="I280" s="227"/>
      <c r="J280" s="222"/>
      <c r="K280" s="222"/>
      <c r="L280" s="228"/>
      <c r="M280" s="229"/>
      <c r="N280" s="230"/>
      <c r="O280" s="230"/>
      <c r="P280" s="230"/>
      <c r="Q280" s="230"/>
      <c r="R280" s="230"/>
      <c r="S280" s="230"/>
      <c r="T280" s="23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2" t="s">
        <v>140</v>
      </c>
      <c r="AU280" s="232" t="s">
        <v>86</v>
      </c>
      <c r="AV280" s="13" t="s">
        <v>86</v>
      </c>
      <c r="AW280" s="13" t="s">
        <v>36</v>
      </c>
      <c r="AX280" s="13" t="s">
        <v>83</v>
      </c>
      <c r="AY280" s="232" t="s">
        <v>132</v>
      </c>
    </row>
    <row r="281" s="2" customFormat="1" ht="44.25" customHeight="1">
      <c r="A281" s="38"/>
      <c r="B281" s="39"/>
      <c r="C281" s="207" t="s">
        <v>763</v>
      </c>
      <c r="D281" s="207" t="s">
        <v>134</v>
      </c>
      <c r="E281" s="208" t="s">
        <v>764</v>
      </c>
      <c r="F281" s="209" t="s">
        <v>765</v>
      </c>
      <c r="G281" s="210" t="s">
        <v>295</v>
      </c>
      <c r="H281" s="211">
        <v>1.0580000000000001</v>
      </c>
      <c r="I281" s="212"/>
      <c r="J281" s="213">
        <f>ROUND(I281*H281,2)</f>
        <v>0</v>
      </c>
      <c r="K281" s="214"/>
      <c r="L281" s="44"/>
      <c r="M281" s="215" t="s">
        <v>19</v>
      </c>
      <c r="N281" s="216" t="s">
        <v>46</v>
      </c>
      <c r="O281" s="84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9" t="s">
        <v>217</v>
      </c>
      <c r="AT281" s="219" t="s">
        <v>134</v>
      </c>
      <c r="AU281" s="219" t="s">
        <v>86</v>
      </c>
      <c r="AY281" s="17" t="s">
        <v>132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7" t="s">
        <v>83</v>
      </c>
      <c r="BK281" s="220">
        <f>ROUND(I281*H281,2)</f>
        <v>0</v>
      </c>
      <c r="BL281" s="17" t="s">
        <v>217</v>
      </c>
      <c r="BM281" s="219" t="s">
        <v>766</v>
      </c>
    </row>
    <row r="282" s="12" customFormat="1" ht="22.8" customHeight="1">
      <c r="A282" s="12"/>
      <c r="B282" s="191"/>
      <c r="C282" s="192"/>
      <c r="D282" s="193" t="s">
        <v>74</v>
      </c>
      <c r="E282" s="205" t="s">
        <v>767</v>
      </c>
      <c r="F282" s="205" t="s">
        <v>768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SUM(P283:P285)</f>
        <v>0</v>
      </c>
      <c r="Q282" s="199"/>
      <c r="R282" s="200">
        <f>SUM(R283:R285)</f>
        <v>0.00348</v>
      </c>
      <c r="S282" s="199"/>
      <c r="T282" s="201">
        <f>SUM(T283:T285)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86</v>
      </c>
      <c r="AT282" s="203" t="s">
        <v>74</v>
      </c>
      <c r="AU282" s="203" t="s">
        <v>83</v>
      </c>
      <c r="AY282" s="202" t="s">
        <v>132</v>
      </c>
      <c r="BK282" s="204">
        <f>SUM(BK283:BK285)</f>
        <v>0</v>
      </c>
    </row>
    <row r="283" s="2" customFormat="1" ht="33" customHeight="1">
      <c r="A283" s="38"/>
      <c r="B283" s="39"/>
      <c r="C283" s="207" t="s">
        <v>769</v>
      </c>
      <c r="D283" s="207" t="s">
        <v>134</v>
      </c>
      <c r="E283" s="208" t="s">
        <v>770</v>
      </c>
      <c r="F283" s="209" t="s">
        <v>771</v>
      </c>
      <c r="G283" s="210" t="s">
        <v>269</v>
      </c>
      <c r="H283" s="211">
        <v>2</v>
      </c>
      <c r="I283" s="212"/>
      <c r="J283" s="213">
        <f>ROUND(I283*H283,2)</f>
        <v>0</v>
      </c>
      <c r="K283" s="214"/>
      <c r="L283" s="44"/>
      <c r="M283" s="215" t="s">
        <v>19</v>
      </c>
      <c r="N283" s="216" t="s">
        <v>46</v>
      </c>
      <c r="O283" s="84"/>
      <c r="P283" s="217">
        <f>O283*H283</f>
        <v>0</v>
      </c>
      <c r="Q283" s="217">
        <v>0.00010000000000000001</v>
      </c>
      <c r="R283" s="217">
        <f>Q283*H283</f>
        <v>0.00020000000000000001</v>
      </c>
      <c r="S283" s="217">
        <v>0</v>
      </c>
      <c r="T283" s="21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9" t="s">
        <v>217</v>
      </c>
      <c r="AT283" s="219" t="s">
        <v>134</v>
      </c>
      <c r="AU283" s="219" t="s">
        <v>86</v>
      </c>
      <c r="AY283" s="17" t="s">
        <v>132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7" t="s">
        <v>83</v>
      </c>
      <c r="BK283" s="220">
        <f>ROUND(I283*H283,2)</f>
        <v>0</v>
      </c>
      <c r="BL283" s="17" t="s">
        <v>217</v>
      </c>
      <c r="BM283" s="219" t="s">
        <v>772</v>
      </c>
    </row>
    <row r="284" s="2" customFormat="1" ht="33" customHeight="1">
      <c r="A284" s="38"/>
      <c r="B284" s="39"/>
      <c r="C284" s="257" t="s">
        <v>773</v>
      </c>
      <c r="D284" s="257" t="s">
        <v>387</v>
      </c>
      <c r="E284" s="258" t="s">
        <v>774</v>
      </c>
      <c r="F284" s="259" t="s">
        <v>775</v>
      </c>
      <c r="G284" s="260" t="s">
        <v>269</v>
      </c>
      <c r="H284" s="261">
        <v>2</v>
      </c>
      <c r="I284" s="262"/>
      <c r="J284" s="263">
        <f>ROUND(I284*H284,2)</f>
        <v>0</v>
      </c>
      <c r="K284" s="264"/>
      <c r="L284" s="265"/>
      <c r="M284" s="266" t="s">
        <v>19</v>
      </c>
      <c r="N284" s="267" t="s">
        <v>46</v>
      </c>
      <c r="O284" s="84"/>
      <c r="P284" s="217">
        <f>O284*H284</f>
        <v>0</v>
      </c>
      <c r="Q284" s="217">
        <v>0.00164</v>
      </c>
      <c r="R284" s="217">
        <f>Q284*H284</f>
        <v>0.0032799999999999999</v>
      </c>
      <c r="S284" s="217">
        <v>0</v>
      </c>
      <c r="T284" s="21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9" t="s">
        <v>297</v>
      </c>
      <c r="AT284" s="219" t="s">
        <v>387</v>
      </c>
      <c r="AU284" s="219" t="s">
        <v>86</v>
      </c>
      <c r="AY284" s="17" t="s">
        <v>132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7" t="s">
        <v>83</v>
      </c>
      <c r="BK284" s="220">
        <f>ROUND(I284*H284,2)</f>
        <v>0</v>
      </c>
      <c r="BL284" s="17" t="s">
        <v>217</v>
      </c>
      <c r="BM284" s="219" t="s">
        <v>776</v>
      </c>
    </row>
    <row r="285" s="2" customFormat="1" ht="44.25" customHeight="1">
      <c r="A285" s="38"/>
      <c r="B285" s="39"/>
      <c r="C285" s="207" t="s">
        <v>777</v>
      </c>
      <c r="D285" s="207" t="s">
        <v>134</v>
      </c>
      <c r="E285" s="208" t="s">
        <v>778</v>
      </c>
      <c r="F285" s="209" t="s">
        <v>779</v>
      </c>
      <c r="G285" s="210" t="s">
        <v>295</v>
      </c>
      <c r="H285" s="211">
        <v>0.0030000000000000001</v>
      </c>
      <c r="I285" s="212"/>
      <c r="J285" s="213">
        <f>ROUND(I285*H285,2)</f>
        <v>0</v>
      </c>
      <c r="K285" s="214"/>
      <c r="L285" s="44"/>
      <c r="M285" s="215" t="s">
        <v>19</v>
      </c>
      <c r="N285" s="216" t="s">
        <v>46</v>
      </c>
      <c r="O285" s="84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9" t="s">
        <v>217</v>
      </c>
      <c r="AT285" s="219" t="s">
        <v>134</v>
      </c>
      <c r="AU285" s="219" t="s">
        <v>86</v>
      </c>
      <c r="AY285" s="17" t="s">
        <v>132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7" t="s">
        <v>83</v>
      </c>
      <c r="BK285" s="220">
        <f>ROUND(I285*H285,2)</f>
        <v>0</v>
      </c>
      <c r="BL285" s="17" t="s">
        <v>217</v>
      </c>
      <c r="BM285" s="219" t="s">
        <v>780</v>
      </c>
    </row>
    <row r="286" s="12" customFormat="1" ht="22.8" customHeight="1">
      <c r="A286" s="12"/>
      <c r="B286" s="191"/>
      <c r="C286" s="192"/>
      <c r="D286" s="193" t="s">
        <v>74</v>
      </c>
      <c r="E286" s="205" t="s">
        <v>346</v>
      </c>
      <c r="F286" s="205" t="s">
        <v>347</v>
      </c>
      <c r="G286" s="192"/>
      <c r="H286" s="192"/>
      <c r="I286" s="195"/>
      <c r="J286" s="206">
        <f>BK286</f>
        <v>0</v>
      </c>
      <c r="K286" s="192"/>
      <c r="L286" s="197"/>
      <c r="M286" s="198"/>
      <c r="N286" s="199"/>
      <c r="O286" s="199"/>
      <c r="P286" s="200">
        <f>SUM(P287:P291)</f>
        <v>0</v>
      </c>
      <c r="Q286" s="199"/>
      <c r="R286" s="200">
        <f>SUM(R287:R291)</f>
        <v>0.10131</v>
      </c>
      <c r="S286" s="199"/>
      <c r="T286" s="201">
        <f>SUM(T287:T291)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2" t="s">
        <v>86</v>
      </c>
      <c r="AT286" s="203" t="s">
        <v>74</v>
      </c>
      <c r="AU286" s="203" t="s">
        <v>83</v>
      </c>
      <c r="AY286" s="202" t="s">
        <v>132</v>
      </c>
      <c r="BK286" s="204">
        <f>SUM(BK287:BK291)</f>
        <v>0</v>
      </c>
    </row>
    <row r="287" s="2" customFormat="1" ht="21.75" customHeight="1">
      <c r="A287" s="38"/>
      <c r="B287" s="39"/>
      <c r="C287" s="207" t="s">
        <v>781</v>
      </c>
      <c r="D287" s="207" t="s">
        <v>134</v>
      </c>
      <c r="E287" s="208" t="s">
        <v>782</v>
      </c>
      <c r="F287" s="209" t="s">
        <v>783</v>
      </c>
      <c r="G287" s="210" t="s">
        <v>144</v>
      </c>
      <c r="H287" s="211">
        <v>16.5</v>
      </c>
      <c r="I287" s="212"/>
      <c r="J287" s="213">
        <f>ROUND(I287*H287,2)</f>
        <v>0</v>
      </c>
      <c r="K287" s="214"/>
      <c r="L287" s="44"/>
      <c r="M287" s="215" t="s">
        <v>19</v>
      </c>
      <c r="N287" s="216" t="s">
        <v>46</v>
      </c>
      <c r="O287" s="84"/>
      <c r="P287" s="217">
        <f>O287*H287</f>
        <v>0</v>
      </c>
      <c r="Q287" s="217">
        <v>0.00084000000000000003</v>
      </c>
      <c r="R287" s="217">
        <f>Q287*H287</f>
        <v>0.013860000000000001</v>
      </c>
      <c r="S287" s="217">
        <v>0</v>
      </c>
      <c r="T287" s="21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9" t="s">
        <v>217</v>
      </c>
      <c r="AT287" s="219" t="s">
        <v>134</v>
      </c>
      <c r="AU287" s="219" t="s">
        <v>86</v>
      </c>
      <c r="AY287" s="17" t="s">
        <v>132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17" t="s">
        <v>83</v>
      </c>
      <c r="BK287" s="220">
        <f>ROUND(I287*H287,2)</f>
        <v>0</v>
      </c>
      <c r="BL287" s="17" t="s">
        <v>217</v>
      </c>
      <c r="BM287" s="219" t="s">
        <v>784</v>
      </c>
    </row>
    <row r="288" s="13" customFormat="1">
      <c r="A288" s="13"/>
      <c r="B288" s="221"/>
      <c r="C288" s="222"/>
      <c r="D288" s="223" t="s">
        <v>140</v>
      </c>
      <c r="E288" s="224" t="s">
        <v>19</v>
      </c>
      <c r="F288" s="225" t="s">
        <v>785</v>
      </c>
      <c r="G288" s="222"/>
      <c r="H288" s="226">
        <v>16.5</v>
      </c>
      <c r="I288" s="227"/>
      <c r="J288" s="222"/>
      <c r="K288" s="222"/>
      <c r="L288" s="228"/>
      <c r="M288" s="229"/>
      <c r="N288" s="230"/>
      <c r="O288" s="230"/>
      <c r="P288" s="230"/>
      <c r="Q288" s="230"/>
      <c r="R288" s="230"/>
      <c r="S288" s="230"/>
      <c r="T288" s="23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2" t="s">
        <v>140</v>
      </c>
      <c r="AU288" s="232" t="s">
        <v>86</v>
      </c>
      <c r="AV288" s="13" t="s">
        <v>86</v>
      </c>
      <c r="AW288" s="13" t="s">
        <v>36</v>
      </c>
      <c r="AX288" s="13" t="s">
        <v>83</v>
      </c>
      <c r="AY288" s="232" t="s">
        <v>132</v>
      </c>
    </row>
    <row r="289" s="2" customFormat="1" ht="33" customHeight="1">
      <c r="A289" s="38"/>
      <c r="B289" s="39"/>
      <c r="C289" s="207" t="s">
        <v>786</v>
      </c>
      <c r="D289" s="207" t="s">
        <v>134</v>
      </c>
      <c r="E289" s="208" t="s">
        <v>787</v>
      </c>
      <c r="F289" s="209" t="s">
        <v>788</v>
      </c>
      <c r="G289" s="210" t="s">
        <v>144</v>
      </c>
      <c r="H289" s="211">
        <v>16.5</v>
      </c>
      <c r="I289" s="212"/>
      <c r="J289" s="213">
        <f>ROUND(I289*H289,2)</f>
        <v>0</v>
      </c>
      <c r="K289" s="214"/>
      <c r="L289" s="44"/>
      <c r="M289" s="215" t="s">
        <v>19</v>
      </c>
      <c r="N289" s="216" t="s">
        <v>46</v>
      </c>
      <c r="O289" s="84"/>
      <c r="P289" s="217">
        <f>O289*H289</f>
        <v>0</v>
      </c>
      <c r="Q289" s="217">
        <v>0.0053</v>
      </c>
      <c r="R289" s="217">
        <f>Q289*H289</f>
        <v>0.08745</v>
      </c>
      <c r="S289" s="217">
        <v>0</v>
      </c>
      <c r="T289" s="21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9" t="s">
        <v>217</v>
      </c>
      <c r="AT289" s="219" t="s">
        <v>134</v>
      </c>
      <c r="AU289" s="219" t="s">
        <v>86</v>
      </c>
      <c r="AY289" s="17" t="s">
        <v>132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17" t="s">
        <v>83</v>
      </c>
      <c r="BK289" s="220">
        <f>ROUND(I289*H289,2)</f>
        <v>0</v>
      </c>
      <c r="BL289" s="17" t="s">
        <v>217</v>
      </c>
      <c r="BM289" s="219" t="s">
        <v>789</v>
      </c>
    </row>
    <row r="290" s="13" customFormat="1">
      <c r="A290" s="13"/>
      <c r="B290" s="221"/>
      <c r="C290" s="222"/>
      <c r="D290" s="223" t="s">
        <v>140</v>
      </c>
      <c r="E290" s="224" t="s">
        <v>19</v>
      </c>
      <c r="F290" s="225" t="s">
        <v>790</v>
      </c>
      <c r="G290" s="222"/>
      <c r="H290" s="226">
        <v>16.5</v>
      </c>
      <c r="I290" s="227"/>
      <c r="J290" s="222"/>
      <c r="K290" s="222"/>
      <c r="L290" s="228"/>
      <c r="M290" s="229"/>
      <c r="N290" s="230"/>
      <c r="O290" s="230"/>
      <c r="P290" s="230"/>
      <c r="Q290" s="230"/>
      <c r="R290" s="230"/>
      <c r="S290" s="230"/>
      <c r="T290" s="23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2" t="s">
        <v>140</v>
      </c>
      <c r="AU290" s="232" t="s">
        <v>86</v>
      </c>
      <c r="AV290" s="13" t="s">
        <v>86</v>
      </c>
      <c r="AW290" s="13" t="s">
        <v>36</v>
      </c>
      <c r="AX290" s="13" t="s">
        <v>83</v>
      </c>
      <c r="AY290" s="232" t="s">
        <v>132</v>
      </c>
    </row>
    <row r="291" s="2" customFormat="1" ht="44.25" customHeight="1">
      <c r="A291" s="38"/>
      <c r="B291" s="39"/>
      <c r="C291" s="207" t="s">
        <v>791</v>
      </c>
      <c r="D291" s="207" t="s">
        <v>134</v>
      </c>
      <c r="E291" s="208" t="s">
        <v>792</v>
      </c>
      <c r="F291" s="209" t="s">
        <v>793</v>
      </c>
      <c r="G291" s="210" t="s">
        <v>295</v>
      </c>
      <c r="H291" s="211">
        <v>0.10100000000000001</v>
      </c>
      <c r="I291" s="212"/>
      <c r="J291" s="213">
        <f>ROUND(I291*H291,2)</f>
        <v>0</v>
      </c>
      <c r="K291" s="214"/>
      <c r="L291" s="44"/>
      <c r="M291" s="215" t="s">
        <v>19</v>
      </c>
      <c r="N291" s="216" t="s">
        <v>46</v>
      </c>
      <c r="O291" s="84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9" t="s">
        <v>217</v>
      </c>
      <c r="AT291" s="219" t="s">
        <v>134</v>
      </c>
      <c r="AU291" s="219" t="s">
        <v>86</v>
      </c>
      <c r="AY291" s="17" t="s">
        <v>132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7" t="s">
        <v>83</v>
      </c>
      <c r="BK291" s="220">
        <f>ROUND(I291*H291,2)</f>
        <v>0</v>
      </c>
      <c r="BL291" s="17" t="s">
        <v>217</v>
      </c>
      <c r="BM291" s="219" t="s">
        <v>794</v>
      </c>
    </row>
    <row r="292" s="12" customFormat="1" ht="22.8" customHeight="1">
      <c r="A292" s="12"/>
      <c r="B292" s="191"/>
      <c r="C292" s="192"/>
      <c r="D292" s="193" t="s">
        <v>74</v>
      </c>
      <c r="E292" s="205" t="s">
        <v>795</v>
      </c>
      <c r="F292" s="205" t="s">
        <v>796</v>
      </c>
      <c r="G292" s="192"/>
      <c r="H292" s="192"/>
      <c r="I292" s="195"/>
      <c r="J292" s="206">
        <f>BK292</f>
        <v>0</v>
      </c>
      <c r="K292" s="192"/>
      <c r="L292" s="197"/>
      <c r="M292" s="198"/>
      <c r="N292" s="199"/>
      <c r="O292" s="199"/>
      <c r="P292" s="200">
        <f>SUM(P293:P300)</f>
        <v>0</v>
      </c>
      <c r="Q292" s="199"/>
      <c r="R292" s="200">
        <f>SUM(R293:R300)</f>
        <v>0.0055404000000000009</v>
      </c>
      <c r="S292" s="199"/>
      <c r="T292" s="201">
        <f>SUM(T293:T300)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2" t="s">
        <v>86</v>
      </c>
      <c r="AT292" s="203" t="s">
        <v>74</v>
      </c>
      <c r="AU292" s="203" t="s">
        <v>83</v>
      </c>
      <c r="AY292" s="202" t="s">
        <v>132</v>
      </c>
      <c r="BK292" s="204">
        <f>SUM(BK293:BK300)</f>
        <v>0</v>
      </c>
    </row>
    <row r="293" s="2" customFormat="1" ht="21.75" customHeight="1">
      <c r="A293" s="38"/>
      <c r="B293" s="39"/>
      <c r="C293" s="207" t="s">
        <v>797</v>
      </c>
      <c r="D293" s="207" t="s">
        <v>134</v>
      </c>
      <c r="E293" s="208" t="s">
        <v>798</v>
      </c>
      <c r="F293" s="209" t="s">
        <v>799</v>
      </c>
      <c r="G293" s="210" t="s">
        <v>137</v>
      </c>
      <c r="H293" s="211">
        <v>12</v>
      </c>
      <c r="I293" s="212"/>
      <c r="J293" s="213">
        <f>ROUND(I293*H293,2)</f>
        <v>0</v>
      </c>
      <c r="K293" s="214"/>
      <c r="L293" s="44"/>
      <c r="M293" s="215" t="s">
        <v>19</v>
      </c>
      <c r="N293" s="216" t="s">
        <v>46</v>
      </c>
      <c r="O293" s="84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9" t="s">
        <v>217</v>
      </c>
      <c r="AT293" s="219" t="s">
        <v>134</v>
      </c>
      <c r="AU293" s="219" t="s">
        <v>86</v>
      </c>
      <c r="AY293" s="17" t="s">
        <v>132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7" t="s">
        <v>83</v>
      </c>
      <c r="BK293" s="220">
        <f>ROUND(I293*H293,2)</f>
        <v>0</v>
      </c>
      <c r="BL293" s="17" t="s">
        <v>217</v>
      </c>
      <c r="BM293" s="219" t="s">
        <v>800</v>
      </c>
    </row>
    <row r="294" s="13" customFormat="1">
      <c r="A294" s="13"/>
      <c r="B294" s="221"/>
      <c r="C294" s="222"/>
      <c r="D294" s="223" t="s">
        <v>140</v>
      </c>
      <c r="E294" s="224" t="s">
        <v>19</v>
      </c>
      <c r="F294" s="225" t="s">
        <v>801</v>
      </c>
      <c r="G294" s="222"/>
      <c r="H294" s="226">
        <v>12</v>
      </c>
      <c r="I294" s="227"/>
      <c r="J294" s="222"/>
      <c r="K294" s="222"/>
      <c r="L294" s="228"/>
      <c r="M294" s="229"/>
      <c r="N294" s="230"/>
      <c r="O294" s="230"/>
      <c r="P294" s="230"/>
      <c r="Q294" s="230"/>
      <c r="R294" s="230"/>
      <c r="S294" s="230"/>
      <c r="T294" s="23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2" t="s">
        <v>140</v>
      </c>
      <c r="AU294" s="232" t="s">
        <v>86</v>
      </c>
      <c r="AV294" s="13" t="s">
        <v>86</v>
      </c>
      <c r="AW294" s="13" t="s">
        <v>36</v>
      </c>
      <c r="AX294" s="13" t="s">
        <v>83</v>
      </c>
      <c r="AY294" s="232" t="s">
        <v>132</v>
      </c>
    </row>
    <row r="295" s="2" customFormat="1" ht="16.5" customHeight="1">
      <c r="A295" s="38"/>
      <c r="B295" s="39"/>
      <c r="C295" s="257" t="s">
        <v>802</v>
      </c>
      <c r="D295" s="257" t="s">
        <v>387</v>
      </c>
      <c r="E295" s="258" t="s">
        <v>803</v>
      </c>
      <c r="F295" s="259" t="s">
        <v>804</v>
      </c>
      <c r="G295" s="260" t="s">
        <v>137</v>
      </c>
      <c r="H295" s="261">
        <v>12.6</v>
      </c>
      <c r="I295" s="262"/>
      <c r="J295" s="263">
        <f>ROUND(I295*H295,2)</f>
        <v>0</v>
      </c>
      <c r="K295" s="264"/>
      <c r="L295" s="265"/>
      <c r="M295" s="266" t="s">
        <v>19</v>
      </c>
      <c r="N295" s="267" t="s">
        <v>46</v>
      </c>
      <c r="O295" s="84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9" t="s">
        <v>297</v>
      </c>
      <c r="AT295" s="219" t="s">
        <v>387</v>
      </c>
      <c r="AU295" s="219" t="s">
        <v>86</v>
      </c>
      <c r="AY295" s="17" t="s">
        <v>132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7" t="s">
        <v>83</v>
      </c>
      <c r="BK295" s="220">
        <f>ROUND(I295*H295,2)</f>
        <v>0</v>
      </c>
      <c r="BL295" s="17" t="s">
        <v>217</v>
      </c>
      <c r="BM295" s="219" t="s">
        <v>805</v>
      </c>
    </row>
    <row r="296" s="13" customFormat="1">
      <c r="A296" s="13"/>
      <c r="B296" s="221"/>
      <c r="C296" s="222"/>
      <c r="D296" s="223" t="s">
        <v>140</v>
      </c>
      <c r="E296" s="222"/>
      <c r="F296" s="225" t="s">
        <v>806</v>
      </c>
      <c r="G296" s="222"/>
      <c r="H296" s="226">
        <v>12.6</v>
      </c>
      <c r="I296" s="227"/>
      <c r="J296" s="222"/>
      <c r="K296" s="222"/>
      <c r="L296" s="228"/>
      <c r="M296" s="229"/>
      <c r="N296" s="230"/>
      <c r="O296" s="230"/>
      <c r="P296" s="230"/>
      <c r="Q296" s="230"/>
      <c r="R296" s="230"/>
      <c r="S296" s="230"/>
      <c r="T296" s="23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2" t="s">
        <v>140</v>
      </c>
      <c r="AU296" s="232" t="s">
        <v>86</v>
      </c>
      <c r="AV296" s="13" t="s">
        <v>86</v>
      </c>
      <c r="AW296" s="13" t="s">
        <v>4</v>
      </c>
      <c r="AX296" s="13" t="s">
        <v>83</v>
      </c>
      <c r="AY296" s="232" t="s">
        <v>132</v>
      </c>
    </row>
    <row r="297" s="2" customFormat="1" ht="21.75" customHeight="1">
      <c r="A297" s="38"/>
      <c r="B297" s="39"/>
      <c r="C297" s="207" t="s">
        <v>807</v>
      </c>
      <c r="D297" s="207" t="s">
        <v>134</v>
      </c>
      <c r="E297" s="208" t="s">
        <v>808</v>
      </c>
      <c r="F297" s="209" t="s">
        <v>809</v>
      </c>
      <c r="G297" s="210" t="s">
        <v>137</v>
      </c>
      <c r="H297" s="211">
        <v>7.6950000000000003</v>
      </c>
      <c r="I297" s="212"/>
      <c r="J297" s="213">
        <f>ROUND(I297*H297,2)</f>
        <v>0</v>
      </c>
      <c r="K297" s="214"/>
      <c r="L297" s="44"/>
      <c r="M297" s="215" t="s">
        <v>19</v>
      </c>
      <c r="N297" s="216" t="s">
        <v>46</v>
      </c>
      <c r="O297" s="84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9" t="s">
        <v>217</v>
      </c>
      <c r="AT297" s="219" t="s">
        <v>134</v>
      </c>
      <c r="AU297" s="219" t="s">
        <v>86</v>
      </c>
      <c r="AY297" s="17" t="s">
        <v>132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7" t="s">
        <v>83</v>
      </c>
      <c r="BK297" s="220">
        <f>ROUND(I297*H297,2)</f>
        <v>0</v>
      </c>
      <c r="BL297" s="17" t="s">
        <v>217</v>
      </c>
      <c r="BM297" s="219" t="s">
        <v>810</v>
      </c>
    </row>
    <row r="298" s="13" customFormat="1">
      <c r="A298" s="13"/>
      <c r="B298" s="221"/>
      <c r="C298" s="222"/>
      <c r="D298" s="223" t="s">
        <v>140</v>
      </c>
      <c r="E298" s="224" t="s">
        <v>19</v>
      </c>
      <c r="F298" s="225" t="s">
        <v>543</v>
      </c>
      <c r="G298" s="222"/>
      <c r="H298" s="226">
        <v>7.6950000000000003</v>
      </c>
      <c r="I298" s="227"/>
      <c r="J298" s="222"/>
      <c r="K298" s="222"/>
      <c r="L298" s="228"/>
      <c r="M298" s="229"/>
      <c r="N298" s="230"/>
      <c r="O298" s="230"/>
      <c r="P298" s="230"/>
      <c r="Q298" s="230"/>
      <c r="R298" s="230"/>
      <c r="S298" s="230"/>
      <c r="T298" s="23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2" t="s">
        <v>140</v>
      </c>
      <c r="AU298" s="232" t="s">
        <v>86</v>
      </c>
      <c r="AV298" s="13" t="s">
        <v>86</v>
      </c>
      <c r="AW298" s="13" t="s">
        <v>36</v>
      </c>
      <c r="AX298" s="13" t="s">
        <v>83</v>
      </c>
      <c r="AY298" s="232" t="s">
        <v>132</v>
      </c>
    </row>
    <row r="299" s="2" customFormat="1" ht="44.25" customHeight="1">
      <c r="A299" s="38"/>
      <c r="B299" s="39"/>
      <c r="C299" s="207" t="s">
        <v>811</v>
      </c>
      <c r="D299" s="207" t="s">
        <v>134</v>
      </c>
      <c r="E299" s="208" t="s">
        <v>812</v>
      </c>
      <c r="F299" s="209" t="s">
        <v>813</v>
      </c>
      <c r="G299" s="210" t="s">
        <v>137</v>
      </c>
      <c r="H299" s="211">
        <v>7.6950000000000003</v>
      </c>
      <c r="I299" s="212"/>
      <c r="J299" s="213">
        <f>ROUND(I299*H299,2)</f>
        <v>0</v>
      </c>
      <c r="K299" s="214"/>
      <c r="L299" s="44"/>
      <c r="M299" s="215" t="s">
        <v>19</v>
      </c>
      <c r="N299" s="216" t="s">
        <v>46</v>
      </c>
      <c r="O299" s="84"/>
      <c r="P299" s="217">
        <f>O299*H299</f>
        <v>0</v>
      </c>
      <c r="Q299" s="217">
        <v>0.00072000000000000005</v>
      </c>
      <c r="R299" s="217">
        <f>Q299*H299</f>
        <v>0.0055404000000000009</v>
      </c>
      <c r="S299" s="217">
        <v>0</v>
      </c>
      <c r="T299" s="21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9" t="s">
        <v>217</v>
      </c>
      <c r="AT299" s="219" t="s">
        <v>134</v>
      </c>
      <c r="AU299" s="219" t="s">
        <v>86</v>
      </c>
      <c r="AY299" s="17" t="s">
        <v>132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7" t="s">
        <v>83</v>
      </c>
      <c r="BK299" s="220">
        <f>ROUND(I299*H299,2)</f>
        <v>0</v>
      </c>
      <c r="BL299" s="17" t="s">
        <v>217</v>
      </c>
      <c r="BM299" s="219" t="s">
        <v>814</v>
      </c>
    </row>
    <row r="300" s="13" customFormat="1">
      <c r="A300" s="13"/>
      <c r="B300" s="221"/>
      <c r="C300" s="222"/>
      <c r="D300" s="223" t="s">
        <v>140</v>
      </c>
      <c r="E300" s="224" t="s">
        <v>19</v>
      </c>
      <c r="F300" s="225" t="s">
        <v>543</v>
      </c>
      <c r="G300" s="222"/>
      <c r="H300" s="226">
        <v>7.6950000000000003</v>
      </c>
      <c r="I300" s="227"/>
      <c r="J300" s="222"/>
      <c r="K300" s="222"/>
      <c r="L300" s="228"/>
      <c r="M300" s="229"/>
      <c r="N300" s="230"/>
      <c r="O300" s="230"/>
      <c r="P300" s="230"/>
      <c r="Q300" s="230"/>
      <c r="R300" s="230"/>
      <c r="S300" s="230"/>
      <c r="T300" s="23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2" t="s">
        <v>140</v>
      </c>
      <c r="AU300" s="232" t="s">
        <v>86</v>
      </c>
      <c r="AV300" s="13" t="s">
        <v>86</v>
      </c>
      <c r="AW300" s="13" t="s">
        <v>36</v>
      </c>
      <c r="AX300" s="13" t="s">
        <v>83</v>
      </c>
      <c r="AY300" s="232" t="s">
        <v>132</v>
      </c>
    </row>
    <row r="301" s="12" customFormat="1" ht="22.8" customHeight="1">
      <c r="A301" s="12"/>
      <c r="B301" s="191"/>
      <c r="C301" s="192"/>
      <c r="D301" s="193" t="s">
        <v>74</v>
      </c>
      <c r="E301" s="205" t="s">
        <v>815</v>
      </c>
      <c r="F301" s="205" t="s">
        <v>816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SUM(P302:P304)</f>
        <v>0</v>
      </c>
      <c r="Q301" s="199"/>
      <c r="R301" s="200">
        <f>SUM(R302:R304)</f>
        <v>0.010290000000000001</v>
      </c>
      <c r="S301" s="199"/>
      <c r="T301" s="201">
        <f>SUM(T302:T304)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2" t="s">
        <v>86</v>
      </c>
      <c r="AT301" s="203" t="s">
        <v>74</v>
      </c>
      <c r="AU301" s="203" t="s">
        <v>83</v>
      </c>
      <c r="AY301" s="202" t="s">
        <v>132</v>
      </c>
      <c r="BK301" s="204">
        <f>SUM(BK302:BK304)</f>
        <v>0</v>
      </c>
    </row>
    <row r="302" s="2" customFormat="1" ht="21.75" customHeight="1">
      <c r="A302" s="38"/>
      <c r="B302" s="39"/>
      <c r="C302" s="207" t="s">
        <v>817</v>
      </c>
      <c r="D302" s="207" t="s">
        <v>134</v>
      </c>
      <c r="E302" s="208" t="s">
        <v>818</v>
      </c>
      <c r="F302" s="209" t="s">
        <v>819</v>
      </c>
      <c r="G302" s="210" t="s">
        <v>137</v>
      </c>
      <c r="H302" s="211">
        <v>21</v>
      </c>
      <c r="I302" s="212"/>
      <c r="J302" s="213">
        <f>ROUND(I302*H302,2)</f>
        <v>0</v>
      </c>
      <c r="K302" s="214"/>
      <c r="L302" s="44"/>
      <c r="M302" s="215" t="s">
        <v>19</v>
      </c>
      <c r="N302" s="216" t="s">
        <v>46</v>
      </c>
      <c r="O302" s="84"/>
      <c r="P302" s="217">
        <f>O302*H302</f>
        <v>0</v>
      </c>
      <c r="Q302" s="217">
        <v>0.00020000000000000001</v>
      </c>
      <c r="R302" s="217">
        <f>Q302*H302</f>
        <v>0.0042000000000000006</v>
      </c>
      <c r="S302" s="217">
        <v>0</v>
      </c>
      <c r="T302" s="21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9" t="s">
        <v>217</v>
      </c>
      <c r="AT302" s="219" t="s">
        <v>134</v>
      </c>
      <c r="AU302" s="219" t="s">
        <v>86</v>
      </c>
      <c r="AY302" s="17" t="s">
        <v>132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7" t="s">
        <v>83</v>
      </c>
      <c r="BK302" s="220">
        <f>ROUND(I302*H302,2)</f>
        <v>0</v>
      </c>
      <c r="BL302" s="17" t="s">
        <v>217</v>
      </c>
      <c r="BM302" s="219" t="s">
        <v>820</v>
      </c>
    </row>
    <row r="303" s="13" customFormat="1">
      <c r="A303" s="13"/>
      <c r="B303" s="221"/>
      <c r="C303" s="222"/>
      <c r="D303" s="223" t="s">
        <v>140</v>
      </c>
      <c r="E303" s="224" t="s">
        <v>19</v>
      </c>
      <c r="F303" s="225" t="s">
        <v>821</v>
      </c>
      <c r="G303" s="222"/>
      <c r="H303" s="226">
        <v>21</v>
      </c>
      <c r="I303" s="227"/>
      <c r="J303" s="222"/>
      <c r="K303" s="222"/>
      <c r="L303" s="228"/>
      <c r="M303" s="229"/>
      <c r="N303" s="230"/>
      <c r="O303" s="230"/>
      <c r="P303" s="230"/>
      <c r="Q303" s="230"/>
      <c r="R303" s="230"/>
      <c r="S303" s="230"/>
      <c r="T303" s="23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2" t="s">
        <v>140</v>
      </c>
      <c r="AU303" s="232" t="s">
        <v>86</v>
      </c>
      <c r="AV303" s="13" t="s">
        <v>86</v>
      </c>
      <c r="AW303" s="13" t="s">
        <v>36</v>
      </c>
      <c r="AX303" s="13" t="s">
        <v>83</v>
      </c>
      <c r="AY303" s="232" t="s">
        <v>132</v>
      </c>
    </row>
    <row r="304" s="2" customFormat="1" ht="33" customHeight="1">
      <c r="A304" s="38"/>
      <c r="B304" s="39"/>
      <c r="C304" s="207" t="s">
        <v>822</v>
      </c>
      <c r="D304" s="207" t="s">
        <v>134</v>
      </c>
      <c r="E304" s="208" t="s">
        <v>823</v>
      </c>
      <c r="F304" s="209" t="s">
        <v>824</v>
      </c>
      <c r="G304" s="210" t="s">
        <v>137</v>
      </c>
      <c r="H304" s="211">
        <v>21</v>
      </c>
      <c r="I304" s="212"/>
      <c r="J304" s="213">
        <f>ROUND(I304*H304,2)</f>
        <v>0</v>
      </c>
      <c r="K304" s="214"/>
      <c r="L304" s="44"/>
      <c r="M304" s="268" t="s">
        <v>19</v>
      </c>
      <c r="N304" s="269" t="s">
        <v>46</v>
      </c>
      <c r="O304" s="270"/>
      <c r="P304" s="271">
        <f>O304*H304</f>
        <v>0</v>
      </c>
      <c r="Q304" s="271">
        <v>0.00029</v>
      </c>
      <c r="R304" s="271">
        <f>Q304*H304</f>
        <v>0.0060899999999999999</v>
      </c>
      <c r="S304" s="271">
        <v>0</v>
      </c>
      <c r="T304" s="27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9" t="s">
        <v>217</v>
      </c>
      <c r="AT304" s="219" t="s">
        <v>134</v>
      </c>
      <c r="AU304" s="219" t="s">
        <v>86</v>
      </c>
      <c r="AY304" s="17" t="s">
        <v>132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7" t="s">
        <v>83</v>
      </c>
      <c r="BK304" s="220">
        <f>ROUND(I304*H304,2)</f>
        <v>0</v>
      </c>
      <c r="BL304" s="17" t="s">
        <v>217</v>
      </c>
      <c r="BM304" s="219" t="s">
        <v>825</v>
      </c>
    </row>
    <row r="305" s="2" customFormat="1" ht="6.96" customHeight="1">
      <c r="A305" s="38"/>
      <c r="B305" s="59"/>
      <c r="C305" s="60"/>
      <c r="D305" s="60"/>
      <c r="E305" s="60"/>
      <c r="F305" s="60"/>
      <c r="G305" s="60"/>
      <c r="H305" s="60"/>
      <c r="I305" s="60"/>
      <c r="J305" s="60"/>
      <c r="K305" s="60"/>
      <c r="L305" s="44"/>
      <c r="M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</row>
  </sheetData>
  <sheetProtection sheet="1" autoFilter="0" formatColumns="0" formatRows="0" objects="1" scenarios="1" spinCount="100000" saltValue="9fFTeOuK/DREBjBihPem9ku832q9PJZyqEzIPhBhw7/1XlUvRHm4F3VNQGYlmeaTbVyVfyi1bDpng5JO3Pb8Zg==" hashValue="0bZmjpO9GgWsF7nCYvPPtUhzWWxHTq2rWxeMthZsGFjBMiNrPAgt6XN7/0vZQQElRdLxxviX/Bx1hwGCucC0PA==" algorithmName="SHA-512" password="CC35"/>
  <autoFilter ref="C95:K304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Havárie střešního pláště uhelny kotelny 106/V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826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23. 7. 2020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35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38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5" t="s">
        <v>41</v>
      </c>
      <c r="E30" s="38"/>
      <c r="F30" s="38"/>
      <c r="G30" s="38"/>
      <c r="H30" s="38"/>
      <c r="I30" s="38"/>
      <c r="J30" s="146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4"/>
      <c r="E31" s="144"/>
      <c r="F31" s="144"/>
      <c r="G31" s="144"/>
      <c r="H31" s="144"/>
      <c r="I31" s="144"/>
      <c r="J31" s="144"/>
      <c r="K31" s="144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7" t="s">
        <v>43</v>
      </c>
      <c r="G32" s="38"/>
      <c r="H32" s="38"/>
      <c r="I32" s="147" t="s">
        <v>42</v>
      </c>
      <c r="J32" s="147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8" t="s">
        <v>45</v>
      </c>
      <c r="E33" s="132" t="s">
        <v>46</v>
      </c>
      <c r="F33" s="149">
        <f>ROUND((SUM(BE82:BE87)),  2)</f>
        <v>0</v>
      </c>
      <c r="G33" s="38"/>
      <c r="H33" s="38"/>
      <c r="I33" s="150">
        <v>0.20999999999999999</v>
      </c>
      <c r="J33" s="149">
        <f>ROUND(((SUM(BE82:BE87))*I33),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9">
        <f>ROUND((SUM(BF82:BF87)),  2)</f>
        <v>0</v>
      </c>
      <c r="G34" s="38"/>
      <c r="H34" s="38"/>
      <c r="I34" s="150">
        <v>0.14999999999999999</v>
      </c>
      <c r="J34" s="149">
        <f>ROUND(((SUM(BF82:BF87))*I34),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9">
        <f>ROUND((SUM(BG82:BG87)),  2)</f>
        <v>0</v>
      </c>
      <c r="G35" s="38"/>
      <c r="H35" s="38"/>
      <c r="I35" s="150">
        <v>0.20999999999999999</v>
      </c>
      <c r="J35" s="149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9">
        <f>ROUND((SUM(BH82:BH87)),  2)</f>
        <v>0</v>
      </c>
      <c r="G36" s="38"/>
      <c r="H36" s="38"/>
      <c r="I36" s="150">
        <v>0.14999999999999999</v>
      </c>
      <c r="J36" s="149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9">
        <f>ROUND((SUM(BI82:BI87)),  2)</f>
        <v>0</v>
      </c>
      <c r="G37" s="38"/>
      <c r="H37" s="38"/>
      <c r="I37" s="150">
        <v>0</v>
      </c>
      <c r="J37" s="149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2" t="str">
        <f>E7</f>
        <v>Havárie střešního pláště uhelny kotelny 106/V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V - VRN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sídliště Rozvoj, Klatovy</v>
      </c>
      <c r="G52" s="40"/>
      <c r="H52" s="40"/>
      <c r="I52" s="32" t="s">
        <v>23</v>
      </c>
      <c r="J52" s="72" t="str">
        <f>IF(J12="","",J12)</f>
        <v>23. 7. 2020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KLATOVSKÁ TEPLÁRNA a.s.</v>
      </c>
      <c r="G54" s="40"/>
      <c r="H54" s="40"/>
      <c r="I54" s="32" t="s">
        <v>32</v>
      </c>
      <c r="J54" s="36" t="str">
        <f>E21</f>
        <v>AREA group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>Ing. Lada Franková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6" t="s">
        <v>73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hidden="1" s="9" customFormat="1" ht="24.96" customHeight="1">
      <c r="A60" s="9"/>
      <c r="B60" s="167"/>
      <c r="C60" s="168"/>
      <c r="D60" s="169" t="s">
        <v>827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828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829</v>
      </c>
      <c r="E62" s="176"/>
      <c r="F62" s="176"/>
      <c r="G62" s="176"/>
      <c r="H62" s="176"/>
      <c r="I62" s="176"/>
      <c r="J62" s="177">
        <f>J86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/>
    <row r="66" hidden="1"/>
    <row r="67" hidden="1"/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2" t="str">
        <f>E7</f>
        <v>Havárie střešního pláště uhelny kotelny 106/V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94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V - VRN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sídliště Rozvoj, Klatovy</v>
      </c>
      <c r="G76" s="40"/>
      <c r="H76" s="40"/>
      <c r="I76" s="32" t="s">
        <v>23</v>
      </c>
      <c r="J76" s="72" t="str">
        <f>IF(J12="","",J12)</f>
        <v>23. 7. 2020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KLATOVSKÁ TEPLÁRNA a.s.</v>
      </c>
      <c r="G78" s="40"/>
      <c r="H78" s="40"/>
      <c r="I78" s="32" t="s">
        <v>32</v>
      </c>
      <c r="J78" s="36" t="str">
        <f>E21</f>
        <v>AREA group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30</v>
      </c>
      <c r="D79" s="40"/>
      <c r="E79" s="40"/>
      <c r="F79" s="27" t="str">
        <f>IF(E18="","",E18)</f>
        <v>Vyplň údaj</v>
      </c>
      <c r="G79" s="40"/>
      <c r="H79" s="40"/>
      <c r="I79" s="32" t="s">
        <v>37</v>
      </c>
      <c r="J79" s="36" t="str">
        <f>E24</f>
        <v>Ing. Lada Franková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9"/>
      <c r="B81" s="180"/>
      <c r="C81" s="181" t="s">
        <v>118</v>
      </c>
      <c r="D81" s="182" t="s">
        <v>60</v>
      </c>
      <c r="E81" s="182" t="s">
        <v>56</v>
      </c>
      <c r="F81" s="182" t="s">
        <v>57</v>
      </c>
      <c r="G81" s="182" t="s">
        <v>119</v>
      </c>
      <c r="H81" s="182" t="s">
        <v>120</v>
      </c>
      <c r="I81" s="182" t="s">
        <v>121</v>
      </c>
      <c r="J81" s="183" t="s">
        <v>103</v>
      </c>
      <c r="K81" s="184" t="s">
        <v>122</v>
      </c>
      <c r="L81" s="185"/>
      <c r="M81" s="92" t="s">
        <v>19</v>
      </c>
      <c r="N81" s="93" t="s">
        <v>45</v>
      </c>
      <c r="O81" s="93" t="s">
        <v>123</v>
      </c>
      <c r="P81" s="93" t="s">
        <v>124</v>
      </c>
      <c r="Q81" s="93" t="s">
        <v>125</v>
      </c>
      <c r="R81" s="93" t="s">
        <v>126</v>
      </c>
      <c r="S81" s="93" t="s">
        <v>127</v>
      </c>
      <c r="T81" s="94" t="s">
        <v>128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38"/>
      <c r="B82" s="39"/>
      <c r="C82" s="99" t="s">
        <v>129</v>
      </c>
      <c r="D82" s="40"/>
      <c r="E82" s="40"/>
      <c r="F82" s="40"/>
      <c r="G82" s="40"/>
      <c r="H82" s="40"/>
      <c r="I82" s="40"/>
      <c r="J82" s="186">
        <f>BK82</f>
        <v>0</v>
      </c>
      <c r="K82" s="40"/>
      <c r="L82" s="44"/>
      <c r="M82" s="95"/>
      <c r="N82" s="187"/>
      <c r="O82" s="96"/>
      <c r="P82" s="188">
        <f>P83</f>
        <v>0</v>
      </c>
      <c r="Q82" s="96"/>
      <c r="R82" s="188">
        <f>R83</f>
        <v>0</v>
      </c>
      <c r="S82" s="96"/>
      <c r="T82" s="189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74</v>
      </c>
      <c r="AU82" s="17" t="s">
        <v>104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74</v>
      </c>
      <c r="E83" s="194" t="s">
        <v>91</v>
      </c>
      <c r="F83" s="194" t="s">
        <v>830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P84+P86</f>
        <v>0</v>
      </c>
      <c r="Q83" s="199"/>
      <c r="R83" s="200">
        <f>R84+R86</f>
        <v>0</v>
      </c>
      <c r="S83" s="199"/>
      <c r="T83" s="201">
        <f>T84+T86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158</v>
      </c>
      <c r="AT83" s="203" t="s">
        <v>74</v>
      </c>
      <c r="AU83" s="203" t="s">
        <v>75</v>
      </c>
      <c r="AY83" s="202" t="s">
        <v>132</v>
      </c>
      <c r="BK83" s="204">
        <f>BK84+BK86</f>
        <v>0</v>
      </c>
    </row>
    <row r="84" s="12" customFormat="1" ht="22.8" customHeight="1">
      <c r="A84" s="12"/>
      <c r="B84" s="191"/>
      <c r="C84" s="192"/>
      <c r="D84" s="193" t="s">
        <v>74</v>
      </c>
      <c r="E84" s="205" t="s">
        <v>831</v>
      </c>
      <c r="F84" s="205" t="s">
        <v>832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158</v>
      </c>
      <c r="AT84" s="203" t="s">
        <v>74</v>
      </c>
      <c r="AU84" s="203" t="s">
        <v>83</v>
      </c>
      <c r="AY84" s="202" t="s">
        <v>132</v>
      </c>
      <c r="BK84" s="204">
        <f>BK85</f>
        <v>0</v>
      </c>
    </row>
    <row r="85" s="2" customFormat="1" ht="16.5" customHeight="1">
      <c r="A85" s="38"/>
      <c r="B85" s="39"/>
      <c r="C85" s="207" t="s">
        <v>83</v>
      </c>
      <c r="D85" s="207" t="s">
        <v>134</v>
      </c>
      <c r="E85" s="208" t="s">
        <v>833</v>
      </c>
      <c r="F85" s="209" t="s">
        <v>832</v>
      </c>
      <c r="G85" s="210" t="s">
        <v>288</v>
      </c>
      <c r="H85" s="211">
        <v>1</v>
      </c>
      <c r="I85" s="212"/>
      <c r="J85" s="213">
        <f>ROUND(I85*H85,2)</f>
        <v>0</v>
      </c>
      <c r="K85" s="214"/>
      <c r="L85" s="44"/>
      <c r="M85" s="215" t="s">
        <v>19</v>
      </c>
      <c r="N85" s="216" t="s">
        <v>46</v>
      </c>
      <c r="O85" s="84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9" t="s">
        <v>834</v>
      </c>
      <c r="AT85" s="219" t="s">
        <v>134</v>
      </c>
      <c r="AU85" s="219" t="s">
        <v>86</v>
      </c>
      <c r="AY85" s="17" t="s">
        <v>132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7" t="s">
        <v>83</v>
      </c>
      <c r="BK85" s="220">
        <f>ROUND(I85*H85,2)</f>
        <v>0</v>
      </c>
      <c r="BL85" s="17" t="s">
        <v>834</v>
      </c>
      <c r="BM85" s="219" t="s">
        <v>835</v>
      </c>
    </row>
    <row r="86" s="12" customFormat="1" ht="22.8" customHeight="1">
      <c r="A86" s="12"/>
      <c r="B86" s="191"/>
      <c r="C86" s="192"/>
      <c r="D86" s="193" t="s">
        <v>74</v>
      </c>
      <c r="E86" s="205" t="s">
        <v>836</v>
      </c>
      <c r="F86" s="205" t="s">
        <v>837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P87</f>
        <v>0</v>
      </c>
      <c r="Q86" s="199"/>
      <c r="R86" s="200">
        <f>R87</f>
        <v>0</v>
      </c>
      <c r="S86" s="199"/>
      <c r="T86" s="201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158</v>
      </c>
      <c r="AT86" s="203" t="s">
        <v>74</v>
      </c>
      <c r="AU86" s="203" t="s">
        <v>83</v>
      </c>
      <c r="AY86" s="202" t="s">
        <v>132</v>
      </c>
      <c r="BK86" s="204">
        <f>BK87</f>
        <v>0</v>
      </c>
    </row>
    <row r="87" s="2" customFormat="1" ht="16.5" customHeight="1">
      <c r="A87" s="38"/>
      <c r="B87" s="39"/>
      <c r="C87" s="207" t="s">
        <v>86</v>
      </c>
      <c r="D87" s="207" t="s">
        <v>134</v>
      </c>
      <c r="E87" s="208" t="s">
        <v>838</v>
      </c>
      <c r="F87" s="209" t="s">
        <v>839</v>
      </c>
      <c r="G87" s="210" t="s">
        <v>288</v>
      </c>
      <c r="H87" s="211">
        <v>1</v>
      </c>
      <c r="I87" s="212"/>
      <c r="J87" s="213">
        <f>ROUND(I87*H87,2)</f>
        <v>0</v>
      </c>
      <c r="K87" s="214"/>
      <c r="L87" s="44"/>
      <c r="M87" s="268" t="s">
        <v>19</v>
      </c>
      <c r="N87" s="269" t="s">
        <v>46</v>
      </c>
      <c r="O87" s="270"/>
      <c r="P87" s="271">
        <f>O87*H87</f>
        <v>0</v>
      </c>
      <c r="Q87" s="271">
        <v>0</v>
      </c>
      <c r="R87" s="271">
        <f>Q87*H87</f>
        <v>0</v>
      </c>
      <c r="S87" s="271">
        <v>0</v>
      </c>
      <c r="T87" s="27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9" t="s">
        <v>834</v>
      </c>
      <c r="AT87" s="219" t="s">
        <v>134</v>
      </c>
      <c r="AU87" s="219" t="s">
        <v>86</v>
      </c>
      <c r="AY87" s="17" t="s">
        <v>132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7" t="s">
        <v>83</v>
      </c>
      <c r="BK87" s="220">
        <f>ROUND(I87*H87,2)</f>
        <v>0</v>
      </c>
      <c r="BL87" s="17" t="s">
        <v>834</v>
      </c>
      <c r="BM87" s="219" t="s">
        <v>840</v>
      </c>
    </row>
    <row r="88" s="2" customFormat="1" ht="6.96" customHeight="1">
      <c r="A88" s="38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44"/>
      <c r="M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</sheetData>
  <sheetProtection sheet="1" autoFilter="0" formatColumns="0" formatRows="0" objects="1" scenarios="1" spinCount="100000" saltValue="P5qgBw4cZ6P3omedF+SC0anNN2qy+RtIcGwLBrUBimdiLpFJIW2Bg87Fg2yaGvXtAYJZUfY0GUpQj1oS5oZ4Kg==" hashValue="tnQTU9SaTAOxHnaeg5XS1yMu1AGM65p0CIyKpVGzkQHQ2qJyD9YjlTD69Y+BTnLx1AV+HrFmK1T8neD52zTwAA==" algorithmName="SHA-512" password="CC35"/>
  <autoFilter ref="C81:K8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AREAGROUP\ladafrankova</dc:creator>
  <cp:lastModifiedBy>AREAGROUP\ladafrankova</cp:lastModifiedBy>
  <dcterms:created xsi:type="dcterms:W3CDTF">2021-02-17T12:50:54Z</dcterms:created>
  <dcterms:modified xsi:type="dcterms:W3CDTF">2021-02-17T12:50:58Z</dcterms:modified>
</cp:coreProperties>
</file>