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AKSERVIS\Desktop\"/>
    </mc:Choice>
  </mc:AlternateContent>
  <bookViews>
    <workbookView xWindow="0" yWindow="0" windowWidth="0" windowHeight="0"/>
  </bookViews>
  <sheets>
    <sheet name="Rekapitulace stavby" sheetId="1" r:id="rId1"/>
    <sheet name="2020021 - Klatovy - ulice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'2020021 - Klatovy - ulice...'!$C$133:$K$498</definedName>
    <definedName name="_xlnm.Print_Area" localSheetId="1">'2020021 - Klatovy - ulice...'!$C$4:$J$76,'2020021 - Klatovy - ulice...'!$C$82:$J$117,'2020021 - Klatovy - ulice...'!$C$123:$J$498</definedName>
    <definedName name="_xlnm.Print_Titles" localSheetId="1">'2020021 - Klatovy - ulice...'!$133:$133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T475"/>
  <c r="R476"/>
  <c r="R475"/>
  <c r="P476"/>
  <c r="P475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T280"/>
  <c r="R281"/>
  <c r="R280"/>
  <c r="P281"/>
  <c r="P280"/>
  <c r="BI278"/>
  <c r="BH278"/>
  <c r="BG278"/>
  <c r="BF278"/>
  <c r="T278"/>
  <c r="T277"/>
  <c r="R278"/>
  <c r="R277"/>
  <c r="P278"/>
  <c r="P277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J131"/>
  <c r="J130"/>
  <c r="F128"/>
  <c r="E126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0"/>
  <c r="J89"/>
  <c r="F87"/>
  <c r="E85"/>
  <c r="J16"/>
  <c r="E16"/>
  <c r="F131"/>
  <c r="J15"/>
  <c r="J13"/>
  <c r="E13"/>
  <c r="F130"/>
  <c r="J12"/>
  <c r="J10"/>
  <c r="J128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491"/>
  <c r="BK489"/>
  <c r="J487"/>
  <c r="J485"/>
  <c r="J483"/>
  <c r="J481"/>
  <c r="BK476"/>
  <c r="J473"/>
  <c r="BK469"/>
  <c r="BK459"/>
  <c r="BK455"/>
  <c r="J448"/>
  <c r="J445"/>
  <c r="J443"/>
  <c r="J441"/>
  <c r="BK439"/>
  <c r="J436"/>
  <c r="BK434"/>
  <c r="BK429"/>
  <c r="BK427"/>
  <c r="BK419"/>
  <c r="BK413"/>
  <c r="J411"/>
  <c r="J403"/>
  <c r="BK399"/>
  <c r="BK397"/>
  <c r="J395"/>
  <c r="J385"/>
  <c r="BK379"/>
  <c r="J375"/>
  <c r="BK373"/>
  <c r="BK364"/>
  <c r="J359"/>
  <c r="BK354"/>
  <c r="J352"/>
  <c r="BK349"/>
  <c r="J347"/>
  <c r="J342"/>
  <c r="J335"/>
  <c r="BK324"/>
  <c r="J318"/>
  <c r="J315"/>
  <c r="BK312"/>
  <c r="BK307"/>
  <c r="J305"/>
  <c r="BK303"/>
  <c r="J301"/>
  <c r="J299"/>
  <c r="J297"/>
  <c r="BK294"/>
  <c r="BK281"/>
  <c r="J278"/>
  <c r="BK268"/>
  <c r="J262"/>
  <c r="BK250"/>
  <c r="J247"/>
  <c r="BK241"/>
  <c r="J236"/>
  <c r="BK229"/>
  <c r="J215"/>
  <c r="BK208"/>
  <c r="J205"/>
  <c r="J200"/>
  <c r="BK195"/>
  <c r="J179"/>
  <c r="J175"/>
  <c r="J170"/>
  <c r="BK165"/>
  <c r="J161"/>
  <c r="BK157"/>
  <c r="BK149"/>
  <c r="BK144"/>
  <c r="BK139"/>
  <c r="J137"/>
  <c r="BK497"/>
  <c r="BK495"/>
  <c r="J493"/>
  <c r="BK487"/>
  <c r="BK481"/>
  <c r="BK479"/>
  <c r="J476"/>
  <c r="J469"/>
  <c r="J465"/>
  <c r="J461"/>
  <c r="J459"/>
  <c r="BK441"/>
  <c r="BK433"/>
  <c r="BK431"/>
  <c r="J425"/>
  <c r="BK417"/>
  <c r="BK409"/>
  <c r="J407"/>
  <c r="J405"/>
  <c r="BK403"/>
  <c r="J401"/>
  <c r="J399"/>
  <c r="J397"/>
  <c r="J393"/>
  <c r="J387"/>
  <c r="J383"/>
  <c r="J381"/>
  <c r="BK371"/>
  <c r="BK369"/>
  <c r="J367"/>
  <c r="BK362"/>
  <c r="J354"/>
  <c r="BK347"/>
  <c r="BK345"/>
  <c r="BK342"/>
  <c r="BK340"/>
  <c r="J337"/>
  <c r="BK335"/>
  <c r="J332"/>
  <c r="J329"/>
  <c r="J324"/>
  <c r="BK321"/>
  <c r="BK288"/>
  <c r="J285"/>
  <c r="BK274"/>
  <c r="J268"/>
  <c r="J266"/>
  <c r="BK262"/>
  <c r="BK254"/>
  <c r="J250"/>
  <c r="BK247"/>
  <c r="J241"/>
  <c r="BK222"/>
  <c r="J220"/>
  <c r="BK215"/>
  <c r="J208"/>
  <c r="BK200"/>
  <c r="BK187"/>
  <c r="BK183"/>
  <c r="BK179"/>
  <c r="J165"/>
  <c r="J163"/>
  <c r="BK161"/>
  <c r="J159"/>
  <c r="J157"/>
  <c r="BK152"/>
  <c r="J149"/>
  <c r="J144"/>
  <c r="J142"/>
  <c r="BK137"/>
  <c r="J495"/>
  <c r="BK483"/>
  <c r="BK473"/>
  <c r="J439"/>
  <c r="BK436"/>
  <c r="J434"/>
  <c r="J433"/>
  <c r="J427"/>
  <c r="BK425"/>
  <c r="J423"/>
  <c r="J421"/>
  <c r="J419"/>
  <c r="J417"/>
  <c r="J415"/>
  <c r="BK407"/>
  <c r="BK401"/>
  <c r="BK395"/>
  <c r="BK391"/>
  <c r="J389"/>
  <c r="BK385"/>
  <c r="BK383"/>
  <c r="J377"/>
  <c r="J373"/>
  <c r="J371"/>
  <c r="J369"/>
  <c r="BK357"/>
  <c r="BK352"/>
  <c r="J345"/>
  <c r="J340"/>
  <c r="BK337"/>
  <c r="J497"/>
  <c r="BK493"/>
  <c r="J491"/>
  <c r="J489"/>
  <c r="BK485"/>
  <c r="J479"/>
  <c r="BK465"/>
  <c r="BK461"/>
  <c r="J455"/>
  <c r="BK448"/>
  <c r="BK445"/>
  <c r="BK443"/>
  <c r="J431"/>
  <c r="J429"/>
  <c r="BK423"/>
  <c r="BK421"/>
  <c r="BK415"/>
  <c r="J413"/>
  <c r="BK411"/>
  <c r="J409"/>
  <c r="BK405"/>
  <c r="BK393"/>
  <c r="J391"/>
  <c r="BK389"/>
  <c r="BK387"/>
  <c r="BK381"/>
  <c r="J379"/>
  <c r="BK377"/>
  <c r="BK375"/>
  <c r="BK367"/>
  <c r="J364"/>
  <c r="J362"/>
  <c r="BK359"/>
  <c r="J357"/>
  <c r="J349"/>
  <c r="BK332"/>
  <c r="BK329"/>
  <c r="J321"/>
  <c r="BK318"/>
  <c r="BK315"/>
  <c r="J312"/>
  <c r="J307"/>
  <c r="BK305"/>
  <c r="J303"/>
  <c r="BK301"/>
  <c r="BK299"/>
  <c r="BK297"/>
  <c r="J294"/>
  <c r="J288"/>
  <c r="BK285"/>
  <c r="J281"/>
  <c r="BK278"/>
  <c r="J274"/>
  <c r="BK266"/>
  <c r="J254"/>
  <c r="BK236"/>
  <c r="J229"/>
  <c r="J222"/>
  <c r="BK220"/>
  <c r="BK205"/>
  <c r="J195"/>
  <c r="J187"/>
  <c r="J183"/>
  <c r="BK175"/>
  <c r="BK170"/>
  <c r="BK163"/>
  <c r="BK159"/>
  <c r="J152"/>
  <c r="BK142"/>
  <c r="J139"/>
  <c i="1" r="AS94"/>
  <c i="2" l="1" r="P344"/>
  <c r="R344"/>
  <c r="BK136"/>
  <c r="J136"/>
  <c r="J96"/>
  <c r="T136"/>
  <c r="P284"/>
  <c r="T284"/>
  <c r="BK478"/>
  <c r="J478"/>
  <c r="J106"/>
  <c r="P136"/>
  <c r="R136"/>
  <c r="BK284"/>
  <c r="J284"/>
  <c r="J99"/>
  <c r="R284"/>
  <c r="BK317"/>
  <c r="J317"/>
  <c r="J100"/>
  <c r="P317"/>
  <c r="R317"/>
  <c r="T317"/>
  <c r="BK344"/>
  <c r="J344"/>
  <c r="J101"/>
  <c r="T344"/>
  <c r="BK438"/>
  <c r="J438"/>
  <c r="J103"/>
  <c r="P438"/>
  <c r="P435"/>
  <c r="R438"/>
  <c r="R435"/>
  <c r="T438"/>
  <c r="T435"/>
  <c r="BK447"/>
  <c r="J447"/>
  <c r="J104"/>
  <c r="P447"/>
  <c r="R447"/>
  <c r="T447"/>
  <c r="P478"/>
  <c r="R478"/>
  <c r="T478"/>
  <c r="J87"/>
  <c r="BE144"/>
  <c r="BE157"/>
  <c r="BE161"/>
  <c r="BE165"/>
  <c r="BE175"/>
  <c r="BE195"/>
  <c r="BE200"/>
  <c r="BE215"/>
  <c r="BE262"/>
  <c r="BE274"/>
  <c r="BE288"/>
  <c r="BE297"/>
  <c r="BE299"/>
  <c r="BE303"/>
  <c r="BE307"/>
  <c r="BE312"/>
  <c r="BE315"/>
  <c r="BE321"/>
  <c r="BE324"/>
  <c r="BE329"/>
  <c r="BE332"/>
  <c r="BE335"/>
  <c r="BE337"/>
  <c r="BE340"/>
  <c r="BE342"/>
  <c r="BE345"/>
  <c r="BE352"/>
  <c r="BE371"/>
  <c r="BE383"/>
  <c r="BE395"/>
  <c r="BE399"/>
  <c r="BE401"/>
  <c r="BE417"/>
  <c r="BE425"/>
  <c r="BE433"/>
  <c r="BE441"/>
  <c r="BE443"/>
  <c r="BE455"/>
  <c r="BE459"/>
  <c r="BE469"/>
  <c r="BE473"/>
  <c r="BE481"/>
  <c r="BE487"/>
  <c r="BE347"/>
  <c r="BE359"/>
  <c r="BE362"/>
  <c r="BE364"/>
  <c r="BE379"/>
  <c r="BE387"/>
  <c r="BE397"/>
  <c r="BE403"/>
  <c r="BE409"/>
  <c r="BE411"/>
  <c r="BE413"/>
  <c r="BE429"/>
  <c r="BE476"/>
  <c r="BE479"/>
  <c r="BE485"/>
  <c r="BE491"/>
  <c r="BE495"/>
  <c r="F89"/>
  <c r="BE139"/>
  <c r="BE149"/>
  <c r="BE159"/>
  <c r="BE179"/>
  <c r="BE183"/>
  <c r="BE208"/>
  <c r="BE220"/>
  <c r="BE229"/>
  <c r="BE241"/>
  <c r="BE268"/>
  <c r="BE281"/>
  <c r="BE285"/>
  <c r="BE318"/>
  <c r="BE349"/>
  <c r="BE354"/>
  <c r="BE357"/>
  <c r="BE373"/>
  <c r="BE375"/>
  <c r="BE377"/>
  <c r="BE393"/>
  <c r="BE419"/>
  <c r="BE427"/>
  <c r="BE434"/>
  <c r="BE436"/>
  <c r="BE439"/>
  <c r="BE445"/>
  <c r="BE483"/>
  <c r="BE489"/>
  <c r="BE497"/>
  <c r="BK280"/>
  <c r="J280"/>
  <c r="J98"/>
  <c r="F90"/>
  <c r="BE137"/>
  <c r="BE142"/>
  <c r="BE152"/>
  <c r="BE163"/>
  <c r="BE170"/>
  <c r="BE187"/>
  <c r="BE205"/>
  <c r="BE222"/>
  <c r="BE236"/>
  <c r="BE247"/>
  <c r="BE250"/>
  <c r="BE254"/>
  <c r="BE266"/>
  <c r="BE278"/>
  <c r="BE294"/>
  <c r="BE301"/>
  <c r="BE305"/>
  <c r="BE367"/>
  <c r="BE369"/>
  <c r="BE381"/>
  <c r="BE385"/>
  <c r="BE389"/>
  <c r="BE391"/>
  <c r="BE405"/>
  <c r="BE407"/>
  <c r="BE415"/>
  <c r="BE421"/>
  <c r="BE423"/>
  <c r="BE431"/>
  <c r="BE448"/>
  <c r="BE461"/>
  <c r="BE465"/>
  <c r="BE493"/>
  <c r="BK277"/>
  <c r="J277"/>
  <c r="J97"/>
  <c r="BK435"/>
  <c r="J435"/>
  <c r="J102"/>
  <c r="BK475"/>
  <c r="J475"/>
  <c r="J105"/>
  <c r="J34"/>
  <c i="1" r="AW95"/>
  <c i="2" r="F35"/>
  <c i="1" r="BB95"/>
  <c r="BB94"/>
  <c r="AX94"/>
  <c i="2" r="F34"/>
  <c i="1" r="BA95"/>
  <c r="BA94"/>
  <c r="W33"/>
  <c i="2" r="F36"/>
  <c i="1" r="BC95"/>
  <c r="BC94"/>
  <c r="W35"/>
  <c i="2" r="F37"/>
  <c i="1" r="BD95"/>
  <c r="BD94"/>
  <c r="W36"/>
  <c i="2" l="1" r="R135"/>
  <c r="R134"/>
  <c r="P135"/>
  <c r="P134"/>
  <c i="1" r="AU95"/>
  <c i="2" r="T135"/>
  <c r="T134"/>
  <c r="BK135"/>
  <c r="J135"/>
  <c r="J95"/>
  <c i="1" r="AY94"/>
  <c r="AU94"/>
  <c r="AW94"/>
  <c r="AK33"/>
  <c r="W34"/>
  <c i="2" l="1" r="BK134"/>
  <c r="J134"/>
  <c r="J94"/>
  <c l="1" r="J28"/>
  <c l="1" r="J115"/>
  <c r="J109"/>
  <c r="J29"/>
  <c r="J30"/>
  <c i="1" r="AG95"/>
  <c r="AG94"/>
  <c r="AG101"/>
  <c r="CD101"/>
  <c i="2" l="1" r="BE115"/>
  <c r="J33"/>
  <c i="1" r="AV95"/>
  <c r="AT95"/>
  <c r="AN95"/>
  <c r="AG98"/>
  <c r="AV98"/>
  <c r="BY98"/>
  <c i="2" r="J117"/>
  <c i="1" r="AG100"/>
  <c r="AV101"/>
  <c r="BY101"/>
  <c r="AK26"/>
  <c r="AG99"/>
  <c r="CD99"/>
  <c i="2" l="1" r="J39"/>
  <c i="1" r="CD98"/>
  <c r="CD100"/>
  <c r="AG97"/>
  <c r="AK27"/>
  <c r="AN98"/>
  <c i="2" r="F33"/>
  <c i="1" r="AZ95"/>
  <c r="AZ94"/>
  <c r="W32"/>
  <c r="AN101"/>
  <c r="AV100"/>
  <c r="BY100"/>
  <c r="AV99"/>
  <c r="BY99"/>
  <c l="1" r="AN100"/>
  <c r="AK29"/>
  <c r="AN99"/>
  <c r="AV94"/>
  <c r="AK32"/>
  <c r="AG103"/>
  <c l="1" r="AK38"/>
  <c r="AN97"/>
  <c r="AT94"/>
  <c r="AN94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<sst xmlns="http://schemas.openxmlformats.org/spreadsheetml/2006/main">
  <si>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</si>
  <si>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</si>
  <si>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</si>
  <si>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</si>
  <si>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</si>
  <si>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{07746193-50eb-4982-b254-3b700e6b3a4e}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</si>
  <si>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</si>
  <si>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</si>
  <si>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</si>
  <si>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</si>
  <si>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</si>
  <si>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</si>
  <si>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</si>
  <si>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</si>
  <si>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</si>
  <si>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</si>
  <si>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</si>
  <si>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 - ulice Karafiátova - výstavba retenční nádrže</t>
  </si>
  <si>
    <t>KSO:</t>
  </si>
  <si>
    <t>CC-CZ:</t>
  </si>
  <si>
    <t>Místo:</t>
  </si>
  <si>
    <t xml:space="preserve"> </t>
  </si>
  <si>
    <t>Datum:</t>
  </si>
  <si>
    <t>6.1.2021</t>
  </si>
  <si>
    <t>Zadavatel:</t>
  </si>
  <si>
    <t>IČ:</t>
  </si>
  <si>
    <t>DIČ:</t>
  </si>
  <si>
    <t>Uchazeč:</t>
  </si>
  <si>
    <t>Vyplň údaj</t>
  </si>
  <si>
    <t>Projektant:</t>
  </si>
  <si>
    <t>26375869</t>
  </si>
  <si>
    <t>VAK SERVIS s.r.o.</t>
  </si>
  <si>
    <t>True</t>
  </si>
  <si>
    <t>Zpracovatel:</t>
  </si>
  <si>
    <t>Vladimír Baštář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</si>
  <si>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</si>
  <si>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</si>
  <si>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</si>
  <si>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</si>
  <si>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</si>
  <si>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</si>
  <si>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</si>
  <si>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</si>
  <si>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</si>
  <si>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</si>
  <si>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</si>
  <si>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</si>
  <si>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</si>
  <si>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</si>
  <si>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</si>
  <si>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</si>
  <si>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</si>
  <si>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</si>
  <si>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</si>
  <si>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</si>
  <si>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</si>
  <si>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</si>
  <si>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</si>
  <si>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</si>
  <si>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</si>
  <si>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</si>
  <si>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</si>
  <si>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</si>
  <si>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</si>
  <si>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</si>
  <si>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</si>
  <si>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</si>
  <si>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</si>
  <si>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</si>
  <si>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</si>
  <si>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</si>
  <si>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</si>
  <si>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</si>
  <si>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</si>
  <si>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</si>
  <si>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</si>
  <si>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</si>
  <si>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</si>
  <si>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</si>
  <si>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</si>
  <si>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</si>
  <si>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</si>
  <si>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</si>
  <si>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</si>
  <si>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</si>
  <si>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</si>
  <si>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</si>
  <si>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</si>
  <si>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</si>
  <si>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</si>
  <si>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</si>
  <si>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</si>
  <si>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</si>
  <si>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</si>
  <si>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</si>
  <si>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</si>
  <si>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</si>
  <si>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</si>
  <si>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</si>
  <si>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</si>
  <si>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</si>
  <si>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</si>
  <si>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</si>
  <si>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</si>
  <si>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</si>
  <si>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</si>
  <si>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</si>
  <si>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</si>
  <si>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</si>
  <si>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</si>
  <si>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</si>
  <si>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</si>
  <si>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</si>
  <si>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</si>
  <si>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</si>
  <si>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</si>
  <si>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</si>
  <si>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</si>
  <si>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</si>
  <si>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</si>
  <si>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</si>
  <si>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</si>
  <si>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</si>
  <si>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</si>
  <si>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</si>
  <si>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</si>
  <si>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</si>
  <si>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</si>
  <si>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</si>
  <si>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</si>
  <si>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</si>
  <si>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</si>
  <si>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</si>
  <si>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</si>
  <si>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</si>
  <si>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</si>
  <si>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</si>
  <si>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</si>
  <si>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</si>
  <si>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</si>
  <si>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</si>
  <si>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</si>
  <si>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D do 300 mm</t>
  </si>
  <si>
    <t>kus</t>
  </si>
  <si>
    <t>4</t>
  </si>
  <si>
    <t>-124947919</t>
  </si>
  <si>
    <t>PP</t>
  </si>
  <si>
    <t>Odstranění pařezů strojně s jejich vykopáním, vytrháním nebo odstřelením průměru přes 100 do 300 mm</t>
  </si>
  <si>
    <t>113106122</t>
  </si>
  <si>
    <t>Rozebrání dlažeb z kamenných dlaždic komunikací pro pěší ručně</t>
  </si>
  <si>
    <t>m2</t>
  </si>
  <si>
    <t>-830777343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</si>
  <si>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</si>
  <si>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VV</t>
  </si>
  <si>
    <t>"zatravňovací tvárnice" ((0,6*0,4)*10)*2</t>
  </si>
  <si>
    <t>3</t>
  </si>
  <si>
    <t>113106123</t>
  </si>
  <si>
    <t>Rozebrání dlažeb ze zámkových dlaždic komunikací pro pěší ručně</t>
  </si>
  <si>
    <t>-693805497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</si>
  <si>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</si>
  <si>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113107163</t>
  </si>
  <si>
    <t>Odstranění podkladu z kameniva drceného tl 300 mm strojně pl přes 50 do 200 m2</t>
  </si>
  <si>
    <t>1860667407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</si>
  <si>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</si>
  <si>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"komunikace" (59+13,7)*1,1</t>
  </si>
  <si>
    <t>"chodník" 21,5</t>
  </si>
  <si>
    <t>Součet</t>
  </si>
  <si>
    <t>5</t>
  </si>
  <si>
    <t>113107342</t>
  </si>
  <si>
    <t>Odstranění podkladu živičného tl 100 mm strojně pl do 50 m2</t>
  </si>
  <si>
    <t>178886187</t>
  </si>
  <si>
    <t>Odstranění podkladů nebo krytů strojně plochy jednotlivě do 50 m2 s přemístěním hmot na skládku na vzdálenost do 3 m nebo s naložením na dopravní prostředek živičných, o tl. vrstvy přes 50 do 100 mm</t>
  </si>
  <si>
    <t>6</t>
  </si>
  <si>
    <t>113154123</t>
  </si>
  <si>
    <t>Frézování živičného krytu tl 50 mm pruh š 1 m pl do 500 m2 bez překážek v trase</t>
  </si>
  <si>
    <t>1453940520</t>
  </si>
  <si>
    <t xml:space="preserve">Frézování živičného podkladu nebo krytu  s naložením na dopravní prostředek plochy do 500 m2 bez překážek v trase pruhu šířky přes 0,5 m do 1 m, tloušťky vrstvy 50 mm</t>
  </si>
  <si>
    <t>"řad" 59*2,1</t>
  </si>
  <si>
    <t>"přípojka k UV" 13,7*2,1</t>
  </si>
  <si>
    <t>7</t>
  </si>
  <si>
    <t>113201111</t>
  </si>
  <si>
    <t>Vytrhání obrub chodníkových ležatých</t>
  </si>
  <si>
    <t>m</t>
  </si>
  <si>
    <t>2125861747</t>
  </si>
  <si>
    <t xml:space="preserve">Vytrhání obrub  s vybouráním lože, s přemístěním hmot na skládku na vzdálenost do 3 m nebo s naložením na dopravní prostředek chodníkových ležatých</t>
  </si>
  <si>
    <t>8</t>
  </si>
  <si>
    <t>113201112</t>
  </si>
  <si>
    <t>Vytrhání obrub silničních ležatých</t>
  </si>
  <si>
    <t>-2038954658</t>
  </si>
  <si>
    <t xml:space="preserve">Vytrhání obrub  s vybouráním lože, s přemístěním hmot na skládku na vzdálenost do 3 m nebo s naložením na dopravní prostředek silničních ležatých</t>
  </si>
  <si>
    <t>9</t>
  </si>
  <si>
    <t>115101201</t>
  </si>
  <si>
    <t>Čerpání vody na dopravní výšku do 10 m průměrný přítok do 500 l/min</t>
  </si>
  <si>
    <t>hod</t>
  </si>
  <si>
    <t>-825616121</t>
  </si>
  <si>
    <t>Čerpání vody na dopravní výšku do 10 m s uvažovaným průměrným přítokem do 500 l/min</t>
  </si>
  <si>
    <t>10</t>
  </si>
  <si>
    <t>115101301</t>
  </si>
  <si>
    <t>Pohotovost čerpací soupravy pro dopravní výšku do 10 m přítok do 500 l/min</t>
  </si>
  <si>
    <t>den</t>
  </si>
  <si>
    <t>357582124</t>
  </si>
  <si>
    <t>Pohotovost záložní čerpací soupravy pro dopravní výšku do 10 m s uvažovaným průměrným přítokem do 500 l/min</t>
  </si>
  <si>
    <t>11</t>
  </si>
  <si>
    <t>119001401</t>
  </si>
  <si>
    <t>Dočasné zajištění potrubí ocelového nebo litinového DN do 200 mm</t>
  </si>
  <si>
    <t>1139622269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</si>
  <si>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</si>
  <si>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"vodovod" 5*1,1</t>
  </si>
  <si>
    <t>"plynovod" 4*1,1</t>
  </si>
  <si>
    <t>12</t>
  </si>
  <si>
    <t>119001421</t>
  </si>
  <si>
    <t>Dočasné zajištění kabelů a kabelových tratí ze 3 volně ložených kabelů</t>
  </si>
  <si>
    <t>-529583966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</si>
  <si>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</si>
  <si>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6*1,1</t>
  </si>
  <si>
    <t>kabely NN, O2 a VO</t>
  </si>
  <si>
    <t>13</t>
  </si>
  <si>
    <t>131251106</t>
  </si>
  <si>
    <t>Hloubení jam nezapažených v hornině třídy těžitelnosti I, skupiny 3 objem do 5000 m3 strojně</t>
  </si>
  <si>
    <t>m3</t>
  </si>
  <si>
    <t>-1735384715</t>
  </si>
  <si>
    <t>Hloubení nezapažených jam a zářezů strojně s urovnáním dna do předepsaného profilu a spádu v hornině třídy těžitelnosti I skupiny 3 přes 1 000 do 5 000 m3</t>
  </si>
  <si>
    <t>"RN" 1411*0,2</t>
  </si>
  <si>
    <t>20% z celkového objemu hloubení</t>
  </si>
  <si>
    <t>14</t>
  </si>
  <si>
    <t>131351106</t>
  </si>
  <si>
    <t>Hloubení jam nezapažených v hornině třídy těžitelnosti II, skupiny 4 objem do 5000 m3 strojně</t>
  </si>
  <si>
    <t>655105379</t>
  </si>
  <si>
    <t>Hloubení nezapažených jam a zářezů strojně s urovnáním dna do předepsaného profilu a spádu v hornině třídy těžitelnosti II skupiny 4 přes 1 000 do 5 000 m3</t>
  </si>
  <si>
    <t>"RN" 1411*0,4</t>
  </si>
  <si>
    <t>40% z celkového objemu hloubení</t>
  </si>
  <si>
    <t>131451106</t>
  </si>
  <si>
    <t>Hloubení jam nezapažených v hornině třídy těžitelnosti II, skupiny 5 objem do 5000 m3 strojně</t>
  </si>
  <si>
    <t>-990230554</t>
  </si>
  <si>
    <t>Hloubení nezapažených jam a zářezů strojně s urovnáním dna do předepsaného profilu a spádu v hornině třídy těžitelnosti II skupiny 5 přes 1 000 do 5 000 m3</t>
  </si>
  <si>
    <t>40% objemu hloubení</t>
  </si>
  <si>
    <t>16</t>
  </si>
  <si>
    <t>132254204</t>
  </si>
  <si>
    <t>Hloubení zapažených rýh š do 2000 mm v hornině třídy těžitelnosti I, skupiny 3 objem do 500 m3</t>
  </si>
  <si>
    <t>1784582736</t>
  </si>
  <si>
    <t>Hloubení zapažených rýh šířky přes 800 do 2 000 mm strojně s urovnáním dna do předepsaného profilu a spádu v hornině třídy těžitelnosti I skupiny 3 přes 100 do 500 m3</t>
  </si>
  <si>
    <t>"stoka B (Š1-Š3)" (42*1,1*4,17)*0,2</t>
  </si>
  <si>
    <t>"stoka B (Š4-Š6)" (10*1,1*2,36)*0,2</t>
  </si>
  <si>
    <t>"stoka B16" (23,5*1,1*3,53)*0,2</t>
  </si>
  <si>
    <t>"přípojka UV" (13,7*1,1*3,53)*0,2</t>
  </si>
  <si>
    <t>20% objemu hloubení</t>
  </si>
  <si>
    <t>17</t>
  </si>
  <si>
    <t>132354204</t>
  </si>
  <si>
    <t>Hloubení zapažených rýh š do 2000 mm v hornině třídy těžitelnosti II, skupiny 4 objem do 500 m3</t>
  </si>
  <si>
    <t>-1530488833</t>
  </si>
  <si>
    <t>Hloubení zapažených rýh šířky přes 800 do 2 000 mm strojně s urovnáním dna do předepsaného profilu a spádu v hornině třídy těžitelnosti II skupiny 4 přes 100 do 500 m3</t>
  </si>
  <si>
    <t>363,062*0,4</t>
  </si>
  <si>
    <t>18</t>
  </si>
  <si>
    <t>132454204</t>
  </si>
  <si>
    <t>Hloubení zapažených rýh š do 2000 mm v hornině třídy těžitelnosti II, skupiny 5 objem do 500 m3</t>
  </si>
  <si>
    <t>311745144</t>
  </si>
  <si>
    <t>Hloubení zapažených rýh šířky přes 800 do 2 000 mm strojně s urovnáním dna do předepsaného profilu a spádu v hornině třídy těžitelnosti II skupiny 5 přes 100 do 500 m3</t>
  </si>
  <si>
    <t>19</t>
  </si>
  <si>
    <t>139001101</t>
  </si>
  <si>
    <t>Příplatek za ztížení vykopávky v blízkosti podzemního vedení</t>
  </si>
  <si>
    <t>-1082812390</t>
  </si>
  <si>
    <t>Příplatek k cenám hloubených vykopávek za ztížení vykopávky v blízkosti podzemního vedení nebo výbušnin pro jakoukoliv třídu horniny</t>
  </si>
  <si>
    <t>(1,5*1,1*2,36)*15</t>
  </si>
  <si>
    <t>20</t>
  </si>
  <si>
    <t>151101102</t>
  </si>
  <si>
    <t>Zřízení příložného pažení a rozepření stěn rýh hl do 4 m</t>
  </si>
  <si>
    <t>-559434310</t>
  </si>
  <si>
    <t>Zřízení pažení a rozepření stěn rýh pro podzemní vedení příložné pro jakoukoliv mezerovitost, hloubky do 4 m</t>
  </si>
  <si>
    <t>"stoka B (Š1-Š3)" (42*4,17)*2</t>
  </si>
  <si>
    <t>"stoka B (Š4-Š6)" (10*2,36)*2</t>
  </si>
  <si>
    <t>"stoka B16" (23,5*3,53)*2</t>
  </si>
  <si>
    <t>"přípojka UV" (13,7*3,53)*2</t>
  </si>
  <si>
    <t>151101112</t>
  </si>
  <si>
    <t>Odstranění příložného pažení a rozepření stěn rýh hl do 4 m</t>
  </si>
  <si>
    <t>-245170395</t>
  </si>
  <si>
    <t>Odstranění pažení a rozepření stěn rýh pro podzemní vedení s uložením materiálu na vzdálenost do 3 m od kraje výkopu příložné, hloubky přes 2 do 4 m</t>
  </si>
  <si>
    <t>660,112</t>
  </si>
  <si>
    <t>viz zřízení</t>
  </si>
  <si>
    <t>22</t>
  </si>
  <si>
    <t>162201522</t>
  </si>
  <si>
    <t>Vodorovné přemístění pařezů do 1 km D do 1500 mm</t>
  </si>
  <si>
    <t>1193061818</t>
  </si>
  <si>
    <t>Vodorovné přemístění větví, kmenů nebo pařezů s naložením, složením a dopravou do 1000 m pařezů kmenů, průměru přes 1300 do 1500 mm</t>
  </si>
  <si>
    <t>23</t>
  </si>
  <si>
    <t>162351104</t>
  </si>
  <si>
    <t>Vodorovné přemístění do 1000 m výkopku/sypaniny z horniny třídy těžitelnosti I, skupiny 1 až 3</t>
  </si>
  <si>
    <t>-540864790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</si>
  <si>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</si>
  <si>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 xml:space="preserve">"RN-výkopek na mezideponii"  282,2</t>
  </si>
  <si>
    <t>"kanál-výkopek na mezideponii" 72,612</t>
  </si>
  <si>
    <t>"RN-převoz zpět pro zásyp" 282,2</t>
  </si>
  <si>
    <t>"kanál-převoz zpět pro zásyp" 72,612</t>
  </si>
  <si>
    <t>24</t>
  </si>
  <si>
    <t>162351124</t>
  </si>
  <si>
    <t>Vodorovné přemístění do 1000 m výkopku/sypaniny z hornin třídy těžitelnosti II, skupiny 4 a 5</t>
  </si>
  <si>
    <t>-1200200052</t>
  </si>
  <si>
    <t>Vodorovné přemístění výkopku nebo sypaniny po suchu na obvyklém dopravním prostředku, bez naložení výkopku, avšak se složením bez rozhrnutí z horniny třídy těžitelnosti II na vzdálenost skupiny 4 a 5 na vzdálenost přes 500 do 1 000 m</t>
  </si>
  <si>
    <t>"RN-výkopek na mezideponii" 564,4+564,4</t>
  </si>
  <si>
    <t>"kanál-výkop na mezideponii" 145,225+145,225</t>
  </si>
  <si>
    <t>"RN -zpět pro zásyp" 1116-282,2</t>
  </si>
  <si>
    <t>"kanál-zpět pro zásyp" 253,81-118,325-72,612</t>
  </si>
  <si>
    <t>25</t>
  </si>
  <si>
    <t>162751113</t>
  </si>
  <si>
    <t>Vodorovné přemístění do 6000 m výkopku/sypaniny z horniny třídy těžitelnosti I, skupiny 1 až 3</t>
  </si>
  <si>
    <t>777828063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</si>
  <si>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</si>
  <si>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"RN přebytečná zemina" 282,2</t>
  </si>
  <si>
    <t>skládka Štěpánovice 6 km</t>
  </si>
  <si>
    <t>26</t>
  </si>
  <si>
    <t>162751133</t>
  </si>
  <si>
    <t>Vodorovné přemístění do 6000 m výkopku/sypaniny z horniny třídy těžitelnosti II, skupiny 4 a 5</t>
  </si>
  <si>
    <t>-662799443</t>
  </si>
  <si>
    <t>Vodorovné přemístění výkopku nebo sypaniny po suchu na obvyklém dopravním prostředku, bez naložení výkopku, avšak se složením bez rozhrnutí z horniny třídy těžitelnosti II na vzdálenost skupiny 4 a 5 na vzdálenost přes 5 000 do 6 000 m</t>
  </si>
  <si>
    <t>"RN-přebytečná zemina" 1411-1116-282,2</t>
  </si>
  <si>
    <t>"kanál-přebytečný výkopek - obsyp+lože+výměna zásypu v komunikaci" 63,085+9,812+118,325</t>
  </si>
  <si>
    <t>27</t>
  </si>
  <si>
    <t>171251201</t>
  </si>
  <si>
    <t>Uložení sypaniny na skládky nebo meziskládky</t>
  </si>
  <si>
    <t>91398847</t>
  </si>
  <si>
    <t>Uložení sypaniny na skládky nebo meziskládky bez hutnění s upravením uložené sypaniny do předepsaného tvaru</t>
  </si>
  <si>
    <t>282,2+204,022</t>
  </si>
  <si>
    <t>28</t>
  </si>
  <si>
    <t>171201231.R</t>
  </si>
  <si>
    <t>Poplatek za uložení zeminy a kamení na recyklační skládce (skládkovné) kód odpadu 17 05 04</t>
  </si>
  <si>
    <t>t</t>
  </si>
  <si>
    <t>661693019</t>
  </si>
  <si>
    <t>Poplatek za uložení stavebního odpadu na recyklační skládce (skládkovné) zeminy a kamení zatříděného do Katalogu odpadů pod kódem 17 05 04</t>
  </si>
  <si>
    <t>486,222*1,8</t>
  </si>
  <si>
    <t>29</t>
  </si>
  <si>
    <t>174151101</t>
  </si>
  <si>
    <t>Zásyp jam, šachet rýh nebo kolem objektů sypaninou se zhutněním</t>
  </si>
  <si>
    <t>-1793382731</t>
  </si>
  <si>
    <t>Zásyp sypaninou z jakékoliv horniny strojně s uložením výkopku ve vrstvách se zhutněním jam, šachet, rýh nebo kolem objektů v těchto vykopávkách</t>
  </si>
  <si>
    <t>"stoka B (Š1-Š3)" 42*1,1*2,97</t>
  </si>
  <si>
    <t>"stoka B (Š4-Š6)"10*1,1*1,56</t>
  </si>
  <si>
    <t>"stoka B16" 23,5*1,1*2,43</t>
  </si>
  <si>
    <t>"přípojka UV" 13,7*1,1*2,43</t>
  </si>
  <si>
    <t>"RN"1116</t>
  </si>
  <si>
    <t>30</t>
  </si>
  <si>
    <t>M</t>
  </si>
  <si>
    <t>58344197.R</t>
  </si>
  <si>
    <t>štěrkodrť frakce 0/63</t>
  </si>
  <si>
    <t>1484124953</t>
  </si>
  <si>
    <t>(137,214+62,816+36,62)/2*1,8</t>
  </si>
  <si>
    <t>50% výměna zásypu v komunikace</t>
  </si>
  <si>
    <t>31</t>
  </si>
  <si>
    <t>174251201</t>
  </si>
  <si>
    <t>Zásyp jam po pařezech D pařezů do 300 mm</t>
  </si>
  <si>
    <t>-1142199423</t>
  </si>
  <si>
    <t>Zásyp jam po pařezech strojně výkopkem z horniny získané při dobývání pařezů s hrubým urovnáním povrchu zasypávky průměru pařezu přes 100 do 300 mm</t>
  </si>
  <si>
    <t>32</t>
  </si>
  <si>
    <t>175151101</t>
  </si>
  <si>
    <t>Obsypání potrubí strojně sypaninou bez prohození, uloženou do 3 m</t>
  </si>
  <si>
    <t>-1587973952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</si>
  <si>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</si>
  <si>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"stoka B" 52*1,1*0,7</t>
  </si>
  <si>
    <t>"stoka B16" 23,5*1,1*0,6</t>
  </si>
  <si>
    <t>"přípojka UV" 13,7*1,1*0,5</t>
  </si>
  <si>
    <t>33</t>
  </si>
  <si>
    <t>58344155.R</t>
  </si>
  <si>
    <t>štěrkodrť frakce 0/20</t>
  </si>
  <si>
    <t>288034940</t>
  </si>
  <si>
    <t>štěrkodrť frakce 0/22</t>
  </si>
  <si>
    <t>63,085*1,8</t>
  </si>
  <si>
    <t>Zakládání</t>
  </si>
  <si>
    <t>34</t>
  </si>
  <si>
    <t>212751103.R</t>
  </si>
  <si>
    <t>Trativod z drenážních trubek flexibilních PVC-U SN 4 perforace 360° včetně lože otevřený výkop DN 80</t>
  </si>
  <si>
    <t>939936564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</si>
  <si>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</si>
  <si>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Svislé a kompletní konstrukce</t>
  </si>
  <si>
    <t>35</t>
  </si>
  <si>
    <t>358315114.R</t>
  </si>
  <si>
    <t>Bourání šachet kompletní ze ŽB plochy do 4 m2</t>
  </si>
  <si>
    <t>-1389663429</t>
  </si>
  <si>
    <t>Bourání stoky kompletní nebo vybourání otvorů průřezové plochy do 4 m2 ve stokách ze zdiva z prostého betonu</t>
  </si>
  <si>
    <t>(0,75*0,75*0,75*3,14)*2</t>
  </si>
  <si>
    <t>Vodorovné konstrukce</t>
  </si>
  <si>
    <t>36</t>
  </si>
  <si>
    <t>451541111.R</t>
  </si>
  <si>
    <t>Lože pod potrubí otevřený výkop ze štěrkodrtě 0/63</t>
  </si>
  <si>
    <t>799452593</t>
  </si>
  <si>
    <t>Lože pod potrubí, stoky a drobné objekty v otevřeném výkopu ze štěrkodrtě 0-63 mm</t>
  </si>
  <si>
    <t>"RN" 18,08*6*0,25</t>
  </si>
  <si>
    <t>37</t>
  </si>
  <si>
    <t>451573111</t>
  </si>
  <si>
    <t>Lože pod potrubí otevřený výkop ze štěrkopísku</t>
  </si>
  <si>
    <t>-2069103134</t>
  </si>
  <si>
    <t>Lože pod potrubí, stoky a drobné objekty v otevřeném výkopu z písku a štěrkopísku do 63 mm</t>
  </si>
  <si>
    <t>"stoka B" 52*1,1*0,1</t>
  </si>
  <si>
    <t>"stoka B16" 23,5*1,1*0,1</t>
  </si>
  <si>
    <t>"přípojka UV" 13,7*1,1*0,1</t>
  </si>
  <si>
    <t>38</t>
  </si>
  <si>
    <t>452112111</t>
  </si>
  <si>
    <t>Osazení betonových prstenců nebo rámů v do 100 mm</t>
  </si>
  <si>
    <t>-1665907493</t>
  </si>
  <si>
    <t>Osazení betonových dílců prstenců nebo rámů pod poklopy a mříže, výšky do 100 mm</t>
  </si>
  <si>
    <t>39</t>
  </si>
  <si>
    <t>59224184</t>
  </si>
  <si>
    <t>prstenec šachtový vyrovnávací betonový 625x120x40mm</t>
  </si>
  <si>
    <t>273829392</t>
  </si>
  <si>
    <t>40</t>
  </si>
  <si>
    <t>59224185</t>
  </si>
  <si>
    <t>prstenec šachtový vyrovnávací betonový 625x120x60mm</t>
  </si>
  <si>
    <t>1312415004</t>
  </si>
  <si>
    <t>41</t>
  </si>
  <si>
    <t>59224176</t>
  </si>
  <si>
    <t>prstenec šachtový vyrovnávací betonový 625x120x80mm</t>
  </si>
  <si>
    <t>-409979918</t>
  </si>
  <si>
    <t>42</t>
  </si>
  <si>
    <t>59224187</t>
  </si>
  <si>
    <t>prstenec šachtový vyrovnávací betonový 625x120x100mm</t>
  </si>
  <si>
    <t>1168727873</t>
  </si>
  <si>
    <t>43</t>
  </si>
  <si>
    <t>59224188</t>
  </si>
  <si>
    <t>prstenec šachtový vyrovnávací betonový 625x120x120mm</t>
  </si>
  <si>
    <t>751809603</t>
  </si>
  <si>
    <t>44</t>
  </si>
  <si>
    <t>452311131</t>
  </si>
  <si>
    <t>Podkladní desky z betonu prostého tř. C 12/15 otevřený výkop</t>
  </si>
  <si>
    <t>-1665213247</t>
  </si>
  <si>
    <t>Podkladní a zajišťovací konstrukce z betonu prostého v otevřeném výkopu desky pod potrubí, stoky a drobné objekty z betonu tř. C 12/15</t>
  </si>
  <si>
    <t>"šachty" (1*1*0,1)*7</t>
  </si>
  <si>
    <t>"šachta" 1,5*1,5*0,1</t>
  </si>
  <si>
    <t>45</t>
  </si>
  <si>
    <t>452311161</t>
  </si>
  <si>
    <t>Podkladní desky z betonu prostého tř. C 25/30 otevřený výkop</t>
  </si>
  <si>
    <t>858837232</t>
  </si>
  <si>
    <t>Podkladní a zajišťovací konstrukce z betonu prostého v otevřeném výkopu desky pod potrubí, stoky a drobné objekty z betonu tř. C 25/30</t>
  </si>
  <si>
    <t>"RN" 18,08*6*0,2</t>
  </si>
  <si>
    <t>46</t>
  </si>
  <si>
    <t>452368211</t>
  </si>
  <si>
    <t>Výztuž podkladních desek nebo bloků nebo pražců otevřený výkop ze svařovaných sítí Kari</t>
  </si>
  <si>
    <t>1611923709</t>
  </si>
  <si>
    <t>Výztuž podkladních desek, bloků nebo pražců v otevřeném výkopu ze svařovaných sítí typu Kari</t>
  </si>
  <si>
    <t>Komunikace pozemní</t>
  </si>
  <si>
    <t>47</t>
  </si>
  <si>
    <t>564770011</t>
  </si>
  <si>
    <t>Podklad z kameniva hrubého drceného vel. 8-16 mm tl 250 mm</t>
  </si>
  <si>
    <t>2073885157</t>
  </si>
  <si>
    <t xml:space="preserve">Podklad nebo kryt z kameniva hrubého drceného  vel. 8-16 mm s rozprostřením a zhutněním, po zhutnění tl. 250 mm</t>
  </si>
  <si>
    <t>"oprava hřiště" 57</t>
  </si>
  <si>
    <t>48</t>
  </si>
  <si>
    <t>564861111</t>
  </si>
  <si>
    <t>Podklad ze štěrkodrtě ŠD tl 200 mm</t>
  </si>
  <si>
    <t>913482919</t>
  </si>
  <si>
    <t xml:space="preserve">Podklad ze štěrkodrti ŠD  s rozprostřením a zhutněním, po zhutnění tl. 200 mm</t>
  </si>
  <si>
    <t>49</t>
  </si>
  <si>
    <t>564871116</t>
  </si>
  <si>
    <t>Podklad ze štěrkodrtě ŠD tl. 300 mm</t>
  </si>
  <si>
    <t>-698058709</t>
  </si>
  <si>
    <t xml:space="preserve">Podklad ze štěrkodrti ŠD  s rozprostřením a zhutněním, po zhutnění tl. 300 mm</t>
  </si>
  <si>
    <t>"řad" 59*1,1</t>
  </si>
  <si>
    <t>"přípojka UV"13,7*1,1</t>
  </si>
  <si>
    <t>50</t>
  </si>
  <si>
    <t>564931412</t>
  </si>
  <si>
    <t>Podklad z asfaltového recyklátu tl 100 mm</t>
  </si>
  <si>
    <t>-915675764</t>
  </si>
  <si>
    <t xml:space="preserve">Podklad nebo podsyp z asfaltového recyklátu  s rozprostřením a zhutněním, po zhutnění tl. 100 mm</t>
  </si>
  <si>
    <t>"provizorní vyspravení komunikace" 152,67</t>
  </si>
  <si>
    <t>51</t>
  </si>
  <si>
    <t>577143111</t>
  </si>
  <si>
    <t>Asfaltový beton vrstva obrusná ACO 8 (ABJ) tl 50 mm š do 3 m z nemodifikovaného asfaltu</t>
  </si>
  <si>
    <t>-774095581</t>
  </si>
  <si>
    <t xml:space="preserve">Asfaltový beton vrstva obrusná ACO 8 (ABJ)  s rozprostřením a se zhutněním z nemodifikovaného asfaltu v pruhu šířky do 3 m, po zhutnění tl. 50 mm</t>
  </si>
  <si>
    <t>52</t>
  </si>
  <si>
    <t>596211210</t>
  </si>
  <si>
    <t>Kladení zámkové dlažby komunikací pro pěší tl 80 mm skupiny A pl do 50 m2</t>
  </si>
  <si>
    <t>-2010661980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</si>
  <si>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</si>
  <si>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53</t>
  </si>
  <si>
    <t>59245213</t>
  </si>
  <si>
    <t>dlažba zámková tvaru I 196x161x80mm přírodní</t>
  </si>
  <si>
    <t>519472413</t>
  </si>
  <si>
    <t>P</t>
  </si>
  <si>
    <t>Poznámka k položce:_x000d_
Spotřeba: 36 kus/m2</t>
  </si>
  <si>
    <t>54</t>
  </si>
  <si>
    <t>596411111</t>
  </si>
  <si>
    <t>Kladení dlažby z vegetačních tvárnic komunikací pro pěší tl 80 mm pl do 50 m2</t>
  </si>
  <si>
    <t>-1401608003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</si>
  <si>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</si>
  <si>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55</t>
  </si>
  <si>
    <t>59246016</t>
  </si>
  <si>
    <t>dlažba plošná betonová vegetační 600x400x80mm</t>
  </si>
  <si>
    <t>1359474098</t>
  </si>
  <si>
    <t>Trubní vedení</t>
  </si>
  <si>
    <t>56</t>
  </si>
  <si>
    <t>830311811</t>
  </si>
  <si>
    <t>Bourání stávajícího kameninového potrubí DN do 150</t>
  </si>
  <si>
    <t>892908655</t>
  </si>
  <si>
    <t>Bourání stávajícího potrubí z kameninových trub v otevřeném výkopu DN do 150</t>
  </si>
  <si>
    <t>57</t>
  </si>
  <si>
    <t>830361811</t>
  </si>
  <si>
    <t>Bourání stávajícího kameninového potrubí DN přes 150 do 250</t>
  </si>
  <si>
    <t>2136934521</t>
  </si>
  <si>
    <t>Bourání stávajícího potrubí z kameninových trub v otevřeném výkopu DN přes 150 do 250</t>
  </si>
  <si>
    <t>58</t>
  </si>
  <si>
    <t>830391811</t>
  </si>
  <si>
    <t>Bourání stávajícího kameninového potrubí DN přes 205 do 400</t>
  </si>
  <si>
    <t>466794716</t>
  </si>
  <si>
    <t>Bourání stávajícího potrubí z kameninových trub v otevřeném výkopu DN přes 250 do 400</t>
  </si>
  <si>
    <t>67,6+6+2</t>
  </si>
  <si>
    <t>59</t>
  </si>
  <si>
    <t>871313121</t>
  </si>
  <si>
    <t>Montáž kanalizačního potrubí z PVC těsněné gumovým kroužkem otevřený výkop sklon do 20 % DN 160</t>
  </si>
  <si>
    <t>1249663138</t>
  </si>
  <si>
    <t>Montáž kanalizačního potrubí z plastů z tvrdého PVC těsněných gumovým kroužkem v otevřeném výkopu ve sklonu do 20 % DN 160</t>
  </si>
  <si>
    <t>60</t>
  </si>
  <si>
    <t>28611106.R</t>
  </si>
  <si>
    <t>trubka kanalizační PVC-U 160x5,5x6000mm SN12 plná stěna</t>
  </si>
  <si>
    <t>681729325</t>
  </si>
  <si>
    <t>trubka kanalizační PVC-U 160x5,5x6000mm SN12</t>
  </si>
  <si>
    <t>13,7*1,03</t>
  </si>
  <si>
    <t>61</t>
  </si>
  <si>
    <t>871373121</t>
  </si>
  <si>
    <t>Montáž kanalizačního potrubí z PVC těsněné gumovým kroužkem otevřený výkop sklon do 20 % DN 315</t>
  </si>
  <si>
    <t>-904504812</t>
  </si>
  <si>
    <t>Montáž kanalizačního potrubí z plastů z tvrdého PVC těsněných gumovým kroužkem v otevřeném výkopu ve sklonu do 20 % DN 315</t>
  </si>
  <si>
    <t>62</t>
  </si>
  <si>
    <t>28611109.R</t>
  </si>
  <si>
    <t>trubka kanalizační PVC-U 315x10,8x6000mm SN12 plná stěna</t>
  </si>
  <si>
    <t>808511243</t>
  </si>
  <si>
    <t>trubka kanalizační PVC-U 315x10,8x6000mm SN12</t>
  </si>
  <si>
    <t>23,5*1,03</t>
  </si>
  <si>
    <t>63</t>
  </si>
  <si>
    <t>871392111</t>
  </si>
  <si>
    <t>Montáž kanalizačního potrubí z laminátových trub DN 400 se spojkami v otevřeném výkopu</t>
  </si>
  <si>
    <t>-2058402721</t>
  </si>
  <si>
    <t>Montáž kanalizačního potrubí z laminátových trub v otevřeném výkopu spojované spojkami DN 400</t>
  </si>
  <si>
    <t>64</t>
  </si>
  <si>
    <t>28611110.R</t>
  </si>
  <si>
    <t>trubka kanalizační PVC-U 400x13,7x6000mm SN12 plná stěna</t>
  </si>
  <si>
    <t>-1812071344</t>
  </si>
  <si>
    <t>trubka kanalizační PVC-U 400x13,7x6000mm SN12</t>
  </si>
  <si>
    <t>52*1,03</t>
  </si>
  <si>
    <t>65</t>
  </si>
  <si>
    <t>877315211</t>
  </si>
  <si>
    <t>Montáž tvarovek z tvrdého PVC-systém KG nebo z polypropylenu-systém KG 2000 jednoosé DN 160</t>
  </si>
  <si>
    <t>-206489803</t>
  </si>
  <si>
    <t xml:space="preserve">Montáž tvarovek na kanalizačním potrubí z trub z plastu  z tvrdého PVC nebo z polypropylenu v otevřeném výkopu jednoosých DN 160</t>
  </si>
  <si>
    <t>66</t>
  </si>
  <si>
    <t>28611360</t>
  </si>
  <si>
    <t>koleno kanalizace PVC KG 160x30°</t>
  </si>
  <si>
    <t>1140736406</t>
  </si>
  <si>
    <t>67</t>
  </si>
  <si>
    <t>28611361</t>
  </si>
  <si>
    <t>koleno kanalizační PVC KG 160x45°</t>
  </si>
  <si>
    <t>-1453699739</t>
  </si>
  <si>
    <t>68</t>
  </si>
  <si>
    <t>877315221</t>
  </si>
  <si>
    <t>Montáž tvarovek z tvrdého PVC-systém KG nebo z polypropylenu-systém KG 2000 dvouosé DN 160</t>
  </si>
  <si>
    <t>1742873114</t>
  </si>
  <si>
    <t xml:space="preserve">Montáž tvarovek na kanalizačním potrubí z trub z plastu  z tvrdého PVC nebo z polypropylenu v otevřeném výkopu dvouosých DN 160</t>
  </si>
  <si>
    <t>69</t>
  </si>
  <si>
    <t>28612221</t>
  </si>
  <si>
    <t>odbočka kanalizační plastová PVC KG DN 160x160/45° SN12/16</t>
  </si>
  <si>
    <t>-933434063</t>
  </si>
  <si>
    <t>70</t>
  </si>
  <si>
    <t>877375211</t>
  </si>
  <si>
    <t>Montáž tvarovek z tvrdého PVC-systém KG nebo z polypropylenu-systém KG 2000 jednoosé DN 315</t>
  </si>
  <si>
    <t>-31202951</t>
  </si>
  <si>
    <t xml:space="preserve">Montáž tvarovek na kanalizačním potrubí z trub z plastu  z tvrdého PVC nebo z polypropylenu v otevřeném výkopu jednoosých DN 315</t>
  </si>
  <si>
    <t>71</t>
  </si>
  <si>
    <t>28611375</t>
  </si>
  <si>
    <t>koleno kanalizace PVC KG 300x45°</t>
  </si>
  <si>
    <t>905389048</t>
  </si>
  <si>
    <t>72</t>
  </si>
  <si>
    <t>877375221</t>
  </si>
  <si>
    <t>Montáž tvarovek z tvrdého PVC-systém KG nebo z polypropylenu-systém KG 2000 dvouosé DN 315</t>
  </si>
  <si>
    <t>-1210308492</t>
  </si>
  <si>
    <t xml:space="preserve">Montáž tvarovek na kanalizačním potrubí z trub z plastu  z tvrdého PVC nebo z polypropylenu v otevřeném výkopu dvouosých DN 315</t>
  </si>
  <si>
    <t>73</t>
  </si>
  <si>
    <t>28612227</t>
  </si>
  <si>
    <t>odbočka kanalizační plastová PVC KG DN 315x160/45° SN12/16</t>
  </si>
  <si>
    <t>-1082663515</t>
  </si>
  <si>
    <t>74</t>
  </si>
  <si>
    <t>892392121</t>
  </si>
  <si>
    <t>Tlaková zkouška vzduchem potrubí DN 400 těsnícím vakem ucpávkovým</t>
  </si>
  <si>
    <t>úsek</t>
  </si>
  <si>
    <t>-1018022935</t>
  </si>
  <si>
    <t>Tlakové zkoušky vzduchem těsnícími vaky ucpávkovými DN 400</t>
  </si>
  <si>
    <t>75</t>
  </si>
  <si>
    <t>892442111</t>
  </si>
  <si>
    <t>Zabezpečení konců potrubí DN nad 300 do 600 při tlakových zkouškách vodou</t>
  </si>
  <si>
    <t>-505717750</t>
  </si>
  <si>
    <t>Tlakové zkoušky vodou zabezpečení konců potrubí při tlakových zkouškách DN přes 300 do 600</t>
  </si>
  <si>
    <t>76</t>
  </si>
  <si>
    <t>894411311</t>
  </si>
  <si>
    <t>Osazení betonových nebo železobetonových dílců pro šachty skruží rovných</t>
  </si>
  <si>
    <t>1340492111</t>
  </si>
  <si>
    <t>77</t>
  </si>
  <si>
    <t>59224066</t>
  </si>
  <si>
    <t>skruž betonová DN 1000x250 PS, 100x25x12cm</t>
  </si>
  <si>
    <t>-2004208399</t>
  </si>
  <si>
    <t>78</t>
  </si>
  <si>
    <t>59224068</t>
  </si>
  <si>
    <t>skruž betonová DN 1000x500 PS, 100x50x12cm</t>
  </si>
  <si>
    <t>852122463</t>
  </si>
  <si>
    <t>79</t>
  </si>
  <si>
    <t>59224070</t>
  </si>
  <si>
    <t>skruž betonová DN 1000x1000 PS, 100x100x12cm</t>
  </si>
  <si>
    <t>-1904448331</t>
  </si>
  <si>
    <t>80</t>
  </si>
  <si>
    <t>PFB.1122303</t>
  </si>
  <si>
    <t>Skruž čtvercováTZS-Q 150/100 SKC PS</t>
  </si>
  <si>
    <t>-1107904437</t>
  </si>
  <si>
    <t>81</t>
  </si>
  <si>
    <t>PFB.1122373</t>
  </si>
  <si>
    <t>Skruž čtvercováTZS-Q 150/75 SKC PS</t>
  </si>
  <si>
    <t>546472138</t>
  </si>
  <si>
    <t>82</t>
  </si>
  <si>
    <t>PFB.1122313</t>
  </si>
  <si>
    <t>Skruž čtvercováTZS-Q 150/50 SKC PS</t>
  </si>
  <si>
    <t>-2000323279</t>
  </si>
  <si>
    <t>83</t>
  </si>
  <si>
    <t>894412411</t>
  </si>
  <si>
    <t>Osazení betonových nebo železobetonových dílců pro šachty skruží přechodových</t>
  </si>
  <si>
    <t>-1166567107</t>
  </si>
  <si>
    <t>84</t>
  </si>
  <si>
    <t>59224056</t>
  </si>
  <si>
    <t>kónus pro kanalizační šachty s kapsovým stupadlem 100/62,5x67x12cm</t>
  </si>
  <si>
    <t>-990367546</t>
  </si>
  <si>
    <t>85</t>
  </si>
  <si>
    <t>PFB.1121811</t>
  </si>
  <si>
    <t>Deska zákrytováTZK-Q 150-63/18 ZDC</t>
  </si>
  <si>
    <t>-146046974</t>
  </si>
  <si>
    <t>86</t>
  </si>
  <si>
    <t>894414111</t>
  </si>
  <si>
    <t>Osazení betonových nebo železobetonových dílců pro šachty skruží základových (dno)</t>
  </si>
  <si>
    <t>1685014912</t>
  </si>
  <si>
    <t>87</t>
  </si>
  <si>
    <t>59224064.R</t>
  </si>
  <si>
    <t>dno betonové šachtové kulaté DN 1000x500, 100x65x12cm</t>
  </si>
  <si>
    <t>-1973781605</t>
  </si>
  <si>
    <t>dno betonové šachtové kulaté DN 1000x500, 100x65x15cm</t>
  </si>
  <si>
    <t>88</t>
  </si>
  <si>
    <t>59224062.R</t>
  </si>
  <si>
    <t>dno betonové šachtové kulaté DN 1000x800, 100x95x12cm</t>
  </si>
  <si>
    <t>1535590448</t>
  </si>
  <si>
    <t>dno betonové šachtové kulaté DN 1000x800, 100x95x15cm</t>
  </si>
  <si>
    <t>89</t>
  </si>
  <si>
    <t>59224063.R</t>
  </si>
  <si>
    <t>dno betonové šachtové kulaté DN 1000x1000, 100x115x12cm</t>
  </si>
  <si>
    <t>883701909</t>
  </si>
  <si>
    <t>dno betonové šachtové kulaté DN 1000x1000, 100x115x15cm</t>
  </si>
  <si>
    <t>90</t>
  </si>
  <si>
    <t>59224348</t>
  </si>
  <si>
    <t>těsnění elastomerové pro spojení šachetních dílů DN 1000</t>
  </si>
  <si>
    <t>607127287</t>
  </si>
  <si>
    <t>91</t>
  </si>
  <si>
    <t>PFB.1126004</t>
  </si>
  <si>
    <t>Dno čtvercové TZZ-Q 150/160 BZC PS V120</t>
  </si>
  <si>
    <t>-1951542043</t>
  </si>
  <si>
    <t>92</t>
  </si>
  <si>
    <t>899104112</t>
  </si>
  <si>
    <t>Osazení poklopů litinových nebo ocelových včetně rámů pro třídu zatížení D400, E600</t>
  </si>
  <si>
    <t>1612587140</t>
  </si>
  <si>
    <t>Osazení poklopů litinových a ocelových včetně rámů pro třídu zatížení D400, E600</t>
  </si>
  <si>
    <t>93</t>
  </si>
  <si>
    <t>KSI.KDM61</t>
  </si>
  <si>
    <t>Kanalizační Poklop Standard - betonolitinový, rám samonivelační, D 400 s odvětráním PUR</t>
  </si>
  <si>
    <t>555030234</t>
  </si>
  <si>
    <t>94</t>
  </si>
  <si>
    <t>899722113</t>
  </si>
  <si>
    <t>Krytí potrubí z plastů výstražnou fólií z PVC 34cm</t>
  </si>
  <si>
    <t>-80355808</t>
  </si>
  <si>
    <t>Krytí potrubí z plastů výstražnou fólií z PVC šířky 34 cm</t>
  </si>
  <si>
    <t>95</t>
  </si>
  <si>
    <t>X1</t>
  </si>
  <si>
    <t>Dodávka a montáž RŠ Š4 dle PD D.1.2.b.4</t>
  </si>
  <si>
    <t>kpl</t>
  </si>
  <si>
    <t>-1465207773</t>
  </si>
  <si>
    <t>spadiště šachty bude opatřeno čedičovým obkladem na nárazové stěně a kynetě.
nátok č.1 - odbočka PVC SN 12 400/200/45° 1 ks, koleno PVC 200/45° 1 ks, sek PVC SN 12 DN 200 3m, přechod PVC-kamenina hrdlo DN 200 1ks, kameninové trouba zkrácená GE DN 200 1 ks, kameninové koleno DN 200/90° 1 ks tř. zatížení 160, sek PVC SN 12 DN 400 1m
nátok č.2 - odbočka PVC SN 12 300/200/45° 1 ks, manžeta REXCOM, sek PVC SN12 DN 300 1m, koleno PVC DN 200/45°1 ks, sek PVC SN 12 DN 200 3m, přechod PVC-kamenina hrdlo DN 200 1ks, kameninové trouba zkrácená GE DN 200 1ks, kameninové koleno DN 200/90° 1 ks třída zatížení 160</t>
  </si>
  <si>
    <t>96</t>
  </si>
  <si>
    <t>X2</t>
  </si>
  <si>
    <t>Dodávka a montáž RŠ Š8 dle PD D.1.2.b.4</t>
  </si>
  <si>
    <t>2015080125</t>
  </si>
  <si>
    <t>spadiště šachty bude opatřeno čedičovým obkladem na nárazové stěně a kynetě.
nátok - odbočka PVC SN 12 300/200/45° 1 ks, koleno PVC DN 200/45° 1ks, sek PVC SN12 DN 200 1m, sek PVC SN 12 DN 300 1m, přechod PVC-kamenina hrdlo DN 200 1ks, kameninová trubka zkrácená GE DN 200 1ks, kameninové koleno DN 200/90° 1ks, třída zatížení 160</t>
  </si>
  <si>
    <t>97</t>
  </si>
  <si>
    <t>X3</t>
  </si>
  <si>
    <t>Dodávka, doprava a montáž retenční nádrže dle PD dle D.1.2.b.1</t>
  </si>
  <si>
    <t>-1892122687</t>
  </si>
  <si>
    <t>retenční kapacita 130m3, regulovaný odtok, nerezový vírový ventil o max.průtoku 200 l/s na odtoku, nádrž betonová z prefabrikovaných skládaných dílů o tl. stěny 200 mm, vnitřní rozměr 4,8x16,88x2,38m, hladina vody 2m, pro případ poruchy bude umístěn havarijní odtok osazený uzávěrem DN 200</t>
  </si>
  <si>
    <t>98</t>
  </si>
  <si>
    <t>X4</t>
  </si>
  <si>
    <t>Přepojení stávajícího potrubí do nově zřízených kanalizačních šachet</t>
  </si>
  <si>
    <t>453241488</t>
  </si>
  <si>
    <t>99</t>
  </si>
  <si>
    <t>X5</t>
  </si>
  <si>
    <t>Napojení nové kanalizační přípojky do stávajících UV</t>
  </si>
  <si>
    <t>-823073385</t>
  </si>
  <si>
    <t>Ostatní konstrukce a práce, bourání</t>
  </si>
  <si>
    <t>100</t>
  </si>
  <si>
    <t>933901111</t>
  </si>
  <si>
    <t>Provedení zkoušky vodotěsnosti nádrže do 1000 m3</t>
  </si>
  <si>
    <t>-1297245642</t>
  </si>
  <si>
    <t>Doplňující konstrukce a práce pozemních komunikací, letišť a ploch</t>
  </si>
  <si>
    <t>101</t>
  </si>
  <si>
    <t>916131212</t>
  </si>
  <si>
    <t>Osazení silničního obrubníku betonového stojatého bez boční opěry do lože z betonu prostého</t>
  </si>
  <si>
    <t>1852781120</t>
  </si>
  <si>
    <t>Osazení silničního obrubníku betonového se zřízením lože, s vyplněním a zatřením spár cementovou maltou stojatého bez boční opěry, do lože z betonu prostého</t>
  </si>
  <si>
    <t>102</t>
  </si>
  <si>
    <t>59217031</t>
  </si>
  <si>
    <t>obrubník betonový silniční 1000x150x250mm</t>
  </si>
  <si>
    <t>1159556175</t>
  </si>
  <si>
    <t>103</t>
  </si>
  <si>
    <t>916231112</t>
  </si>
  <si>
    <t>Osazení chodníkového obrubníku betonového ležatého bez boční opěry do lože z betonu prostého</t>
  </si>
  <si>
    <t>1000545879</t>
  </si>
  <si>
    <t>Osazení chodníkového obrubníku betonového se zřízením lože, s vyplněním a zatřením spár cementovou maltou ležatého bez boční opěry, do lože z betonu prostého</t>
  </si>
  <si>
    <t>104</t>
  </si>
  <si>
    <t>59217018</t>
  </si>
  <si>
    <t>obrubník betonový chodníkový 1000x80x200mm</t>
  </si>
  <si>
    <t>1457487889</t>
  </si>
  <si>
    <t>997</t>
  </si>
  <si>
    <t>Přesun sutě</t>
  </si>
  <si>
    <t>105</t>
  </si>
  <si>
    <t>997221571</t>
  </si>
  <si>
    <t>Vodorovná doprava vybouraných hmot do 1 km</t>
  </si>
  <si>
    <t>518962243</t>
  </si>
  <si>
    <t xml:space="preserve">Vodorovná doprava vybouraných hmot  bez naložení, ale se složením a s hrubým urovnáním na vzdálenost do 1 km</t>
  </si>
  <si>
    <t>"asfalt" 41,8</t>
  </si>
  <si>
    <t>"kam.potrubí" 12,017</t>
  </si>
  <si>
    <t>"revizní šachty" 7,152</t>
  </si>
  <si>
    <t>"podkl.vrsty komunikace" 54,794</t>
  </si>
  <si>
    <t>106</t>
  </si>
  <si>
    <t>997221579</t>
  </si>
  <si>
    <t>Příplatek ZKD 1 km u vodorovné dopravy vybouraných hmot</t>
  </si>
  <si>
    <t>-816831</t>
  </si>
  <si>
    <t xml:space="preserve">Vodorovná doprava vybouraných hmot  bez naložení, ale se složením a s hrubým urovnáním na vzdálenost Příplatek k ceně za každý další i započatý 1 km přes 1 km</t>
  </si>
  <si>
    <t>115,763*5</t>
  </si>
  <si>
    <t>107</t>
  </si>
  <si>
    <t>997221611</t>
  </si>
  <si>
    <t>Nakládání suti na dopravní prostředky pro vodorovnou dopravu</t>
  </si>
  <si>
    <t>-1830721807</t>
  </si>
  <si>
    <t xml:space="preserve">Nakládání na dopravní prostředky  pro vodorovnou dopravu suti</t>
  </si>
  <si>
    <t>108</t>
  </si>
  <si>
    <t>997221862.r</t>
  </si>
  <si>
    <t>Poplatek za uložení stavebního odpadu na recyklační skládce (skládkovné) z armovaného betonu pod kódem 17 01 01</t>
  </si>
  <si>
    <t>-629291742</t>
  </si>
  <si>
    <t>Poplatek za uložení stavebního odpadu na recyklační skládce (skládkovné) z armovaného betonu zatříděného do Katalogu odpadů pod kódem 17 01 01</t>
  </si>
  <si>
    <t>7,152</t>
  </si>
  <si>
    <t>skládka Štěpánovice</t>
  </si>
  <si>
    <t>109</t>
  </si>
  <si>
    <t>997221873</t>
  </si>
  <si>
    <t>-1653176518</t>
  </si>
  <si>
    <t>110,603</t>
  </si>
  <si>
    <t>podkl.vrstvy komunikace</t>
  </si>
  <si>
    <t>110</t>
  </si>
  <si>
    <t>997221873.R</t>
  </si>
  <si>
    <t>Poplatek za uložení stavebního odpadu na recyklační skládce (skládkovné) zeminy a kamení zatříděného do Katalogu odpadů pod kódem 17 01 02</t>
  </si>
  <si>
    <t>-1796734206</t>
  </si>
  <si>
    <t>12,017</t>
  </si>
  <si>
    <t>rozdrcené kameninové potrubí</t>
  </si>
  <si>
    <t>111</t>
  </si>
  <si>
    <t>997221875.R</t>
  </si>
  <si>
    <t>Poplatek za uložení stavebního odpadu na recyklační skládce (skládkovné) asfaltového bez obsahu dehtu zatříděného do Katalogu odpadů pod kódem 17 03 02</t>
  </si>
  <si>
    <t>-642422816</t>
  </si>
  <si>
    <t>998</t>
  </si>
  <si>
    <t>Přesun hmot</t>
  </si>
  <si>
    <t>112</t>
  </si>
  <si>
    <t>998276101</t>
  </si>
  <si>
    <t>Přesun hmot pro trubní vedení z trub z plastických hmot otevřený výkop</t>
  </si>
  <si>
    <t>-860752854</t>
  </si>
  <si>
    <t>Přesun hmot pro trubní vedení hloubené z trub z plastických hmot nebo sklolaminátových pro vodovody nebo kanalizace v otevřeném výkopu dopravní vzdálenost do 15 m</t>
  </si>
  <si>
    <t>Vedlejší rozpočtové náklady</t>
  </si>
  <si>
    <t>113</t>
  </si>
  <si>
    <t>012103000</t>
  </si>
  <si>
    <t>Geodetické práce před výstavbou</t>
  </si>
  <si>
    <t>1024</t>
  </si>
  <si>
    <t>-1300780172</t>
  </si>
  <si>
    <t>114</t>
  </si>
  <si>
    <t>012303000</t>
  </si>
  <si>
    <t>Geodetické práce po výstavbě</t>
  </si>
  <si>
    <t>-440302169</t>
  </si>
  <si>
    <t>115</t>
  </si>
  <si>
    <t>013254000</t>
  </si>
  <si>
    <t>Dokumentace skutečného provedení stavby</t>
  </si>
  <si>
    <t>697056868</t>
  </si>
  <si>
    <t>116</t>
  </si>
  <si>
    <t>013274000</t>
  </si>
  <si>
    <t>Pasportizace objektu před započetím prací</t>
  </si>
  <si>
    <t>-1873657966</t>
  </si>
  <si>
    <t>117</t>
  </si>
  <si>
    <t>030001000</t>
  </si>
  <si>
    <t>-204313544</t>
  </si>
  <si>
    <t>118</t>
  </si>
  <si>
    <t>034103000</t>
  </si>
  <si>
    <t>Oplocení staveniště</t>
  </si>
  <si>
    <t>860355081</t>
  </si>
  <si>
    <t>119</t>
  </si>
  <si>
    <t>034303000</t>
  </si>
  <si>
    <t>Dopravní značení na staveništi</t>
  </si>
  <si>
    <t>-453912794</t>
  </si>
  <si>
    <t>120</t>
  </si>
  <si>
    <t>040001000</t>
  </si>
  <si>
    <t>Inženýrská činnost</t>
  </si>
  <si>
    <t>-1022654135</t>
  </si>
  <si>
    <t>121</t>
  </si>
  <si>
    <t>043154000</t>
  </si>
  <si>
    <t>Zkoušky hutnicí</t>
  </si>
  <si>
    <t>1731047693</t>
  </si>
  <si>
    <t>122</t>
  </si>
  <si>
    <t>045002000</t>
  </si>
  <si>
    <t>Kompletační a koordinační činnost</t>
  </si>
  <si>
    <t>237854534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</si>
</sst>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30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ROUND(AG97,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38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39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40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41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42</v>
      </c>
      <c r="E32" s="49"/>
      <c r="F32" s="32" t="s">
        <v>43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SUM(CD97:CD101),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SUM(BY97:BY101),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44</v>
      </c>
      <c r="G33" s="49"/>
      <c r="H33" s="49"/>
      <c r="I33" s="49"/>
      <c r="J33" s="49"/>
      <c r="K33" s="49"/>
      <c r="L33" s="50">
        <v>0.14999999999999999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SUM(CE97:CE101),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SUM(BZ97:BZ101),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45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SUM(CF97:CF101),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46</v>
      </c>
      <c r="G35" s="49"/>
      <c r="H35" s="49"/>
      <c r="I35" s="49"/>
      <c r="J35" s="49"/>
      <c r="K35" s="49"/>
      <c r="L35" s="50">
        <v>0.14999999999999999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SUM(CG97:CG101),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47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SUM(CH97:CH101),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49</v>
      </c>
      <c r="U38" s="56"/>
      <c r="V38" s="56"/>
      <c r="W38" s="56"/>
      <c r="X38" s="58" t="s">
        <v>50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53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54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53</v>
      </c>
      <c r="AI60" s="45"/>
      <c r="AJ60" s="45"/>
      <c r="AK60" s="45"/>
      <c r="AL60" s="45"/>
      <c r="AM60" s="66" t="s">
        <v>54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53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54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53</v>
      </c>
      <c r="AI75" s="45"/>
      <c r="AJ75" s="45"/>
      <c r="AK75" s="45"/>
      <c r="AL75" s="45"/>
      <c r="AM75" s="66" t="s">
        <v>54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2020021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Klatovy - ulice Karafiátova - výstavba retenční nádrže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6.1.2021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29</v>
      </c>
      <c r="AJ89" s="42"/>
      <c r="AK89" s="42"/>
      <c r="AL89" s="42"/>
      <c r="AM89" s="82" t="str">
        <f>IF(E17="","",E17)</f>
        <v>VAK SERVIS s.r.o.</v>
      </c>
      <c r="AN89" s="73"/>
      <c r="AO89" s="73"/>
      <c r="AP89" s="73"/>
      <c r="AQ89" s="42"/>
      <c r="AR89" s="43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33</v>
      </c>
      <c r="AJ90" s="42"/>
      <c r="AK90" s="42"/>
      <c r="AL90" s="42"/>
      <c r="AM90" s="82" t="str">
        <f>IF(E20="","",E20)</f>
        <v>Vladimír Baštář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3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77</v>
      </c>
      <c r="BT94" s="119" t="s">
        <v>78</v>
      </c>
      <c r="BV94" s="119" t="s">
        <v>79</v>
      </c>
      <c r="BW94" s="119" t="s">
        <v>5</v>
      </c>
      <c r="BX94" s="119" t="s">
        <v>80</v>
      </c>
      <c r="CL94" s="119" t="s">
        <v>1</v>
      </c>
    </row>
    <row r="95" s="7" customFormat="1" ht="24.75" customHeight="1">
      <c r="A95" s="120" t="s">
        <v>81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'2020021 - Klatovy - ulice...'!J30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'2020021 - Klatovy - ulice...'!P134</f>
        <v>0</v>
      </c>
      <c r="AV95" s="129">
        <f>'2020021 - Klatovy - ulice...'!J33</f>
        <v>0</v>
      </c>
      <c r="AW95" s="129">
        <f>'2020021 - Klatovy - ulice...'!J34</f>
        <v>0</v>
      </c>
      <c r="AX95" s="129">
        <f>'2020021 - Klatovy - ulice...'!J35</f>
        <v>0</v>
      </c>
      <c r="AY95" s="129">
        <f>'2020021 - Klatovy - ulice...'!J36</f>
        <v>0</v>
      </c>
      <c r="AZ95" s="129">
        <f>'2020021 - Klatovy - ulice...'!F33</f>
        <v>0</v>
      </c>
      <c r="BA95" s="129">
        <f>'2020021 - Klatovy - ulice...'!F34</f>
        <v>0</v>
      </c>
      <c r="BB95" s="129">
        <f>'2020021 - Klatovy - ulice...'!F35</f>
        <v>0</v>
      </c>
      <c r="BC95" s="129">
        <f>'2020021 - Klatovy - ulice...'!F36</f>
        <v>0</v>
      </c>
      <c r="BD95" s="131">
        <f>'2020021 - Klatovy - ulice...'!F37</f>
        <v>0</v>
      </c>
      <c r="BE95" s="7"/>
      <c r="BT95" s="132" t="s">
        <v>83</v>
      </c>
      <c r="BU95" s="132" t="s">
        <v>84</v>
      </c>
      <c r="BV95" s="132" t="s">
        <v>79</v>
      </c>
      <c r="BW95" s="132" t="s">
        <v>5</v>
      </c>
      <c r="BX95" s="132" t="s">
        <v>80</v>
      </c>
      <c r="CL95" s="132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0"/>
      <c r="B97" s="41"/>
      <c r="C97" s="109" t="s">
        <v>85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112">
        <f>ROUND(SUM(AG98:AG101), 2)</f>
        <v>0</v>
      </c>
      <c r="AH97" s="112"/>
      <c r="AI97" s="112"/>
      <c r="AJ97" s="112"/>
      <c r="AK97" s="112"/>
      <c r="AL97" s="112"/>
      <c r="AM97" s="112"/>
      <c r="AN97" s="112">
        <f>ROUND(SUM(AN98:AN101), 2)</f>
        <v>0</v>
      </c>
      <c r="AO97" s="112"/>
      <c r="AP97" s="112"/>
      <c r="AQ97" s="133"/>
      <c r="AR97" s="43"/>
      <c r="AS97" s="102" t="s">
        <v>86</v>
      </c>
      <c r="AT97" s="103" t="s">
        <v>87</v>
      </c>
      <c r="AU97" s="103" t="s">
        <v>42</v>
      </c>
      <c r="AV97" s="104" t="s">
        <v>65</v>
      </c>
      <c r="AW97" s="40"/>
      <c r="AX97" s="40"/>
      <c r="AY97" s="40"/>
      <c r="AZ97" s="40"/>
      <c r="BA97" s="40"/>
      <c r="BB97" s="40"/>
      <c r="BC97" s="40"/>
      <c r="BD97" s="40"/>
      <c r="BE97" s="40"/>
    </row>
    <row r="98" s="2" customFormat="1" ht="19.92" customHeight="1">
      <c r="A98" s="40"/>
      <c r="B98" s="41"/>
      <c r="C98" s="42"/>
      <c r="D98" s="134" t="s">
        <v>88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2"/>
      <c r="AD98" s="42"/>
      <c r="AE98" s="42"/>
      <c r="AF98" s="42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2"/>
      <c r="AR98" s="43"/>
      <c r="AS98" s="137">
        <v>0</v>
      </c>
      <c r="AT98" s="138" t="s">
        <v>89</v>
      </c>
      <c r="AU98" s="138" t="s">
        <v>43</v>
      </c>
      <c r="AV98" s="139">
        <f>ROUND(IF(AU98="základní",AG98*L32,IF(AU98="snížená",AG98*L33,0)), 2)</f>
        <v>0</v>
      </c>
      <c r="AW98" s="40"/>
      <c r="AX98" s="40"/>
      <c r="AY98" s="40"/>
      <c r="AZ98" s="40"/>
      <c r="BA98" s="40"/>
      <c r="BB98" s="40"/>
      <c r="BC98" s="40"/>
      <c r="BD98" s="40"/>
      <c r="BE98" s="40"/>
      <c r="BV98" s="17" t="s">
        <v>90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0"/>
      <c r="B99" s="41"/>
      <c r="C99" s="42"/>
      <c r="D99" s="141" t="s">
        <v>91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2"/>
      <c r="AD99" s="42"/>
      <c r="AE99" s="42"/>
      <c r="AF99" s="42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2"/>
      <c r="AR99" s="43"/>
      <c r="AS99" s="137">
        <v>0</v>
      </c>
      <c r="AT99" s="138" t="s">
        <v>89</v>
      </c>
      <c r="AU99" s="138" t="s">
        <v>43</v>
      </c>
      <c r="AV99" s="139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92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0"/>
      <c r="B100" s="41"/>
      <c r="C100" s="42"/>
      <c r="D100" s="141" t="s">
        <v>91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2"/>
      <c r="AD100" s="42"/>
      <c r="AE100" s="42"/>
      <c r="AF100" s="42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2"/>
      <c r="AR100" s="43"/>
      <c r="AS100" s="137">
        <v>0</v>
      </c>
      <c r="AT100" s="138" t="s">
        <v>89</v>
      </c>
      <c r="AU100" s="138" t="s">
        <v>43</v>
      </c>
      <c r="AV100" s="139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92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1" t="s">
        <v>91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2"/>
      <c r="AD101" s="42"/>
      <c r="AE101" s="42"/>
      <c r="AF101" s="42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2"/>
      <c r="AR101" s="43"/>
      <c r="AS101" s="142">
        <v>0</v>
      </c>
      <c r="AT101" s="143" t="s">
        <v>89</v>
      </c>
      <c r="AU101" s="143" t="s">
        <v>43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92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3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="2" customFormat="1" ht="30" customHeight="1">
      <c r="A103" s="40"/>
      <c r="B103" s="41"/>
      <c r="C103" s="145" t="s">
        <v>93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MC06IdT3/MRjGN9/E4zTXbXpdKARZjaHukW3e/FegIZteJKr1U1xtTMDC2um1pZu63nnL+e5KChd03qdxTICDA==" hashValue="r0dc5/Rk2COocYKSjWFP9ZdpZOEyiPJyBJKg5ve74zmXUG2T/4WRa1uaMqbp8DZA8CfZxxj7imja2I+UFtMlrg==" algorithmName="SHA-512" password="CC35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020021 - Klatovy - uli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94</v>
      </c>
    </row>
    <row r="4" s="1" customFormat="1" ht="24.96" customHeight="1">
      <c r="B4" s="20"/>
      <c r="D4" s="150" t="s">
        <v>95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40"/>
      <c r="B6" s="43"/>
      <c r="C6" s="40"/>
      <c r="D6" s="152" t="s">
        <v>16</v>
      </c>
      <c r="E6" s="40"/>
      <c r="F6" s="40"/>
      <c r="G6" s="40"/>
      <c r="H6" s="40"/>
      <c r="I6" s="40"/>
      <c r="J6" s="40"/>
      <c r="K6" s="40"/>
      <c r="L6" s="6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3"/>
      <c r="C7" s="40"/>
      <c r="D7" s="40"/>
      <c r="E7" s="153" t="s">
        <v>17</v>
      </c>
      <c r="F7" s="40"/>
      <c r="G7" s="40"/>
      <c r="H7" s="40"/>
      <c r="I7" s="40"/>
      <c r="J7" s="40"/>
      <c r="K7" s="40"/>
      <c r="L7" s="6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3"/>
      <c r="C9" s="40"/>
      <c r="D9" s="152" t="s">
        <v>18</v>
      </c>
      <c r="E9" s="40"/>
      <c r="F9" s="154" t="s">
        <v>1</v>
      </c>
      <c r="G9" s="40"/>
      <c r="H9" s="40"/>
      <c r="I9" s="152" t="s">
        <v>19</v>
      </c>
      <c r="J9" s="154" t="s">
        <v>1</v>
      </c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52" t="s">
        <v>20</v>
      </c>
      <c r="E10" s="40"/>
      <c r="F10" s="154" t="s">
        <v>21</v>
      </c>
      <c r="G10" s="40"/>
      <c r="H10" s="40"/>
      <c r="I10" s="152" t="s">
        <v>22</v>
      </c>
      <c r="J10" s="155" t="str">
        <f>'Rekapitulace stavby'!AN8</f>
        <v>6.1.2021</v>
      </c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2" t="s">
        <v>24</v>
      </c>
      <c r="E12" s="40"/>
      <c r="F12" s="40"/>
      <c r="G12" s="40"/>
      <c r="H12" s="40"/>
      <c r="I12" s="152" t="s">
        <v>25</v>
      </c>
      <c r="J12" s="154" t="str">
        <f>IF('Rekapitulace stavby'!AN10="","",'Rekapitulace stavby'!AN10)</f>
        <v/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3"/>
      <c r="C13" s="40"/>
      <c r="D13" s="40"/>
      <c r="E13" s="154" t="str">
        <f>IF('Rekapitulace stavby'!E11="","",'Rekapitulace stavby'!E11)</f>
        <v xml:space="preserve"> </v>
      </c>
      <c r="F13" s="40"/>
      <c r="G13" s="40"/>
      <c r="H13" s="40"/>
      <c r="I13" s="152" t="s">
        <v>26</v>
      </c>
      <c r="J13" s="154" t="str">
        <f>IF('Rekapitulace stavby'!AN11="","",'Rekapitulace stavby'!AN11)</f>
        <v/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52" t="s">
        <v>27</v>
      </c>
      <c r="E15" s="40"/>
      <c r="F15" s="40"/>
      <c r="G15" s="40"/>
      <c r="H15" s="40"/>
      <c r="I15" s="152" t="s">
        <v>25</v>
      </c>
      <c r="J15" s="33" t="str">
        <f>'Rekapitulace stavby'!AN13</f>
        <v>Vyplň údaj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3"/>
      <c r="C16" s="40"/>
      <c r="D16" s="40"/>
      <c r="E16" s="33" t="str">
        <f>'Rekapitulace stavby'!E14</f>
        <v>Vyplň údaj</v>
      </c>
      <c r="F16" s="154"/>
      <c r="G16" s="154"/>
      <c r="H16" s="154"/>
      <c r="I16" s="152" t="s">
        <v>26</v>
      </c>
      <c r="J16" s="33" t="str">
        <f>'Rekapitulace stavby'!AN14</f>
        <v>Vyplň údaj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52" t="s">
        <v>29</v>
      </c>
      <c r="E18" s="40"/>
      <c r="F18" s="40"/>
      <c r="G18" s="40"/>
      <c r="H18" s="40"/>
      <c r="I18" s="152" t="s">
        <v>25</v>
      </c>
      <c r="J18" s="154" t="s">
        <v>30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54" t="s">
        <v>31</v>
      </c>
      <c r="F19" s="40"/>
      <c r="G19" s="40"/>
      <c r="H19" s="40"/>
      <c r="I19" s="152" t="s">
        <v>26</v>
      </c>
      <c r="J19" s="154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52" t="s">
        <v>33</v>
      </c>
      <c r="E21" s="40"/>
      <c r="F21" s="40"/>
      <c r="G21" s="40"/>
      <c r="H21" s="40"/>
      <c r="I21" s="152" t="s">
        <v>25</v>
      </c>
      <c r="J21" s="154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154" t="s">
        <v>34</v>
      </c>
      <c r="F22" s="40"/>
      <c r="G22" s="40"/>
      <c r="H22" s="40"/>
      <c r="I22" s="152" t="s">
        <v>26</v>
      </c>
      <c r="J22" s="154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52" t="s">
        <v>35</v>
      </c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16.5" customHeight="1">
      <c r="A25" s="156"/>
      <c r="B25" s="157"/>
      <c r="C25" s="156"/>
      <c r="D25" s="156"/>
      <c r="E25" s="158" t="s">
        <v>1</v>
      </c>
      <c r="F25" s="158"/>
      <c r="G25" s="158"/>
      <c r="H25" s="158"/>
      <c r="I25" s="156"/>
      <c r="J25" s="156"/>
      <c r="K25" s="156"/>
      <c r="L25" s="15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160"/>
      <c r="E27" s="160"/>
      <c r="F27" s="160"/>
      <c r="G27" s="160"/>
      <c r="H27" s="160"/>
      <c r="I27" s="160"/>
      <c r="J27" s="160"/>
      <c r="K27" s="16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4.4" customHeight="1">
      <c r="A28" s="40"/>
      <c r="B28" s="43"/>
      <c r="C28" s="40"/>
      <c r="D28" s="154" t="s">
        <v>96</v>
      </c>
      <c r="E28" s="40"/>
      <c r="F28" s="40"/>
      <c r="G28" s="40"/>
      <c r="H28" s="40"/>
      <c r="I28" s="40"/>
      <c r="J28" s="161">
        <f>J94</f>
        <v>0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14.4" customHeight="1">
      <c r="A29" s="40"/>
      <c r="B29" s="43"/>
      <c r="C29" s="40"/>
      <c r="D29" s="162" t="s">
        <v>88</v>
      </c>
      <c r="E29" s="40"/>
      <c r="F29" s="40"/>
      <c r="G29" s="40"/>
      <c r="H29" s="40"/>
      <c r="I29" s="40"/>
      <c r="J29" s="161">
        <f>J109</f>
        <v>0</v>
      </c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3" t="s">
        <v>38</v>
      </c>
      <c r="E30" s="40"/>
      <c r="F30" s="40"/>
      <c r="G30" s="40"/>
      <c r="H30" s="40"/>
      <c r="I30" s="40"/>
      <c r="J30" s="164">
        <f>ROUND(J28 + J29,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5" t="s">
        <v>40</v>
      </c>
      <c r="G32" s="40"/>
      <c r="H32" s="40"/>
      <c r="I32" s="165" t="s">
        <v>39</v>
      </c>
      <c r="J32" s="165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66" t="s">
        <v>42</v>
      </c>
      <c r="E33" s="152" t="s">
        <v>43</v>
      </c>
      <c r="F33" s="167">
        <f>ROUND((SUM(BE109:BE116) + SUM(BE134:BE498)),  2)</f>
        <v>0</v>
      </c>
      <c r="G33" s="40"/>
      <c r="H33" s="40"/>
      <c r="I33" s="168">
        <v>0.20999999999999999</v>
      </c>
      <c r="J33" s="167">
        <f>ROUND(((SUM(BE109:BE116) + SUM(BE134:BE498))*I33),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2" t="s">
        <v>44</v>
      </c>
      <c r="F34" s="167">
        <f>ROUND((SUM(BF109:BF116) + SUM(BF134:BF498)),  2)</f>
        <v>0</v>
      </c>
      <c r="G34" s="40"/>
      <c r="H34" s="40"/>
      <c r="I34" s="168">
        <v>0.14999999999999999</v>
      </c>
      <c r="J34" s="167">
        <f>ROUND(((SUM(BF109:BF116) + SUM(BF134:BF498))*I34),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2" t="s">
        <v>45</v>
      </c>
      <c r="F35" s="167">
        <f>ROUND((SUM(BG109:BG116) + SUM(BG134:BG498)),  2)</f>
        <v>0</v>
      </c>
      <c r="G35" s="40"/>
      <c r="H35" s="40"/>
      <c r="I35" s="168">
        <v>0.20999999999999999</v>
      </c>
      <c r="J35" s="16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2" t="s">
        <v>46</v>
      </c>
      <c r="F36" s="167">
        <f>ROUND((SUM(BH109:BH116) + SUM(BH134:BH498)),  2)</f>
        <v>0</v>
      </c>
      <c r="G36" s="40"/>
      <c r="H36" s="40"/>
      <c r="I36" s="168">
        <v>0.14999999999999999</v>
      </c>
      <c r="J36" s="16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2" t="s">
        <v>47</v>
      </c>
      <c r="F37" s="167">
        <f>ROUND((SUM(BI109:BI116) + SUM(BI134:BI498)),  2)</f>
        <v>0</v>
      </c>
      <c r="G37" s="40"/>
      <c r="H37" s="40"/>
      <c r="I37" s="168">
        <v>0</v>
      </c>
      <c r="J37" s="16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69"/>
      <c r="D39" s="170" t="s">
        <v>48</v>
      </c>
      <c r="E39" s="171"/>
      <c r="F39" s="171"/>
      <c r="G39" s="172" t="s">
        <v>49</v>
      </c>
      <c r="H39" s="173" t="s">
        <v>50</v>
      </c>
      <c r="I39" s="171"/>
      <c r="J39" s="174">
        <f>SUM(J30:J37)</f>
        <v>0</v>
      </c>
      <c r="K39" s="17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76" t="s">
        <v>51</v>
      </c>
      <c r="E50" s="177"/>
      <c r="F50" s="177"/>
      <c r="G50" s="176" t="s">
        <v>52</v>
      </c>
      <c r="H50" s="177"/>
      <c r="I50" s="177"/>
      <c r="J50" s="177"/>
      <c r="K50" s="177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78" t="s">
        <v>53</v>
      </c>
      <c r="E61" s="179"/>
      <c r="F61" s="180" t="s">
        <v>54</v>
      </c>
      <c r="G61" s="178" t="s">
        <v>53</v>
      </c>
      <c r="H61" s="179"/>
      <c r="I61" s="179"/>
      <c r="J61" s="181" t="s">
        <v>54</v>
      </c>
      <c r="K61" s="17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76" t="s">
        <v>55</v>
      </c>
      <c r="E65" s="182"/>
      <c r="F65" s="182"/>
      <c r="G65" s="176" t="s">
        <v>56</v>
      </c>
      <c r="H65" s="182"/>
      <c r="I65" s="182"/>
      <c r="J65" s="182"/>
      <c r="K65" s="18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78" t="s">
        <v>53</v>
      </c>
      <c r="E76" s="179"/>
      <c r="F76" s="180" t="s">
        <v>54</v>
      </c>
      <c r="G76" s="178" t="s">
        <v>53</v>
      </c>
      <c r="H76" s="179"/>
      <c r="I76" s="179"/>
      <c r="J76" s="181" t="s">
        <v>54</v>
      </c>
      <c r="K76" s="17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97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8" t="str">
        <f>E7</f>
        <v>Klatovy - ulice Karafiátova - výstavba retenční nádrže</v>
      </c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2" t="s">
        <v>20</v>
      </c>
      <c r="D87" s="42"/>
      <c r="E87" s="42"/>
      <c r="F87" s="27" t="str">
        <f>F10</f>
        <v xml:space="preserve"> </v>
      </c>
      <c r="G87" s="42"/>
      <c r="H87" s="42"/>
      <c r="I87" s="32" t="s">
        <v>22</v>
      </c>
      <c r="J87" s="81" t="str">
        <f>IF(J10="","",J10)</f>
        <v>6.1.2021</v>
      </c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2" t="s">
        <v>24</v>
      </c>
      <c r="D89" s="42"/>
      <c r="E89" s="42"/>
      <c r="F89" s="27" t="str">
        <f>E13</f>
        <v xml:space="preserve"> </v>
      </c>
      <c r="G89" s="42"/>
      <c r="H89" s="42"/>
      <c r="I89" s="32" t="s">
        <v>29</v>
      </c>
      <c r="J89" s="36" t="str">
        <f>E19</f>
        <v>VAK SERVIS s.r.o.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2" t="s">
        <v>27</v>
      </c>
      <c r="D90" s="42"/>
      <c r="E90" s="42"/>
      <c r="F90" s="27" t="str">
        <f>IF(E16="","",E16)</f>
        <v>Vyplň údaj</v>
      </c>
      <c r="G90" s="42"/>
      <c r="H90" s="42"/>
      <c r="I90" s="32" t="s">
        <v>33</v>
      </c>
      <c r="J90" s="36" t="str">
        <f>E22</f>
        <v>Vladimír Baštář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9.28" customHeight="1">
      <c r="A92" s="40"/>
      <c r="B92" s="41"/>
      <c r="C92" s="187" t="s">
        <v>98</v>
      </c>
      <c r="D92" s="146"/>
      <c r="E92" s="146"/>
      <c r="F92" s="146"/>
      <c r="G92" s="146"/>
      <c r="H92" s="146"/>
      <c r="I92" s="146"/>
      <c r="J92" s="188" t="s">
        <v>99</v>
      </c>
      <c r="K92" s="146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2.8" customHeight="1">
      <c r="A94" s="40"/>
      <c r="B94" s="41"/>
      <c r="C94" s="189" t="s">
        <v>100</v>
      </c>
      <c r="D94" s="42"/>
      <c r="E94" s="42"/>
      <c r="F94" s="42"/>
      <c r="G94" s="42"/>
      <c r="H94" s="42"/>
      <c r="I94" s="42"/>
      <c r="J94" s="112">
        <f>J134</f>
        <v>0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U94" s="17" t="s">
        <v>101</v>
      </c>
    </row>
    <row r="95" s="9" customFormat="1" ht="24.96" customHeight="1">
      <c r="A95" s="9"/>
      <c r="B95" s="190"/>
      <c r="C95" s="191"/>
      <c r="D95" s="192" t="s">
        <v>102</v>
      </c>
      <c r="E95" s="193"/>
      <c r="F95" s="193"/>
      <c r="G95" s="193"/>
      <c r="H95" s="193"/>
      <c r="I95" s="193"/>
      <c r="J95" s="194">
        <f>J135</f>
        <v>0</v>
      </c>
      <c r="K95" s="191"/>
      <c r="L95" s="19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6"/>
      <c r="C96" s="197"/>
      <c r="D96" s="198" t="s">
        <v>103</v>
      </c>
      <c r="E96" s="199"/>
      <c r="F96" s="199"/>
      <c r="G96" s="199"/>
      <c r="H96" s="199"/>
      <c r="I96" s="199"/>
      <c r="J96" s="200">
        <f>J136</f>
        <v>0</v>
      </c>
      <c r="K96" s="197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6"/>
      <c r="C97" s="197"/>
      <c r="D97" s="198" t="s">
        <v>104</v>
      </c>
      <c r="E97" s="199"/>
      <c r="F97" s="199"/>
      <c r="G97" s="199"/>
      <c r="H97" s="199"/>
      <c r="I97" s="199"/>
      <c r="J97" s="200">
        <f>J277</f>
        <v>0</v>
      </c>
      <c r="K97" s="197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6"/>
      <c r="C98" s="197"/>
      <c r="D98" s="198" t="s">
        <v>105</v>
      </c>
      <c r="E98" s="199"/>
      <c r="F98" s="199"/>
      <c r="G98" s="199"/>
      <c r="H98" s="199"/>
      <c r="I98" s="199"/>
      <c r="J98" s="200">
        <f>J280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106</v>
      </c>
      <c r="E99" s="199"/>
      <c r="F99" s="199"/>
      <c r="G99" s="199"/>
      <c r="H99" s="199"/>
      <c r="I99" s="199"/>
      <c r="J99" s="200">
        <f>J284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107</v>
      </c>
      <c r="E100" s="199"/>
      <c r="F100" s="199"/>
      <c r="G100" s="199"/>
      <c r="H100" s="199"/>
      <c r="I100" s="199"/>
      <c r="J100" s="200">
        <f>J317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108</v>
      </c>
      <c r="E101" s="199"/>
      <c r="F101" s="199"/>
      <c r="G101" s="199"/>
      <c r="H101" s="199"/>
      <c r="I101" s="199"/>
      <c r="J101" s="200">
        <f>J344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109</v>
      </c>
      <c r="E102" s="199"/>
      <c r="F102" s="199"/>
      <c r="G102" s="199"/>
      <c r="H102" s="199"/>
      <c r="I102" s="199"/>
      <c r="J102" s="200">
        <f>J435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97"/>
      <c r="D103" s="198" t="s">
        <v>110</v>
      </c>
      <c r="E103" s="199"/>
      <c r="F103" s="199"/>
      <c r="G103" s="199"/>
      <c r="H103" s="199"/>
      <c r="I103" s="199"/>
      <c r="J103" s="200">
        <f>J438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111</v>
      </c>
      <c r="E104" s="199"/>
      <c r="F104" s="199"/>
      <c r="G104" s="199"/>
      <c r="H104" s="199"/>
      <c r="I104" s="199"/>
      <c r="J104" s="200">
        <f>J447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112</v>
      </c>
      <c r="E105" s="199"/>
      <c r="F105" s="199"/>
      <c r="G105" s="199"/>
      <c r="H105" s="199"/>
      <c r="I105" s="199"/>
      <c r="J105" s="200">
        <f>J475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113</v>
      </c>
      <c r="E106" s="193"/>
      <c r="F106" s="193"/>
      <c r="G106" s="193"/>
      <c r="H106" s="193"/>
      <c r="I106" s="193"/>
      <c r="J106" s="194">
        <f>J478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89" t="s">
        <v>114</v>
      </c>
      <c r="D109" s="42"/>
      <c r="E109" s="42"/>
      <c r="F109" s="42"/>
      <c r="G109" s="42"/>
      <c r="H109" s="42"/>
      <c r="I109" s="42"/>
      <c r="J109" s="202">
        <f>ROUND(J110 + J111 + J112 + J113 + J114 + J115,2)</f>
        <v>0</v>
      </c>
      <c r="K109" s="42"/>
      <c r="L109" s="65"/>
      <c r="N109" s="203" t="s">
        <v>42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8" customHeight="1">
      <c r="A110" s="40"/>
      <c r="B110" s="41"/>
      <c r="C110" s="42"/>
      <c r="D110" s="141" t="s">
        <v>115</v>
      </c>
      <c r="E110" s="134"/>
      <c r="F110" s="134"/>
      <c r="G110" s="42"/>
      <c r="H110" s="42"/>
      <c r="I110" s="42"/>
      <c r="J110" s="135">
        <v>0</v>
      </c>
      <c r="K110" s="42"/>
      <c r="L110" s="204"/>
      <c r="M110" s="205"/>
      <c r="N110" s="206" t="s">
        <v>43</v>
      </c>
      <c r="O110" s="205"/>
      <c r="P110" s="205"/>
      <c r="Q110" s="205"/>
      <c r="R110" s="205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8" t="s">
        <v>116</v>
      </c>
      <c r="AZ110" s="205"/>
      <c r="BA110" s="205"/>
      <c r="BB110" s="205"/>
      <c r="BC110" s="205"/>
      <c r="BD110" s="205"/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208" t="s">
        <v>83</v>
      </c>
      <c r="BK110" s="205"/>
      <c r="BL110" s="205"/>
      <c r="BM110" s="205"/>
    </row>
    <row r="111" s="2" customFormat="1" ht="18" customHeight="1">
      <c r="A111" s="40"/>
      <c r="B111" s="41"/>
      <c r="C111" s="42"/>
      <c r="D111" s="141" t="s">
        <v>117</v>
      </c>
      <c r="E111" s="134"/>
      <c r="F111" s="134"/>
      <c r="G111" s="42"/>
      <c r="H111" s="42"/>
      <c r="I111" s="42"/>
      <c r="J111" s="135">
        <v>0</v>
      </c>
      <c r="K111" s="42"/>
      <c r="L111" s="204"/>
      <c r="M111" s="205"/>
      <c r="N111" s="206" t="s">
        <v>43</v>
      </c>
      <c r="O111" s="205"/>
      <c r="P111" s="205"/>
      <c r="Q111" s="205"/>
      <c r="R111" s="205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8" t="s">
        <v>116</v>
      </c>
      <c r="AZ111" s="205"/>
      <c r="BA111" s="205"/>
      <c r="BB111" s="205"/>
      <c r="BC111" s="205"/>
      <c r="BD111" s="205"/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208" t="s">
        <v>83</v>
      </c>
      <c r="BK111" s="205"/>
      <c r="BL111" s="205"/>
      <c r="BM111" s="205"/>
    </row>
    <row r="112" s="2" customFormat="1" ht="18" customHeight="1">
      <c r="A112" s="40"/>
      <c r="B112" s="41"/>
      <c r="C112" s="42"/>
      <c r="D112" s="141" t="s">
        <v>118</v>
      </c>
      <c r="E112" s="134"/>
      <c r="F112" s="134"/>
      <c r="G112" s="42"/>
      <c r="H112" s="42"/>
      <c r="I112" s="42"/>
      <c r="J112" s="135">
        <v>0</v>
      </c>
      <c r="K112" s="42"/>
      <c r="L112" s="204"/>
      <c r="M112" s="205"/>
      <c r="N112" s="206" t="s">
        <v>43</v>
      </c>
      <c r="O112" s="205"/>
      <c r="P112" s="205"/>
      <c r="Q112" s="205"/>
      <c r="R112" s="205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8" t="s">
        <v>116</v>
      </c>
      <c r="AZ112" s="205"/>
      <c r="BA112" s="205"/>
      <c r="BB112" s="205"/>
      <c r="BC112" s="205"/>
      <c r="BD112" s="205"/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208" t="s">
        <v>83</v>
      </c>
      <c r="BK112" s="205"/>
      <c r="BL112" s="205"/>
      <c r="BM112" s="205"/>
    </row>
    <row r="113" s="2" customFormat="1" ht="18" customHeight="1">
      <c r="A113" s="40"/>
      <c r="B113" s="41"/>
      <c r="C113" s="42"/>
      <c r="D113" s="141" t="s">
        <v>119</v>
      </c>
      <c r="E113" s="134"/>
      <c r="F113" s="134"/>
      <c r="G113" s="42"/>
      <c r="H113" s="42"/>
      <c r="I113" s="42"/>
      <c r="J113" s="135">
        <v>0</v>
      </c>
      <c r="K113" s="42"/>
      <c r="L113" s="204"/>
      <c r="M113" s="205"/>
      <c r="N113" s="206" t="s">
        <v>43</v>
      </c>
      <c r="O113" s="205"/>
      <c r="P113" s="205"/>
      <c r="Q113" s="205"/>
      <c r="R113" s="205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8" t="s">
        <v>116</v>
      </c>
      <c r="AZ113" s="205"/>
      <c r="BA113" s="205"/>
      <c r="BB113" s="205"/>
      <c r="BC113" s="205"/>
      <c r="BD113" s="205"/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208" t="s">
        <v>83</v>
      </c>
      <c r="BK113" s="205"/>
      <c r="BL113" s="205"/>
      <c r="BM113" s="205"/>
    </row>
    <row r="114" s="2" customFormat="1" ht="18" customHeight="1">
      <c r="A114" s="40"/>
      <c r="B114" s="41"/>
      <c r="C114" s="42"/>
      <c r="D114" s="141" t="s">
        <v>120</v>
      </c>
      <c r="E114" s="134"/>
      <c r="F114" s="134"/>
      <c r="G114" s="42"/>
      <c r="H114" s="42"/>
      <c r="I114" s="42"/>
      <c r="J114" s="135">
        <v>0</v>
      </c>
      <c r="K114" s="42"/>
      <c r="L114" s="204"/>
      <c r="M114" s="205"/>
      <c r="N114" s="206" t="s">
        <v>43</v>
      </c>
      <c r="O114" s="205"/>
      <c r="P114" s="205"/>
      <c r="Q114" s="205"/>
      <c r="R114" s="205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8" t="s">
        <v>116</v>
      </c>
      <c r="AZ114" s="205"/>
      <c r="BA114" s="205"/>
      <c r="BB114" s="205"/>
      <c r="BC114" s="205"/>
      <c r="BD114" s="205"/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208" t="s">
        <v>83</v>
      </c>
      <c r="BK114" s="205"/>
      <c r="BL114" s="205"/>
      <c r="BM114" s="205"/>
    </row>
    <row r="115" s="2" customFormat="1" ht="18" customHeight="1">
      <c r="A115" s="40"/>
      <c r="B115" s="41"/>
      <c r="C115" s="42"/>
      <c r="D115" s="134" t="s">
        <v>121</v>
      </c>
      <c r="E115" s="42"/>
      <c r="F115" s="42"/>
      <c r="G115" s="42"/>
      <c r="H115" s="42"/>
      <c r="I115" s="42"/>
      <c r="J115" s="135">
        <f>ROUND(J28*T115,2)</f>
        <v>0</v>
      </c>
      <c r="K115" s="42"/>
      <c r="L115" s="204"/>
      <c r="M115" s="205"/>
      <c r="N115" s="206" t="s">
        <v>43</v>
      </c>
      <c r="O115" s="205"/>
      <c r="P115" s="205"/>
      <c r="Q115" s="205"/>
      <c r="R115" s="205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8" t="s">
        <v>122</v>
      </c>
      <c r="AZ115" s="205"/>
      <c r="BA115" s="205"/>
      <c r="BB115" s="205"/>
      <c r="BC115" s="205"/>
      <c r="BD115" s="205"/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208" t="s">
        <v>83</v>
      </c>
      <c r="BK115" s="205"/>
      <c r="BL115" s="205"/>
      <c r="BM115" s="205"/>
    </row>
    <row r="116" s="2" customForma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45" t="s">
        <v>93</v>
      </c>
      <c r="D117" s="146"/>
      <c r="E117" s="146"/>
      <c r="F117" s="146"/>
      <c r="G117" s="146"/>
      <c r="H117" s="146"/>
      <c r="I117" s="146"/>
      <c r="J117" s="147">
        <f>ROUND(J94+J109,2)</f>
        <v>0</v>
      </c>
      <c r="K117" s="146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3" t="s">
        <v>123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E7</f>
        <v>Klatovy - ulice Karafiátova - výstavba retenční nádrže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20</v>
      </c>
      <c r="D128" s="42"/>
      <c r="E128" s="42"/>
      <c r="F128" s="27" t="str">
        <f>F10</f>
        <v xml:space="preserve"> </v>
      </c>
      <c r="G128" s="42"/>
      <c r="H128" s="42"/>
      <c r="I128" s="32" t="s">
        <v>22</v>
      </c>
      <c r="J128" s="81" t="str">
        <f>IF(J10="","",J10)</f>
        <v>6.1.2021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2" t="s">
        <v>24</v>
      </c>
      <c r="D130" s="42"/>
      <c r="E130" s="42"/>
      <c r="F130" s="27" t="str">
        <f>E13</f>
        <v xml:space="preserve"> </v>
      </c>
      <c r="G130" s="42"/>
      <c r="H130" s="42"/>
      <c r="I130" s="32" t="s">
        <v>29</v>
      </c>
      <c r="J130" s="36" t="str">
        <f>E19</f>
        <v>VAK SERVIS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27</v>
      </c>
      <c r="D131" s="42"/>
      <c r="E131" s="42"/>
      <c r="F131" s="27" t="str">
        <f>IF(E16="","",E16)</f>
        <v>Vyplň údaj</v>
      </c>
      <c r="G131" s="42"/>
      <c r="H131" s="42"/>
      <c r="I131" s="32" t="s">
        <v>33</v>
      </c>
      <c r="J131" s="36" t="str">
        <f>E22</f>
        <v>Vladimír Baštář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10"/>
      <c r="B133" s="211"/>
      <c r="C133" s="212" t="s">
        <v>124</v>
      </c>
      <c r="D133" s="213" t="s">
        <v>63</v>
      </c>
      <c r="E133" s="213" t="s">
        <v>59</v>
      </c>
      <c r="F133" s="213" t="s">
        <v>60</v>
      </c>
      <c r="G133" s="213" t="s">
        <v>125</v>
      </c>
      <c r="H133" s="213" t="s">
        <v>126</v>
      </c>
      <c r="I133" s="213" t="s">
        <v>127</v>
      </c>
      <c r="J133" s="214" t="s">
        <v>99</v>
      </c>
      <c r="K133" s="215" t="s">
        <v>128</v>
      </c>
      <c r="L133" s="216"/>
      <c r="M133" s="102" t="s">
        <v>1</v>
      </c>
      <c r="N133" s="103" t="s">
        <v>42</v>
      </c>
      <c r="O133" s="103" t="s">
        <v>129</v>
      </c>
      <c r="P133" s="103" t="s">
        <v>130</v>
      </c>
      <c r="Q133" s="103" t="s">
        <v>131</v>
      </c>
      <c r="R133" s="103" t="s">
        <v>132</v>
      </c>
      <c r="S133" s="103" t="s">
        <v>133</v>
      </c>
      <c r="T133" s="104" t="s">
        <v>134</v>
      </c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="2" customFormat="1" ht="22.8" customHeight="1">
      <c r="A134" s="40"/>
      <c r="B134" s="41"/>
      <c r="C134" s="109" t="s">
        <v>135</v>
      </c>
      <c r="D134" s="42"/>
      <c r="E134" s="42"/>
      <c r="F134" s="42"/>
      <c r="G134" s="42"/>
      <c r="H134" s="42"/>
      <c r="I134" s="42"/>
      <c r="J134" s="217">
        <f>BK134</f>
        <v>0</v>
      </c>
      <c r="K134" s="42"/>
      <c r="L134" s="43"/>
      <c r="M134" s="105"/>
      <c r="N134" s="218"/>
      <c r="O134" s="106"/>
      <c r="P134" s="219">
        <f>P135+P478</f>
        <v>0</v>
      </c>
      <c r="Q134" s="106"/>
      <c r="R134" s="219">
        <f>R135+R478</f>
        <v>390.00338180999995</v>
      </c>
      <c r="S134" s="106"/>
      <c r="T134" s="220">
        <f>T135+T478</f>
        <v>101.44244999999999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7" t="s">
        <v>77</v>
      </c>
      <c r="AU134" s="17" t="s">
        <v>101</v>
      </c>
      <c r="BK134" s="221">
        <f>BK135+BK478</f>
        <v>0</v>
      </c>
    </row>
    <row r="135" s="12" customFormat="1" ht="25.92" customHeight="1">
      <c r="A135" s="12"/>
      <c r="B135" s="222"/>
      <c r="C135" s="223"/>
      <c r="D135" s="224" t="s">
        <v>77</v>
      </c>
      <c r="E135" s="225" t="s">
        <v>136</v>
      </c>
      <c r="F135" s="225" t="s">
        <v>137</v>
      </c>
      <c r="G135" s="223"/>
      <c r="H135" s="223"/>
      <c r="I135" s="226"/>
      <c r="J135" s="227">
        <f>BK135</f>
        <v>0</v>
      </c>
      <c r="K135" s="223"/>
      <c r="L135" s="228"/>
      <c r="M135" s="229"/>
      <c r="N135" s="230"/>
      <c r="O135" s="230"/>
      <c r="P135" s="231">
        <f>P136+P277+P280+P284+P317+P344+P435+P447+P475</f>
        <v>0</v>
      </c>
      <c r="Q135" s="230"/>
      <c r="R135" s="231">
        <f>R136+R277+R280+R284+R317+R344+R435+R447+R475</f>
        <v>390.00338180999995</v>
      </c>
      <c r="S135" s="230"/>
      <c r="T135" s="232">
        <f>T136+T277+T280+T284+T317+T344+T435+T447+T475</f>
        <v>101.44244999999999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3" t="s">
        <v>83</v>
      </c>
      <c r="AT135" s="234" t="s">
        <v>77</v>
      </c>
      <c r="AU135" s="234" t="s">
        <v>78</v>
      </c>
      <c r="AY135" s="233" t="s">
        <v>138</v>
      </c>
      <c r="BK135" s="235">
        <f>BK136+BK277+BK280+BK284+BK317+BK344+BK435+BK447+BK475</f>
        <v>0</v>
      </c>
    </row>
    <row r="136" s="12" customFormat="1" ht="22.8" customHeight="1">
      <c r="A136" s="12"/>
      <c r="B136" s="222"/>
      <c r="C136" s="223"/>
      <c r="D136" s="224" t="s">
        <v>77</v>
      </c>
      <c r="E136" s="236" t="s">
        <v>83</v>
      </c>
      <c r="F136" s="236" t="s">
        <v>139</v>
      </c>
      <c r="G136" s="223"/>
      <c r="H136" s="223"/>
      <c r="I136" s="226"/>
      <c r="J136" s="237">
        <f>BK136</f>
        <v>0</v>
      </c>
      <c r="K136" s="223"/>
      <c r="L136" s="228"/>
      <c r="M136" s="229"/>
      <c r="N136" s="230"/>
      <c r="O136" s="230"/>
      <c r="P136" s="231">
        <f>SUM(P137:P276)</f>
        <v>0</v>
      </c>
      <c r="Q136" s="230"/>
      <c r="R136" s="231">
        <f>SUM(R137:R276)</f>
        <v>327.43764069999997</v>
      </c>
      <c r="S136" s="230"/>
      <c r="T136" s="232">
        <f>SUM(T137:T276)</f>
        <v>83.422650000000004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3" t="s">
        <v>83</v>
      </c>
      <c r="AT136" s="234" t="s">
        <v>77</v>
      </c>
      <c r="AU136" s="234" t="s">
        <v>83</v>
      </c>
      <c r="AY136" s="233" t="s">
        <v>138</v>
      </c>
      <c r="BK136" s="235">
        <f>SUM(BK137:BK276)</f>
        <v>0</v>
      </c>
    </row>
    <row r="137" s="2" customFormat="1" ht="14.4" customHeight="1">
      <c r="A137" s="40"/>
      <c r="B137" s="41"/>
      <c r="C137" s="238" t="s">
        <v>83</v>
      </c>
      <c r="D137" s="238" t="s">
        <v>140</v>
      </c>
      <c r="E137" s="239" t="s">
        <v>141</v>
      </c>
      <c r="F137" s="240" t="s">
        <v>142</v>
      </c>
      <c r="G137" s="241" t="s">
        <v>143</v>
      </c>
      <c r="H137" s="242">
        <v>6</v>
      </c>
      <c r="I137" s="243"/>
      <c r="J137" s="244">
        <f>ROUND(I137*H137,2)</f>
        <v>0</v>
      </c>
      <c r="K137" s="245"/>
      <c r="L137" s="43"/>
      <c r="M137" s="246" t="s">
        <v>1</v>
      </c>
      <c r="N137" s="247" t="s">
        <v>43</v>
      </c>
      <c r="O137" s="93"/>
      <c r="P137" s="248">
        <f>O137*H137</f>
        <v>0</v>
      </c>
      <c r="Q137" s="248">
        <v>0</v>
      </c>
      <c r="R137" s="248">
        <f>Q137*H137</f>
        <v>0</v>
      </c>
      <c r="S137" s="248">
        <v>0</v>
      </c>
      <c r="T137" s="24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0" t="s">
        <v>144</v>
      </c>
      <c r="AT137" s="250" t="s">
        <v>140</v>
      </c>
      <c r="AU137" s="250" t="s">
        <v>94</v>
      </c>
      <c r="AY137" s="17" t="s">
        <v>138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83</v>
      </c>
      <c r="BK137" s="140">
        <f>ROUND(I137*H137,2)</f>
        <v>0</v>
      </c>
      <c r="BL137" s="17" t="s">
        <v>144</v>
      </c>
      <c r="BM137" s="250" t="s">
        <v>145</v>
      </c>
    </row>
    <row r="138" s="2" customFormat="1">
      <c r="A138" s="40"/>
      <c r="B138" s="41"/>
      <c r="C138" s="42"/>
      <c r="D138" s="251" t="s">
        <v>146</v>
      </c>
      <c r="E138" s="42"/>
      <c r="F138" s="252" t="s">
        <v>147</v>
      </c>
      <c r="G138" s="42"/>
      <c r="H138" s="42"/>
      <c r="I138" s="207"/>
      <c r="J138" s="42"/>
      <c r="K138" s="42"/>
      <c r="L138" s="43"/>
      <c r="M138" s="253"/>
      <c r="N138" s="254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146</v>
      </c>
      <c r="AU138" s="17" t="s">
        <v>94</v>
      </c>
    </row>
    <row r="139" s="2" customFormat="1" ht="24.15" customHeight="1">
      <c r="A139" s="40"/>
      <c r="B139" s="41"/>
      <c r="C139" s="238" t="s">
        <v>94</v>
      </c>
      <c r="D139" s="238" t="s">
        <v>140</v>
      </c>
      <c r="E139" s="239" t="s">
        <v>148</v>
      </c>
      <c r="F139" s="240" t="s">
        <v>149</v>
      </c>
      <c r="G139" s="241" t="s">
        <v>150</v>
      </c>
      <c r="H139" s="242">
        <v>4.7999999999999998</v>
      </c>
      <c r="I139" s="243"/>
      <c r="J139" s="244">
        <f>ROUND(I139*H139,2)</f>
        <v>0</v>
      </c>
      <c r="K139" s="245"/>
      <c r="L139" s="43"/>
      <c r="M139" s="246" t="s">
        <v>1</v>
      </c>
      <c r="N139" s="247" t="s">
        <v>43</v>
      </c>
      <c r="O139" s="93"/>
      <c r="P139" s="248">
        <f>O139*H139</f>
        <v>0</v>
      </c>
      <c r="Q139" s="248">
        <v>0</v>
      </c>
      <c r="R139" s="248">
        <f>Q139*H139</f>
        <v>0</v>
      </c>
      <c r="S139" s="248">
        <v>0.23499999999999999</v>
      </c>
      <c r="T139" s="249">
        <f>S139*H139</f>
        <v>1.1279999999999999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0" t="s">
        <v>144</v>
      </c>
      <c r="AT139" s="250" t="s">
        <v>140</v>
      </c>
      <c r="AU139" s="250" t="s">
        <v>94</v>
      </c>
      <c r="AY139" s="17" t="s">
        <v>138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83</v>
      </c>
      <c r="BK139" s="140">
        <f>ROUND(I139*H139,2)</f>
        <v>0</v>
      </c>
      <c r="BL139" s="17" t="s">
        <v>144</v>
      </c>
      <c r="BM139" s="250" t="s">
        <v>151</v>
      </c>
    </row>
    <row r="140" s="2" customFormat="1">
      <c r="A140" s="40"/>
      <c r="B140" s="41"/>
      <c r="C140" s="42"/>
      <c r="D140" s="251" t="s">
        <v>146</v>
      </c>
      <c r="E140" s="42"/>
      <c r="F140" s="252" t="s">
        <v>152</v>
      </c>
      <c r="G140" s="42"/>
      <c r="H140" s="42"/>
      <c r="I140" s="207"/>
      <c r="J140" s="42"/>
      <c r="K140" s="42"/>
      <c r="L140" s="43"/>
      <c r="M140" s="253"/>
      <c r="N140" s="25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146</v>
      </c>
      <c r="AU140" s="17" t="s">
        <v>94</v>
      </c>
    </row>
    <row r="141" s="13" customFormat="1">
      <c r="A141" s="13"/>
      <c r="B141" s="255"/>
      <c r="C141" s="256"/>
      <c r="D141" s="251" t="s">
        <v>153</v>
      </c>
      <c r="E141" s="257" t="s">
        <v>1</v>
      </c>
      <c r="F141" s="258" t="s">
        <v>154</v>
      </c>
      <c r="G141" s="256"/>
      <c r="H141" s="259">
        <v>4.7999999999999998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5" t="s">
        <v>153</v>
      </c>
      <c r="AU141" s="265" t="s">
        <v>94</v>
      </c>
      <c r="AV141" s="13" t="s">
        <v>94</v>
      </c>
      <c r="AW141" s="13" t="s">
        <v>32</v>
      </c>
      <c r="AX141" s="13" t="s">
        <v>83</v>
      </c>
      <c r="AY141" s="265" t="s">
        <v>138</v>
      </c>
    </row>
    <row r="142" s="2" customFormat="1" ht="24.15" customHeight="1">
      <c r="A142" s="40"/>
      <c r="B142" s="41"/>
      <c r="C142" s="238" t="s">
        <v>155</v>
      </c>
      <c r="D142" s="238" t="s">
        <v>140</v>
      </c>
      <c r="E142" s="239" t="s">
        <v>156</v>
      </c>
      <c r="F142" s="240" t="s">
        <v>157</v>
      </c>
      <c r="G142" s="241" t="s">
        <v>150</v>
      </c>
      <c r="H142" s="242">
        <v>9.0800000000000001</v>
      </c>
      <c r="I142" s="243"/>
      <c r="J142" s="244">
        <f>ROUND(I142*H142,2)</f>
        <v>0</v>
      </c>
      <c r="K142" s="245"/>
      <c r="L142" s="43"/>
      <c r="M142" s="246" t="s">
        <v>1</v>
      </c>
      <c r="N142" s="247" t="s">
        <v>43</v>
      </c>
      <c r="O142" s="93"/>
      <c r="P142" s="248">
        <f>O142*H142</f>
        <v>0</v>
      </c>
      <c r="Q142" s="248">
        <v>0</v>
      </c>
      <c r="R142" s="248">
        <f>Q142*H142</f>
        <v>0</v>
      </c>
      <c r="S142" s="248">
        <v>0.26000000000000001</v>
      </c>
      <c r="T142" s="249">
        <f>S142*H142</f>
        <v>2.3608000000000002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0" t="s">
        <v>144</v>
      </c>
      <c r="AT142" s="250" t="s">
        <v>140</v>
      </c>
      <c r="AU142" s="250" t="s">
        <v>94</v>
      </c>
      <c r="AY142" s="17" t="s">
        <v>138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83</v>
      </c>
      <c r="BK142" s="140">
        <f>ROUND(I142*H142,2)</f>
        <v>0</v>
      </c>
      <c r="BL142" s="17" t="s">
        <v>144</v>
      </c>
      <c r="BM142" s="250" t="s">
        <v>158</v>
      </c>
    </row>
    <row r="143" s="2" customFormat="1">
      <c r="A143" s="40"/>
      <c r="B143" s="41"/>
      <c r="C143" s="42"/>
      <c r="D143" s="251" t="s">
        <v>146</v>
      </c>
      <c r="E143" s="42"/>
      <c r="F143" s="252" t="s">
        <v>159</v>
      </c>
      <c r="G143" s="42"/>
      <c r="H143" s="42"/>
      <c r="I143" s="207"/>
      <c r="J143" s="42"/>
      <c r="K143" s="42"/>
      <c r="L143" s="43"/>
      <c r="M143" s="253"/>
      <c r="N143" s="254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146</v>
      </c>
      <c r="AU143" s="17" t="s">
        <v>94</v>
      </c>
    </row>
    <row r="144" s="2" customFormat="1" ht="24.15" customHeight="1">
      <c r="A144" s="40"/>
      <c r="B144" s="41"/>
      <c r="C144" s="238" t="s">
        <v>144</v>
      </c>
      <c r="D144" s="238" t="s">
        <v>140</v>
      </c>
      <c r="E144" s="239" t="s">
        <v>160</v>
      </c>
      <c r="F144" s="240" t="s">
        <v>161</v>
      </c>
      <c r="G144" s="241" t="s">
        <v>150</v>
      </c>
      <c r="H144" s="242">
        <v>101.47</v>
      </c>
      <c r="I144" s="243"/>
      <c r="J144" s="244">
        <f>ROUND(I144*H144,2)</f>
        <v>0</v>
      </c>
      <c r="K144" s="245"/>
      <c r="L144" s="43"/>
      <c r="M144" s="246" t="s">
        <v>1</v>
      </c>
      <c r="N144" s="247" t="s">
        <v>43</v>
      </c>
      <c r="O144" s="93"/>
      <c r="P144" s="248">
        <f>O144*H144</f>
        <v>0</v>
      </c>
      <c r="Q144" s="248">
        <v>0</v>
      </c>
      <c r="R144" s="248">
        <f>Q144*H144</f>
        <v>0</v>
      </c>
      <c r="S144" s="248">
        <v>0.44</v>
      </c>
      <c r="T144" s="249">
        <f>S144*H144</f>
        <v>44.646799999999999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0" t="s">
        <v>144</v>
      </c>
      <c r="AT144" s="250" t="s">
        <v>140</v>
      </c>
      <c r="AU144" s="250" t="s">
        <v>94</v>
      </c>
      <c r="AY144" s="17" t="s">
        <v>138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7" t="s">
        <v>83</v>
      </c>
      <c r="BK144" s="140">
        <f>ROUND(I144*H144,2)</f>
        <v>0</v>
      </c>
      <c r="BL144" s="17" t="s">
        <v>144</v>
      </c>
      <c r="BM144" s="250" t="s">
        <v>162</v>
      </c>
    </row>
    <row r="145" s="2" customFormat="1">
      <c r="A145" s="40"/>
      <c r="B145" s="41"/>
      <c r="C145" s="42"/>
      <c r="D145" s="251" t="s">
        <v>146</v>
      </c>
      <c r="E145" s="42"/>
      <c r="F145" s="252" t="s">
        <v>163</v>
      </c>
      <c r="G145" s="42"/>
      <c r="H145" s="42"/>
      <c r="I145" s="207"/>
      <c r="J145" s="42"/>
      <c r="K145" s="42"/>
      <c r="L145" s="43"/>
      <c r="M145" s="253"/>
      <c r="N145" s="254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7" t="s">
        <v>146</v>
      </c>
      <c r="AU145" s="17" t="s">
        <v>94</v>
      </c>
    </row>
    <row r="146" s="13" customFormat="1">
      <c r="A146" s="13"/>
      <c r="B146" s="255"/>
      <c r="C146" s="256"/>
      <c r="D146" s="251" t="s">
        <v>153</v>
      </c>
      <c r="E146" s="257" t="s">
        <v>1</v>
      </c>
      <c r="F146" s="258" t="s">
        <v>164</v>
      </c>
      <c r="G146" s="256"/>
      <c r="H146" s="259">
        <v>79.969999999999999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5" t="s">
        <v>153</v>
      </c>
      <c r="AU146" s="265" t="s">
        <v>94</v>
      </c>
      <c r="AV146" s="13" t="s">
        <v>94</v>
      </c>
      <c r="AW146" s="13" t="s">
        <v>32</v>
      </c>
      <c r="AX146" s="13" t="s">
        <v>78</v>
      </c>
      <c r="AY146" s="265" t="s">
        <v>138</v>
      </c>
    </row>
    <row r="147" s="13" customFormat="1">
      <c r="A147" s="13"/>
      <c r="B147" s="255"/>
      <c r="C147" s="256"/>
      <c r="D147" s="251" t="s">
        <v>153</v>
      </c>
      <c r="E147" s="257" t="s">
        <v>1</v>
      </c>
      <c r="F147" s="258" t="s">
        <v>165</v>
      </c>
      <c r="G147" s="256"/>
      <c r="H147" s="259">
        <v>21.5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5" t="s">
        <v>153</v>
      </c>
      <c r="AU147" s="265" t="s">
        <v>94</v>
      </c>
      <c r="AV147" s="13" t="s">
        <v>94</v>
      </c>
      <c r="AW147" s="13" t="s">
        <v>32</v>
      </c>
      <c r="AX147" s="13" t="s">
        <v>78</v>
      </c>
      <c r="AY147" s="265" t="s">
        <v>138</v>
      </c>
    </row>
    <row r="148" s="14" customFormat="1">
      <c r="A148" s="14"/>
      <c r="B148" s="266"/>
      <c r="C148" s="267"/>
      <c r="D148" s="251" t="s">
        <v>153</v>
      </c>
      <c r="E148" s="268" t="s">
        <v>1</v>
      </c>
      <c r="F148" s="269" t="s">
        <v>166</v>
      </c>
      <c r="G148" s="267"/>
      <c r="H148" s="270">
        <v>101.47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6" t="s">
        <v>153</v>
      </c>
      <c r="AU148" s="276" t="s">
        <v>94</v>
      </c>
      <c r="AV148" s="14" t="s">
        <v>144</v>
      </c>
      <c r="AW148" s="14" t="s">
        <v>32</v>
      </c>
      <c r="AX148" s="14" t="s">
        <v>83</v>
      </c>
      <c r="AY148" s="276" t="s">
        <v>138</v>
      </c>
    </row>
    <row r="149" s="2" customFormat="1" ht="24.15" customHeight="1">
      <c r="A149" s="40"/>
      <c r="B149" s="41"/>
      <c r="C149" s="238" t="s">
        <v>167</v>
      </c>
      <c r="D149" s="238" t="s">
        <v>140</v>
      </c>
      <c r="E149" s="239" t="s">
        <v>168</v>
      </c>
      <c r="F149" s="240" t="s">
        <v>169</v>
      </c>
      <c r="G149" s="241" t="s">
        <v>150</v>
      </c>
      <c r="H149" s="242">
        <v>21.5</v>
      </c>
      <c r="I149" s="243"/>
      <c r="J149" s="244">
        <f>ROUND(I149*H149,2)</f>
        <v>0</v>
      </c>
      <c r="K149" s="245"/>
      <c r="L149" s="43"/>
      <c r="M149" s="246" t="s">
        <v>1</v>
      </c>
      <c r="N149" s="247" t="s">
        <v>43</v>
      </c>
      <c r="O149" s="93"/>
      <c r="P149" s="248">
        <f>O149*H149</f>
        <v>0</v>
      </c>
      <c r="Q149" s="248">
        <v>0</v>
      </c>
      <c r="R149" s="248">
        <f>Q149*H149</f>
        <v>0</v>
      </c>
      <c r="S149" s="248">
        <v>0.22</v>
      </c>
      <c r="T149" s="249">
        <f>S149*H149</f>
        <v>4.7300000000000004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0" t="s">
        <v>144</v>
      </c>
      <c r="AT149" s="250" t="s">
        <v>140</v>
      </c>
      <c r="AU149" s="250" t="s">
        <v>94</v>
      </c>
      <c r="AY149" s="17" t="s">
        <v>138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83</v>
      </c>
      <c r="BK149" s="140">
        <f>ROUND(I149*H149,2)</f>
        <v>0</v>
      </c>
      <c r="BL149" s="17" t="s">
        <v>144</v>
      </c>
      <c r="BM149" s="250" t="s">
        <v>170</v>
      </c>
    </row>
    <row r="150" s="2" customFormat="1">
      <c r="A150" s="40"/>
      <c r="B150" s="41"/>
      <c r="C150" s="42"/>
      <c r="D150" s="251" t="s">
        <v>146</v>
      </c>
      <c r="E150" s="42"/>
      <c r="F150" s="252" t="s">
        <v>171</v>
      </c>
      <c r="G150" s="42"/>
      <c r="H150" s="42"/>
      <c r="I150" s="207"/>
      <c r="J150" s="42"/>
      <c r="K150" s="42"/>
      <c r="L150" s="43"/>
      <c r="M150" s="253"/>
      <c r="N150" s="254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146</v>
      </c>
      <c r="AU150" s="17" t="s">
        <v>94</v>
      </c>
    </row>
    <row r="151" s="13" customFormat="1">
      <c r="A151" s="13"/>
      <c r="B151" s="255"/>
      <c r="C151" s="256"/>
      <c r="D151" s="251" t="s">
        <v>153</v>
      </c>
      <c r="E151" s="257" t="s">
        <v>1</v>
      </c>
      <c r="F151" s="258" t="s">
        <v>165</v>
      </c>
      <c r="G151" s="256"/>
      <c r="H151" s="259">
        <v>21.5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5" t="s">
        <v>153</v>
      </c>
      <c r="AU151" s="265" t="s">
        <v>94</v>
      </c>
      <c r="AV151" s="13" t="s">
        <v>94</v>
      </c>
      <c r="AW151" s="13" t="s">
        <v>32</v>
      </c>
      <c r="AX151" s="13" t="s">
        <v>83</v>
      </c>
      <c r="AY151" s="265" t="s">
        <v>138</v>
      </c>
    </row>
    <row r="152" s="2" customFormat="1" ht="24.15" customHeight="1">
      <c r="A152" s="40"/>
      <c r="B152" s="41"/>
      <c r="C152" s="238" t="s">
        <v>172</v>
      </c>
      <c r="D152" s="238" t="s">
        <v>140</v>
      </c>
      <c r="E152" s="239" t="s">
        <v>173</v>
      </c>
      <c r="F152" s="240" t="s">
        <v>174</v>
      </c>
      <c r="G152" s="241" t="s">
        <v>150</v>
      </c>
      <c r="H152" s="242">
        <v>152.66999999999999</v>
      </c>
      <c r="I152" s="243"/>
      <c r="J152" s="244">
        <f>ROUND(I152*H152,2)</f>
        <v>0</v>
      </c>
      <c r="K152" s="245"/>
      <c r="L152" s="43"/>
      <c r="M152" s="246" t="s">
        <v>1</v>
      </c>
      <c r="N152" s="247" t="s">
        <v>43</v>
      </c>
      <c r="O152" s="93"/>
      <c r="P152" s="248">
        <f>O152*H152</f>
        <v>0</v>
      </c>
      <c r="Q152" s="248">
        <v>5.0000000000000002E-05</v>
      </c>
      <c r="R152" s="248">
        <f>Q152*H152</f>
        <v>0.0076334999999999997</v>
      </c>
      <c r="S152" s="248">
        <v>0.11500000000000001</v>
      </c>
      <c r="T152" s="249">
        <f>S152*H152</f>
        <v>17.55705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0" t="s">
        <v>144</v>
      </c>
      <c r="AT152" s="250" t="s">
        <v>140</v>
      </c>
      <c r="AU152" s="250" t="s">
        <v>94</v>
      </c>
      <c r="AY152" s="17" t="s">
        <v>138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83</v>
      </c>
      <c r="BK152" s="140">
        <f>ROUND(I152*H152,2)</f>
        <v>0</v>
      </c>
      <c r="BL152" s="17" t="s">
        <v>144</v>
      </c>
      <c r="BM152" s="250" t="s">
        <v>175</v>
      </c>
    </row>
    <row r="153" s="2" customFormat="1">
      <c r="A153" s="40"/>
      <c r="B153" s="41"/>
      <c r="C153" s="42"/>
      <c r="D153" s="251" t="s">
        <v>146</v>
      </c>
      <c r="E153" s="42"/>
      <c r="F153" s="252" t="s">
        <v>176</v>
      </c>
      <c r="G153" s="42"/>
      <c r="H153" s="42"/>
      <c r="I153" s="207"/>
      <c r="J153" s="42"/>
      <c r="K153" s="42"/>
      <c r="L153" s="43"/>
      <c r="M153" s="253"/>
      <c r="N153" s="254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146</v>
      </c>
      <c r="AU153" s="17" t="s">
        <v>94</v>
      </c>
    </row>
    <row r="154" s="13" customFormat="1">
      <c r="A154" s="13"/>
      <c r="B154" s="255"/>
      <c r="C154" s="256"/>
      <c r="D154" s="251" t="s">
        <v>153</v>
      </c>
      <c r="E154" s="257" t="s">
        <v>1</v>
      </c>
      <c r="F154" s="258" t="s">
        <v>177</v>
      </c>
      <c r="G154" s="256"/>
      <c r="H154" s="259">
        <v>123.90000000000001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5" t="s">
        <v>153</v>
      </c>
      <c r="AU154" s="265" t="s">
        <v>94</v>
      </c>
      <c r="AV154" s="13" t="s">
        <v>94</v>
      </c>
      <c r="AW154" s="13" t="s">
        <v>32</v>
      </c>
      <c r="AX154" s="13" t="s">
        <v>78</v>
      </c>
      <c r="AY154" s="265" t="s">
        <v>138</v>
      </c>
    </row>
    <row r="155" s="13" customFormat="1">
      <c r="A155" s="13"/>
      <c r="B155" s="255"/>
      <c r="C155" s="256"/>
      <c r="D155" s="251" t="s">
        <v>153</v>
      </c>
      <c r="E155" s="257" t="s">
        <v>1</v>
      </c>
      <c r="F155" s="258" t="s">
        <v>178</v>
      </c>
      <c r="G155" s="256"/>
      <c r="H155" s="259">
        <v>28.77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5" t="s">
        <v>153</v>
      </c>
      <c r="AU155" s="265" t="s">
        <v>94</v>
      </c>
      <c r="AV155" s="13" t="s">
        <v>94</v>
      </c>
      <c r="AW155" s="13" t="s">
        <v>32</v>
      </c>
      <c r="AX155" s="13" t="s">
        <v>78</v>
      </c>
      <c r="AY155" s="265" t="s">
        <v>138</v>
      </c>
    </row>
    <row r="156" s="14" customFormat="1">
      <c r="A156" s="14"/>
      <c r="B156" s="266"/>
      <c r="C156" s="267"/>
      <c r="D156" s="251" t="s">
        <v>153</v>
      </c>
      <c r="E156" s="268" t="s">
        <v>1</v>
      </c>
      <c r="F156" s="269" t="s">
        <v>166</v>
      </c>
      <c r="G156" s="267"/>
      <c r="H156" s="270">
        <v>152.67000000000002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6" t="s">
        <v>153</v>
      </c>
      <c r="AU156" s="276" t="s">
        <v>94</v>
      </c>
      <c r="AV156" s="14" t="s">
        <v>144</v>
      </c>
      <c r="AW156" s="14" t="s">
        <v>32</v>
      </c>
      <c r="AX156" s="14" t="s">
        <v>83</v>
      </c>
      <c r="AY156" s="276" t="s">
        <v>138</v>
      </c>
    </row>
    <row r="157" s="2" customFormat="1" ht="14.4" customHeight="1">
      <c r="A157" s="40"/>
      <c r="B157" s="41"/>
      <c r="C157" s="238" t="s">
        <v>179</v>
      </c>
      <c r="D157" s="238" t="s">
        <v>140</v>
      </c>
      <c r="E157" s="239" t="s">
        <v>180</v>
      </c>
      <c r="F157" s="240" t="s">
        <v>181</v>
      </c>
      <c r="G157" s="241" t="s">
        <v>182</v>
      </c>
      <c r="H157" s="242">
        <v>25</v>
      </c>
      <c r="I157" s="243"/>
      <c r="J157" s="244">
        <f>ROUND(I157*H157,2)</f>
        <v>0</v>
      </c>
      <c r="K157" s="245"/>
      <c r="L157" s="43"/>
      <c r="M157" s="246" t="s">
        <v>1</v>
      </c>
      <c r="N157" s="247" t="s">
        <v>43</v>
      </c>
      <c r="O157" s="93"/>
      <c r="P157" s="248">
        <f>O157*H157</f>
        <v>0</v>
      </c>
      <c r="Q157" s="248">
        <v>0</v>
      </c>
      <c r="R157" s="248">
        <f>Q157*H157</f>
        <v>0</v>
      </c>
      <c r="S157" s="248">
        <v>0.23000000000000001</v>
      </c>
      <c r="T157" s="249">
        <f>S157*H157</f>
        <v>5.75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0" t="s">
        <v>144</v>
      </c>
      <c r="AT157" s="250" t="s">
        <v>140</v>
      </c>
      <c r="AU157" s="250" t="s">
        <v>94</v>
      </c>
      <c r="AY157" s="17" t="s">
        <v>138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83</v>
      </c>
      <c r="BK157" s="140">
        <f>ROUND(I157*H157,2)</f>
        <v>0</v>
      </c>
      <c r="BL157" s="17" t="s">
        <v>144</v>
      </c>
      <c r="BM157" s="250" t="s">
        <v>183</v>
      </c>
    </row>
    <row r="158" s="2" customFormat="1">
      <c r="A158" s="40"/>
      <c r="B158" s="41"/>
      <c r="C158" s="42"/>
      <c r="D158" s="251" t="s">
        <v>146</v>
      </c>
      <c r="E158" s="42"/>
      <c r="F158" s="252" t="s">
        <v>184</v>
      </c>
      <c r="G158" s="42"/>
      <c r="H158" s="42"/>
      <c r="I158" s="207"/>
      <c r="J158" s="42"/>
      <c r="K158" s="42"/>
      <c r="L158" s="43"/>
      <c r="M158" s="253"/>
      <c r="N158" s="254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7" t="s">
        <v>146</v>
      </c>
      <c r="AU158" s="17" t="s">
        <v>94</v>
      </c>
    </row>
    <row r="159" s="2" customFormat="1" ht="14.4" customHeight="1">
      <c r="A159" s="40"/>
      <c r="B159" s="41"/>
      <c r="C159" s="238" t="s">
        <v>185</v>
      </c>
      <c r="D159" s="238" t="s">
        <v>140</v>
      </c>
      <c r="E159" s="239" t="s">
        <v>186</v>
      </c>
      <c r="F159" s="240" t="s">
        <v>187</v>
      </c>
      <c r="G159" s="241" t="s">
        <v>182</v>
      </c>
      <c r="H159" s="242">
        <v>25</v>
      </c>
      <c r="I159" s="243"/>
      <c r="J159" s="244">
        <f>ROUND(I159*H159,2)</f>
        <v>0</v>
      </c>
      <c r="K159" s="245"/>
      <c r="L159" s="43"/>
      <c r="M159" s="246" t="s">
        <v>1</v>
      </c>
      <c r="N159" s="247" t="s">
        <v>43</v>
      </c>
      <c r="O159" s="93"/>
      <c r="P159" s="248">
        <f>O159*H159</f>
        <v>0</v>
      </c>
      <c r="Q159" s="248">
        <v>0</v>
      </c>
      <c r="R159" s="248">
        <f>Q159*H159</f>
        <v>0</v>
      </c>
      <c r="S159" s="248">
        <v>0.28999999999999998</v>
      </c>
      <c r="T159" s="249">
        <f>S159*H159</f>
        <v>7.2499999999999991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0" t="s">
        <v>144</v>
      </c>
      <c r="AT159" s="250" t="s">
        <v>140</v>
      </c>
      <c r="AU159" s="250" t="s">
        <v>94</v>
      </c>
      <c r="AY159" s="17" t="s">
        <v>138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83</v>
      </c>
      <c r="BK159" s="140">
        <f>ROUND(I159*H159,2)</f>
        <v>0</v>
      </c>
      <c r="BL159" s="17" t="s">
        <v>144</v>
      </c>
      <c r="BM159" s="250" t="s">
        <v>188</v>
      </c>
    </row>
    <row r="160" s="2" customFormat="1">
      <c r="A160" s="40"/>
      <c r="B160" s="41"/>
      <c r="C160" s="42"/>
      <c r="D160" s="251" t="s">
        <v>146</v>
      </c>
      <c r="E160" s="42"/>
      <c r="F160" s="252" t="s">
        <v>189</v>
      </c>
      <c r="G160" s="42"/>
      <c r="H160" s="42"/>
      <c r="I160" s="207"/>
      <c r="J160" s="42"/>
      <c r="K160" s="42"/>
      <c r="L160" s="43"/>
      <c r="M160" s="253"/>
      <c r="N160" s="254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7" t="s">
        <v>146</v>
      </c>
      <c r="AU160" s="17" t="s">
        <v>94</v>
      </c>
    </row>
    <row r="161" s="2" customFormat="1" ht="24.15" customHeight="1">
      <c r="A161" s="40"/>
      <c r="B161" s="41"/>
      <c r="C161" s="238" t="s">
        <v>190</v>
      </c>
      <c r="D161" s="238" t="s">
        <v>140</v>
      </c>
      <c r="E161" s="239" t="s">
        <v>191</v>
      </c>
      <c r="F161" s="240" t="s">
        <v>192</v>
      </c>
      <c r="G161" s="241" t="s">
        <v>193</v>
      </c>
      <c r="H161" s="242">
        <v>48</v>
      </c>
      <c r="I161" s="243"/>
      <c r="J161" s="244">
        <f>ROUND(I161*H161,2)</f>
        <v>0</v>
      </c>
      <c r="K161" s="245"/>
      <c r="L161" s="43"/>
      <c r="M161" s="246" t="s">
        <v>1</v>
      </c>
      <c r="N161" s="247" t="s">
        <v>43</v>
      </c>
      <c r="O161" s="93"/>
      <c r="P161" s="248">
        <f>O161*H161</f>
        <v>0</v>
      </c>
      <c r="Q161" s="248">
        <v>3.0000000000000001E-05</v>
      </c>
      <c r="R161" s="248">
        <f>Q161*H161</f>
        <v>0.0014400000000000001</v>
      </c>
      <c r="S161" s="248">
        <v>0</v>
      </c>
      <c r="T161" s="24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0" t="s">
        <v>144</v>
      </c>
      <c r="AT161" s="250" t="s">
        <v>140</v>
      </c>
      <c r="AU161" s="250" t="s">
        <v>94</v>
      </c>
      <c r="AY161" s="17" t="s">
        <v>138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83</v>
      </c>
      <c r="BK161" s="140">
        <f>ROUND(I161*H161,2)</f>
        <v>0</v>
      </c>
      <c r="BL161" s="17" t="s">
        <v>144</v>
      </c>
      <c r="BM161" s="250" t="s">
        <v>194</v>
      </c>
    </row>
    <row r="162" s="2" customFormat="1">
      <c r="A162" s="40"/>
      <c r="B162" s="41"/>
      <c r="C162" s="42"/>
      <c r="D162" s="251" t="s">
        <v>146</v>
      </c>
      <c r="E162" s="42"/>
      <c r="F162" s="252" t="s">
        <v>195</v>
      </c>
      <c r="G162" s="42"/>
      <c r="H162" s="42"/>
      <c r="I162" s="207"/>
      <c r="J162" s="42"/>
      <c r="K162" s="42"/>
      <c r="L162" s="43"/>
      <c r="M162" s="253"/>
      <c r="N162" s="254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146</v>
      </c>
      <c r="AU162" s="17" t="s">
        <v>94</v>
      </c>
    </row>
    <row r="163" s="2" customFormat="1" ht="24.15" customHeight="1">
      <c r="A163" s="40"/>
      <c r="B163" s="41"/>
      <c r="C163" s="238" t="s">
        <v>196</v>
      </c>
      <c r="D163" s="238" t="s">
        <v>140</v>
      </c>
      <c r="E163" s="239" t="s">
        <v>197</v>
      </c>
      <c r="F163" s="240" t="s">
        <v>198</v>
      </c>
      <c r="G163" s="241" t="s">
        <v>199</v>
      </c>
      <c r="H163" s="242">
        <v>12</v>
      </c>
      <c r="I163" s="243"/>
      <c r="J163" s="244">
        <f>ROUND(I163*H163,2)</f>
        <v>0</v>
      </c>
      <c r="K163" s="245"/>
      <c r="L163" s="43"/>
      <c r="M163" s="246" t="s">
        <v>1</v>
      </c>
      <c r="N163" s="247" t="s">
        <v>43</v>
      </c>
      <c r="O163" s="93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0" t="s">
        <v>144</v>
      </c>
      <c r="AT163" s="250" t="s">
        <v>140</v>
      </c>
      <c r="AU163" s="250" t="s">
        <v>94</v>
      </c>
      <c r="AY163" s="17" t="s">
        <v>138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83</v>
      </c>
      <c r="BK163" s="140">
        <f>ROUND(I163*H163,2)</f>
        <v>0</v>
      </c>
      <c r="BL163" s="17" t="s">
        <v>144</v>
      </c>
      <c r="BM163" s="250" t="s">
        <v>200</v>
      </c>
    </row>
    <row r="164" s="2" customFormat="1">
      <c r="A164" s="40"/>
      <c r="B164" s="41"/>
      <c r="C164" s="42"/>
      <c r="D164" s="251" t="s">
        <v>146</v>
      </c>
      <c r="E164" s="42"/>
      <c r="F164" s="252" t="s">
        <v>201</v>
      </c>
      <c r="G164" s="42"/>
      <c r="H164" s="42"/>
      <c r="I164" s="207"/>
      <c r="J164" s="42"/>
      <c r="K164" s="42"/>
      <c r="L164" s="43"/>
      <c r="M164" s="253"/>
      <c r="N164" s="254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146</v>
      </c>
      <c r="AU164" s="17" t="s">
        <v>94</v>
      </c>
    </row>
    <row r="165" s="2" customFormat="1" ht="24.15" customHeight="1">
      <c r="A165" s="40"/>
      <c r="B165" s="41"/>
      <c r="C165" s="238" t="s">
        <v>202</v>
      </c>
      <c r="D165" s="238" t="s">
        <v>140</v>
      </c>
      <c r="E165" s="239" t="s">
        <v>203</v>
      </c>
      <c r="F165" s="240" t="s">
        <v>204</v>
      </c>
      <c r="G165" s="241" t="s">
        <v>182</v>
      </c>
      <c r="H165" s="242">
        <v>9.9000000000000004</v>
      </c>
      <c r="I165" s="243"/>
      <c r="J165" s="244">
        <f>ROUND(I165*H165,2)</f>
        <v>0</v>
      </c>
      <c r="K165" s="245"/>
      <c r="L165" s="43"/>
      <c r="M165" s="246" t="s">
        <v>1</v>
      </c>
      <c r="N165" s="247" t="s">
        <v>43</v>
      </c>
      <c r="O165" s="93"/>
      <c r="P165" s="248">
        <f>O165*H165</f>
        <v>0</v>
      </c>
      <c r="Q165" s="248">
        <v>0.0086800000000000002</v>
      </c>
      <c r="R165" s="248">
        <f>Q165*H165</f>
        <v>0.085932000000000008</v>
      </c>
      <c r="S165" s="248">
        <v>0</v>
      </c>
      <c r="T165" s="24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0" t="s">
        <v>144</v>
      </c>
      <c r="AT165" s="250" t="s">
        <v>140</v>
      </c>
      <c r="AU165" s="250" t="s">
        <v>94</v>
      </c>
      <c r="AY165" s="17" t="s">
        <v>138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83</v>
      </c>
      <c r="BK165" s="140">
        <f>ROUND(I165*H165,2)</f>
        <v>0</v>
      </c>
      <c r="BL165" s="17" t="s">
        <v>144</v>
      </c>
      <c r="BM165" s="250" t="s">
        <v>205</v>
      </c>
    </row>
    <row r="166" s="2" customFormat="1">
      <c r="A166" s="40"/>
      <c r="B166" s="41"/>
      <c r="C166" s="42"/>
      <c r="D166" s="251" t="s">
        <v>146</v>
      </c>
      <c r="E166" s="42"/>
      <c r="F166" s="252" t="s">
        <v>206</v>
      </c>
      <c r="G166" s="42"/>
      <c r="H166" s="42"/>
      <c r="I166" s="207"/>
      <c r="J166" s="42"/>
      <c r="K166" s="42"/>
      <c r="L166" s="43"/>
      <c r="M166" s="253"/>
      <c r="N166" s="254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7" t="s">
        <v>146</v>
      </c>
      <c r="AU166" s="17" t="s">
        <v>94</v>
      </c>
    </row>
    <row r="167" s="13" customFormat="1">
      <c r="A167" s="13"/>
      <c r="B167" s="255"/>
      <c r="C167" s="256"/>
      <c r="D167" s="251" t="s">
        <v>153</v>
      </c>
      <c r="E167" s="257" t="s">
        <v>1</v>
      </c>
      <c r="F167" s="258" t="s">
        <v>207</v>
      </c>
      <c r="G167" s="256"/>
      <c r="H167" s="259">
        <v>5.5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5" t="s">
        <v>153</v>
      </c>
      <c r="AU167" s="265" t="s">
        <v>94</v>
      </c>
      <c r="AV167" s="13" t="s">
        <v>94</v>
      </c>
      <c r="AW167" s="13" t="s">
        <v>32</v>
      </c>
      <c r="AX167" s="13" t="s">
        <v>78</v>
      </c>
      <c r="AY167" s="265" t="s">
        <v>138</v>
      </c>
    </row>
    <row r="168" s="13" customFormat="1">
      <c r="A168" s="13"/>
      <c r="B168" s="255"/>
      <c r="C168" s="256"/>
      <c r="D168" s="251" t="s">
        <v>153</v>
      </c>
      <c r="E168" s="257" t="s">
        <v>1</v>
      </c>
      <c r="F168" s="258" t="s">
        <v>208</v>
      </c>
      <c r="G168" s="256"/>
      <c r="H168" s="259">
        <v>4.4000000000000004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5" t="s">
        <v>153</v>
      </c>
      <c r="AU168" s="265" t="s">
        <v>94</v>
      </c>
      <c r="AV168" s="13" t="s">
        <v>94</v>
      </c>
      <c r="AW168" s="13" t="s">
        <v>32</v>
      </c>
      <c r="AX168" s="13" t="s">
        <v>78</v>
      </c>
      <c r="AY168" s="265" t="s">
        <v>138</v>
      </c>
    </row>
    <row r="169" s="14" customFormat="1">
      <c r="A169" s="14"/>
      <c r="B169" s="266"/>
      <c r="C169" s="267"/>
      <c r="D169" s="251" t="s">
        <v>153</v>
      </c>
      <c r="E169" s="268" t="s">
        <v>1</v>
      </c>
      <c r="F169" s="269" t="s">
        <v>166</v>
      </c>
      <c r="G169" s="267"/>
      <c r="H169" s="270">
        <v>9.9000000000000004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6" t="s">
        <v>153</v>
      </c>
      <c r="AU169" s="276" t="s">
        <v>94</v>
      </c>
      <c r="AV169" s="14" t="s">
        <v>144</v>
      </c>
      <c r="AW169" s="14" t="s">
        <v>32</v>
      </c>
      <c r="AX169" s="14" t="s">
        <v>83</v>
      </c>
      <c r="AY169" s="276" t="s">
        <v>138</v>
      </c>
    </row>
    <row r="170" s="2" customFormat="1" ht="24.15" customHeight="1">
      <c r="A170" s="40"/>
      <c r="B170" s="41"/>
      <c r="C170" s="238" t="s">
        <v>209</v>
      </c>
      <c r="D170" s="238" t="s">
        <v>140</v>
      </c>
      <c r="E170" s="239" t="s">
        <v>210</v>
      </c>
      <c r="F170" s="240" t="s">
        <v>211</v>
      </c>
      <c r="G170" s="241" t="s">
        <v>182</v>
      </c>
      <c r="H170" s="242">
        <v>6.5999999999999996</v>
      </c>
      <c r="I170" s="243"/>
      <c r="J170" s="244">
        <f>ROUND(I170*H170,2)</f>
        <v>0</v>
      </c>
      <c r="K170" s="245"/>
      <c r="L170" s="43"/>
      <c r="M170" s="246" t="s">
        <v>1</v>
      </c>
      <c r="N170" s="247" t="s">
        <v>43</v>
      </c>
      <c r="O170" s="93"/>
      <c r="P170" s="248">
        <f>O170*H170</f>
        <v>0</v>
      </c>
      <c r="Q170" s="248">
        <v>0.036900000000000002</v>
      </c>
      <c r="R170" s="248">
        <f>Q170*H170</f>
        <v>0.24354000000000001</v>
      </c>
      <c r="S170" s="248">
        <v>0</v>
      </c>
      <c r="T170" s="24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0" t="s">
        <v>144</v>
      </c>
      <c r="AT170" s="250" t="s">
        <v>140</v>
      </c>
      <c r="AU170" s="250" t="s">
        <v>94</v>
      </c>
      <c r="AY170" s="17" t="s">
        <v>138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83</v>
      </c>
      <c r="BK170" s="140">
        <f>ROUND(I170*H170,2)</f>
        <v>0</v>
      </c>
      <c r="BL170" s="17" t="s">
        <v>144</v>
      </c>
      <c r="BM170" s="250" t="s">
        <v>212</v>
      </c>
    </row>
    <row r="171" s="2" customFormat="1">
      <c r="A171" s="40"/>
      <c r="B171" s="41"/>
      <c r="C171" s="42"/>
      <c r="D171" s="251" t="s">
        <v>146</v>
      </c>
      <c r="E171" s="42"/>
      <c r="F171" s="252" t="s">
        <v>213</v>
      </c>
      <c r="G171" s="42"/>
      <c r="H171" s="42"/>
      <c r="I171" s="207"/>
      <c r="J171" s="42"/>
      <c r="K171" s="42"/>
      <c r="L171" s="43"/>
      <c r="M171" s="253"/>
      <c r="N171" s="254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7" t="s">
        <v>146</v>
      </c>
      <c r="AU171" s="17" t="s">
        <v>94</v>
      </c>
    </row>
    <row r="172" s="13" customFormat="1">
      <c r="A172" s="13"/>
      <c r="B172" s="255"/>
      <c r="C172" s="256"/>
      <c r="D172" s="251" t="s">
        <v>153</v>
      </c>
      <c r="E172" s="257" t="s">
        <v>1</v>
      </c>
      <c r="F172" s="258" t="s">
        <v>214</v>
      </c>
      <c r="G172" s="256"/>
      <c r="H172" s="259">
        <v>6.5999999999999996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5" t="s">
        <v>153</v>
      </c>
      <c r="AU172" s="265" t="s">
        <v>94</v>
      </c>
      <c r="AV172" s="13" t="s">
        <v>94</v>
      </c>
      <c r="AW172" s="13" t="s">
        <v>32</v>
      </c>
      <c r="AX172" s="13" t="s">
        <v>78</v>
      </c>
      <c r="AY172" s="265" t="s">
        <v>138</v>
      </c>
    </row>
    <row r="173" s="15" customFormat="1">
      <c r="A173" s="15"/>
      <c r="B173" s="277"/>
      <c r="C173" s="278"/>
      <c r="D173" s="251" t="s">
        <v>153</v>
      </c>
      <c r="E173" s="279" t="s">
        <v>1</v>
      </c>
      <c r="F173" s="280" t="s">
        <v>215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6" t="s">
        <v>153</v>
      </c>
      <c r="AU173" s="286" t="s">
        <v>94</v>
      </c>
      <c r="AV173" s="15" t="s">
        <v>83</v>
      </c>
      <c r="AW173" s="15" t="s">
        <v>32</v>
      </c>
      <c r="AX173" s="15" t="s">
        <v>78</v>
      </c>
      <c r="AY173" s="286" t="s">
        <v>138</v>
      </c>
    </row>
    <row r="174" s="14" customFormat="1">
      <c r="A174" s="14"/>
      <c r="B174" s="266"/>
      <c r="C174" s="267"/>
      <c r="D174" s="251" t="s">
        <v>153</v>
      </c>
      <c r="E174" s="268" t="s">
        <v>1</v>
      </c>
      <c r="F174" s="269" t="s">
        <v>166</v>
      </c>
      <c r="G174" s="267"/>
      <c r="H174" s="270">
        <v>6.5999999999999996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6" t="s">
        <v>153</v>
      </c>
      <c r="AU174" s="276" t="s">
        <v>94</v>
      </c>
      <c r="AV174" s="14" t="s">
        <v>144</v>
      </c>
      <c r="AW174" s="14" t="s">
        <v>32</v>
      </c>
      <c r="AX174" s="14" t="s">
        <v>83</v>
      </c>
      <c r="AY174" s="276" t="s">
        <v>138</v>
      </c>
    </row>
    <row r="175" s="2" customFormat="1" ht="24.15" customHeight="1">
      <c r="A175" s="40"/>
      <c r="B175" s="41"/>
      <c r="C175" s="238" t="s">
        <v>216</v>
      </c>
      <c r="D175" s="238" t="s">
        <v>140</v>
      </c>
      <c r="E175" s="239" t="s">
        <v>217</v>
      </c>
      <c r="F175" s="240" t="s">
        <v>218</v>
      </c>
      <c r="G175" s="241" t="s">
        <v>219</v>
      </c>
      <c r="H175" s="242">
        <v>282.19999999999999</v>
      </c>
      <c r="I175" s="243"/>
      <c r="J175" s="244">
        <f>ROUND(I175*H175,2)</f>
        <v>0</v>
      </c>
      <c r="K175" s="245"/>
      <c r="L175" s="43"/>
      <c r="M175" s="246" t="s">
        <v>1</v>
      </c>
      <c r="N175" s="247" t="s">
        <v>43</v>
      </c>
      <c r="O175" s="93"/>
      <c r="P175" s="248">
        <f>O175*H175</f>
        <v>0</v>
      </c>
      <c r="Q175" s="248">
        <v>0</v>
      </c>
      <c r="R175" s="248">
        <f>Q175*H175</f>
        <v>0</v>
      </c>
      <c r="S175" s="248">
        <v>0</v>
      </c>
      <c r="T175" s="24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0" t="s">
        <v>144</v>
      </c>
      <c r="AT175" s="250" t="s">
        <v>140</v>
      </c>
      <c r="AU175" s="250" t="s">
        <v>94</v>
      </c>
      <c r="AY175" s="17" t="s">
        <v>138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83</v>
      </c>
      <c r="BK175" s="140">
        <f>ROUND(I175*H175,2)</f>
        <v>0</v>
      </c>
      <c r="BL175" s="17" t="s">
        <v>144</v>
      </c>
      <c r="BM175" s="250" t="s">
        <v>220</v>
      </c>
    </row>
    <row r="176" s="2" customFormat="1">
      <c r="A176" s="40"/>
      <c r="B176" s="41"/>
      <c r="C176" s="42"/>
      <c r="D176" s="251" t="s">
        <v>146</v>
      </c>
      <c r="E176" s="42"/>
      <c r="F176" s="252" t="s">
        <v>221</v>
      </c>
      <c r="G176" s="42"/>
      <c r="H176" s="42"/>
      <c r="I176" s="207"/>
      <c r="J176" s="42"/>
      <c r="K176" s="42"/>
      <c r="L176" s="43"/>
      <c r="M176" s="253"/>
      <c r="N176" s="254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7" t="s">
        <v>146</v>
      </c>
      <c r="AU176" s="17" t="s">
        <v>94</v>
      </c>
    </row>
    <row r="177" s="13" customFormat="1">
      <c r="A177" s="13"/>
      <c r="B177" s="255"/>
      <c r="C177" s="256"/>
      <c r="D177" s="251" t="s">
        <v>153</v>
      </c>
      <c r="E177" s="257" t="s">
        <v>1</v>
      </c>
      <c r="F177" s="258" t="s">
        <v>222</v>
      </c>
      <c r="G177" s="256"/>
      <c r="H177" s="259">
        <v>282.19999999999999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5" t="s">
        <v>153</v>
      </c>
      <c r="AU177" s="265" t="s">
        <v>94</v>
      </c>
      <c r="AV177" s="13" t="s">
        <v>94</v>
      </c>
      <c r="AW177" s="13" t="s">
        <v>32</v>
      </c>
      <c r="AX177" s="13" t="s">
        <v>83</v>
      </c>
      <c r="AY177" s="265" t="s">
        <v>138</v>
      </c>
    </row>
    <row r="178" s="15" customFormat="1">
      <c r="A178" s="15"/>
      <c r="B178" s="277"/>
      <c r="C178" s="278"/>
      <c r="D178" s="251" t="s">
        <v>153</v>
      </c>
      <c r="E178" s="279" t="s">
        <v>1</v>
      </c>
      <c r="F178" s="280" t="s">
        <v>223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6" t="s">
        <v>153</v>
      </c>
      <c r="AU178" s="286" t="s">
        <v>94</v>
      </c>
      <c r="AV178" s="15" t="s">
        <v>83</v>
      </c>
      <c r="AW178" s="15" t="s">
        <v>32</v>
      </c>
      <c r="AX178" s="15" t="s">
        <v>78</v>
      </c>
      <c r="AY178" s="286" t="s">
        <v>138</v>
      </c>
    </row>
    <row r="179" s="2" customFormat="1" ht="24.15" customHeight="1">
      <c r="A179" s="40"/>
      <c r="B179" s="41"/>
      <c r="C179" s="238" t="s">
        <v>224</v>
      </c>
      <c r="D179" s="238" t="s">
        <v>140</v>
      </c>
      <c r="E179" s="239" t="s">
        <v>225</v>
      </c>
      <c r="F179" s="240" t="s">
        <v>226</v>
      </c>
      <c r="G179" s="241" t="s">
        <v>219</v>
      </c>
      <c r="H179" s="242">
        <v>564.39999999999998</v>
      </c>
      <c r="I179" s="243"/>
      <c r="J179" s="244">
        <f>ROUND(I179*H179,2)</f>
        <v>0</v>
      </c>
      <c r="K179" s="245"/>
      <c r="L179" s="43"/>
      <c r="M179" s="246" t="s">
        <v>1</v>
      </c>
      <c r="N179" s="247" t="s">
        <v>43</v>
      </c>
      <c r="O179" s="93"/>
      <c r="P179" s="248">
        <f>O179*H179</f>
        <v>0</v>
      </c>
      <c r="Q179" s="248">
        <v>0</v>
      </c>
      <c r="R179" s="248">
        <f>Q179*H179</f>
        <v>0</v>
      </c>
      <c r="S179" s="248">
        <v>0</v>
      </c>
      <c r="T179" s="24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0" t="s">
        <v>144</v>
      </c>
      <c r="AT179" s="250" t="s">
        <v>140</v>
      </c>
      <c r="AU179" s="250" t="s">
        <v>94</v>
      </c>
      <c r="AY179" s="17" t="s">
        <v>138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83</v>
      </c>
      <c r="BK179" s="140">
        <f>ROUND(I179*H179,2)</f>
        <v>0</v>
      </c>
      <c r="BL179" s="17" t="s">
        <v>144</v>
      </c>
      <c r="BM179" s="250" t="s">
        <v>227</v>
      </c>
    </row>
    <row r="180" s="2" customFormat="1">
      <c r="A180" s="40"/>
      <c r="B180" s="41"/>
      <c r="C180" s="42"/>
      <c r="D180" s="251" t="s">
        <v>146</v>
      </c>
      <c r="E180" s="42"/>
      <c r="F180" s="252" t="s">
        <v>228</v>
      </c>
      <c r="G180" s="42"/>
      <c r="H180" s="42"/>
      <c r="I180" s="207"/>
      <c r="J180" s="42"/>
      <c r="K180" s="42"/>
      <c r="L180" s="43"/>
      <c r="M180" s="253"/>
      <c r="N180" s="254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7" t="s">
        <v>146</v>
      </c>
      <c r="AU180" s="17" t="s">
        <v>94</v>
      </c>
    </row>
    <row r="181" s="13" customFormat="1">
      <c r="A181" s="13"/>
      <c r="B181" s="255"/>
      <c r="C181" s="256"/>
      <c r="D181" s="251" t="s">
        <v>153</v>
      </c>
      <c r="E181" s="257" t="s">
        <v>1</v>
      </c>
      <c r="F181" s="258" t="s">
        <v>229</v>
      </c>
      <c r="G181" s="256"/>
      <c r="H181" s="259">
        <v>564.39999999999998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5" t="s">
        <v>153</v>
      </c>
      <c r="AU181" s="265" t="s">
        <v>94</v>
      </c>
      <c r="AV181" s="13" t="s">
        <v>94</v>
      </c>
      <c r="AW181" s="13" t="s">
        <v>32</v>
      </c>
      <c r="AX181" s="13" t="s">
        <v>83</v>
      </c>
      <c r="AY181" s="265" t="s">
        <v>138</v>
      </c>
    </row>
    <row r="182" s="15" customFormat="1">
      <c r="A182" s="15"/>
      <c r="B182" s="277"/>
      <c r="C182" s="278"/>
      <c r="D182" s="251" t="s">
        <v>153</v>
      </c>
      <c r="E182" s="279" t="s">
        <v>1</v>
      </c>
      <c r="F182" s="280" t="s">
        <v>230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6" t="s">
        <v>153</v>
      </c>
      <c r="AU182" s="286" t="s">
        <v>94</v>
      </c>
      <c r="AV182" s="15" t="s">
        <v>83</v>
      </c>
      <c r="AW182" s="15" t="s">
        <v>32</v>
      </c>
      <c r="AX182" s="15" t="s">
        <v>78</v>
      </c>
      <c r="AY182" s="286" t="s">
        <v>138</v>
      </c>
    </row>
    <row r="183" s="2" customFormat="1" ht="24.15" customHeight="1">
      <c r="A183" s="40"/>
      <c r="B183" s="41"/>
      <c r="C183" s="238" t="s">
        <v>8</v>
      </c>
      <c r="D183" s="238" t="s">
        <v>140</v>
      </c>
      <c r="E183" s="239" t="s">
        <v>231</v>
      </c>
      <c r="F183" s="240" t="s">
        <v>232</v>
      </c>
      <c r="G183" s="241" t="s">
        <v>219</v>
      </c>
      <c r="H183" s="242">
        <v>564.39999999999998</v>
      </c>
      <c r="I183" s="243"/>
      <c r="J183" s="244">
        <f>ROUND(I183*H183,2)</f>
        <v>0</v>
      </c>
      <c r="K183" s="245"/>
      <c r="L183" s="43"/>
      <c r="M183" s="246" t="s">
        <v>1</v>
      </c>
      <c r="N183" s="247" t="s">
        <v>43</v>
      </c>
      <c r="O183" s="93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0" t="s">
        <v>144</v>
      </c>
      <c r="AT183" s="250" t="s">
        <v>140</v>
      </c>
      <c r="AU183" s="250" t="s">
        <v>94</v>
      </c>
      <c r="AY183" s="17" t="s">
        <v>138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83</v>
      </c>
      <c r="BK183" s="140">
        <f>ROUND(I183*H183,2)</f>
        <v>0</v>
      </c>
      <c r="BL183" s="17" t="s">
        <v>144</v>
      </c>
      <c r="BM183" s="250" t="s">
        <v>233</v>
      </c>
    </row>
    <row r="184" s="2" customFormat="1">
      <c r="A184" s="40"/>
      <c r="B184" s="41"/>
      <c r="C184" s="42"/>
      <c r="D184" s="251" t="s">
        <v>146</v>
      </c>
      <c r="E184" s="42"/>
      <c r="F184" s="252" t="s">
        <v>234</v>
      </c>
      <c r="G184" s="42"/>
      <c r="H184" s="42"/>
      <c r="I184" s="207"/>
      <c r="J184" s="42"/>
      <c r="K184" s="42"/>
      <c r="L184" s="43"/>
      <c r="M184" s="253"/>
      <c r="N184" s="254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7" t="s">
        <v>146</v>
      </c>
      <c r="AU184" s="17" t="s">
        <v>94</v>
      </c>
    </row>
    <row r="185" s="13" customFormat="1">
      <c r="A185" s="13"/>
      <c r="B185" s="255"/>
      <c r="C185" s="256"/>
      <c r="D185" s="251" t="s">
        <v>153</v>
      </c>
      <c r="E185" s="257" t="s">
        <v>1</v>
      </c>
      <c r="F185" s="258" t="s">
        <v>229</v>
      </c>
      <c r="G185" s="256"/>
      <c r="H185" s="259">
        <v>564.39999999999998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5" t="s">
        <v>153</v>
      </c>
      <c r="AU185" s="265" t="s">
        <v>94</v>
      </c>
      <c r="AV185" s="13" t="s">
        <v>94</v>
      </c>
      <c r="AW185" s="13" t="s">
        <v>32</v>
      </c>
      <c r="AX185" s="13" t="s">
        <v>83</v>
      </c>
      <c r="AY185" s="265" t="s">
        <v>138</v>
      </c>
    </row>
    <row r="186" s="15" customFormat="1">
      <c r="A186" s="15"/>
      <c r="B186" s="277"/>
      <c r="C186" s="278"/>
      <c r="D186" s="251" t="s">
        <v>153</v>
      </c>
      <c r="E186" s="279" t="s">
        <v>1</v>
      </c>
      <c r="F186" s="280" t="s">
        <v>235</v>
      </c>
      <c r="G186" s="278"/>
      <c r="H186" s="279" t="s">
        <v>1</v>
      </c>
      <c r="I186" s="281"/>
      <c r="J186" s="278"/>
      <c r="K186" s="278"/>
      <c r="L186" s="282"/>
      <c r="M186" s="283"/>
      <c r="N186" s="284"/>
      <c r="O186" s="284"/>
      <c r="P186" s="284"/>
      <c r="Q186" s="284"/>
      <c r="R186" s="284"/>
      <c r="S186" s="284"/>
      <c r="T186" s="28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6" t="s">
        <v>153</v>
      </c>
      <c r="AU186" s="286" t="s">
        <v>94</v>
      </c>
      <c r="AV186" s="15" t="s">
        <v>83</v>
      </c>
      <c r="AW186" s="15" t="s">
        <v>32</v>
      </c>
      <c r="AX186" s="15" t="s">
        <v>78</v>
      </c>
      <c r="AY186" s="286" t="s">
        <v>138</v>
      </c>
    </row>
    <row r="187" s="2" customFormat="1" ht="24.15" customHeight="1">
      <c r="A187" s="40"/>
      <c r="B187" s="41"/>
      <c r="C187" s="238" t="s">
        <v>236</v>
      </c>
      <c r="D187" s="238" t="s">
        <v>140</v>
      </c>
      <c r="E187" s="239" t="s">
        <v>237</v>
      </c>
      <c r="F187" s="240" t="s">
        <v>238</v>
      </c>
      <c r="G187" s="241" t="s">
        <v>219</v>
      </c>
      <c r="H187" s="242">
        <v>72.611999999999995</v>
      </c>
      <c r="I187" s="243"/>
      <c r="J187" s="244">
        <f>ROUND(I187*H187,2)</f>
        <v>0</v>
      </c>
      <c r="K187" s="245"/>
      <c r="L187" s="43"/>
      <c r="M187" s="246" t="s">
        <v>1</v>
      </c>
      <c r="N187" s="247" t="s">
        <v>43</v>
      </c>
      <c r="O187" s="93"/>
      <c r="P187" s="248">
        <f>O187*H187</f>
        <v>0</v>
      </c>
      <c r="Q187" s="248">
        <v>0</v>
      </c>
      <c r="R187" s="248">
        <f>Q187*H187</f>
        <v>0</v>
      </c>
      <c r="S187" s="248">
        <v>0</v>
      </c>
      <c r="T187" s="24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0" t="s">
        <v>144</v>
      </c>
      <c r="AT187" s="250" t="s">
        <v>140</v>
      </c>
      <c r="AU187" s="250" t="s">
        <v>94</v>
      </c>
      <c r="AY187" s="17" t="s">
        <v>138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83</v>
      </c>
      <c r="BK187" s="140">
        <f>ROUND(I187*H187,2)</f>
        <v>0</v>
      </c>
      <c r="BL187" s="17" t="s">
        <v>144</v>
      </c>
      <c r="BM187" s="250" t="s">
        <v>239</v>
      </c>
    </row>
    <row r="188" s="2" customFormat="1">
      <c r="A188" s="40"/>
      <c r="B188" s="41"/>
      <c r="C188" s="42"/>
      <c r="D188" s="251" t="s">
        <v>146</v>
      </c>
      <c r="E188" s="42"/>
      <c r="F188" s="252" t="s">
        <v>240</v>
      </c>
      <c r="G188" s="42"/>
      <c r="H188" s="42"/>
      <c r="I188" s="207"/>
      <c r="J188" s="42"/>
      <c r="K188" s="42"/>
      <c r="L188" s="43"/>
      <c r="M188" s="253"/>
      <c r="N188" s="254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7" t="s">
        <v>146</v>
      </c>
      <c r="AU188" s="17" t="s">
        <v>94</v>
      </c>
    </row>
    <row r="189" s="13" customFormat="1">
      <c r="A189" s="13"/>
      <c r="B189" s="255"/>
      <c r="C189" s="256"/>
      <c r="D189" s="251" t="s">
        <v>153</v>
      </c>
      <c r="E189" s="257" t="s">
        <v>1</v>
      </c>
      <c r="F189" s="258" t="s">
        <v>241</v>
      </c>
      <c r="G189" s="256"/>
      <c r="H189" s="259">
        <v>38.530999999999999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5" t="s">
        <v>153</v>
      </c>
      <c r="AU189" s="265" t="s">
        <v>94</v>
      </c>
      <c r="AV189" s="13" t="s">
        <v>94</v>
      </c>
      <c r="AW189" s="13" t="s">
        <v>32</v>
      </c>
      <c r="AX189" s="13" t="s">
        <v>78</v>
      </c>
      <c r="AY189" s="265" t="s">
        <v>138</v>
      </c>
    </row>
    <row r="190" s="13" customFormat="1">
      <c r="A190" s="13"/>
      <c r="B190" s="255"/>
      <c r="C190" s="256"/>
      <c r="D190" s="251" t="s">
        <v>153</v>
      </c>
      <c r="E190" s="257" t="s">
        <v>1</v>
      </c>
      <c r="F190" s="258" t="s">
        <v>242</v>
      </c>
      <c r="G190" s="256"/>
      <c r="H190" s="259">
        <v>5.1920000000000002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5" t="s">
        <v>153</v>
      </c>
      <c r="AU190" s="265" t="s">
        <v>94</v>
      </c>
      <c r="AV190" s="13" t="s">
        <v>94</v>
      </c>
      <c r="AW190" s="13" t="s">
        <v>32</v>
      </c>
      <c r="AX190" s="13" t="s">
        <v>78</v>
      </c>
      <c r="AY190" s="265" t="s">
        <v>138</v>
      </c>
    </row>
    <row r="191" s="13" customFormat="1">
      <c r="A191" s="13"/>
      <c r="B191" s="255"/>
      <c r="C191" s="256"/>
      <c r="D191" s="251" t="s">
        <v>153</v>
      </c>
      <c r="E191" s="257" t="s">
        <v>1</v>
      </c>
      <c r="F191" s="258" t="s">
        <v>243</v>
      </c>
      <c r="G191" s="256"/>
      <c r="H191" s="259">
        <v>18.25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5" t="s">
        <v>153</v>
      </c>
      <c r="AU191" s="265" t="s">
        <v>94</v>
      </c>
      <c r="AV191" s="13" t="s">
        <v>94</v>
      </c>
      <c r="AW191" s="13" t="s">
        <v>32</v>
      </c>
      <c r="AX191" s="13" t="s">
        <v>78</v>
      </c>
      <c r="AY191" s="265" t="s">
        <v>138</v>
      </c>
    </row>
    <row r="192" s="13" customFormat="1">
      <c r="A192" s="13"/>
      <c r="B192" s="255"/>
      <c r="C192" s="256"/>
      <c r="D192" s="251" t="s">
        <v>153</v>
      </c>
      <c r="E192" s="257" t="s">
        <v>1</v>
      </c>
      <c r="F192" s="258" t="s">
        <v>244</v>
      </c>
      <c r="G192" s="256"/>
      <c r="H192" s="259">
        <v>10.638999999999999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5" t="s">
        <v>153</v>
      </c>
      <c r="AU192" s="265" t="s">
        <v>94</v>
      </c>
      <c r="AV192" s="13" t="s">
        <v>94</v>
      </c>
      <c r="AW192" s="13" t="s">
        <v>32</v>
      </c>
      <c r="AX192" s="13" t="s">
        <v>78</v>
      </c>
      <c r="AY192" s="265" t="s">
        <v>138</v>
      </c>
    </row>
    <row r="193" s="15" customFormat="1">
      <c r="A193" s="15"/>
      <c r="B193" s="277"/>
      <c r="C193" s="278"/>
      <c r="D193" s="251" t="s">
        <v>153</v>
      </c>
      <c r="E193" s="279" t="s">
        <v>1</v>
      </c>
      <c r="F193" s="280" t="s">
        <v>245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6" t="s">
        <v>153</v>
      </c>
      <c r="AU193" s="286" t="s">
        <v>94</v>
      </c>
      <c r="AV193" s="15" t="s">
        <v>83</v>
      </c>
      <c r="AW193" s="15" t="s">
        <v>32</v>
      </c>
      <c r="AX193" s="15" t="s">
        <v>78</v>
      </c>
      <c r="AY193" s="286" t="s">
        <v>138</v>
      </c>
    </row>
    <row r="194" s="14" customFormat="1">
      <c r="A194" s="14"/>
      <c r="B194" s="266"/>
      <c r="C194" s="267"/>
      <c r="D194" s="251" t="s">
        <v>153</v>
      </c>
      <c r="E194" s="268" t="s">
        <v>1</v>
      </c>
      <c r="F194" s="269" t="s">
        <v>166</v>
      </c>
      <c r="G194" s="267"/>
      <c r="H194" s="270">
        <v>72.611999999999995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6" t="s">
        <v>153</v>
      </c>
      <c r="AU194" s="276" t="s">
        <v>94</v>
      </c>
      <c r="AV194" s="14" t="s">
        <v>144</v>
      </c>
      <c r="AW194" s="14" t="s">
        <v>32</v>
      </c>
      <c r="AX194" s="14" t="s">
        <v>83</v>
      </c>
      <c r="AY194" s="276" t="s">
        <v>138</v>
      </c>
    </row>
    <row r="195" s="2" customFormat="1" ht="24.15" customHeight="1">
      <c r="A195" s="40"/>
      <c r="B195" s="41"/>
      <c r="C195" s="238" t="s">
        <v>246</v>
      </c>
      <c r="D195" s="238" t="s">
        <v>140</v>
      </c>
      <c r="E195" s="239" t="s">
        <v>247</v>
      </c>
      <c r="F195" s="240" t="s">
        <v>248</v>
      </c>
      <c r="G195" s="241" t="s">
        <v>219</v>
      </c>
      <c r="H195" s="242">
        <v>145.22499999999999</v>
      </c>
      <c r="I195" s="243"/>
      <c r="J195" s="244">
        <f>ROUND(I195*H195,2)</f>
        <v>0</v>
      </c>
      <c r="K195" s="245"/>
      <c r="L195" s="43"/>
      <c r="M195" s="246" t="s">
        <v>1</v>
      </c>
      <c r="N195" s="247" t="s">
        <v>43</v>
      </c>
      <c r="O195" s="93"/>
      <c r="P195" s="248">
        <f>O195*H195</f>
        <v>0</v>
      </c>
      <c r="Q195" s="248">
        <v>0</v>
      </c>
      <c r="R195" s="248">
        <f>Q195*H195</f>
        <v>0</v>
      </c>
      <c r="S195" s="248">
        <v>0</v>
      </c>
      <c r="T195" s="24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0" t="s">
        <v>144</v>
      </c>
      <c r="AT195" s="250" t="s">
        <v>140</v>
      </c>
      <c r="AU195" s="250" t="s">
        <v>94</v>
      </c>
      <c r="AY195" s="17" t="s">
        <v>138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7" t="s">
        <v>83</v>
      </c>
      <c r="BK195" s="140">
        <f>ROUND(I195*H195,2)</f>
        <v>0</v>
      </c>
      <c r="BL195" s="17" t="s">
        <v>144</v>
      </c>
      <c r="BM195" s="250" t="s">
        <v>249</v>
      </c>
    </row>
    <row r="196" s="2" customFormat="1">
      <c r="A196" s="40"/>
      <c r="B196" s="41"/>
      <c r="C196" s="42"/>
      <c r="D196" s="251" t="s">
        <v>146</v>
      </c>
      <c r="E196" s="42"/>
      <c r="F196" s="252" t="s">
        <v>250</v>
      </c>
      <c r="G196" s="42"/>
      <c r="H196" s="42"/>
      <c r="I196" s="207"/>
      <c r="J196" s="42"/>
      <c r="K196" s="42"/>
      <c r="L196" s="43"/>
      <c r="M196" s="253"/>
      <c r="N196" s="254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7" t="s">
        <v>146</v>
      </c>
      <c r="AU196" s="17" t="s">
        <v>94</v>
      </c>
    </row>
    <row r="197" s="13" customFormat="1">
      <c r="A197" s="13"/>
      <c r="B197" s="255"/>
      <c r="C197" s="256"/>
      <c r="D197" s="251" t="s">
        <v>153</v>
      </c>
      <c r="E197" s="257" t="s">
        <v>1</v>
      </c>
      <c r="F197" s="258" t="s">
        <v>251</v>
      </c>
      <c r="G197" s="256"/>
      <c r="H197" s="259">
        <v>145.22499999999999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5" t="s">
        <v>153</v>
      </c>
      <c r="AU197" s="265" t="s">
        <v>94</v>
      </c>
      <c r="AV197" s="13" t="s">
        <v>94</v>
      </c>
      <c r="AW197" s="13" t="s">
        <v>32</v>
      </c>
      <c r="AX197" s="13" t="s">
        <v>78</v>
      </c>
      <c r="AY197" s="265" t="s">
        <v>138</v>
      </c>
    </row>
    <row r="198" s="15" customFormat="1">
      <c r="A198" s="15"/>
      <c r="B198" s="277"/>
      <c r="C198" s="278"/>
      <c r="D198" s="251" t="s">
        <v>153</v>
      </c>
      <c r="E198" s="279" t="s">
        <v>1</v>
      </c>
      <c r="F198" s="280" t="s">
        <v>235</v>
      </c>
      <c r="G198" s="278"/>
      <c r="H198" s="279" t="s">
        <v>1</v>
      </c>
      <c r="I198" s="281"/>
      <c r="J198" s="278"/>
      <c r="K198" s="278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153</v>
      </c>
      <c r="AU198" s="286" t="s">
        <v>94</v>
      </c>
      <c r="AV198" s="15" t="s">
        <v>83</v>
      </c>
      <c r="AW198" s="15" t="s">
        <v>32</v>
      </c>
      <c r="AX198" s="15" t="s">
        <v>78</v>
      </c>
      <c r="AY198" s="286" t="s">
        <v>138</v>
      </c>
    </row>
    <row r="199" s="14" customFormat="1">
      <c r="A199" s="14"/>
      <c r="B199" s="266"/>
      <c r="C199" s="267"/>
      <c r="D199" s="251" t="s">
        <v>153</v>
      </c>
      <c r="E199" s="268" t="s">
        <v>1</v>
      </c>
      <c r="F199" s="269" t="s">
        <v>166</v>
      </c>
      <c r="G199" s="267"/>
      <c r="H199" s="270">
        <v>145.22499999999999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6" t="s">
        <v>153</v>
      </c>
      <c r="AU199" s="276" t="s">
        <v>94</v>
      </c>
      <c r="AV199" s="14" t="s">
        <v>144</v>
      </c>
      <c r="AW199" s="14" t="s">
        <v>32</v>
      </c>
      <c r="AX199" s="14" t="s">
        <v>83</v>
      </c>
      <c r="AY199" s="276" t="s">
        <v>138</v>
      </c>
    </row>
    <row r="200" s="2" customFormat="1" ht="24.15" customHeight="1">
      <c r="A200" s="40"/>
      <c r="B200" s="41"/>
      <c r="C200" s="238" t="s">
        <v>252</v>
      </c>
      <c r="D200" s="238" t="s">
        <v>140</v>
      </c>
      <c r="E200" s="239" t="s">
        <v>253</v>
      </c>
      <c r="F200" s="240" t="s">
        <v>254</v>
      </c>
      <c r="G200" s="241" t="s">
        <v>219</v>
      </c>
      <c r="H200" s="242">
        <v>145.22499999999999</v>
      </c>
      <c r="I200" s="243"/>
      <c r="J200" s="244">
        <f>ROUND(I200*H200,2)</f>
        <v>0</v>
      </c>
      <c r="K200" s="245"/>
      <c r="L200" s="43"/>
      <c r="M200" s="246" t="s">
        <v>1</v>
      </c>
      <c r="N200" s="247" t="s">
        <v>43</v>
      </c>
      <c r="O200" s="93"/>
      <c r="P200" s="248">
        <f>O200*H200</f>
        <v>0</v>
      </c>
      <c r="Q200" s="248">
        <v>0</v>
      </c>
      <c r="R200" s="248">
        <f>Q200*H200</f>
        <v>0</v>
      </c>
      <c r="S200" s="248">
        <v>0</v>
      </c>
      <c r="T200" s="24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0" t="s">
        <v>144</v>
      </c>
      <c r="AT200" s="250" t="s">
        <v>140</v>
      </c>
      <c r="AU200" s="250" t="s">
        <v>94</v>
      </c>
      <c r="AY200" s="17" t="s">
        <v>138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83</v>
      </c>
      <c r="BK200" s="140">
        <f>ROUND(I200*H200,2)</f>
        <v>0</v>
      </c>
      <c r="BL200" s="17" t="s">
        <v>144</v>
      </c>
      <c r="BM200" s="250" t="s">
        <v>255</v>
      </c>
    </row>
    <row r="201" s="2" customFormat="1">
      <c r="A201" s="40"/>
      <c r="B201" s="41"/>
      <c r="C201" s="42"/>
      <c r="D201" s="251" t="s">
        <v>146</v>
      </c>
      <c r="E201" s="42"/>
      <c r="F201" s="252" t="s">
        <v>256</v>
      </c>
      <c r="G201" s="42"/>
      <c r="H201" s="42"/>
      <c r="I201" s="207"/>
      <c r="J201" s="42"/>
      <c r="K201" s="42"/>
      <c r="L201" s="43"/>
      <c r="M201" s="253"/>
      <c r="N201" s="254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7" t="s">
        <v>146</v>
      </c>
      <c r="AU201" s="17" t="s">
        <v>94</v>
      </c>
    </row>
    <row r="202" s="13" customFormat="1">
      <c r="A202" s="13"/>
      <c r="B202" s="255"/>
      <c r="C202" s="256"/>
      <c r="D202" s="251" t="s">
        <v>153</v>
      </c>
      <c r="E202" s="257" t="s">
        <v>1</v>
      </c>
      <c r="F202" s="258" t="s">
        <v>251</v>
      </c>
      <c r="G202" s="256"/>
      <c r="H202" s="259">
        <v>145.22499999999999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5" t="s">
        <v>153</v>
      </c>
      <c r="AU202" s="265" t="s">
        <v>94</v>
      </c>
      <c r="AV202" s="13" t="s">
        <v>94</v>
      </c>
      <c r="AW202" s="13" t="s">
        <v>32</v>
      </c>
      <c r="AX202" s="13" t="s">
        <v>78</v>
      </c>
      <c r="AY202" s="265" t="s">
        <v>138</v>
      </c>
    </row>
    <row r="203" s="15" customFormat="1">
      <c r="A203" s="15"/>
      <c r="B203" s="277"/>
      <c r="C203" s="278"/>
      <c r="D203" s="251" t="s">
        <v>153</v>
      </c>
      <c r="E203" s="279" t="s">
        <v>1</v>
      </c>
      <c r="F203" s="280" t="s">
        <v>235</v>
      </c>
      <c r="G203" s="278"/>
      <c r="H203" s="279" t="s">
        <v>1</v>
      </c>
      <c r="I203" s="281"/>
      <c r="J203" s="278"/>
      <c r="K203" s="278"/>
      <c r="L203" s="282"/>
      <c r="M203" s="283"/>
      <c r="N203" s="284"/>
      <c r="O203" s="284"/>
      <c r="P203" s="284"/>
      <c r="Q203" s="284"/>
      <c r="R203" s="284"/>
      <c r="S203" s="284"/>
      <c r="T203" s="28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6" t="s">
        <v>153</v>
      </c>
      <c r="AU203" s="286" t="s">
        <v>94</v>
      </c>
      <c r="AV203" s="15" t="s">
        <v>83</v>
      </c>
      <c r="AW203" s="15" t="s">
        <v>32</v>
      </c>
      <c r="AX203" s="15" t="s">
        <v>78</v>
      </c>
      <c r="AY203" s="286" t="s">
        <v>138</v>
      </c>
    </row>
    <row r="204" s="14" customFormat="1">
      <c r="A204" s="14"/>
      <c r="B204" s="266"/>
      <c r="C204" s="267"/>
      <c r="D204" s="251" t="s">
        <v>153</v>
      </c>
      <c r="E204" s="268" t="s">
        <v>1</v>
      </c>
      <c r="F204" s="269" t="s">
        <v>166</v>
      </c>
      <c r="G204" s="267"/>
      <c r="H204" s="270">
        <v>145.22499999999999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6" t="s">
        <v>153</v>
      </c>
      <c r="AU204" s="276" t="s">
        <v>94</v>
      </c>
      <c r="AV204" s="14" t="s">
        <v>144</v>
      </c>
      <c r="AW204" s="14" t="s">
        <v>32</v>
      </c>
      <c r="AX204" s="14" t="s">
        <v>83</v>
      </c>
      <c r="AY204" s="276" t="s">
        <v>138</v>
      </c>
    </row>
    <row r="205" s="2" customFormat="1" ht="24.15" customHeight="1">
      <c r="A205" s="40"/>
      <c r="B205" s="41"/>
      <c r="C205" s="238" t="s">
        <v>257</v>
      </c>
      <c r="D205" s="238" t="s">
        <v>140</v>
      </c>
      <c r="E205" s="239" t="s">
        <v>258</v>
      </c>
      <c r="F205" s="240" t="s">
        <v>259</v>
      </c>
      <c r="G205" s="241" t="s">
        <v>219</v>
      </c>
      <c r="H205" s="242">
        <v>58.409999999999997</v>
      </c>
      <c r="I205" s="243"/>
      <c r="J205" s="244">
        <f>ROUND(I205*H205,2)</f>
        <v>0</v>
      </c>
      <c r="K205" s="245"/>
      <c r="L205" s="43"/>
      <c r="M205" s="246" t="s">
        <v>1</v>
      </c>
      <c r="N205" s="247" t="s">
        <v>43</v>
      </c>
      <c r="O205" s="93"/>
      <c r="P205" s="248">
        <f>O205*H205</f>
        <v>0</v>
      </c>
      <c r="Q205" s="248">
        <v>0</v>
      </c>
      <c r="R205" s="248">
        <f>Q205*H205</f>
        <v>0</v>
      </c>
      <c r="S205" s="248">
        <v>0</v>
      </c>
      <c r="T205" s="24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0" t="s">
        <v>144</v>
      </c>
      <c r="AT205" s="250" t="s">
        <v>140</v>
      </c>
      <c r="AU205" s="250" t="s">
        <v>94</v>
      </c>
      <c r="AY205" s="17" t="s">
        <v>138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83</v>
      </c>
      <c r="BK205" s="140">
        <f>ROUND(I205*H205,2)</f>
        <v>0</v>
      </c>
      <c r="BL205" s="17" t="s">
        <v>144</v>
      </c>
      <c r="BM205" s="250" t="s">
        <v>260</v>
      </c>
    </row>
    <row r="206" s="2" customFormat="1">
      <c r="A206" s="40"/>
      <c r="B206" s="41"/>
      <c r="C206" s="42"/>
      <c r="D206" s="251" t="s">
        <v>146</v>
      </c>
      <c r="E206" s="42"/>
      <c r="F206" s="252" t="s">
        <v>261</v>
      </c>
      <c r="G206" s="42"/>
      <c r="H206" s="42"/>
      <c r="I206" s="207"/>
      <c r="J206" s="42"/>
      <c r="K206" s="42"/>
      <c r="L206" s="43"/>
      <c r="M206" s="253"/>
      <c r="N206" s="254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146</v>
      </c>
      <c r="AU206" s="17" t="s">
        <v>94</v>
      </c>
    </row>
    <row r="207" s="13" customFormat="1">
      <c r="A207" s="13"/>
      <c r="B207" s="255"/>
      <c r="C207" s="256"/>
      <c r="D207" s="251" t="s">
        <v>153</v>
      </c>
      <c r="E207" s="257" t="s">
        <v>1</v>
      </c>
      <c r="F207" s="258" t="s">
        <v>262</v>
      </c>
      <c r="G207" s="256"/>
      <c r="H207" s="259">
        <v>58.409999999999997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5" t="s">
        <v>153</v>
      </c>
      <c r="AU207" s="265" t="s">
        <v>94</v>
      </c>
      <c r="AV207" s="13" t="s">
        <v>94</v>
      </c>
      <c r="AW207" s="13" t="s">
        <v>32</v>
      </c>
      <c r="AX207" s="13" t="s">
        <v>83</v>
      </c>
      <c r="AY207" s="265" t="s">
        <v>138</v>
      </c>
    </row>
    <row r="208" s="2" customFormat="1" ht="14.4" customHeight="1">
      <c r="A208" s="40"/>
      <c r="B208" s="41"/>
      <c r="C208" s="238" t="s">
        <v>263</v>
      </c>
      <c r="D208" s="238" t="s">
        <v>140</v>
      </c>
      <c r="E208" s="239" t="s">
        <v>264</v>
      </c>
      <c r="F208" s="240" t="s">
        <v>265</v>
      </c>
      <c r="G208" s="241" t="s">
        <v>150</v>
      </c>
      <c r="H208" s="242">
        <v>660.11199999999997</v>
      </c>
      <c r="I208" s="243"/>
      <c r="J208" s="244">
        <f>ROUND(I208*H208,2)</f>
        <v>0</v>
      </c>
      <c r="K208" s="245"/>
      <c r="L208" s="43"/>
      <c r="M208" s="246" t="s">
        <v>1</v>
      </c>
      <c r="N208" s="247" t="s">
        <v>43</v>
      </c>
      <c r="O208" s="93"/>
      <c r="P208" s="248">
        <f>O208*H208</f>
        <v>0</v>
      </c>
      <c r="Q208" s="248">
        <v>0.00084999999999999995</v>
      </c>
      <c r="R208" s="248">
        <f>Q208*H208</f>
        <v>0.56109519999999991</v>
      </c>
      <c r="S208" s="248">
        <v>0</v>
      </c>
      <c r="T208" s="24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0" t="s">
        <v>144</v>
      </c>
      <c r="AT208" s="250" t="s">
        <v>140</v>
      </c>
      <c r="AU208" s="250" t="s">
        <v>94</v>
      </c>
      <c r="AY208" s="17" t="s">
        <v>138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83</v>
      </c>
      <c r="BK208" s="140">
        <f>ROUND(I208*H208,2)</f>
        <v>0</v>
      </c>
      <c r="BL208" s="17" t="s">
        <v>144</v>
      </c>
      <c r="BM208" s="250" t="s">
        <v>266</v>
      </c>
    </row>
    <row r="209" s="2" customFormat="1">
      <c r="A209" s="40"/>
      <c r="B209" s="41"/>
      <c r="C209" s="42"/>
      <c r="D209" s="251" t="s">
        <v>146</v>
      </c>
      <c r="E209" s="42"/>
      <c r="F209" s="252" t="s">
        <v>267</v>
      </c>
      <c r="G209" s="42"/>
      <c r="H209" s="42"/>
      <c r="I209" s="207"/>
      <c r="J209" s="42"/>
      <c r="K209" s="42"/>
      <c r="L209" s="43"/>
      <c r="M209" s="253"/>
      <c r="N209" s="254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146</v>
      </c>
      <c r="AU209" s="17" t="s">
        <v>94</v>
      </c>
    </row>
    <row r="210" s="13" customFormat="1">
      <c r="A210" s="13"/>
      <c r="B210" s="255"/>
      <c r="C210" s="256"/>
      <c r="D210" s="251" t="s">
        <v>153</v>
      </c>
      <c r="E210" s="257" t="s">
        <v>1</v>
      </c>
      <c r="F210" s="258" t="s">
        <v>268</v>
      </c>
      <c r="G210" s="256"/>
      <c r="H210" s="259">
        <v>350.27999999999997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5" t="s">
        <v>153</v>
      </c>
      <c r="AU210" s="265" t="s">
        <v>94</v>
      </c>
      <c r="AV210" s="13" t="s">
        <v>94</v>
      </c>
      <c r="AW210" s="13" t="s">
        <v>32</v>
      </c>
      <c r="AX210" s="13" t="s">
        <v>78</v>
      </c>
      <c r="AY210" s="265" t="s">
        <v>138</v>
      </c>
    </row>
    <row r="211" s="13" customFormat="1">
      <c r="A211" s="13"/>
      <c r="B211" s="255"/>
      <c r="C211" s="256"/>
      <c r="D211" s="251" t="s">
        <v>153</v>
      </c>
      <c r="E211" s="257" t="s">
        <v>1</v>
      </c>
      <c r="F211" s="258" t="s">
        <v>269</v>
      </c>
      <c r="G211" s="256"/>
      <c r="H211" s="259">
        <v>47.200000000000003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5" t="s">
        <v>153</v>
      </c>
      <c r="AU211" s="265" t="s">
        <v>94</v>
      </c>
      <c r="AV211" s="13" t="s">
        <v>94</v>
      </c>
      <c r="AW211" s="13" t="s">
        <v>32</v>
      </c>
      <c r="AX211" s="13" t="s">
        <v>78</v>
      </c>
      <c r="AY211" s="265" t="s">
        <v>138</v>
      </c>
    </row>
    <row r="212" s="13" customFormat="1">
      <c r="A212" s="13"/>
      <c r="B212" s="255"/>
      <c r="C212" s="256"/>
      <c r="D212" s="251" t="s">
        <v>153</v>
      </c>
      <c r="E212" s="257" t="s">
        <v>1</v>
      </c>
      <c r="F212" s="258" t="s">
        <v>270</v>
      </c>
      <c r="G212" s="256"/>
      <c r="H212" s="259">
        <v>165.91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5" t="s">
        <v>153</v>
      </c>
      <c r="AU212" s="265" t="s">
        <v>94</v>
      </c>
      <c r="AV212" s="13" t="s">
        <v>94</v>
      </c>
      <c r="AW212" s="13" t="s">
        <v>32</v>
      </c>
      <c r="AX212" s="13" t="s">
        <v>78</v>
      </c>
      <c r="AY212" s="265" t="s">
        <v>138</v>
      </c>
    </row>
    <row r="213" s="13" customFormat="1">
      <c r="A213" s="13"/>
      <c r="B213" s="255"/>
      <c r="C213" s="256"/>
      <c r="D213" s="251" t="s">
        <v>153</v>
      </c>
      <c r="E213" s="257" t="s">
        <v>1</v>
      </c>
      <c r="F213" s="258" t="s">
        <v>271</v>
      </c>
      <c r="G213" s="256"/>
      <c r="H213" s="259">
        <v>96.721999999999994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5" t="s">
        <v>153</v>
      </c>
      <c r="AU213" s="265" t="s">
        <v>94</v>
      </c>
      <c r="AV213" s="13" t="s">
        <v>94</v>
      </c>
      <c r="AW213" s="13" t="s">
        <v>32</v>
      </c>
      <c r="AX213" s="13" t="s">
        <v>78</v>
      </c>
      <c r="AY213" s="265" t="s">
        <v>138</v>
      </c>
    </row>
    <row r="214" s="14" customFormat="1">
      <c r="A214" s="14"/>
      <c r="B214" s="266"/>
      <c r="C214" s="267"/>
      <c r="D214" s="251" t="s">
        <v>153</v>
      </c>
      <c r="E214" s="268" t="s">
        <v>1</v>
      </c>
      <c r="F214" s="269" t="s">
        <v>166</v>
      </c>
      <c r="G214" s="267"/>
      <c r="H214" s="270">
        <v>660.11199999999997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6" t="s">
        <v>153</v>
      </c>
      <c r="AU214" s="276" t="s">
        <v>94</v>
      </c>
      <c r="AV214" s="14" t="s">
        <v>144</v>
      </c>
      <c r="AW214" s="14" t="s">
        <v>32</v>
      </c>
      <c r="AX214" s="14" t="s">
        <v>83</v>
      </c>
      <c r="AY214" s="276" t="s">
        <v>138</v>
      </c>
    </row>
    <row r="215" s="2" customFormat="1" ht="24.15" customHeight="1">
      <c r="A215" s="40"/>
      <c r="B215" s="41"/>
      <c r="C215" s="238" t="s">
        <v>7</v>
      </c>
      <c r="D215" s="238" t="s">
        <v>140</v>
      </c>
      <c r="E215" s="239" t="s">
        <v>272</v>
      </c>
      <c r="F215" s="240" t="s">
        <v>273</v>
      </c>
      <c r="G215" s="241" t="s">
        <v>150</v>
      </c>
      <c r="H215" s="242">
        <v>660.11199999999997</v>
      </c>
      <c r="I215" s="243"/>
      <c r="J215" s="244">
        <f>ROUND(I215*H215,2)</f>
        <v>0</v>
      </c>
      <c r="K215" s="245"/>
      <c r="L215" s="43"/>
      <c r="M215" s="246" t="s">
        <v>1</v>
      </c>
      <c r="N215" s="247" t="s">
        <v>43</v>
      </c>
      <c r="O215" s="93"/>
      <c r="P215" s="248">
        <f>O215*H215</f>
        <v>0</v>
      </c>
      <c r="Q215" s="248">
        <v>0</v>
      </c>
      <c r="R215" s="248">
        <f>Q215*H215</f>
        <v>0</v>
      </c>
      <c r="S215" s="248">
        <v>0</v>
      </c>
      <c r="T215" s="24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0" t="s">
        <v>144</v>
      </c>
      <c r="AT215" s="250" t="s">
        <v>140</v>
      </c>
      <c r="AU215" s="250" t="s">
        <v>94</v>
      </c>
      <c r="AY215" s="17" t="s">
        <v>138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83</v>
      </c>
      <c r="BK215" s="140">
        <f>ROUND(I215*H215,2)</f>
        <v>0</v>
      </c>
      <c r="BL215" s="17" t="s">
        <v>144</v>
      </c>
      <c r="BM215" s="250" t="s">
        <v>274</v>
      </c>
    </row>
    <row r="216" s="2" customFormat="1">
      <c r="A216" s="40"/>
      <c r="B216" s="41"/>
      <c r="C216" s="42"/>
      <c r="D216" s="251" t="s">
        <v>146</v>
      </c>
      <c r="E216" s="42"/>
      <c r="F216" s="252" t="s">
        <v>275</v>
      </c>
      <c r="G216" s="42"/>
      <c r="H216" s="42"/>
      <c r="I216" s="207"/>
      <c r="J216" s="42"/>
      <c r="K216" s="42"/>
      <c r="L216" s="43"/>
      <c r="M216" s="253"/>
      <c r="N216" s="254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7" t="s">
        <v>146</v>
      </c>
      <c r="AU216" s="17" t="s">
        <v>94</v>
      </c>
    </row>
    <row r="217" s="13" customFormat="1">
      <c r="A217" s="13"/>
      <c r="B217" s="255"/>
      <c r="C217" s="256"/>
      <c r="D217" s="251" t="s">
        <v>153</v>
      </c>
      <c r="E217" s="257" t="s">
        <v>1</v>
      </c>
      <c r="F217" s="258" t="s">
        <v>276</v>
      </c>
      <c r="G217" s="256"/>
      <c r="H217" s="259">
        <v>660.11199999999997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5" t="s">
        <v>153</v>
      </c>
      <c r="AU217" s="265" t="s">
        <v>94</v>
      </c>
      <c r="AV217" s="13" t="s">
        <v>94</v>
      </c>
      <c r="AW217" s="13" t="s">
        <v>32</v>
      </c>
      <c r="AX217" s="13" t="s">
        <v>78</v>
      </c>
      <c r="AY217" s="265" t="s">
        <v>138</v>
      </c>
    </row>
    <row r="218" s="15" customFormat="1">
      <c r="A218" s="15"/>
      <c r="B218" s="277"/>
      <c r="C218" s="278"/>
      <c r="D218" s="251" t="s">
        <v>153</v>
      </c>
      <c r="E218" s="279" t="s">
        <v>1</v>
      </c>
      <c r="F218" s="280" t="s">
        <v>277</v>
      </c>
      <c r="G218" s="278"/>
      <c r="H218" s="279" t="s">
        <v>1</v>
      </c>
      <c r="I218" s="281"/>
      <c r="J218" s="278"/>
      <c r="K218" s="278"/>
      <c r="L218" s="282"/>
      <c r="M218" s="283"/>
      <c r="N218" s="284"/>
      <c r="O218" s="284"/>
      <c r="P218" s="284"/>
      <c r="Q218" s="284"/>
      <c r="R218" s="284"/>
      <c r="S218" s="284"/>
      <c r="T218" s="28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6" t="s">
        <v>153</v>
      </c>
      <c r="AU218" s="286" t="s">
        <v>94</v>
      </c>
      <c r="AV218" s="15" t="s">
        <v>83</v>
      </c>
      <c r="AW218" s="15" t="s">
        <v>32</v>
      </c>
      <c r="AX218" s="15" t="s">
        <v>78</v>
      </c>
      <c r="AY218" s="286" t="s">
        <v>138</v>
      </c>
    </row>
    <row r="219" s="14" customFormat="1">
      <c r="A219" s="14"/>
      <c r="B219" s="266"/>
      <c r="C219" s="267"/>
      <c r="D219" s="251" t="s">
        <v>153</v>
      </c>
      <c r="E219" s="268" t="s">
        <v>1</v>
      </c>
      <c r="F219" s="269" t="s">
        <v>166</v>
      </c>
      <c r="G219" s="267"/>
      <c r="H219" s="270">
        <v>660.11199999999997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6" t="s">
        <v>153</v>
      </c>
      <c r="AU219" s="276" t="s">
        <v>94</v>
      </c>
      <c r="AV219" s="14" t="s">
        <v>144</v>
      </c>
      <c r="AW219" s="14" t="s">
        <v>32</v>
      </c>
      <c r="AX219" s="14" t="s">
        <v>83</v>
      </c>
      <c r="AY219" s="276" t="s">
        <v>138</v>
      </c>
    </row>
    <row r="220" s="2" customFormat="1" ht="14.4" customHeight="1">
      <c r="A220" s="40"/>
      <c r="B220" s="41"/>
      <c r="C220" s="238" t="s">
        <v>278</v>
      </c>
      <c r="D220" s="238" t="s">
        <v>140</v>
      </c>
      <c r="E220" s="239" t="s">
        <v>279</v>
      </c>
      <c r="F220" s="240" t="s">
        <v>280</v>
      </c>
      <c r="G220" s="241" t="s">
        <v>143</v>
      </c>
      <c r="H220" s="242">
        <v>6</v>
      </c>
      <c r="I220" s="243"/>
      <c r="J220" s="244">
        <f>ROUND(I220*H220,2)</f>
        <v>0</v>
      </c>
      <c r="K220" s="245"/>
      <c r="L220" s="43"/>
      <c r="M220" s="246" t="s">
        <v>1</v>
      </c>
      <c r="N220" s="247" t="s">
        <v>43</v>
      </c>
      <c r="O220" s="93"/>
      <c r="P220" s="248">
        <f>O220*H220</f>
        <v>0</v>
      </c>
      <c r="Q220" s="248">
        <v>0</v>
      </c>
      <c r="R220" s="248">
        <f>Q220*H220</f>
        <v>0</v>
      </c>
      <c r="S220" s="248">
        <v>0</v>
      </c>
      <c r="T220" s="24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0" t="s">
        <v>144</v>
      </c>
      <c r="AT220" s="250" t="s">
        <v>140</v>
      </c>
      <c r="AU220" s="250" t="s">
        <v>94</v>
      </c>
      <c r="AY220" s="17" t="s">
        <v>138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83</v>
      </c>
      <c r="BK220" s="140">
        <f>ROUND(I220*H220,2)</f>
        <v>0</v>
      </c>
      <c r="BL220" s="17" t="s">
        <v>144</v>
      </c>
      <c r="BM220" s="250" t="s">
        <v>281</v>
      </c>
    </row>
    <row r="221" s="2" customFormat="1">
      <c r="A221" s="40"/>
      <c r="B221" s="41"/>
      <c r="C221" s="42"/>
      <c r="D221" s="251" t="s">
        <v>146</v>
      </c>
      <c r="E221" s="42"/>
      <c r="F221" s="252" t="s">
        <v>282</v>
      </c>
      <c r="G221" s="42"/>
      <c r="H221" s="42"/>
      <c r="I221" s="207"/>
      <c r="J221" s="42"/>
      <c r="K221" s="42"/>
      <c r="L221" s="43"/>
      <c r="M221" s="253"/>
      <c r="N221" s="254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7" t="s">
        <v>146</v>
      </c>
      <c r="AU221" s="17" t="s">
        <v>94</v>
      </c>
    </row>
    <row r="222" s="2" customFormat="1" ht="24.15" customHeight="1">
      <c r="A222" s="40"/>
      <c r="B222" s="41"/>
      <c r="C222" s="238" t="s">
        <v>283</v>
      </c>
      <c r="D222" s="238" t="s">
        <v>140</v>
      </c>
      <c r="E222" s="239" t="s">
        <v>284</v>
      </c>
      <c r="F222" s="240" t="s">
        <v>285</v>
      </c>
      <c r="G222" s="241" t="s">
        <v>219</v>
      </c>
      <c r="H222" s="242">
        <v>709.62400000000002</v>
      </c>
      <c r="I222" s="243"/>
      <c r="J222" s="244">
        <f>ROUND(I222*H222,2)</f>
        <v>0</v>
      </c>
      <c r="K222" s="245"/>
      <c r="L222" s="43"/>
      <c r="M222" s="246" t="s">
        <v>1</v>
      </c>
      <c r="N222" s="247" t="s">
        <v>43</v>
      </c>
      <c r="O222" s="93"/>
      <c r="P222" s="248">
        <f>O222*H222</f>
        <v>0</v>
      </c>
      <c r="Q222" s="248">
        <v>0</v>
      </c>
      <c r="R222" s="248">
        <f>Q222*H222</f>
        <v>0</v>
      </c>
      <c r="S222" s="248">
        <v>0</v>
      </c>
      <c r="T222" s="24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0" t="s">
        <v>144</v>
      </c>
      <c r="AT222" s="250" t="s">
        <v>140</v>
      </c>
      <c r="AU222" s="250" t="s">
        <v>94</v>
      </c>
      <c r="AY222" s="17" t="s">
        <v>138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83</v>
      </c>
      <c r="BK222" s="140">
        <f>ROUND(I222*H222,2)</f>
        <v>0</v>
      </c>
      <c r="BL222" s="17" t="s">
        <v>144</v>
      </c>
      <c r="BM222" s="250" t="s">
        <v>286</v>
      </c>
    </row>
    <row r="223" s="2" customFormat="1">
      <c r="A223" s="40"/>
      <c r="B223" s="41"/>
      <c r="C223" s="42"/>
      <c r="D223" s="251" t="s">
        <v>146</v>
      </c>
      <c r="E223" s="42"/>
      <c r="F223" s="252" t="s">
        <v>287</v>
      </c>
      <c r="G223" s="42"/>
      <c r="H223" s="42"/>
      <c r="I223" s="207"/>
      <c r="J223" s="42"/>
      <c r="K223" s="42"/>
      <c r="L223" s="43"/>
      <c r="M223" s="253"/>
      <c r="N223" s="254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7" t="s">
        <v>146</v>
      </c>
      <c r="AU223" s="17" t="s">
        <v>94</v>
      </c>
    </row>
    <row r="224" s="13" customFormat="1">
      <c r="A224" s="13"/>
      <c r="B224" s="255"/>
      <c r="C224" s="256"/>
      <c r="D224" s="251" t="s">
        <v>153</v>
      </c>
      <c r="E224" s="257" t="s">
        <v>1</v>
      </c>
      <c r="F224" s="258" t="s">
        <v>288</v>
      </c>
      <c r="G224" s="256"/>
      <c r="H224" s="259">
        <v>282.19999999999999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5" t="s">
        <v>153</v>
      </c>
      <c r="AU224" s="265" t="s">
        <v>94</v>
      </c>
      <c r="AV224" s="13" t="s">
        <v>94</v>
      </c>
      <c r="AW224" s="13" t="s">
        <v>32</v>
      </c>
      <c r="AX224" s="13" t="s">
        <v>78</v>
      </c>
      <c r="AY224" s="265" t="s">
        <v>138</v>
      </c>
    </row>
    <row r="225" s="13" customFormat="1">
      <c r="A225" s="13"/>
      <c r="B225" s="255"/>
      <c r="C225" s="256"/>
      <c r="D225" s="251" t="s">
        <v>153</v>
      </c>
      <c r="E225" s="257" t="s">
        <v>1</v>
      </c>
      <c r="F225" s="258" t="s">
        <v>289</v>
      </c>
      <c r="G225" s="256"/>
      <c r="H225" s="259">
        <v>72.611999999999995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5" t="s">
        <v>153</v>
      </c>
      <c r="AU225" s="265" t="s">
        <v>94</v>
      </c>
      <c r="AV225" s="13" t="s">
        <v>94</v>
      </c>
      <c r="AW225" s="13" t="s">
        <v>32</v>
      </c>
      <c r="AX225" s="13" t="s">
        <v>78</v>
      </c>
      <c r="AY225" s="265" t="s">
        <v>138</v>
      </c>
    </row>
    <row r="226" s="13" customFormat="1">
      <c r="A226" s="13"/>
      <c r="B226" s="255"/>
      <c r="C226" s="256"/>
      <c r="D226" s="251" t="s">
        <v>153</v>
      </c>
      <c r="E226" s="257" t="s">
        <v>1</v>
      </c>
      <c r="F226" s="258" t="s">
        <v>290</v>
      </c>
      <c r="G226" s="256"/>
      <c r="H226" s="259">
        <v>282.19999999999999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5" t="s">
        <v>153</v>
      </c>
      <c r="AU226" s="265" t="s">
        <v>94</v>
      </c>
      <c r="AV226" s="13" t="s">
        <v>94</v>
      </c>
      <c r="AW226" s="13" t="s">
        <v>32</v>
      </c>
      <c r="AX226" s="13" t="s">
        <v>78</v>
      </c>
      <c r="AY226" s="265" t="s">
        <v>138</v>
      </c>
    </row>
    <row r="227" s="13" customFormat="1">
      <c r="A227" s="13"/>
      <c r="B227" s="255"/>
      <c r="C227" s="256"/>
      <c r="D227" s="251" t="s">
        <v>153</v>
      </c>
      <c r="E227" s="257" t="s">
        <v>1</v>
      </c>
      <c r="F227" s="258" t="s">
        <v>291</v>
      </c>
      <c r="G227" s="256"/>
      <c r="H227" s="259">
        <v>72.611999999999995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5" t="s">
        <v>153</v>
      </c>
      <c r="AU227" s="265" t="s">
        <v>94</v>
      </c>
      <c r="AV227" s="13" t="s">
        <v>94</v>
      </c>
      <c r="AW227" s="13" t="s">
        <v>32</v>
      </c>
      <c r="AX227" s="13" t="s">
        <v>78</v>
      </c>
      <c r="AY227" s="265" t="s">
        <v>138</v>
      </c>
    </row>
    <row r="228" s="14" customFormat="1">
      <c r="A228" s="14"/>
      <c r="B228" s="266"/>
      <c r="C228" s="267"/>
      <c r="D228" s="251" t="s">
        <v>153</v>
      </c>
      <c r="E228" s="268" t="s">
        <v>1</v>
      </c>
      <c r="F228" s="269" t="s">
        <v>166</v>
      </c>
      <c r="G228" s="267"/>
      <c r="H228" s="270">
        <v>709.62399999999991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6" t="s">
        <v>153</v>
      </c>
      <c r="AU228" s="276" t="s">
        <v>94</v>
      </c>
      <c r="AV228" s="14" t="s">
        <v>144</v>
      </c>
      <c r="AW228" s="14" t="s">
        <v>32</v>
      </c>
      <c r="AX228" s="14" t="s">
        <v>83</v>
      </c>
      <c r="AY228" s="276" t="s">
        <v>138</v>
      </c>
    </row>
    <row r="229" s="2" customFormat="1" ht="24.15" customHeight="1">
      <c r="A229" s="40"/>
      <c r="B229" s="41"/>
      <c r="C229" s="238" t="s">
        <v>292</v>
      </c>
      <c r="D229" s="238" t="s">
        <v>140</v>
      </c>
      <c r="E229" s="239" t="s">
        <v>293</v>
      </c>
      <c r="F229" s="240" t="s">
        <v>294</v>
      </c>
      <c r="G229" s="241" t="s">
        <v>219</v>
      </c>
      <c r="H229" s="242">
        <v>2315.9229999999998</v>
      </c>
      <c r="I229" s="243"/>
      <c r="J229" s="244">
        <f>ROUND(I229*H229,2)</f>
        <v>0</v>
      </c>
      <c r="K229" s="245"/>
      <c r="L229" s="43"/>
      <c r="M229" s="246" t="s">
        <v>1</v>
      </c>
      <c r="N229" s="247" t="s">
        <v>43</v>
      </c>
      <c r="O229" s="93"/>
      <c r="P229" s="248">
        <f>O229*H229</f>
        <v>0</v>
      </c>
      <c r="Q229" s="248">
        <v>0</v>
      </c>
      <c r="R229" s="248">
        <f>Q229*H229</f>
        <v>0</v>
      </c>
      <c r="S229" s="248">
        <v>0</v>
      </c>
      <c r="T229" s="24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0" t="s">
        <v>144</v>
      </c>
      <c r="AT229" s="250" t="s">
        <v>140</v>
      </c>
      <c r="AU229" s="250" t="s">
        <v>94</v>
      </c>
      <c r="AY229" s="17" t="s">
        <v>138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7" t="s">
        <v>83</v>
      </c>
      <c r="BK229" s="140">
        <f>ROUND(I229*H229,2)</f>
        <v>0</v>
      </c>
      <c r="BL229" s="17" t="s">
        <v>144</v>
      </c>
      <c r="BM229" s="250" t="s">
        <v>295</v>
      </c>
    </row>
    <row r="230" s="2" customFormat="1">
      <c r="A230" s="40"/>
      <c r="B230" s="41"/>
      <c r="C230" s="42"/>
      <c r="D230" s="251" t="s">
        <v>146</v>
      </c>
      <c r="E230" s="42"/>
      <c r="F230" s="252" t="s">
        <v>296</v>
      </c>
      <c r="G230" s="42"/>
      <c r="H230" s="42"/>
      <c r="I230" s="207"/>
      <c r="J230" s="42"/>
      <c r="K230" s="42"/>
      <c r="L230" s="43"/>
      <c r="M230" s="253"/>
      <c r="N230" s="254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7" t="s">
        <v>146</v>
      </c>
      <c r="AU230" s="17" t="s">
        <v>94</v>
      </c>
    </row>
    <row r="231" s="13" customFormat="1">
      <c r="A231" s="13"/>
      <c r="B231" s="255"/>
      <c r="C231" s="256"/>
      <c r="D231" s="251" t="s">
        <v>153</v>
      </c>
      <c r="E231" s="257" t="s">
        <v>1</v>
      </c>
      <c r="F231" s="258" t="s">
        <v>297</v>
      </c>
      <c r="G231" s="256"/>
      <c r="H231" s="259">
        <v>1128.8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5" t="s">
        <v>153</v>
      </c>
      <c r="AU231" s="265" t="s">
        <v>94</v>
      </c>
      <c r="AV231" s="13" t="s">
        <v>94</v>
      </c>
      <c r="AW231" s="13" t="s">
        <v>32</v>
      </c>
      <c r="AX231" s="13" t="s">
        <v>78</v>
      </c>
      <c r="AY231" s="265" t="s">
        <v>138</v>
      </c>
    </row>
    <row r="232" s="13" customFormat="1">
      <c r="A232" s="13"/>
      <c r="B232" s="255"/>
      <c r="C232" s="256"/>
      <c r="D232" s="251" t="s">
        <v>153</v>
      </c>
      <c r="E232" s="257" t="s">
        <v>1</v>
      </c>
      <c r="F232" s="258" t="s">
        <v>298</v>
      </c>
      <c r="G232" s="256"/>
      <c r="H232" s="259">
        <v>290.44999999999999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5" t="s">
        <v>153</v>
      </c>
      <c r="AU232" s="265" t="s">
        <v>94</v>
      </c>
      <c r="AV232" s="13" t="s">
        <v>94</v>
      </c>
      <c r="AW232" s="13" t="s">
        <v>32</v>
      </c>
      <c r="AX232" s="13" t="s">
        <v>78</v>
      </c>
      <c r="AY232" s="265" t="s">
        <v>138</v>
      </c>
    </row>
    <row r="233" s="13" customFormat="1">
      <c r="A233" s="13"/>
      <c r="B233" s="255"/>
      <c r="C233" s="256"/>
      <c r="D233" s="251" t="s">
        <v>153</v>
      </c>
      <c r="E233" s="257" t="s">
        <v>1</v>
      </c>
      <c r="F233" s="258" t="s">
        <v>299</v>
      </c>
      <c r="G233" s="256"/>
      <c r="H233" s="259">
        <v>833.79999999999995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5" t="s">
        <v>153</v>
      </c>
      <c r="AU233" s="265" t="s">
        <v>94</v>
      </c>
      <c r="AV233" s="13" t="s">
        <v>94</v>
      </c>
      <c r="AW233" s="13" t="s">
        <v>32</v>
      </c>
      <c r="AX233" s="13" t="s">
        <v>78</v>
      </c>
      <c r="AY233" s="265" t="s">
        <v>138</v>
      </c>
    </row>
    <row r="234" s="13" customFormat="1">
      <c r="A234" s="13"/>
      <c r="B234" s="255"/>
      <c r="C234" s="256"/>
      <c r="D234" s="251" t="s">
        <v>153</v>
      </c>
      <c r="E234" s="257" t="s">
        <v>1</v>
      </c>
      <c r="F234" s="258" t="s">
        <v>300</v>
      </c>
      <c r="G234" s="256"/>
      <c r="H234" s="259">
        <v>62.872999999999998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5" t="s">
        <v>153</v>
      </c>
      <c r="AU234" s="265" t="s">
        <v>94</v>
      </c>
      <c r="AV234" s="13" t="s">
        <v>94</v>
      </c>
      <c r="AW234" s="13" t="s">
        <v>32</v>
      </c>
      <c r="AX234" s="13" t="s">
        <v>78</v>
      </c>
      <c r="AY234" s="265" t="s">
        <v>138</v>
      </c>
    </row>
    <row r="235" s="14" customFormat="1">
      <c r="A235" s="14"/>
      <c r="B235" s="266"/>
      <c r="C235" s="267"/>
      <c r="D235" s="251" t="s">
        <v>153</v>
      </c>
      <c r="E235" s="268" t="s">
        <v>1</v>
      </c>
      <c r="F235" s="269" t="s">
        <v>166</v>
      </c>
      <c r="G235" s="267"/>
      <c r="H235" s="270">
        <v>2315.9230000000002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6" t="s">
        <v>153</v>
      </c>
      <c r="AU235" s="276" t="s">
        <v>94</v>
      </c>
      <c r="AV235" s="14" t="s">
        <v>144</v>
      </c>
      <c r="AW235" s="14" t="s">
        <v>32</v>
      </c>
      <c r="AX235" s="14" t="s">
        <v>83</v>
      </c>
      <c r="AY235" s="276" t="s">
        <v>138</v>
      </c>
    </row>
    <row r="236" s="2" customFormat="1" ht="24.15" customHeight="1">
      <c r="A236" s="40"/>
      <c r="B236" s="41"/>
      <c r="C236" s="238" t="s">
        <v>301</v>
      </c>
      <c r="D236" s="238" t="s">
        <v>140</v>
      </c>
      <c r="E236" s="239" t="s">
        <v>302</v>
      </c>
      <c r="F236" s="240" t="s">
        <v>303</v>
      </c>
      <c r="G236" s="241" t="s">
        <v>219</v>
      </c>
      <c r="H236" s="242">
        <v>282.19999999999999</v>
      </c>
      <c r="I236" s="243"/>
      <c r="J236" s="244">
        <f>ROUND(I236*H236,2)</f>
        <v>0</v>
      </c>
      <c r="K236" s="245"/>
      <c r="L236" s="43"/>
      <c r="M236" s="246" t="s">
        <v>1</v>
      </c>
      <c r="N236" s="247" t="s">
        <v>43</v>
      </c>
      <c r="O236" s="93"/>
      <c r="P236" s="248">
        <f>O236*H236</f>
        <v>0</v>
      </c>
      <c r="Q236" s="248">
        <v>0</v>
      </c>
      <c r="R236" s="248">
        <f>Q236*H236</f>
        <v>0</v>
      </c>
      <c r="S236" s="248">
        <v>0</v>
      </c>
      <c r="T236" s="24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0" t="s">
        <v>144</v>
      </c>
      <c r="AT236" s="250" t="s">
        <v>140</v>
      </c>
      <c r="AU236" s="250" t="s">
        <v>94</v>
      </c>
      <c r="AY236" s="17" t="s">
        <v>138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83</v>
      </c>
      <c r="BK236" s="140">
        <f>ROUND(I236*H236,2)</f>
        <v>0</v>
      </c>
      <c r="BL236" s="17" t="s">
        <v>144</v>
      </c>
      <c r="BM236" s="250" t="s">
        <v>304</v>
      </c>
    </row>
    <row r="237" s="2" customFormat="1">
      <c r="A237" s="40"/>
      <c r="B237" s="41"/>
      <c r="C237" s="42"/>
      <c r="D237" s="251" t="s">
        <v>146</v>
      </c>
      <c r="E237" s="42"/>
      <c r="F237" s="252" t="s">
        <v>305</v>
      </c>
      <c r="G237" s="42"/>
      <c r="H237" s="42"/>
      <c r="I237" s="207"/>
      <c r="J237" s="42"/>
      <c r="K237" s="42"/>
      <c r="L237" s="43"/>
      <c r="M237" s="253"/>
      <c r="N237" s="254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146</v>
      </c>
      <c r="AU237" s="17" t="s">
        <v>94</v>
      </c>
    </row>
    <row r="238" s="13" customFormat="1">
      <c r="A238" s="13"/>
      <c r="B238" s="255"/>
      <c r="C238" s="256"/>
      <c r="D238" s="251" t="s">
        <v>153</v>
      </c>
      <c r="E238" s="257" t="s">
        <v>1</v>
      </c>
      <c r="F238" s="258" t="s">
        <v>306</v>
      </c>
      <c r="G238" s="256"/>
      <c r="H238" s="259">
        <v>282.19999999999999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5" t="s">
        <v>153</v>
      </c>
      <c r="AU238" s="265" t="s">
        <v>94</v>
      </c>
      <c r="AV238" s="13" t="s">
        <v>94</v>
      </c>
      <c r="AW238" s="13" t="s">
        <v>32</v>
      </c>
      <c r="AX238" s="13" t="s">
        <v>78</v>
      </c>
      <c r="AY238" s="265" t="s">
        <v>138</v>
      </c>
    </row>
    <row r="239" s="15" customFormat="1">
      <c r="A239" s="15"/>
      <c r="B239" s="277"/>
      <c r="C239" s="278"/>
      <c r="D239" s="251" t="s">
        <v>153</v>
      </c>
      <c r="E239" s="279" t="s">
        <v>1</v>
      </c>
      <c r="F239" s="280" t="s">
        <v>307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6" t="s">
        <v>153</v>
      </c>
      <c r="AU239" s="286" t="s">
        <v>94</v>
      </c>
      <c r="AV239" s="15" t="s">
        <v>83</v>
      </c>
      <c r="AW239" s="15" t="s">
        <v>32</v>
      </c>
      <c r="AX239" s="15" t="s">
        <v>78</v>
      </c>
      <c r="AY239" s="286" t="s">
        <v>138</v>
      </c>
    </row>
    <row r="240" s="14" customFormat="1">
      <c r="A240" s="14"/>
      <c r="B240" s="266"/>
      <c r="C240" s="267"/>
      <c r="D240" s="251" t="s">
        <v>153</v>
      </c>
      <c r="E240" s="268" t="s">
        <v>1</v>
      </c>
      <c r="F240" s="269" t="s">
        <v>166</v>
      </c>
      <c r="G240" s="267"/>
      <c r="H240" s="270">
        <v>282.19999999999999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6" t="s">
        <v>153</v>
      </c>
      <c r="AU240" s="276" t="s">
        <v>94</v>
      </c>
      <c r="AV240" s="14" t="s">
        <v>144</v>
      </c>
      <c r="AW240" s="14" t="s">
        <v>32</v>
      </c>
      <c r="AX240" s="14" t="s">
        <v>83</v>
      </c>
      <c r="AY240" s="276" t="s">
        <v>138</v>
      </c>
    </row>
    <row r="241" s="2" customFormat="1" ht="24.15" customHeight="1">
      <c r="A241" s="40"/>
      <c r="B241" s="41"/>
      <c r="C241" s="238" t="s">
        <v>308</v>
      </c>
      <c r="D241" s="238" t="s">
        <v>140</v>
      </c>
      <c r="E241" s="239" t="s">
        <v>309</v>
      </c>
      <c r="F241" s="240" t="s">
        <v>310</v>
      </c>
      <c r="G241" s="241" t="s">
        <v>219</v>
      </c>
      <c r="H241" s="242">
        <v>204.02199999999999</v>
      </c>
      <c r="I241" s="243"/>
      <c r="J241" s="244">
        <f>ROUND(I241*H241,2)</f>
        <v>0</v>
      </c>
      <c r="K241" s="245"/>
      <c r="L241" s="43"/>
      <c r="M241" s="246" t="s">
        <v>1</v>
      </c>
      <c r="N241" s="247" t="s">
        <v>43</v>
      </c>
      <c r="O241" s="93"/>
      <c r="P241" s="248">
        <f>O241*H241</f>
        <v>0</v>
      </c>
      <c r="Q241" s="248">
        <v>0</v>
      </c>
      <c r="R241" s="248">
        <f>Q241*H241</f>
        <v>0</v>
      </c>
      <c r="S241" s="248">
        <v>0</v>
      </c>
      <c r="T241" s="24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0" t="s">
        <v>144</v>
      </c>
      <c r="AT241" s="250" t="s">
        <v>140</v>
      </c>
      <c r="AU241" s="250" t="s">
        <v>94</v>
      </c>
      <c r="AY241" s="17" t="s">
        <v>138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7" t="s">
        <v>83</v>
      </c>
      <c r="BK241" s="140">
        <f>ROUND(I241*H241,2)</f>
        <v>0</v>
      </c>
      <c r="BL241" s="17" t="s">
        <v>144</v>
      </c>
      <c r="BM241" s="250" t="s">
        <v>311</v>
      </c>
    </row>
    <row r="242" s="2" customFormat="1">
      <c r="A242" s="40"/>
      <c r="B242" s="41"/>
      <c r="C242" s="42"/>
      <c r="D242" s="251" t="s">
        <v>146</v>
      </c>
      <c r="E242" s="42"/>
      <c r="F242" s="252" t="s">
        <v>312</v>
      </c>
      <c r="G242" s="42"/>
      <c r="H242" s="42"/>
      <c r="I242" s="207"/>
      <c r="J242" s="42"/>
      <c r="K242" s="42"/>
      <c r="L242" s="43"/>
      <c r="M242" s="253"/>
      <c r="N242" s="254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7" t="s">
        <v>146</v>
      </c>
      <c r="AU242" s="17" t="s">
        <v>94</v>
      </c>
    </row>
    <row r="243" s="13" customFormat="1">
      <c r="A243" s="13"/>
      <c r="B243" s="255"/>
      <c r="C243" s="256"/>
      <c r="D243" s="251" t="s">
        <v>153</v>
      </c>
      <c r="E243" s="257" t="s">
        <v>1</v>
      </c>
      <c r="F243" s="258" t="s">
        <v>313</v>
      </c>
      <c r="G243" s="256"/>
      <c r="H243" s="259">
        <v>12.800000000000001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5" t="s">
        <v>153</v>
      </c>
      <c r="AU243" s="265" t="s">
        <v>94</v>
      </c>
      <c r="AV243" s="13" t="s">
        <v>94</v>
      </c>
      <c r="AW243" s="13" t="s">
        <v>32</v>
      </c>
      <c r="AX243" s="13" t="s">
        <v>78</v>
      </c>
      <c r="AY243" s="265" t="s">
        <v>138</v>
      </c>
    </row>
    <row r="244" s="13" customFormat="1">
      <c r="A244" s="13"/>
      <c r="B244" s="255"/>
      <c r="C244" s="256"/>
      <c r="D244" s="251" t="s">
        <v>153</v>
      </c>
      <c r="E244" s="257" t="s">
        <v>1</v>
      </c>
      <c r="F244" s="258" t="s">
        <v>314</v>
      </c>
      <c r="G244" s="256"/>
      <c r="H244" s="259">
        <v>191.22200000000001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5" t="s">
        <v>153</v>
      </c>
      <c r="AU244" s="265" t="s">
        <v>94</v>
      </c>
      <c r="AV244" s="13" t="s">
        <v>94</v>
      </c>
      <c r="AW244" s="13" t="s">
        <v>32</v>
      </c>
      <c r="AX244" s="13" t="s">
        <v>78</v>
      </c>
      <c r="AY244" s="265" t="s">
        <v>138</v>
      </c>
    </row>
    <row r="245" s="15" customFormat="1">
      <c r="A245" s="15"/>
      <c r="B245" s="277"/>
      <c r="C245" s="278"/>
      <c r="D245" s="251" t="s">
        <v>153</v>
      </c>
      <c r="E245" s="279" t="s">
        <v>1</v>
      </c>
      <c r="F245" s="280" t="s">
        <v>307</v>
      </c>
      <c r="G245" s="278"/>
      <c r="H245" s="279" t="s">
        <v>1</v>
      </c>
      <c r="I245" s="281"/>
      <c r="J245" s="278"/>
      <c r="K245" s="278"/>
      <c r="L245" s="282"/>
      <c r="M245" s="283"/>
      <c r="N245" s="284"/>
      <c r="O245" s="284"/>
      <c r="P245" s="284"/>
      <c r="Q245" s="284"/>
      <c r="R245" s="284"/>
      <c r="S245" s="284"/>
      <c r="T245" s="28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6" t="s">
        <v>153</v>
      </c>
      <c r="AU245" s="286" t="s">
        <v>94</v>
      </c>
      <c r="AV245" s="15" t="s">
        <v>83</v>
      </c>
      <c r="AW245" s="15" t="s">
        <v>32</v>
      </c>
      <c r="AX245" s="15" t="s">
        <v>78</v>
      </c>
      <c r="AY245" s="286" t="s">
        <v>138</v>
      </c>
    </row>
    <row r="246" s="14" customFormat="1">
      <c r="A246" s="14"/>
      <c r="B246" s="266"/>
      <c r="C246" s="267"/>
      <c r="D246" s="251" t="s">
        <v>153</v>
      </c>
      <c r="E246" s="268" t="s">
        <v>1</v>
      </c>
      <c r="F246" s="269" t="s">
        <v>166</v>
      </c>
      <c r="G246" s="267"/>
      <c r="H246" s="270">
        <v>204.02200000000002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6" t="s">
        <v>153</v>
      </c>
      <c r="AU246" s="276" t="s">
        <v>94</v>
      </c>
      <c r="AV246" s="14" t="s">
        <v>144</v>
      </c>
      <c r="AW246" s="14" t="s">
        <v>32</v>
      </c>
      <c r="AX246" s="14" t="s">
        <v>83</v>
      </c>
      <c r="AY246" s="276" t="s">
        <v>138</v>
      </c>
    </row>
    <row r="247" s="2" customFormat="1" ht="14.4" customHeight="1">
      <c r="A247" s="40"/>
      <c r="B247" s="41"/>
      <c r="C247" s="238" t="s">
        <v>315</v>
      </c>
      <c r="D247" s="238" t="s">
        <v>140</v>
      </c>
      <c r="E247" s="239" t="s">
        <v>316</v>
      </c>
      <c r="F247" s="240" t="s">
        <v>317</v>
      </c>
      <c r="G247" s="241" t="s">
        <v>219</v>
      </c>
      <c r="H247" s="242">
        <v>486.22199999999998</v>
      </c>
      <c r="I247" s="243"/>
      <c r="J247" s="244">
        <f>ROUND(I247*H247,2)</f>
        <v>0</v>
      </c>
      <c r="K247" s="245"/>
      <c r="L247" s="43"/>
      <c r="M247" s="246" t="s">
        <v>1</v>
      </c>
      <c r="N247" s="247" t="s">
        <v>43</v>
      </c>
      <c r="O247" s="93"/>
      <c r="P247" s="248">
        <f>O247*H247</f>
        <v>0</v>
      </c>
      <c r="Q247" s="248">
        <v>0</v>
      </c>
      <c r="R247" s="248">
        <f>Q247*H247</f>
        <v>0</v>
      </c>
      <c r="S247" s="248">
        <v>0</v>
      </c>
      <c r="T247" s="24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0" t="s">
        <v>144</v>
      </c>
      <c r="AT247" s="250" t="s">
        <v>140</v>
      </c>
      <c r="AU247" s="250" t="s">
        <v>94</v>
      </c>
      <c r="AY247" s="17" t="s">
        <v>138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83</v>
      </c>
      <c r="BK247" s="140">
        <f>ROUND(I247*H247,2)</f>
        <v>0</v>
      </c>
      <c r="BL247" s="17" t="s">
        <v>144</v>
      </c>
      <c r="BM247" s="250" t="s">
        <v>318</v>
      </c>
    </row>
    <row r="248" s="2" customFormat="1">
      <c r="A248" s="40"/>
      <c r="B248" s="41"/>
      <c r="C248" s="42"/>
      <c r="D248" s="251" t="s">
        <v>146</v>
      </c>
      <c r="E248" s="42"/>
      <c r="F248" s="252" t="s">
        <v>319</v>
      </c>
      <c r="G248" s="42"/>
      <c r="H248" s="42"/>
      <c r="I248" s="207"/>
      <c r="J248" s="42"/>
      <c r="K248" s="42"/>
      <c r="L248" s="43"/>
      <c r="M248" s="253"/>
      <c r="N248" s="254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7" t="s">
        <v>146</v>
      </c>
      <c r="AU248" s="17" t="s">
        <v>94</v>
      </c>
    </row>
    <row r="249" s="13" customFormat="1">
      <c r="A249" s="13"/>
      <c r="B249" s="255"/>
      <c r="C249" s="256"/>
      <c r="D249" s="251" t="s">
        <v>153</v>
      </c>
      <c r="E249" s="257" t="s">
        <v>1</v>
      </c>
      <c r="F249" s="258" t="s">
        <v>320</v>
      </c>
      <c r="G249" s="256"/>
      <c r="H249" s="259">
        <v>486.22199999999998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5" t="s">
        <v>153</v>
      </c>
      <c r="AU249" s="265" t="s">
        <v>94</v>
      </c>
      <c r="AV249" s="13" t="s">
        <v>94</v>
      </c>
      <c r="AW249" s="13" t="s">
        <v>32</v>
      </c>
      <c r="AX249" s="13" t="s">
        <v>83</v>
      </c>
      <c r="AY249" s="265" t="s">
        <v>138</v>
      </c>
    </row>
    <row r="250" s="2" customFormat="1" ht="24.15" customHeight="1">
      <c r="A250" s="40"/>
      <c r="B250" s="41"/>
      <c r="C250" s="238" t="s">
        <v>321</v>
      </c>
      <c r="D250" s="238" t="s">
        <v>140</v>
      </c>
      <c r="E250" s="239" t="s">
        <v>322</v>
      </c>
      <c r="F250" s="240" t="s">
        <v>323</v>
      </c>
      <c r="G250" s="241" t="s">
        <v>324</v>
      </c>
      <c r="H250" s="242">
        <v>875.20000000000005</v>
      </c>
      <c r="I250" s="243"/>
      <c r="J250" s="244">
        <f>ROUND(I250*H250,2)</f>
        <v>0</v>
      </c>
      <c r="K250" s="245"/>
      <c r="L250" s="43"/>
      <c r="M250" s="246" t="s">
        <v>1</v>
      </c>
      <c r="N250" s="247" t="s">
        <v>43</v>
      </c>
      <c r="O250" s="93"/>
      <c r="P250" s="248">
        <f>O250*H250</f>
        <v>0</v>
      </c>
      <c r="Q250" s="248">
        <v>0</v>
      </c>
      <c r="R250" s="248">
        <f>Q250*H250</f>
        <v>0</v>
      </c>
      <c r="S250" s="248">
        <v>0</v>
      </c>
      <c r="T250" s="24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0" t="s">
        <v>144</v>
      </c>
      <c r="AT250" s="250" t="s">
        <v>140</v>
      </c>
      <c r="AU250" s="250" t="s">
        <v>94</v>
      </c>
      <c r="AY250" s="17" t="s">
        <v>138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7" t="s">
        <v>83</v>
      </c>
      <c r="BK250" s="140">
        <f>ROUND(I250*H250,2)</f>
        <v>0</v>
      </c>
      <c r="BL250" s="17" t="s">
        <v>144</v>
      </c>
      <c r="BM250" s="250" t="s">
        <v>325</v>
      </c>
    </row>
    <row r="251" s="2" customFormat="1">
      <c r="A251" s="40"/>
      <c r="B251" s="41"/>
      <c r="C251" s="42"/>
      <c r="D251" s="251" t="s">
        <v>146</v>
      </c>
      <c r="E251" s="42"/>
      <c r="F251" s="252" t="s">
        <v>326</v>
      </c>
      <c r="G251" s="42"/>
      <c r="H251" s="42"/>
      <c r="I251" s="207"/>
      <c r="J251" s="42"/>
      <c r="K251" s="42"/>
      <c r="L251" s="43"/>
      <c r="M251" s="253"/>
      <c r="N251" s="254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7" t="s">
        <v>146</v>
      </c>
      <c r="AU251" s="17" t="s">
        <v>94</v>
      </c>
    </row>
    <row r="252" s="13" customFormat="1">
      <c r="A252" s="13"/>
      <c r="B252" s="255"/>
      <c r="C252" s="256"/>
      <c r="D252" s="251" t="s">
        <v>153</v>
      </c>
      <c r="E252" s="257" t="s">
        <v>1</v>
      </c>
      <c r="F252" s="258" t="s">
        <v>327</v>
      </c>
      <c r="G252" s="256"/>
      <c r="H252" s="259">
        <v>875.20000000000005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5" t="s">
        <v>153</v>
      </c>
      <c r="AU252" s="265" t="s">
        <v>94</v>
      </c>
      <c r="AV252" s="13" t="s">
        <v>94</v>
      </c>
      <c r="AW252" s="13" t="s">
        <v>32</v>
      </c>
      <c r="AX252" s="13" t="s">
        <v>83</v>
      </c>
      <c r="AY252" s="265" t="s">
        <v>138</v>
      </c>
    </row>
    <row r="253" s="15" customFormat="1">
      <c r="A253" s="15"/>
      <c r="B253" s="277"/>
      <c r="C253" s="278"/>
      <c r="D253" s="251" t="s">
        <v>153</v>
      </c>
      <c r="E253" s="279" t="s">
        <v>1</v>
      </c>
      <c r="F253" s="280" t="s">
        <v>307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6" t="s">
        <v>153</v>
      </c>
      <c r="AU253" s="286" t="s">
        <v>94</v>
      </c>
      <c r="AV253" s="15" t="s">
        <v>83</v>
      </c>
      <c r="AW253" s="15" t="s">
        <v>32</v>
      </c>
      <c r="AX253" s="15" t="s">
        <v>78</v>
      </c>
      <c r="AY253" s="286" t="s">
        <v>138</v>
      </c>
    </row>
    <row r="254" s="2" customFormat="1" ht="24.15" customHeight="1">
      <c r="A254" s="40"/>
      <c r="B254" s="41"/>
      <c r="C254" s="238" t="s">
        <v>328</v>
      </c>
      <c r="D254" s="238" t="s">
        <v>140</v>
      </c>
      <c r="E254" s="239" t="s">
        <v>329</v>
      </c>
      <c r="F254" s="240" t="s">
        <v>330</v>
      </c>
      <c r="G254" s="241" t="s">
        <v>219</v>
      </c>
      <c r="H254" s="242">
        <v>1369.81</v>
      </c>
      <c r="I254" s="243"/>
      <c r="J254" s="244">
        <f>ROUND(I254*H254,2)</f>
        <v>0</v>
      </c>
      <c r="K254" s="245"/>
      <c r="L254" s="43"/>
      <c r="M254" s="246" t="s">
        <v>1</v>
      </c>
      <c r="N254" s="247" t="s">
        <v>43</v>
      </c>
      <c r="O254" s="93"/>
      <c r="P254" s="248">
        <f>O254*H254</f>
        <v>0</v>
      </c>
      <c r="Q254" s="248">
        <v>0</v>
      </c>
      <c r="R254" s="248">
        <f>Q254*H254</f>
        <v>0</v>
      </c>
      <c r="S254" s="248">
        <v>0</v>
      </c>
      <c r="T254" s="24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0" t="s">
        <v>144</v>
      </c>
      <c r="AT254" s="250" t="s">
        <v>140</v>
      </c>
      <c r="AU254" s="250" t="s">
        <v>94</v>
      </c>
      <c r="AY254" s="17" t="s">
        <v>138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7" t="s">
        <v>83</v>
      </c>
      <c r="BK254" s="140">
        <f>ROUND(I254*H254,2)</f>
        <v>0</v>
      </c>
      <c r="BL254" s="17" t="s">
        <v>144</v>
      </c>
      <c r="BM254" s="250" t="s">
        <v>331</v>
      </c>
    </row>
    <row r="255" s="2" customFormat="1">
      <c r="A255" s="40"/>
      <c r="B255" s="41"/>
      <c r="C255" s="42"/>
      <c r="D255" s="251" t="s">
        <v>146</v>
      </c>
      <c r="E255" s="42"/>
      <c r="F255" s="252" t="s">
        <v>332</v>
      </c>
      <c r="G255" s="42"/>
      <c r="H255" s="42"/>
      <c r="I255" s="207"/>
      <c r="J255" s="42"/>
      <c r="K255" s="42"/>
      <c r="L255" s="43"/>
      <c r="M255" s="253"/>
      <c r="N255" s="254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7" t="s">
        <v>146</v>
      </c>
      <c r="AU255" s="17" t="s">
        <v>94</v>
      </c>
    </row>
    <row r="256" s="13" customFormat="1">
      <c r="A256" s="13"/>
      <c r="B256" s="255"/>
      <c r="C256" s="256"/>
      <c r="D256" s="251" t="s">
        <v>153</v>
      </c>
      <c r="E256" s="257" t="s">
        <v>1</v>
      </c>
      <c r="F256" s="258" t="s">
        <v>333</v>
      </c>
      <c r="G256" s="256"/>
      <c r="H256" s="259">
        <v>137.214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5" t="s">
        <v>153</v>
      </c>
      <c r="AU256" s="265" t="s">
        <v>94</v>
      </c>
      <c r="AV256" s="13" t="s">
        <v>94</v>
      </c>
      <c r="AW256" s="13" t="s">
        <v>32</v>
      </c>
      <c r="AX256" s="13" t="s">
        <v>78</v>
      </c>
      <c r="AY256" s="265" t="s">
        <v>138</v>
      </c>
    </row>
    <row r="257" s="13" customFormat="1">
      <c r="A257" s="13"/>
      <c r="B257" s="255"/>
      <c r="C257" s="256"/>
      <c r="D257" s="251" t="s">
        <v>153</v>
      </c>
      <c r="E257" s="257" t="s">
        <v>1</v>
      </c>
      <c r="F257" s="258" t="s">
        <v>334</v>
      </c>
      <c r="G257" s="256"/>
      <c r="H257" s="259">
        <v>17.16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5" t="s">
        <v>153</v>
      </c>
      <c r="AU257" s="265" t="s">
        <v>94</v>
      </c>
      <c r="AV257" s="13" t="s">
        <v>94</v>
      </c>
      <c r="AW257" s="13" t="s">
        <v>32</v>
      </c>
      <c r="AX257" s="13" t="s">
        <v>78</v>
      </c>
      <c r="AY257" s="265" t="s">
        <v>138</v>
      </c>
    </row>
    <row r="258" s="13" customFormat="1">
      <c r="A258" s="13"/>
      <c r="B258" s="255"/>
      <c r="C258" s="256"/>
      <c r="D258" s="251" t="s">
        <v>153</v>
      </c>
      <c r="E258" s="257" t="s">
        <v>1</v>
      </c>
      <c r="F258" s="258" t="s">
        <v>335</v>
      </c>
      <c r="G258" s="256"/>
      <c r="H258" s="259">
        <v>62.816000000000002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5" t="s">
        <v>153</v>
      </c>
      <c r="AU258" s="265" t="s">
        <v>94</v>
      </c>
      <c r="AV258" s="13" t="s">
        <v>94</v>
      </c>
      <c r="AW258" s="13" t="s">
        <v>32</v>
      </c>
      <c r="AX258" s="13" t="s">
        <v>78</v>
      </c>
      <c r="AY258" s="265" t="s">
        <v>138</v>
      </c>
    </row>
    <row r="259" s="13" customFormat="1">
      <c r="A259" s="13"/>
      <c r="B259" s="255"/>
      <c r="C259" s="256"/>
      <c r="D259" s="251" t="s">
        <v>153</v>
      </c>
      <c r="E259" s="257" t="s">
        <v>1</v>
      </c>
      <c r="F259" s="258" t="s">
        <v>336</v>
      </c>
      <c r="G259" s="256"/>
      <c r="H259" s="259">
        <v>36.619999999999997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5" t="s">
        <v>153</v>
      </c>
      <c r="AU259" s="265" t="s">
        <v>94</v>
      </c>
      <c r="AV259" s="13" t="s">
        <v>94</v>
      </c>
      <c r="AW259" s="13" t="s">
        <v>32</v>
      </c>
      <c r="AX259" s="13" t="s">
        <v>78</v>
      </c>
      <c r="AY259" s="265" t="s">
        <v>138</v>
      </c>
    </row>
    <row r="260" s="13" customFormat="1">
      <c r="A260" s="13"/>
      <c r="B260" s="255"/>
      <c r="C260" s="256"/>
      <c r="D260" s="251" t="s">
        <v>153</v>
      </c>
      <c r="E260" s="257" t="s">
        <v>1</v>
      </c>
      <c r="F260" s="258" t="s">
        <v>337</v>
      </c>
      <c r="G260" s="256"/>
      <c r="H260" s="259">
        <v>1116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5" t="s">
        <v>153</v>
      </c>
      <c r="AU260" s="265" t="s">
        <v>94</v>
      </c>
      <c r="AV260" s="13" t="s">
        <v>94</v>
      </c>
      <c r="AW260" s="13" t="s">
        <v>32</v>
      </c>
      <c r="AX260" s="13" t="s">
        <v>78</v>
      </c>
      <c r="AY260" s="265" t="s">
        <v>138</v>
      </c>
    </row>
    <row r="261" s="14" customFormat="1">
      <c r="A261" s="14"/>
      <c r="B261" s="266"/>
      <c r="C261" s="267"/>
      <c r="D261" s="251" t="s">
        <v>153</v>
      </c>
      <c r="E261" s="268" t="s">
        <v>1</v>
      </c>
      <c r="F261" s="269" t="s">
        <v>166</v>
      </c>
      <c r="G261" s="267"/>
      <c r="H261" s="270">
        <v>1369.81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6" t="s">
        <v>153</v>
      </c>
      <c r="AU261" s="276" t="s">
        <v>94</v>
      </c>
      <c r="AV261" s="14" t="s">
        <v>144</v>
      </c>
      <c r="AW261" s="14" t="s">
        <v>32</v>
      </c>
      <c r="AX261" s="14" t="s">
        <v>83</v>
      </c>
      <c r="AY261" s="276" t="s">
        <v>138</v>
      </c>
    </row>
    <row r="262" s="2" customFormat="1" ht="14.4" customHeight="1">
      <c r="A262" s="40"/>
      <c r="B262" s="41"/>
      <c r="C262" s="287" t="s">
        <v>338</v>
      </c>
      <c r="D262" s="287" t="s">
        <v>339</v>
      </c>
      <c r="E262" s="288" t="s">
        <v>340</v>
      </c>
      <c r="F262" s="289" t="s">
        <v>341</v>
      </c>
      <c r="G262" s="290" t="s">
        <v>324</v>
      </c>
      <c r="H262" s="291">
        <v>212.98500000000001</v>
      </c>
      <c r="I262" s="292"/>
      <c r="J262" s="293">
        <f>ROUND(I262*H262,2)</f>
        <v>0</v>
      </c>
      <c r="K262" s="294"/>
      <c r="L262" s="295"/>
      <c r="M262" s="296" t="s">
        <v>1</v>
      </c>
      <c r="N262" s="297" t="s">
        <v>43</v>
      </c>
      <c r="O262" s="93"/>
      <c r="P262" s="248">
        <f>O262*H262</f>
        <v>0</v>
      </c>
      <c r="Q262" s="248">
        <v>1</v>
      </c>
      <c r="R262" s="248">
        <f>Q262*H262</f>
        <v>212.98500000000001</v>
      </c>
      <c r="S262" s="248">
        <v>0</v>
      </c>
      <c r="T262" s="24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0" t="s">
        <v>185</v>
      </c>
      <c r="AT262" s="250" t="s">
        <v>339</v>
      </c>
      <c r="AU262" s="250" t="s">
        <v>94</v>
      </c>
      <c r="AY262" s="17" t="s">
        <v>138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17" t="s">
        <v>83</v>
      </c>
      <c r="BK262" s="140">
        <f>ROUND(I262*H262,2)</f>
        <v>0</v>
      </c>
      <c r="BL262" s="17" t="s">
        <v>144</v>
      </c>
      <c r="BM262" s="250" t="s">
        <v>342</v>
      </c>
    </row>
    <row r="263" s="2" customFormat="1">
      <c r="A263" s="40"/>
      <c r="B263" s="41"/>
      <c r="C263" s="42"/>
      <c r="D263" s="251" t="s">
        <v>146</v>
      </c>
      <c r="E263" s="42"/>
      <c r="F263" s="252" t="s">
        <v>341</v>
      </c>
      <c r="G263" s="42"/>
      <c r="H263" s="42"/>
      <c r="I263" s="207"/>
      <c r="J263" s="42"/>
      <c r="K263" s="42"/>
      <c r="L263" s="43"/>
      <c r="M263" s="253"/>
      <c r="N263" s="254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7" t="s">
        <v>146</v>
      </c>
      <c r="AU263" s="17" t="s">
        <v>94</v>
      </c>
    </row>
    <row r="264" s="13" customFormat="1">
      <c r="A264" s="13"/>
      <c r="B264" s="255"/>
      <c r="C264" s="256"/>
      <c r="D264" s="251" t="s">
        <v>153</v>
      </c>
      <c r="E264" s="257" t="s">
        <v>1</v>
      </c>
      <c r="F264" s="258" t="s">
        <v>343</v>
      </c>
      <c r="G264" s="256"/>
      <c r="H264" s="259">
        <v>212.98500000000001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5" t="s">
        <v>153</v>
      </c>
      <c r="AU264" s="265" t="s">
        <v>94</v>
      </c>
      <c r="AV264" s="13" t="s">
        <v>94</v>
      </c>
      <c r="AW264" s="13" t="s">
        <v>32</v>
      </c>
      <c r="AX264" s="13" t="s">
        <v>83</v>
      </c>
      <c r="AY264" s="265" t="s">
        <v>138</v>
      </c>
    </row>
    <row r="265" s="15" customFormat="1">
      <c r="A265" s="15"/>
      <c r="B265" s="277"/>
      <c r="C265" s="278"/>
      <c r="D265" s="251" t="s">
        <v>153</v>
      </c>
      <c r="E265" s="279" t="s">
        <v>1</v>
      </c>
      <c r="F265" s="280" t="s">
        <v>344</v>
      </c>
      <c r="G265" s="278"/>
      <c r="H265" s="279" t="s">
        <v>1</v>
      </c>
      <c r="I265" s="281"/>
      <c r="J265" s="278"/>
      <c r="K265" s="278"/>
      <c r="L265" s="282"/>
      <c r="M265" s="283"/>
      <c r="N265" s="284"/>
      <c r="O265" s="284"/>
      <c r="P265" s="284"/>
      <c r="Q265" s="284"/>
      <c r="R265" s="284"/>
      <c r="S265" s="284"/>
      <c r="T265" s="28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6" t="s">
        <v>153</v>
      </c>
      <c r="AU265" s="286" t="s">
        <v>94</v>
      </c>
      <c r="AV265" s="15" t="s">
        <v>83</v>
      </c>
      <c r="AW265" s="15" t="s">
        <v>32</v>
      </c>
      <c r="AX265" s="15" t="s">
        <v>78</v>
      </c>
      <c r="AY265" s="286" t="s">
        <v>138</v>
      </c>
    </row>
    <row r="266" s="2" customFormat="1" ht="14.4" customHeight="1">
      <c r="A266" s="40"/>
      <c r="B266" s="41"/>
      <c r="C266" s="238" t="s">
        <v>345</v>
      </c>
      <c r="D266" s="238" t="s">
        <v>140</v>
      </c>
      <c r="E266" s="239" t="s">
        <v>346</v>
      </c>
      <c r="F266" s="240" t="s">
        <v>347</v>
      </c>
      <c r="G266" s="241" t="s">
        <v>143</v>
      </c>
      <c r="H266" s="242">
        <v>6</v>
      </c>
      <c r="I266" s="243"/>
      <c r="J266" s="244">
        <f>ROUND(I266*H266,2)</f>
        <v>0</v>
      </c>
      <c r="K266" s="245"/>
      <c r="L266" s="43"/>
      <c r="M266" s="246" t="s">
        <v>1</v>
      </c>
      <c r="N266" s="247" t="s">
        <v>43</v>
      </c>
      <c r="O266" s="93"/>
      <c r="P266" s="248">
        <f>O266*H266</f>
        <v>0</v>
      </c>
      <c r="Q266" s="248">
        <v>0</v>
      </c>
      <c r="R266" s="248">
        <f>Q266*H266</f>
        <v>0</v>
      </c>
      <c r="S266" s="248">
        <v>0</v>
      </c>
      <c r="T266" s="24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0" t="s">
        <v>144</v>
      </c>
      <c r="AT266" s="250" t="s">
        <v>140</v>
      </c>
      <c r="AU266" s="250" t="s">
        <v>94</v>
      </c>
      <c r="AY266" s="17" t="s">
        <v>138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83</v>
      </c>
      <c r="BK266" s="140">
        <f>ROUND(I266*H266,2)</f>
        <v>0</v>
      </c>
      <c r="BL266" s="17" t="s">
        <v>144</v>
      </c>
      <c r="BM266" s="250" t="s">
        <v>348</v>
      </c>
    </row>
    <row r="267" s="2" customFormat="1">
      <c r="A267" s="40"/>
      <c r="B267" s="41"/>
      <c r="C267" s="42"/>
      <c r="D267" s="251" t="s">
        <v>146</v>
      </c>
      <c r="E267" s="42"/>
      <c r="F267" s="252" t="s">
        <v>349</v>
      </c>
      <c r="G267" s="42"/>
      <c r="H267" s="42"/>
      <c r="I267" s="207"/>
      <c r="J267" s="42"/>
      <c r="K267" s="42"/>
      <c r="L267" s="43"/>
      <c r="M267" s="253"/>
      <c r="N267" s="254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7" t="s">
        <v>146</v>
      </c>
      <c r="AU267" s="17" t="s">
        <v>94</v>
      </c>
    </row>
    <row r="268" s="2" customFormat="1" ht="24.15" customHeight="1">
      <c r="A268" s="40"/>
      <c r="B268" s="41"/>
      <c r="C268" s="238" t="s">
        <v>350</v>
      </c>
      <c r="D268" s="238" t="s">
        <v>140</v>
      </c>
      <c r="E268" s="239" t="s">
        <v>351</v>
      </c>
      <c r="F268" s="240" t="s">
        <v>352</v>
      </c>
      <c r="G268" s="241" t="s">
        <v>219</v>
      </c>
      <c r="H268" s="242">
        <v>63.085000000000001</v>
      </c>
      <c r="I268" s="243"/>
      <c r="J268" s="244">
        <f>ROUND(I268*H268,2)</f>
        <v>0</v>
      </c>
      <c r="K268" s="245"/>
      <c r="L268" s="43"/>
      <c r="M268" s="246" t="s">
        <v>1</v>
      </c>
      <c r="N268" s="247" t="s">
        <v>43</v>
      </c>
      <c r="O268" s="93"/>
      <c r="P268" s="248">
        <f>O268*H268</f>
        <v>0</v>
      </c>
      <c r="Q268" s="248">
        <v>0</v>
      </c>
      <c r="R268" s="248">
        <f>Q268*H268</f>
        <v>0</v>
      </c>
      <c r="S268" s="248">
        <v>0</v>
      </c>
      <c r="T268" s="24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50" t="s">
        <v>144</v>
      </c>
      <c r="AT268" s="250" t="s">
        <v>140</v>
      </c>
      <c r="AU268" s="250" t="s">
        <v>94</v>
      </c>
      <c r="AY268" s="17" t="s">
        <v>138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83</v>
      </c>
      <c r="BK268" s="140">
        <f>ROUND(I268*H268,2)</f>
        <v>0</v>
      </c>
      <c r="BL268" s="17" t="s">
        <v>144</v>
      </c>
      <c r="BM268" s="250" t="s">
        <v>353</v>
      </c>
    </row>
    <row r="269" s="2" customFormat="1">
      <c r="A269" s="40"/>
      <c r="B269" s="41"/>
      <c r="C269" s="42"/>
      <c r="D269" s="251" t="s">
        <v>146</v>
      </c>
      <c r="E269" s="42"/>
      <c r="F269" s="252" t="s">
        <v>354</v>
      </c>
      <c r="G269" s="42"/>
      <c r="H269" s="42"/>
      <c r="I269" s="207"/>
      <c r="J269" s="42"/>
      <c r="K269" s="42"/>
      <c r="L269" s="43"/>
      <c r="M269" s="253"/>
      <c r="N269" s="254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7" t="s">
        <v>146</v>
      </c>
      <c r="AU269" s="17" t="s">
        <v>94</v>
      </c>
    </row>
    <row r="270" s="13" customFormat="1">
      <c r="A270" s="13"/>
      <c r="B270" s="255"/>
      <c r="C270" s="256"/>
      <c r="D270" s="251" t="s">
        <v>153</v>
      </c>
      <c r="E270" s="257" t="s">
        <v>1</v>
      </c>
      <c r="F270" s="258" t="s">
        <v>355</v>
      </c>
      <c r="G270" s="256"/>
      <c r="H270" s="259">
        <v>40.039999999999999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5" t="s">
        <v>153</v>
      </c>
      <c r="AU270" s="265" t="s">
        <v>94</v>
      </c>
      <c r="AV270" s="13" t="s">
        <v>94</v>
      </c>
      <c r="AW270" s="13" t="s">
        <v>32</v>
      </c>
      <c r="AX270" s="13" t="s">
        <v>78</v>
      </c>
      <c r="AY270" s="265" t="s">
        <v>138</v>
      </c>
    </row>
    <row r="271" s="13" customFormat="1">
      <c r="A271" s="13"/>
      <c r="B271" s="255"/>
      <c r="C271" s="256"/>
      <c r="D271" s="251" t="s">
        <v>153</v>
      </c>
      <c r="E271" s="257" t="s">
        <v>1</v>
      </c>
      <c r="F271" s="258" t="s">
        <v>356</v>
      </c>
      <c r="G271" s="256"/>
      <c r="H271" s="259">
        <v>15.51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5" t="s">
        <v>153</v>
      </c>
      <c r="AU271" s="265" t="s">
        <v>94</v>
      </c>
      <c r="AV271" s="13" t="s">
        <v>94</v>
      </c>
      <c r="AW271" s="13" t="s">
        <v>32</v>
      </c>
      <c r="AX271" s="13" t="s">
        <v>78</v>
      </c>
      <c r="AY271" s="265" t="s">
        <v>138</v>
      </c>
    </row>
    <row r="272" s="13" customFormat="1">
      <c r="A272" s="13"/>
      <c r="B272" s="255"/>
      <c r="C272" s="256"/>
      <c r="D272" s="251" t="s">
        <v>153</v>
      </c>
      <c r="E272" s="257" t="s">
        <v>1</v>
      </c>
      <c r="F272" s="258" t="s">
        <v>357</v>
      </c>
      <c r="G272" s="256"/>
      <c r="H272" s="259">
        <v>7.5350000000000001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5" t="s">
        <v>153</v>
      </c>
      <c r="AU272" s="265" t="s">
        <v>94</v>
      </c>
      <c r="AV272" s="13" t="s">
        <v>94</v>
      </c>
      <c r="AW272" s="13" t="s">
        <v>32</v>
      </c>
      <c r="AX272" s="13" t="s">
        <v>78</v>
      </c>
      <c r="AY272" s="265" t="s">
        <v>138</v>
      </c>
    </row>
    <row r="273" s="14" customFormat="1">
      <c r="A273" s="14"/>
      <c r="B273" s="266"/>
      <c r="C273" s="267"/>
      <c r="D273" s="251" t="s">
        <v>153</v>
      </c>
      <c r="E273" s="268" t="s">
        <v>1</v>
      </c>
      <c r="F273" s="269" t="s">
        <v>166</v>
      </c>
      <c r="G273" s="267"/>
      <c r="H273" s="270">
        <v>63.084999999999994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6" t="s">
        <v>153</v>
      </c>
      <c r="AU273" s="276" t="s">
        <v>94</v>
      </c>
      <c r="AV273" s="14" t="s">
        <v>144</v>
      </c>
      <c r="AW273" s="14" t="s">
        <v>32</v>
      </c>
      <c r="AX273" s="14" t="s">
        <v>83</v>
      </c>
      <c r="AY273" s="276" t="s">
        <v>138</v>
      </c>
    </row>
    <row r="274" s="2" customFormat="1" ht="14.4" customHeight="1">
      <c r="A274" s="40"/>
      <c r="B274" s="41"/>
      <c r="C274" s="287" t="s">
        <v>358</v>
      </c>
      <c r="D274" s="287" t="s">
        <v>339</v>
      </c>
      <c r="E274" s="288" t="s">
        <v>359</v>
      </c>
      <c r="F274" s="289" t="s">
        <v>360</v>
      </c>
      <c r="G274" s="290" t="s">
        <v>324</v>
      </c>
      <c r="H274" s="291">
        <v>113.553</v>
      </c>
      <c r="I274" s="292"/>
      <c r="J274" s="293">
        <f>ROUND(I274*H274,2)</f>
        <v>0</v>
      </c>
      <c r="K274" s="294"/>
      <c r="L274" s="295"/>
      <c r="M274" s="296" t="s">
        <v>1</v>
      </c>
      <c r="N274" s="297" t="s">
        <v>43</v>
      </c>
      <c r="O274" s="93"/>
      <c r="P274" s="248">
        <f>O274*H274</f>
        <v>0</v>
      </c>
      <c r="Q274" s="248">
        <v>1</v>
      </c>
      <c r="R274" s="248">
        <f>Q274*H274</f>
        <v>113.553</v>
      </c>
      <c r="S274" s="248">
        <v>0</v>
      </c>
      <c r="T274" s="24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0" t="s">
        <v>185</v>
      </c>
      <c r="AT274" s="250" t="s">
        <v>339</v>
      </c>
      <c r="AU274" s="250" t="s">
        <v>94</v>
      </c>
      <c r="AY274" s="17" t="s">
        <v>138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7" t="s">
        <v>83</v>
      </c>
      <c r="BK274" s="140">
        <f>ROUND(I274*H274,2)</f>
        <v>0</v>
      </c>
      <c r="BL274" s="17" t="s">
        <v>144</v>
      </c>
      <c r="BM274" s="250" t="s">
        <v>361</v>
      </c>
    </row>
    <row r="275" s="2" customFormat="1">
      <c r="A275" s="40"/>
      <c r="B275" s="41"/>
      <c r="C275" s="42"/>
      <c r="D275" s="251" t="s">
        <v>146</v>
      </c>
      <c r="E275" s="42"/>
      <c r="F275" s="252" t="s">
        <v>362</v>
      </c>
      <c r="G275" s="42"/>
      <c r="H275" s="42"/>
      <c r="I275" s="207"/>
      <c r="J275" s="42"/>
      <c r="K275" s="42"/>
      <c r="L275" s="43"/>
      <c r="M275" s="253"/>
      <c r="N275" s="254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7" t="s">
        <v>146</v>
      </c>
      <c r="AU275" s="17" t="s">
        <v>94</v>
      </c>
    </row>
    <row r="276" s="13" customFormat="1">
      <c r="A276" s="13"/>
      <c r="B276" s="255"/>
      <c r="C276" s="256"/>
      <c r="D276" s="251" t="s">
        <v>153</v>
      </c>
      <c r="E276" s="257" t="s">
        <v>1</v>
      </c>
      <c r="F276" s="258" t="s">
        <v>363</v>
      </c>
      <c r="G276" s="256"/>
      <c r="H276" s="259">
        <v>113.553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5" t="s">
        <v>153</v>
      </c>
      <c r="AU276" s="265" t="s">
        <v>94</v>
      </c>
      <c r="AV276" s="13" t="s">
        <v>94</v>
      </c>
      <c r="AW276" s="13" t="s">
        <v>32</v>
      </c>
      <c r="AX276" s="13" t="s">
        <v>83</v>
      </c>
      <c r="AY276" s="265" t="s">
        <v>138</v>
      </c>
    </row>
    <row r="277" s="12" customFormat="1" ht="22.8" customHeight="1">
      <c r="A277" s="12"/>
      <c r="B277" s="222"/>
      <c r="C277" s="223"/>
      <c r="D277" s="224" t="s">
        <v>77</v>
      </c>
      <c r="E277" s="236" t="s">
        <v>94</v>
      </c>
      <c r="F277" s="236" t="s">
        <v>364</v>
      </c>
      <c r="G277" s="223"/>
      <c r="H277" s="223"/>
      <c r="I277" s="226"/>
      <c r="J277" s="237">
        <f>BK277</f>
        <v>0</v>
      </c>
      <c r="K277" s="223"/>
      <c r="L277" s="228"/>
      <c r="M277" s="229"/>
      <c r="N277" s="230"/>
      <c r="O277" s="230"/>
      <c r="P277" s="231">
        <f>SUM(P278:P279)</f>
        <v>0</v>
      </c>
      <c r="Q277" s="230"/>
      <c r="R277" s="231">
        <f>SUM(R278:R279)</f>
        <v>11.785415</v>
      </c>
      <c r="S277" s="230"/>
      <c r="T277" s="23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3" t="s">
        <v>83</v>
      </c>
      <c r="AT277" s="234" t="s">
        <v>77</v>
      </c>
      <c r="AU277" s="234" t="s">
        <v>83</v>
      </c>
      <c r="AY277" s="233" t="s">
        <v>138</v>
      </c>
      <c r="BK277" s="235">
        <f>SUM(BK278:BK279)</f>
        <v>0</v>
      </c>
    </row>
    <row r="278" s="2" customFormat="1" ht="24.15" customHeight="1">
      <c r="A278" s="40"/>
      <c r="B278" s="41"/>
      <c r="C278" s="238" t="s">
        <v>365</v>
      </c>
      <c r="D278" s="238" t="s">
        <v>140</v>
      </c>
      <c r="E278" s="239" t="s">
        <v>366</v>
      </c>
      <c r="F278" s="240" t="s">
        <v>367</v>
      </c>
      <c r="G278" s="241" t="s">
        <v>182</v>
      </c>
      <c r="H278" s="242">
        <v>65.5</v>
      </c>
      <c r="I278" s="243"/>
      <c r="J278" s="244">
        <f>ROUND(I278*H278,2)</f>
        <v>0</v>
      </c>
      <c r="K278" s="245"/>
      <c r="L278" s="43"/>
      <c r="M278" s="246" t="s">
        <v>1</v>
      </c>
      <c r="N278" s="247" t="s">
        <v>43</v>
      </c>
      <c r="O278" s="93"/>
      <c r="P278" s="248">
        <f>O278*H278</f>
        <v>0</v>
      </c>
      <c r="Q278" s="248">
        <v>0.17993000000000001</v>
      </c>
      <c r="R278" s="248">
        <f>Q278*H278</f>
        <v>11.785415</v>
      </c>
      <c r="S278" s="248">
        <v>0</v>
      </c>
      <c r="T278" s="24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50" t="s">
        <v>144</v>
      </c>
      <c r="AT278" s="250" t="s">
        <v>140</v>
      </c>
      <c r="AU278" s="250" t="s">
        <v>94</v>
      </c>
      <c r="AY278" s="17" t="s">
        <v>138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7" t="s">
        <v>83</v>
      </c>
      <c r="BK278" s="140">
        <f>ROUND(I278*H278,2)</f>
        <v>0</v>
      </c>
      <c r="BL278" s="17" t="s">
        <v>144</v>
      </c>
      <c r="BM278" s="250" t="s">
        <v>368</v>
      </c>
    </row>
    <row r="279" s="2" customFormat="1">
      <c r="A279" s="40"/>
      <c r="B279" s="41"/>
      <c r="C279" s="42"/>
      <c r="D279" s="251" t="s">
        <v>146</v>
      </c>
      <c r="E279" s="42"/>
      <c r="F279" s="252" t="s">
        <v>369</v>
      </c>
      <c r="G279" s="42"/>
      <c r="H279" s="42"/>
      <c r="I279" s="207"/>
      <c r="J279" s="42"/>
      <c r="K279" s="42"/>
      <c r="L279" s="43"/>
      <c r="M279" s="253"/>
      <c r="N279" s="254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7" t="s">
        <v>146</v>
      </c>
      <c r="AU279" s="17" t="s">
        <v>94</v>
      </c>
    </row>
    <row r="280" s="12" customFormat="1" ht="22.8" customHeight="1">
      <c r="A280" s="12"/>
      <c r="B280" s="222"/>
      <c r="C280" s="223"/>
      <c r="D280" s="224" t="s">
        <v>77</v>
      </c>
      <c r="E280" s="236" t="s">
        <v>155</v>
      </c>
      <c r="F280" s="236" t="s">
        <v>370</v>
      </c>
      <c r="G280" s="223"/>
      <c r="H280" s="223"/>
      <c r="I280" s="226"/>
      <c r="J280" s="237">
        <f>BK280</f>
        <v>0</v>
      </c>
      <c r="K280" s="223"/>
      <c r="L280" s="228"/>
      <c r="M280" s="229"/>
      <c r="N280" s="230"/>
      <c r="O280" s="230"/>
      <c r="P280" s="231">
        <f>SUM(P281:P283)</f>
        <v>0</v>
      </c>
      <c r="Q280" s="230"/>
      <c r="R280" s="231">
        <f>SUM(R281:R283)</f>
        <v>0</v>
      </c>
      <c r="S280" s="230"/>
      <c r="T280" s="232">
        <f>SUM(T281:T283)</f>
        <v>5.8278000000000008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3" t="s">
        <v>83</v>
      </c>
      <c r="AT280" s="234" t="s">
        <v>77</v>
      </c>
      <c r="AU280" s="234" t="s">
        <v>83</v>
      </c>
      <c r="AY280" s="233" t="s">
        <v>138</v>
      </c>
      <c r="BK280" s="235">
        <f>SUM(BK281:BK283)</f>
        <v>0</v>
      </c>
    </row>
    <row r="281" s="2" customFormat="1" ht="14.4" customHeight="1">
      <c r="A281" s="40"/>
      <c r="B281" s="41"/>
      <c r="C281" s="238" t="s">
        <v>371</v>
      </c>
      <c r="D281" s="238" t="s">
        <v>140</v>
      </c>
      <c r="E281" s="239" t="s">
        <v>372</v>
      </c>
      <c r="F281" s="240" t="s">
        <v>373</v>
      </c>
      <c r="G281" s="241" t="s">
        <v>219</v>
      </c>
      <c r="H281" s="242">
        <v>2.649</v>
      </c>
      <c r="I281" s="243"/>
      <c r="J281" s="244">
        <f>ROUND(I281*H281,2)</f>
        <v>0</v>
      </c>
      <c r="K281" s="245"/>
      <c r="L281" s="43"/>
      <c r="M281" s="246" t="s">
        <v>1</v>
      </c>
      <c r="N281" s="247" t="s">
        <v>43</v>
      </c>
      <c r="O281" s="93"/>
      <c r="P281" s="248">
        <f>O281*H281</f>
        <v>0</v>
      </c>
      <c r="Q281" s="248">
        <v>0</v>
      </c>
      <c r="R281" s="248">
        <f>Q281*H281</f>
        <v>0</v>
      </c>
      <c r="S281" s="248">
        <v>2.2000000000000002</v>
      </c>
      <c r="T281" s="249">
        <f>S281*H281</f>
        <v>5.8278000000000008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50" t="s">
        <v>144</v>
      </c>
      <c r="AT281" s="250" t="s">
        <v>140</v>
      </c>
      <c r="AU281" s="250" t="s">
        <v>94</v>
      </c>
      <c r="AY281" s="17" t="s">
        <v>138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7" t="s">
        <v>83</v>
      </c>
      <c r="BK281" s="140">
        <f>ROUND(I281*H281,2)</f>
        <v>0</v>
      </c>
      <c r="BL281" s="17" t="s">
        <v>144</v>
      </c>
      <c r="BM281" s="250" t="s">
        <v>374</v>
      </c>
    </row>
    <row r="282" s="2" customFormat="1">
      <c r="A282" s="40"/>
      <c r="B282" s="41"/>
      <c r="C282" s="42"/>
      <c r="D282" s="251" t="s">
        <v>146</v>
      </c>
      <c r="E282" s="42"/>
      <c r="F282" s="252" t="s">
        <v>375</v>
      </c>
      <c r="G282" s="42"/>
      <c r="H282" s="42"/>
      <c r="I282" s="207"/>
      <c r="J282" s="42"/>
      <c r="K282" s="42"/>
      <c r="L282" s="43"/>
      <c r="M282" s="253"/>
      <c r="N282" s="254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7" t="s">
        <v>146</v>
      </c>
      <c r="AU282" s="17" t="s">
        <v>94</v>
      </c>
    </row>
    <row r="283" s="13" customFormat="1">
      <c r="A283" s="13"/>
      <c r="B283" s="255"/>
      <c r="C283" s="256"/>
      <c r="D283" s="251" t="s">
        <v>153</v>
      </c>
      <c r="E283" s="257" t="s">
        <v>1</v>
      </c>
      <c r="F283" s="258" t="s">
        <v>376</v>
      </c>
      <c r="G283" s="256"/>
      <c r="H283" s="259">
        <v>2.649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5" t="s">
        <v>153</v>
      </c>
      <c r="AU283" s="265" t="s">
        <v>94</v>
      </c>
      <c r="AV283" s="13" t="s">
        <v>94</v>
      </c>
      <c r="AW283" s="13" t="s">
        <v>32</v>
      </c>
      <c r="AX283" s="13" t="s">
        <v>83</v>
      </c>
      <c r="AY283" s="265" t="s">
        <v>138</v>
      </c>
    </row>
    <row r="284" s="12" customFormat="1" ht="22.8" customHeight="1">
      <c r="A284" s="12"/>
      <c r="B284" s="222"/>
      <c r="C284" s="223"/>
      <c r="D284" s="224" t="s">
        <v>77</v>
      </c>
      <c r="E284" s="236" t="s">
        <v>144</v>
      </c>
      <c r="F284" s="236" t="s">
        <v>377</v>
      </c>
      <c r="G284" s="223"/>
      <c r="H284" s="223"/>
      <c r="I284" s="226"/>
      <c r="J284" s="237">
        <f>BK284</f>
        <v>0</v>
      </c>
      <c r="K284" s="223"/>
      <c r="L284" s="228"/>
      <c r="M284" s="229"/>
      <c r="N284" s="230"/>
      <c r="O284" s="230"/>
      <c r="P284" s="231">
        <f>SUM(P285:P316)</f>
        <v>0</v>
      </c>
      <c r="Q284" s="230"/>
      <c r="R284" s="231">
        <f>SUM(R285:R316)</f>
        <v>1.2166578000000001</v>
      </c>
      <c r="S284" s="230"/>
      <c r="T284" s="232">
        <f>SUM(T285:T316)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3" t="s">
        <v>83</v>
      </c>
      <c r="AT284" s="234" t="s">
        <v>77</v>
      </c>
      <c r="AU284" s="234" t="s">
        <v>83</v>
      </c>
      <c r="AY284" s="233" t="s">
        <v>138</v>
      </c>
      <c r="BK284" s="235">
        <f>SUM(BK285:BK316)</f>
        <v>0</v>
      </c>
    </row>
    <row r="285" s="2" customFormat="1" ht="14.4" customHeight="1">
      <c r="A285" s="40"/>
      <c r="B285" s="41"/>
      <c r="C285" s="238" t="s">
        <v>378</v>
      </c>
      <c r="D285" s="238" t="s">
        <v>140</v>
      </c>
      <c r="E285" s="239" t="s">
        <v>379</v>
      </c>
      <c r="F285" s="240" t="s">
        <v>380</v>
      </c>
      <c r="G285" s="241" t="s">
        <v>219</v>
      </c>
      <c r="H285" s="242">
        <v>27.120000000000001</v>
      </c>
      <c r="I285" s="243"/>
      <c r="J285" s="244">
        <f>ROUND(I285*H285,2)</f>
        <v>0</v>
      </c>
      <c r="K285" s="245"/>
      <c r="L285" s="43"/>
      <c r="M285" s="246" t="s">
        <v>1</v>
      </c>
      <c r="N285" s="247" t="s">
        <v>43</v>
      </c>
      <c r="O285" s="93"/>
      <c r="P285" s="248">
        <f>O285*H285</f>
        <v>0</v>
      </c>
      <c r="Q285" s="248">
        <v>0</v>
      </c>
      <c r="R285" s="248">
        <f>Q285*H285</f>
        <v>0</v>
      </c>
      <c r="S285" s="248">
        <v>0</v>
      </c>
      <c r="T285" s="24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50" t="s">
        <v>144</v>
      </c>
      <c r="AT285" s="250" t="s">
        <v>140</v>
      </c>
      <c r="AU285" s="250" t="s">
        <v>94</v>
      </c>
      <c r="AY285" s="17" t="s">
        <v>138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83</v>
      </c>
      <c r="BK285" s="140">
        <f>ROUND(I285*H285,2)</f>
        <v>0</v>
      </c>
      <c r="BL285" s="17" t="s">
        <v>144</v>
      </c>
      <c r="BM285" s="250" t="s">
        <v>381</v>
      </c>
    </row>
    <row r="286" s="2" customFormat="1">
      <c r="A286" s="40"/>
      <c r="B286" s="41"/>
      <c r="C286" s="42"/>
      <c r="D286" s="251" t="s">
        <v>146</v>
      </c>
      <c r="E286" s="42"/>
      <c r="F286" s="252" t="s">
        <v>382</v>
      </c>
      <c r="G286" s="42"/>
      <c r="H286" s="42"/>
      <c r="I286" s="207"/>
      <c r="J286" s="42"/>
      <c r="K286" s="42"/>
      <c r="L286" s="43"/>
      <c r="M286" s="253"/>
      <c r="N286" s="254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7" t="s">
        <v>146</v>
      </c>
      <c r="AU286" s="17" t="s">
        <v>94</v>
      </c>
    </row>
    <row r="287" s="13" customFormat="1">
      <c r="A287" s="13"/>
      <c r="B287" s="255"/>
      <c r="C287" s="256"/>
      <c r="D287" s="251" t="s">
        <v>153</v>
      </c>
      <c r="E287" s="257" t="s">
        <v>1</v>
      </c>
      <c r="F287" s="258" t="s">
        <v>383</v>
      </c>
      <c r="G287" s="256"/>
      <c r="H287" s="259">
        <v>27.120000000000001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5" t="s">
        <v>153</v>
      </c>
      <c r="AU287" s="265" t="s">
        <v>94</v>
      </c>
      <c r="AV287" s="13" t="s">
        <v>94</v>
      </c>
      <c r="AW287" s="13" t="s">
        <v>32</v>
      </c>
      <c r="AX287" s="13" t="s">
        <v>83</v>
      </c>
      <c r="AY287" s="265" t="s">
        <v>138</v>
      </c>
    </row>
    <row r="288" s="2" customFormat="1" ht="14.4" customHeight="1">
      <c r="A288" s="40"/>
      <c r="B288" s="41"/>
      <c r="C288" s="238" t="s">
        <v>384</v>
      </c>
      <c r="D288" s="238" t="s">
        <v>140</v>
      </c>
      <c r="E288" s="239" t="s">
        <v>385</v>
      </c>
      <c r="F288" s="240" t="s">
        <v>386</v>
      </c>
      <c r="G288" s="241" t="s">
        <v>219</v>
      </c>
      <c r="H288" s="242">
        <v>9.8119999999999994</v>
      </c>
      <c r="I288" s="243"/>
      <c r="J288" s="244">
        <f>ROUND(I288*H288,2)</f>
        <v>0</v>
      </c>
      <c r="K288" s="245"/>
      <c r="L288" s="43"/>
      <c r="M288" s="246" t="s">
        <v>1</v>
      </c>
      <c r="N288" s="247" t="s">
        <v>43</v>
      </c>
      <c r="O288" s="93"/>
      <c r="P288" s="248">
        <f>O288*H288</f>
        <v>0</v>
      </c>
      <c r="Q288" s="248">
        <v>0</v>
      </c>
      <c r="R288" s="248">
        <f>Q288*H288</f>
        <v>0</v>
      </c>
      <c r="S288" s="248">
        <v>0</v>
      </c>
      <c r="T288" s="24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50" t="s">
        <v>144</v>
      </c>
      <c r="AT288" s="250" t="s">
        <v>140</v>
      </c>
      <c r="AU288" s="250" t="s">
        <v>94</v>
      </c>
      <c r="AY288" s="17" t="s">
        <v>138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7" t="s">
        <v>83</v>
      </c>
      <c r="BK288" s="140">
        <f>ROUND(I288*H288,2)</f>
        <v>0</v>
      </c>
      <c r="BL288" s="17" t="s">
        <v>144</v>
      </c>
      <c r="BM288" s="250" t="s">
        <v>387</v>
      </c>
    </row>
    <row r="289" s="2" customFormat="1">
      <c r="A289" s="40"/>
      <c r="B289" s="41"/>
      <c r="C289" s="42"/>
      <c r="D289" s="251" t="s">
        <v>146</v>
      </c>
      <c r="E289" s="42"/>
      <c r="F289" s="252" t="s">
        <v>388</v>
      </c>
      <c r="G289" s="42"/>
      <c r="H289" s="42"/>
      <c r="I289" s="207"/>
      <c r="J289" s="42"/>
      <c r="K289" s="42"/>
      <c r="L289" s="43"/>
      <c r="M289" s="253"/>
      <c r="N289" s="254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7" t="s">
        <v>146</v>
      </c>
      <c r="AU289" s="17" t="s">
        <v>94</v>
      </c>
    </row>
    <row r="290" s="13" customFormat="1">
      <c r="A290" s="13"/>
      <c r="B290" s="255"/>
      <c r="C290" s="256"/>
      <c r="D290" s="251" t="s">
        <v>153</v>
      </c>
      <c r="E290" s="257" t="s">
        <v>1</v>
      </c>
      <c r="F290" s="258" t="s">
        <v>389</v>
      </c>
      <c r="G290" s="256"/>
      <c r="H290" s="259">
        <v>5.7199999999999998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5" t="s">
        <v>153</v>
      </c>
      <c r="AU290" s="265" t="s">
        <v>94</v>
      </c>
      <c r="AV290" s="13" t="s">
        <v>94</v>
      </c>
      <c r="AW290" s="13" t="s">
        <v>32</v>
      </c>
      <c r="AX290" s="13" t="s">
        <v>78</v>
      </c>
      <c r="AY290" s="265" t="s">
        <v>138</v>
      </c>
    </row>
    <row r="291" s="13" customFormat="1">
      <c r="A291" s="13"/>
      <c r="B291" s="255"/>
      <c r="C291" s="256"/>
      <c r="D291" s="251" t="s">
        <v>153</v>
      </c>
      <c r="E291" s="257" t="s">
        <v>1</v>
      </c>
      <c r="F291" s="258" t="s">
        <v>390</v>
      </c>
      <c r="G291" s="256"/>
      <c r="H291" s="259">
        <v>2.585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5" t="s">
        <v>153</v>
      </c>
      <c r="AU291" s="265" t="s">
        <v>94</v>
      </c>
      <c r="AV291" s="13" t="s">
        <v>94</v>
      </c>
      <c r="AW291" s="13" t="s">
        <v>32</v>
      </c>
      <c r="AX291" s="13" t="s">
        <v>78</v>
      </c>
      <c r="AY291" s="265" t="s">
        <v>138</v>
      </c>
    </row>
    <row r="292" s="13" customFormat="1">
      <c r="A292" s="13"/>
      <c r="B292" s="255"/>
      <c r="C292" s="256"/>
      <c r="D292" s="251" t="s">
        <v>153</v>
      </c>
      <c r="E292" s="257" t="s">
        <v>1</v>
      </c>
      <c r="F292" s="258" t="s">
        <v>391</v>
      </c>
      <c r="G292" s="256"/>
      <c r="H292" s="259">
        <v>1.5069999999999999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5" t="s">
        <v>153</v>
      </c>
      <c r="AU292" s="265" t="s">
        <v>94</v>
      </c>
      <c r="AV292" s="13" t="s">
        <v>94</v>
      </c>
      <c r="AW292" s="13" t="s">
        <v>32</v>
      </c>
      <c r="AX292" s="13" t="s">
        <v>78</v>
      </c>
      <c r="AY292" s="265" t="s">
        <v>138</v>
      </c>
    </row>
    <row r="293" s="14" customFormat="1">
      <c r="A293" s="14"/>
      <c r="B293" s="266"/>
      <c r="C293" s="267"/>
      <c r="D293" s="251" t="s">
        <v>153</v>
      </c>
      <c r="E293" s="268" t="s">
        <v>1</v>
      </c>
      <c r="F293" s="269" t="s">
        <v>166</v>
      </c>
      <c r="G293" s="267"/>
      <c r="H293" s="270">
        <v>9.8119999999999994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6" t="s">
        <v>153</v>
      </c>
      <c r="AU293" s="276" t="s">
        <v>94</v>
      </c>
      <c r="AV293" s="14" t="s">
        <v>144</v>
      </c>
      <c r="AW293" s="14" t="s">
        <v>32</v>
      </c>
      <c r="AX293" s="14" t="s">
        <v>83</v>
      </c>
      <c r="AY293" s="276" t="s">
        <v>138</v>
      </c>
    </row>
    <row r="294" s="2" customFormat="1" ht="14.4" customHeight="1">
      <c r="A294" s="40"/>
      <c r="B294" s="41"/>
      <c r="C294" s="238" t="s">
        <v>392</v>
      </c>
      <c r="D294" s="238" t="s">
        <v>140</v>
      </c>
      <c r="E294" s="239" t="s">
        <v>393</v>
      </c>
      <c r="F294" s="240" t="s">
        <v>394</v>
      </c>
      <c r="G294" s="241" t="s">
        <v>143</v>
      </c>
      <c r="H294" s="242">
        <v>12</v>
      </c>
      <c r="I294" s="243"/>
      <c r="J294" s="244">
        <f>ROUND(I294*H294,2)</f>
        <v>0</v>
      </c>
      <c r="K294" s="245"/>
      <c r="L294" s="43"/>
      <c r="M294" s="246" t="s">
        <v>1</v>
      </c>
      <c r="N294" s="247" t="s">
        <v>43</v>
      </c>
      <c r="O294" s="93"/>
      <c r="P294" s="248">
        <f>O294*H294</f>
        <v>0</v>
      </c>
      <c r="Q294" s="248">
        <v>0.0066</v>
      </c>
      <c r="R294" s="248">
        <f>Q294*H294</f>
        <v>0.079199999999999993</v>
      </c>
      <c r="S294" s="248">
        <v>0</v>
      </c>
      <c r="T294" s="24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50" t="s">
        <v>144</v>
      </c>
      <c r="AT294" s="250" t="s">
        <v>140</v>
      </c>
      <c r="AU294" s="250" t="s">
        <v>94</v>
      </c>
      <c r="AY294" s="17" t="s">
        <v>138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7" t="s">
        <v>83</v>
      </c>
      <c r="BK294" s="140">
        <f>ROUND(I294*H294,2)</f>
        <v>0</v>
      </c>
      <c r="BL294" s="17" t="s">
        <v>144</v>
      </c>
      <c r="BM294" s="250" t="s">
        <v>395</v>
      </c>
    </row>
    <row r="295" s="2" customFormat="1">
      <c r="A295" s="40"/>
      <c r="B295" s="41"/>
      <c r="C295" s="42"/>
      <c r="D295" s="251" t="s">
        <v>146</v>
      </c>
      <c r="E295" s="42"/>
      <c r="F295" s="252" t="s">
        <v>396</v>
      </c>
      <c r="G295" s="42"/>
      <c r="H295" s="42"/>
      <c r="I295" s="207"/>
      <c r="J295" s="42"/>
      <c r="K295" s="42"/>
      <c r="L295" s="43"/>
      <c r="M295" s="253"/>
      <c r="N295" s="25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7" t="s">
        <v>146</v>
      </c>
      <c r="AU295" s="17" t="s">
        <v>94</v>
      </c>
    </row>
    <row r="296" s="13" customFormat="1">
      <c r="A296" s="13"/>
      <c r="B296" s="255"/>
      <c r="C296" s="256"/>
      <c r="D296" s="251" t="s">
        <v>153</v>
      </c>
      <c r="E296" s="257" t="s">
        <v>1</v>
      </c>
      <c r="F296" s="258" t="s">
        <v>209</v>
      </c>
      <c r="G296" s="256"/>
      <c r="H296" s="259">
        <v>12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5" t="s">
        <v>153</v>
      </c>
      <c r="AU296" s="265" t="s">
        <v>94</v>
      </c>
      <c r="AV296" s="13" t="s">
        <v>94</v>
      </c>
      <c r="AW296" s="13" t="s">
        <v>32</v>
      </c>
      <c r="AX296" s="13" t="s">
        <v>83</v>
      </c>
      <c r="AY296" s="265" t="s">
        <v>138</v>
      </c>
    </row>
    <row r="297" s="2" customFormat="1" ht="24.15" customHeight="1">
      <c r="A297" s="40"/>
      <c r="B297" s="41"/>
      <c r="C297" s="287" t="s">
        <v>397</v>
      </c>
      <c r="D297" s="287" t="s">
        <v>339</v>
      </c>
      <c r="E297" s="288" t="s">
        <v>398</v>
      </c>
      <c r="F297" s="289" t="s">
        <v>399</v>
      </c>
      <c r="G297" s="290" t="s">
        <v>143</v>
      </c>
      <c r="H297" s="291">
        <v>2</v>
      </c>
      <c r="I297" s="292"/>
      <c r="J297" s="293">
        <f>ROUND(I297*H297,2)</f>
        <v>0</v>
      </c>
      <c r="K297" s="294"/>
      <c r="L297" s="295"/>
      <c r="M297" s="296" t="s">
        <v>1</v>
      </c>
      <c r="N297" s="297" t="s">
        <v>43</v>
      </c>
      <c r="O297" s="93"/>
      <c r="P297" s="248">
        <f>O297*H297</f>
        <v>0</v>
      </c>
      <c r="Q297" s="248">
        <v>0.028000000000000001</v>
      </c>
      <c r="R297" s="248">
        <f>Q297*H297</f>
        <v>0.056000000000000001</v>
      </c>
      <c r="S297" s="248">
        <v>0</v>
      </c>
      <c r="T297" s="24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0" t="s">
        <v>185</v>
      </c>
      <c r="AT297" s="250" t="s">
        <v>339</v>
      </c>
      <c r="AU297" s="250" t="s">
        <v>94</v>
      </c>
      <c r="AY297" s="17" t="s">
        <v>138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7" t="s">
        <v>83</v>
      </c>
      <c r="BK297" s="140">
        <f>ROUND(I297*H297,2)</f>
        <v>0</v>
      </c>
      <c r="BL297" s="17" t="s">
        <v>144</v>
      </c>
      <c r="BM297" s="250" t="s">
        <v>400</v>
      </c>
    </row>
    <row r="298" s="2" customFormat="1">
      <c r="A298" s="40"/>
      <c r="B298" s="41"/>
      <c r="C298" s="42"/>
      <c r="D298" s="251" t="s">
        <v>146</v>
      </c>
      <c r="E298" s="42"/>
      <c r="F298" s="252" t="s">
        <v>399</v>
      </c>
      <c r="G298" s="42"/>
      <c r="H298" s="42"/>
      <c r="I298" s="207"/>
      <c r="J298" s="42"/>
      <c r="K298" s="42"/>
      <c r="L298" s="43"/>
      <c r="M298" s="253"/>
      <c r="N298" s="254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7" t="s">
        <v>146</v>
      </c>
      <c r="AU298" s="17" t="s">
        <v>94</v>
      </c>
    </row>
    <row r="299" s="2" customFormat="1" ht="24.15" customHeight="1">
      <c r="A299" s="40"/>
      <c r="B299" s="41"/>
      <c r="C299" s="287" t="s">
        <v>401</v>
      </c>
      <c r="D299" s="287" t="s">
        <v>339</v>
      </c>
      <c r="E299" s="288" t="s">
        <v>402</v>
      </c>
      <c r="F299" s="289" t="s">
        <v>403</v>
      </c>
      <c r="G299" s="290" t="s">
        <v>143</v>
      </c>
      <c r="H299" s="291">
        <v>3</v>
      </c>
      <c r="I299" s="292"/>
      <c r="J299" s="293">
        <f>ROUND(I299*H299,2)</f>
        <v>0</v>
      </c>
      <c r="K299" s="294"/>
      <c r="L299" s="295"/>
      <c r="M299" s="296" t="s">
        <v>1</v>
      </c>
      <c r="N299" s="297" t="s">
        <v>43</v>
      </c>
      <c r="O299" s="93"/>
      <c r="P299" s="248">
        <f>O299*H299</f>
        <v>0</v>
      </c>
      <c r="Q299" s="248">
        <v>0.040000000000000001</v>
      </c>
      <c r="R299" s="248">
        <f>Q299*H299</f>
        <v>0.12</v>
      </c>
      <c r="S299" s="248">
        <v>0</v>
      </c>
      <c r="T299" s="24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50" t="s">
        <v>185</v>
      </c>
      <c r="AT299" s="250" t="s">
        <v>339</v>
      </c>
      <c r="AU299" s="250" t="s">
        <v>94</v>
      </c>
      <c r="AY299" s="17" t="s">
        <v>138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7" t="s">
        <v>83</v>
      </c>
      <c r="BK299" s="140">
        <f>ROUND(I299*H299,2)</f>
        <v>0</v>
      </c>
      <c r="BL299" s="17" t="s">
        <v>144</v>
      </c>
      <c r="BM299" s="250" t="s">
        <v>404</v>
      </c>
    </row>
    <row r="300" s="2" customFormat="1">
      <c r="A300" s="40"/>
      <c r="B300" s="41"/>
      <c r="C300" s="42"/>
      <c r="D300" s="251" t="s">
        <v>146</v>
      </c>
      <c r="E300" s="42"/>
      <c r="F300" s="252" t="s">
        <v>403</v>
      </c>
      <c r="G300" s="42"/>
      <c r="H300" s="42"/>
      <c r="I300" s="207"/>
      <c r="J300" s="42"/>
      <c r="K300" s="42"/>
      <c r="L300" s="43"/>
      <c r="M300" s="253"/>
      <c r="N300" s="254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7" t="s">
        <v>146</v>
      </c>
      <c r="AU300" s="17" t="s">
        <v>94</v>
      </c>
    </row>
    <row r="301" s="2" customFormat="1" ht="24.15" customHeight="1">
      <c r="A301" s="40"/>
      <c r="B301" s="41"/>
      <c r="C301" s="287" t="s">
        <v>405</v>
      </c>
      <c r="D301" s="287" t="s">
        <v>339</v>
      </c>
      <c r="E301" s="288" t="s">
        <v>406</v>
      </c>
      <c r="F301" s="289" t="s">
        <v>407</v>
      </c>
      <c r="G301" s="290" t="s">
        <v>143</v>
      </c>
      <c r="H301" s="291">
        <v>1</v>
      </c>
      <c r="I301" s="292"/>
      <c r="J301" s="293">
        <f>ROUND(I301*H301,2)</f>
        <v>0</v>
      </c>
      <c r="K301" s="294"/>
      <c r="L301" s="295"/>
      <c r="M301" s="296" t="s">
        <v>1</v>
      </c>
      <c r="N301" s="297" t="s">
        <v>43</v>
      </c>
      <c r="O301" s="93"/>
      <c r="P301" s="248">
        <f>O301*H301</f>
        <v>0</v>
      </c>
      <c r="Q301" s="248">
        <v>0.050999999999999997</v>
      </c>
      <c r="R301" s="248">
        <f>Q301*H301</f>
        <v>0.050999999999999997</v>
      </c>
      <c r="S301" s="248">
        <v>0</v>
      </c>
      <c r="T301" s="24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50" t="s">
        <v>185</v>
      </c>
      <c r="AT301" s="250" t="s">
        <v>339</v>
      </c>
      <c r="AU301" s="250" t="s">
        <v>94</v>
      </c>
      <c r="AY301" s="17" t="s">
        <v>138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7" t="s">
        <v>83</v>
      </c>
      <c r="BK301" s="140">
        <f>ROUND(I301*H301,2)</f>
        <v>0</v>
      </c>
      <c r="BL301" s="17" t="s">
        <v>144</v>
      </c>
      <c r="BM301" s="250" t="s">
        <v>408</v>
      </c>
    </row>
    <row r="302" s="2" customFormat="1">
      <c r="A302" s="40"/>
      <c r="B302" s="41"/>
      <c r="C302" s="42"/>
      <c r="D302" s="251" t="s">
        <v>146</v>
      </c>
      <c r="E302" s="42"/>
      <c r="F302" s="252" t="s">
        <v>407</v>
      </c>
      <c r="G302" s="42"/>
      <c r="H302" s="42"/>
      <c r="I302" s="207"/>
      <c r="J302" s="42"/>
      <c r="K302" s="42"/>
      <c r="L302" s="43"/>
      <c r="M302" s="253"/>
      <c r="N302" s="254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7" t="s">
        <v>146</v>
      </c>
      <c r="AU302" s="17" t="s">
        <v>94</v>
      </c>
    </row>
    <row r="303" s="2" customFormat="1" ht="24.15" customHeight="1">
      <c r="A303" s="40"/>
      <c r="B303" s="41"/>
      <c r="C303" s="287" t="s">
        <v>409</v>
      </c>
      <c r="D303" s="287" t="s">
        <v>339</v>
      </c>
      <c r="E303" s="288" t="s">
        <v>410</v>
      </c>
      <c r="F303" s="289" t="s">
        <v>411</v>
      </c>
      <c r="G303" s="290" t="s">
        <v>143</v>
      </c>
      <c r="H303" s="291">
        <v>4</v>
      </c>
      <c r="I303" s="292"/>
      <c r="J303" s="293">
        <f>ROUND(I303*H303,2)</f>
        <v>0</v>
      </c>
      <c r="K303" s="294"/>
      <c r="L303" s="295"/>
      <c r="M303" s="296" t="s">
        <v>1</v>
      </c>
      <c r="N303" s="297" t="s">
        <v>43</v>
      </c>
      <c r="O303" s="93"/>
      <c r="P303" s="248">
        <f>O303*H303</f>
        <v>0</v>
      </c>
      <c r="Q303" s="248">
        <v>0.068000000000000005</v>
      </c>
      <c r="R303" s="248">
        <f>Q303*H303</f>
        <v>0.27200000000000002</v>
      </c>
      <c r="S303" s="248">
        <v>0</v>
      </c>
      <c r="T303" s="24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50" t="s">
        <v>185</v>
      </c>
      <c r="AT303" s="250" t="s">
        <v>339</v>
      </c>
      <c r="AU303" s="250" t="s">
        <v>94</v>
      </c>
      <c r="AY303" s="17" t="s">
        <v>138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7" t="s">
        <v>83</v>
      </c>
      <c r="BK303" s="140">
        <f>ROUND(I303*H303,2)</f>
        <v>0</v>
      </c>
      <c r="BL303" s="17" t="s">
        <v>144</v>
      </c>
      <c r="BM303" s="250" t="s">
        <v>412</v>
      </c>
    </row>
    <row r="304" s="2" customFormat="1">
      <c r="A304" s="40"/>
      <c r="B304" s="41"/>
      <c r="C304" s="42"/>
      <c r="D304" s="251" t="s">
        <v>146</v>
      </c>
      <c r="E304" s="42"/>
      <c r="F304" s="252" t="s">
        <v>411</v>
      </c>
      <c r="G304" s="42"/>
      <c r="H304" s="42"/>
      <c r="I304" s="207"/>
      <c r="J304" s="42"/>
      <c r="K304" s="42"/>
      <c r="L304" s="43"/>
      <c r="M304" s="253"/>
      <c r="N304" s="254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7" t="s">
        <v>146</v>
      </c>
      <c r="AU304" s="17" t="s">
        <v>94</v>
      </c>
    </row>
    <row r="305" s="2" customFormat="1" ht="24.15" customHeight="1">
      <c r="A305" s="40"/>
      <c r="B305" s="41"/>
      <c r="C305" s="287" t="s">
        <v>413</v>
      </c>
      <c r="D305" s="287" t="s">
        <v>339</v>
      </c>
      <c r="E305" s="288" t="s">
        <v>414</v>
      </c>
      <c r="F305" s="289" t="s">
        <v>415</v>
      </c>
      <c r="G305" s="290" t="s">
        <v>143</v>
      </c>
      <c r="H305" s="291">
        <v>2</v>
      </c>
      <c r="I305" s="292"/>
      <c r="J305" s="293">
        <f>ROUND(I305*H305,2)</f>
        <v>0</v>
      </c>
      <c r="K305" s="294"/>
      <c r="L305" s="295"/>
      <c r="M305" s="296" t="s">
        <v>1</v>
      </c>
      <c r="N305" s="297" t="s">
        <v>43</v>
      </c>
      <c r="O305" s="93"/>
      <c r="P305" s="248">
        <f>O305*H305</f>
        <v>0</v>
      </c>
      <c r="Q305" s="248">
        <v>0.081000000000000003</v>
      </c>
      <c r="R305" s="248">
        <f>Q305*H305</f>
        <v>0.16200000000000001</v>
      </c>
      <c r="S305" s="248">
        <v>0</v>
      </c>
      <c r="T305" s="24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0" t="s">
        <v>185</v>
      </c>
      <c r="AT305" s="250" t="s">
        <v>339</v>
      </c>
      <c r="AU305" s="250" t="s">
        <v>94</v>
      </c>
      <c r="AY305" s="17" t="s">
        <v>138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83</v>
      </c>
      <c r="BK305" s="140">
        <f>ROUND(I305*H305,2)</f>
        <v>0</v>
      </c>
      <c r="BL305" s="17" t="s">
        <v>144</v>
      </c>
      <c r="BM305" s="250" t="s">
        <v>416</v>
      </c>
    </row>
    <row r="306" s="2" customFormat="1">
      <c r="A306" s="40"/>
      <c r="B306" s="41"/>
      <c r="C306" s="42"/>
      <c r="D306" s="251" t="s">
        <v>146</v>
      </c>
      <c r="E306" s="42"/>
      <c r="F306" s="252" t="s">
        <v>415</v>
      </c>
      <c r="G306" s="42"/>
      <c r="H306" s="42"/>
      <c r="I306" s="207"/>
      <c r="J306" s="42"/>
      <c r="K306" s="42"/>
      <c r="L306" s="43"/>
      <c r="M306" s="253"/>
      <c r="N306" s="254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7" t="s">
        <v>146</v>
      </c>
      <c r="AU306" s="17" t="s">
        <v>94</v>
      </c>
    </row>
    <row r="307" s="2" customFormat="1" ht="24.15" customHeight="1">
      <c r="A307" s="40"/>
      <c r="B307" s="41"/>
      <c r="C307" s="238" t="s">
        <v>417</v>
      </c>
      <c r="D307" s="238" t="s">
        <v>140</v>
      </c>
      <c r="E307" s="239" t="s">
        <v>418</v>
      </c>
      <c r="F307" s="240" t="s">
        <v>419</v>
      </c>
      <c r="G307" s="241" t="s">
        <v>219</v>
      </c>
      <c r="H307" s="242">
        <v>0.92500000000000004</v>
      </c>
      <c r="I307" s="243"/>
      <c r="J307" s="244">
        <f>ROUND(I307*H307,2)</f>
        <v>0</v>
      </c>
      <c r="K307" s="245"/>
      <c r="L307" s="43"/>
      <c r="M307" s="246" t="s">
        <v>1</v>
      </c>
      <c r="N307" s="247" t="s">
        <v>43</v>
      </c>
      <c r="O307" s="93"/>
      <c r="P307" s="248">
        <f>O307*H307</f>
        <v>0</v>
      </c>
      <c r="Q307" s="248">
        <v>0</v>
      </c>
      <c r="R307" s="248">
        <f>Q307*H307</f>
        <v>0</v>
      </c>
      <c r="S307" s="248">
        <v>0</v>
      </c>
      <c r="T307" s="24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0" t="s">
        <v>144</v>
      </c>
      <c r="AT307" s="250" t="s">
        <v>140</v>
      </c>
      <c r="AU307" s="250" t="s">
        <v>94</v>
      </c>
      <c r="AY307" s="17" t="s">
        <v>138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7" t="s">
        <v>83</v>
      </c>
      <c r="BK307" s="140">
        <f>ROUND(I307*H307,2)</f>
        <v>0</v>
      </c>
      <c r="BL307" s="17" t="s">
        <v>144</v>
      </c>
      <c r="BM307" s="250" t="s">
        <v>420</v>
      </c>
    </row>
    <row r="308" s="2" customFormat="1">
      <c r="A308" s="40"/>
      <c r="B308" s="41"/>
      <c r="C308" s="42"/>
      <c r="D308" s="251" t="s">
        <v>146</v>
      </c>
      <c r="E308" s="42"/>
      <c r="F308" s="252" t="s">
        <v>421</v>
      </c>
      <c r="G308" s="42"/>
      <c r="H308" s="42"/>
      <c r="I308" s="207"/>
      <c r="J308" s="42"/>
      <c r="K308" s="42"/>
      <c r="L308" s="43"/>
      <c r="M308" s="253"/>
      <c r="N308" s="254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7" t="s">
        <v>146</v>
      </c>
      <c r="AU308" s="17" t="s">
        <v>94</v>
      </c>
    </row>
    <row r="309" s="13" customFormat="1">
      <c r="A309" s="13"/>
      <c r="B309" s="255"/>
      <c r="C309" s="256"/>
      <c r="D309" s="251" t="s">
        <v>153</v>
      </c>
      <c r="E309" s="257" t="s">
        <v>1</v>
      </c>
      <c r="F309" s="258" t="s">
        <v>422</v>
      </c>
      <c r="G309" s="256"/>
      <c r="H309" s="259">
        <v>0.69999999999999996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5" t="s">
        <v>153</v>
      </c>
      <c r="AU309" s="265" t="s">
        <v>94</v>
      </c>
      <c r="AV309" s="13" t="s">
        <v>94</v>
      </c>
      <c r="AW309" s="13" t="s">
        <v>32</v>
      </c>
      <c r="AX309" s="13" t="s">
        <v>78</v>
      </c>
      <c r="AY309" s="265" t="s">
        <v>138</v>
      </c>
    </row>
    <row r="310" s="13" customFormat="1">
      <c r="A310" s="13"/>
      <c r="B310" s="255"/>
      <c r="C310" s="256"/>
      <c r="D310" s="251" t="s">
        <v>153</v>
      </c>
      <c r="E310" s="257" t="s">
        <v>1</v>
      </c>
      <c r="F310" s="258" t="s">
        <v>423</v>
      </c>
      <c r="G310" s="256"/>
      <c r="H310" s="259">
        <v>0.22500000000000001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5" t="s">
        <v>153</v>
      </c>
      <c r="AU310" s="265" t="s">
        <v>94</v>
      </c>
      <c r="AV310" s="13" t="s">
        <v>94</v>
      </c>
      <c r="AW310" s="13" t="s">
        <v>32</v>
      </c>
      <c r="AX310" s="13" t="s">
        <v>78</v>
      </c>
      <c r="AY310" s="265" t="s">
        <v>138</v>
      </c>
    </row>
    <row r="311" s="14" customFormat="1">
      <c r="A311" s="14"/>
      <c r="B311" s="266"/>
      <c r="C311" s="267"/>
      <c r="D311" s="251" t="s">
        <v>153</v>
      </c>
      <c r="E311" s="268" t="s">
        <v>1</v>
      </c>
      <c r="F311" s="269" t="s">
        <v>166</v>
      </c>
      <c r="G311" s="267"/>
      <c r="H311" s="270">
        <v>0.92499999999999993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6" t="s">
        <v>153</v>
      </c>
      <c r="AU311" s="276" t="s">
        <v>94</v>
      </c>
      <c r="AV311" s="14" t="s">
        <v>144</v>
      </c>
      <c r="AW311" s="14" t="s">
        <v>32</v>
      </c>
      <c r="AX311" s="14" t="s">
        <v>83</v>
      </c>
      <c r="AY311" s="276" t="s">
        <v>138</v>
      </c>
    </row>
    <row r="312" s="2" customFormat="1" ht="24.15" customHeight="1">
      <c r="A312" s="40"/>
      <c r="B312" s="41"/>
      <c r="C312" s="238" t="s">
        <v>424</v>
      </c>
      <c r="D312" s="238" t="s">
        <v>140</v>
      </c>
      <c r="E312" s="239" t="s">
        <v>425</v>
      </c>
      <c r="F312" s="240" t="s">
        <v>426</v>
      </c>
      <c r="G312" s="241" t="s">
        <v>219</v>
      </c>
      <c r="H312" s="242">
        <v>21.696000000000002</v>
      </c>
      <c r="I312" s="243"/>
      <c r="J312" s="244">
        <f>ROUND(I312*H312,2)</f>
        <v>0</v>
      </c>
      <c r="K312" s="245"/>
      <c r="L312" s="43"/>
      <c r="M312" s="246" t="s">
        <v>1</v>
      </c>
      <c r="N312" s="247" t="s">
        <v>43</v>
      </c>
      <c r="O312" s="93"/>
      <c r="P312" s="248">
        <f>O312*H312</f>
        <v>0</v>
      </c>
      <c r="Q312" s="248">
        <v>0</v>
      </c>
      <c r="R312" s="248">
        <f>Q312*H312</f>
        <v>0</v>
      </c>
      <c r="S312" s="248">
        <v>0</v>
      </c>
      <c r="T312" s="24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0" t="s">
        <v>144</v>
      </c>
      <c r="AT312" s="250" t="s">
        <v>140</v>
      </c>
      <c r="AU312" s="250" t="s">
        <v>94</v>
      </c>
      <c r="AY312" s="17" t="s">
        <v>138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7" t="s">
        <v>83</v>
      </c>
      <c r="BK312" s="140">
        <f>ROUND(I312*H312,2)</f>
        <v>0</v>
      </c>
      <c r="BL312" s="17" t="s">
        <v>144</v>
      </c>
      <c r="BM312" s="250" t="s">
        <v>427</v>
      </c>
    </row>
    <row r="313" s="2" customFormat="1">
      <c r="A313" s="40"/>
      <c r="B313" s="41"/>
      <c r="C313" s="42"/>
      <c r="D313" s="251" t="s">
        <v>146</v>
      </c>
      <c r="E313" s="42"/>
      <c r="F313" s="252" t="s">
        <v>428</v>
      </c>
      <c r="G313" s="42"/>
      <c r="H313" s="42"/>
      <c r="I313" s="207"/>
      <c r="J313" s="42"/>
      <c r="K313" s="42"/>
      <c r="L313" s="43"/>
      <c r="M313" s="253"/>
      <c r="N313" s="254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7" t="s">
        <v>146</v>
      </c>
      <c r="AU313" s="17" t="s">
        <v>94</v>
      </c>
    </row>
    <row r="314" s="13" customFormat="1">
      <c r="A314" s="13"/>
      <c r="B314" s="255"/>
      <c r="C314" s="256"/>
      <c r="D314" s="251" t="s">
        <v>153</v>
      </c>
      <c r="E314" s="257" t="s">
        <v>1</v>
      </c>
      <c r="F314" s="258" t="s">
        <v>429</v>
      </c>
      <c r="G314" s="256"/>
      <c r="H314" s="259">
        <v>21.696000000000002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5" t="s">
        <v>153</v>
      </c>
      <c r="AU314" s="265" t="s">
        <v>94</v>
      </c>
      <c r="AV314" s="13" t="s">
        <v>94</v>
      </c>
      <c r="AW314" s="13" t="s">
        <v>32</v>
      </c>
      <c r="AX314" s="13" t="s">
        <v>83</v>
      </c>
      <c r="AY314" s="265" t="s">
        <v>138</v>
      </c>
    </row>
    <row r="315" s="2" customFormat="1" ht="24.15" customHeight="1">
      <c r="A315" s="40"/>
      <c r="B315" s="41"/>
      <c r="C315" s="238" t="s">
        <v>430</v>
      </c>
      <c r="D315" s="238" t="s">
        <v>140</v>
      </c>
      <c r="E315" s="239" t="s">
        <v>431</v>
      </c>
      <c r="F315" s="240" t="s">
        <v>432</v>
      </c>
      <c r="G315" s="241" t="s">
        <v>324</v>
      </c>
      <c r="H315" s="242">
        <v>0.55700000000000005</v>
      </c>
      <c r="I315" s="243"/>
      <c r="J315" s="244">
        <f>ROUND(I315*H315,2)</f>
        <v>0</v>
      </c>
      <c r="K315" s="245"/>
      <c r="L315" s="43"/>
      <c r="M315" s="246" t="s">
        <v>1</v>
      </c>
      <c r="N315" s="247" t="s">
        <v>43</v>
      </c>
      <c r="O315" s="93"/>
      <c r="P315" s="248">
        <f>O315*H315</f>
        <v>0</v>
      </c>
      <c r="Q315" s="248">
        <v>0.85540000000000005</v>
      </c>
      <c r="R315" s="248">
        <f>Q315*H315</f>
        <v>0.4764578000000001</v>
      </c>
      <c r="S315" s="248">
        <v>0</v>
      </c>
      <c r="T315" s="24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50" t="s">
        <v>144</v>
      </c>
      <c r="AT315" s="250" t="s">
        <v>140</v>
      </c>
      <c r="AU315" s="250" t="s">
        <v>94</v>
      </c>
      <c r="AY315" s="17" t="s">
        <v>138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7" t="s">
        <v>83</v>
      </c>
      <c r="BK315" s="140">
        <f>ROUND(I315*H315,2)</f>
        <v>0</v>
      </c>
      <c r="BL315" s="17" t="s">
        <v>144</v>
      </c>
      <c r="BM315" s="250" t="s">
        <v>433</v>
      </c>
    </row>
    <row r="316" s="2" customFormat="1">
      <c r="A316" s="40"/>
      <c r="B316" s="41"/>
      <c r="C316" s="42"/>
      <c r="D316" s="251" t="s">
        <v>146</v>
      </c>
      <c r="E316" s="42"/>
      <c r="F316" s="252" t="s">
        <v>434</v>
      </c>
      <c r="G316" s="42"/>
      <c r="H316" s="42"/>
      <c r="I316" s="207"/>
      <c r="J316" s="42"/>
      <c r="K316" s="42"/>
      <c r="L316" s="43"/>
      <c r="M316" s="253"/>
      <c r="N316" s="254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7" t="s">
        <v>146</v>
      </c>
      <c r="AU316" s="17" t="s">
        <v>94</v>
      </c>
    </row>
    <row r="317" s="12" customFormat="1" ht="22.8" customHeight="1">
      <c r="A317" s="12"/>
      <c r="B317" s="222"/>
      <c r="C317" s="223"/>
      <c r="D317" s="224" t="s">
        <v>77</v>
      </c>
      <c r="E317" s="236" t="s">
        <v>167</v>
      </c>
      <c r="F317" s="236" t="s">
        <v>435</v>
      </c>
      <c r="G317" s="223"/>
      <c r="H317" s="223"/>
      <c r="I317" s="226"/>
      <c r="J317" s="237">
        <f>BK317</f>
        <v>0</v>
      </c>
      <c r="K317" s="223"/>
      <c r="L317" s="228"/>
      <c r="M317" s="229"/>
      <c r="N317" s="230"/>
      <c r="O317" s="230"/>
      <c r="P317" s="231">
        <f>SUM(P318:P343)</f>
        <v>0</v>
      </c>
      <c r="Q317" s="230"/>
      <c r="R317" s="231">
        <f>SUM(R318:R343)</f>
        <v>2.889526</v>
      </c>
      <c r="S317" s="230"/>
      <c r="T317" s="232">
        <f>SUM(T318:T343)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3" t="s">
        <v>83</v>
      </c>
      <c r="AT317" s="234" t="s">
        <v>77</v>
      </c>
      <c r="AU317" s="234" t="s">
        <v>83</v>
      </c>
      <c r="AY317" s="233" t="s">
        <v>138</v>
      </c>
      <c r="BK317" s="235">
        <f>SUM(BK318:BK343)</f>
        <v>0</v>
      </c>
    </row>
    <row r="318" s="2" customFormat="1" ht="24.15" customHeight="1">
      <c r="A318" s="40"/>
      <c r="B318" s="41"/>
      <c r="C318" s="238" t="s">
        <v>436</v>
      </c>
      <c r="D318" s="238" t="s">
        <v>140</v>
      </c>
      <c r="E318" s="239" t="s">
        <v>437</v>
      </c>
      <c r="F318" s="240" t="s">
        <v>438</v>
      </c>
      <c r="G318" s="241" t="s">
        <v>150</v>
      </c>
      <c r="H318" s="242">
        <v>57</v>
      </c>
      <c r="I318" s="243"/>
      <c r="J318" s="244">
        <f>ROUND(I318*H318,2)</f>
        <v>0</v>
      </c>
      <c r="K318" s="245"/>
      <c r="L318" s="43"/>
      <c r="M318" s="246" t="s">
        <v>1</v>
      </c>
      <c r="N318" s="247" t="s">
        <v>43</v>
      </c>
      <c r="O318" s="93"/>
      <c r="P318" s="248">
        <f>O318*H318</f>
        <v>0</v>
      </c>
      <c r="Q318" s="248">
        <v>0</v>
      </c>
      <c r="R318" s="248">
        <f>Q318*H318</f>
        <v>0</v>
      </c>
      <c r="S318" s="248">
        <v>0</v>
      </c>
      <c r="T318" s="24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50" t="s">
        <v>144</v>
      </c>
      <c r="AT318" s="250" t="s">
        <v>140</v>
      </c>
      <c r="AU318" s="250" t="s">
        <v>94</v>
      </c>
      <c r="AY318" s="17" t="s">
        <v>138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7" t="s">
        <v>83</v>
      </c>
      <c r="BK318" s="140">
        <f>ROUND(I318*H318,2)</f>
        <v>0</v>
      </c>
      <c r="BL318" s="17" t="s">
        <v>144</v>
      </c>
      <c r="BM318" s="250" t="s">
        <v>439</v>
      </c>
    </row>
    <row r="319" s="2" customFormat="1">
      <c r="A319" s="40"/>
      <c r="B319" s="41"/>
      <c r="C319" s="42"/>
      <c r="D319" s="251" t="s">
        <v>146</v>
      </c>
      <c r="E319" s="42"/>
      <c r="F319" s="252" t="s">
        <v>440</v>
      </c>
      <c r="G319" s="42"/>
      <c r="H319" s="42"/>
      <c r="I319" s="207"/>
      <c r="J319" s="42"/>
      <c r="K319" s="42"/>
      <c r="L319" s="43"/>
      <c r="M319" s="253"/>
      <c r="N319" s="254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7" t="s">
        <v>146</v>
      </c>
      <c r="AU319" s="17" t="s">
        <v>94</v>
      </c>
    </row>
    <row r="320" s="13" customFormat="1">
      <c r="A320" s="13"/>
      <c r="B320" s="255"/>
      <c r="C320" s="256"/>
      <c r="D320" s="251" t="s">
        <v>153</v>
      </c>
      <c r="E320" s="257" t="s">
        <v>1</v>
      </c>
      <c r="F320" s="258" t="s">
        <v>441</v>
      </c>
      <c r="G320" s="256"/>
      <c r="H320" s="259">
        <v>57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5" t="s">
        <v>153</v>
      </c>
      <c r="AU320" s="265" t="s">
        <v>94</v>
      </c>
      <c r="AV320" s="13" t="s">
        <v>94</v>
      </c>
      <c r="AW320" s="13" t="s">
        <v>32</v>
      </c>
      <c r="AX320" s="13" t="s">
        <v>83</v>
      </c>
      <c r="AY320" s="265" t="s">
        <v>138</v>
      </c>
    </row>
    <row r="321" s="2" customFormat="1" ht="14.4" customHeight="1">
      <c r="A321" s="40"/>
      <c r="B321" s="41"/>
      <c r="C321" s="238" t="s">
        <v>442</v>
      </c>
      <c r="D321" s="238" t="s">
        <v>140</v>
      </c>
      <c r="E321" s="239" t="s">
        <v>443</v>
      </c>
      <c r="F321" s="240" t="s">
        <v>444</v>
      </c>
      <c r="G321" s="241" t="s">
        <v>150</v>
      </c>
      <c r="H321" s="242">
        <v>21.5</v>
      </c>
      <c r="I321" s="243"/>
      <c r="J321" s="244">
        <f>ROUND(I321*H321,2)</f>
        <v>0</v>
      </c>
      <c r="K321" s="245"/>
      <c r="L321" s="43"/>
      <c r="M321" s="246" t="s">
        <v>1</v>
      </c>
      <c r="N321" s="247" t="s">
        <v>43</v>
      </c>
      <c r="O321" s="93"/>
      <c r="P321" s="248">
        <f>O321*H321</f>
        <v>0</v>
      </c>
      <c r="Q321" s="248">
        <v>0</v>
      </c>
      <c r="R321" s="248">
        <f>Q321*H321</f>
        <v>0</v>
      </c>
      <c r="S321" s="248">
        <v>0</v>
      </c>
      <c r="T321" s="24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0" t="s">
        <v>144</v>
      </c>
      <c r="AT321" s="250" t="s">
        <v>140</v>
      </c>
      <c r="AU321" s="250" t="s">
        <v>94</v>
      </c>
      <c r="AY321" s="17" t="s">
        <v>138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7" t="s">
        <v>83</v>
      </c>
      <c r="BK321" s="140">
        <f>ROUND(I321*H321,2)</f>
        <v>0</v>
      </c>
      <c r="BL321" s="17" t="s">
        <v>144</v>
      </c>
      <c r="BM321" s="250" t="s">
        <v>445</v>
      </c>
    </row>
    <row r="322" s="2" customFormat="1">
      <c r="A322" s="40"/>
      <c r="B322" s="41"/>
      <c r="C322" s="42"/>
      <c r="D322" s="251" t="s">
        <v>146</v>
      </c>
      <c r="E322" s="42"/>
      <c r="F322" s="252" t="s">
        <v>446</v>
      </c>
      <c r="G322" s="42"/>
      <c r="H322" s="42"/>
      <c r="I322" s="207"/>
      <c r="J322" s="42"/>
      <c r="K322" s="42"/>
      <c r="L322" s="43"/>
      <c r="M322" s="253"/>
      <c r="N322" s="254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7" t="s">
        <v>146</v>
      </c>
      <c r="AU322" s="17" t="s">
        <v>94</v>
      </c>
    </row>
    <row r="323" s="13" customFormat="1">
      <c r="A323" s="13"/>
      <c r="B323" s="255"/>
      <c r="C323" s="256"/>
      <c r="D323" s="251" t="s">
        <v>153</v>
      </c>
      <c r="E323" s="257" t="s">
        <v>1</v>
      </c>
      <c r="F323" s="258" t="s">
        <v>165</v>
      </c>
      <c r="G323" s="256"/>
      <c r="H323" s="259">
        <v>21.5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5" t="s">
        <v>153</v>
      </c>
      <c r="AU323" s="265" t="s">
        <v>94</v>
      </c>
      <c r="AV323" s="13" t="s">
        <v>94</v>
      </c>
      <c r="AW323" s="13" t="s">
        <v>32</v>
      </c>
      <c r="AX323" s="13" t="s">
        <v>83</v>
      </c>
      <c r="AY323" s="265" t="s">
        <v>138</v>
      </c>
    </row>
    <row r="324" s="2" customFormat="1" ht="14.4" customHeight="1">
      <c r="A324" s="40"/>
      <c r="B324" s="41"/>
      <c r="C324" s="238" t="s">
        <v>447</v>
      </c>
      <c r="D324" s="238" t="s">
        <v>140</v>
      </c>
      <c r="E324" s="239" t="s">
        <v>448</v>
      </c>
      <c r="F324" s="240" t="s">
        <v>449</v>
      </c>
      <c r="G324" s="241" t="s">
        <v>150</v>
      </c>
      <c r="H324" s="242">
        <v>79.969999999999999</v>
      </c>
      <c r="I324" s="243"/>
      <c r="J324" s="244">
        <f>ROUND(I324*H324,2)</f>
        <v>0</v>
      </c>
      <c r="K324" s="245"/>
      <c r="L324" s="43"/>
      <c r="M324" s="246" t="s">
        <v>1</v>
      </c>
      <c r="N324" s="247" t="s">
        <v>43</v>
      </c>
      <c r="O324" s="93"/>
      <c r="P324" s="248">
        <f>O324*H324</f>
        <v>0</v>
      </c>
      <c r="Q324" s="248">
        <v>0</v>
      </c>
      <c r="R324" s="248">
        <f>Q324*H324</f>
        <v>0</v>
      </c>
      <c r="S324" s="248">
        <v>0</v>
      </c>
      <c r="T324" s="24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50" t="s">
        <v>144</v>
      </c>
      <c r="AT324" s="250" t="s">
        <v>140</v>
      </c>
      <c r="AU324" s="250" t="s">
        <v>94</v>
      </c>
      <c r="AY324" s="17" t="s">
        <v>138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83</v>
      </c>
      <c r="BK324" s="140">
        <f>ROUND(I324*H324,2)</f>
        <v>0</v>
      </c>
      <c r="BL324" s="17" t="s">
        <v>144</v>
      </c>
      <c r="BM324" s="250" t="s">
        <v>450</v>
      </c>
    </row>
    <row r="325" s="2" customFormat="1">
      <c r="A325" s="40"/>
      <c r="B325" s="41"/>
      <c r="C325" s="42"/>
      <c r="D325" s="251" t="s">
        <v>146</v>
      </c>
      <c r="E325" s="42"/>
      <c r="F325" s="252" t="s">
        <v>451</v>
      </c>
      <c r="G325" s="42"/>
      <c r="H325" s="42"/>
      <c r="I325" s="207"/>
      <c r="J325" s="42"/>
      <c r="K325" s="42"/>
      <c r="L325" s="43"/>
      <c r="M325" s="253"/>
      <c r="N325" s="25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7" t="s">
        <v>146</v>
      </c>
      <c r="AU325" s="17" t="s">
        <v>94</v>
      </c>
    </row>
    <row r="326" s="13" customFormat="1">
      <c r="A326" s="13"/>
      <c r="B326" s="255"/>
      <c r="C326" s="256"/>
      <c r="D326" s="251" t="s">
        <v>153</v>
      </c>
      <c r="E326" s="257" t="s">
        <v>1</v>
      </c>
      <c r="F326" s="258" t="s">
        <v>452</v>
      </c>
      <c r="G326" s="256"/>
      <c r="H326" s="259">
        <v>64.900000000000006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5" t="s">
        <v>153</v>
      </c>
      <c r="AU326" s="265" t="s">
        <v>94</v>
      </c>
      <c r="AV326" s="13" t="s">
        <v>94</v>
      </c>
      <c r="AW326" s="13" t="s">
        <v>32</v>
      </c>
      <c r="AX326" s="13" t="s">
        <v>78</v>
      </c>
      <c r="AY326" s="265" t="s">
        <v>138</v>
      </c>
    </row>
    <row r="327" s="13" customFormat="1">
      <c r="A327" s="13"/>
      <c r="B327" s="255"/>
      <c r="C327" s="256"/>
      <c r="D327" s="251" t="s">
        <v>153</v>
      </c>
      <c r="E327" s="257" t="s">
        <v>1</v>
      </c>
      <c r="F327" s="258" t="s">
        <v>453</v>
      </c>
      <c r="G327" s="256"/>
      <c r="H327" s="259">
        <v>15.07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5" t="s">
        <v>153</v>
      </c>
      <c r="AU327" s="265" t="s">
        <v>94</v>
      </c>
      <c r="AV327" s="13" t="s">
        <v>94</v>
      </c>
      <c r="AW327" s="13" t="s">
        <v>32</v>
      </c>
      <c r="AX327" s="13" t="s">
        <v>78</v>
      </c>
      <c r="AY327" s="265" t="s">
        <v>138</v>
      </c>
    </row>
    <row r="328" s="14" customFormat="1">
      <c r="A328" s="14"/>
      <c r="B328" s="266"/>
      <c r="C328" s="267"/>
      <c r="D328" s="251" t="s">
        <v>153</v>
      </c>
      <c r="E328" s="268" t="s">
        <v>1</v>
      </c>
      <c r="F328" s="269" t="s">
        <v>166</v>
      </c>
      <c r="G328" s="267"/>
      <c r="H328" s="270">
        <v>79.969999999999999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6" t="s">
        <v>153</v>
      </c>
      <c r="AU328" s="276" t="s">
        <v>94</v>
      </c>
      <c r="AV328" s="14" t="s">
        <v>144</v>
      </c>
      <c r="AW328" s="14" t="s">
        <v>32</v>
      </c>
      <c r="AX328" s="14" t="s">
        <v>83</v>
      </c>
      <c r="AY328" s="276" t="s">
        <v>138</v>
      </c>
    </row>
    <row r="329" s="2" customFormat="1" ht="14.4" customHeight="1">
      <c r="A329" s="40"/>
      <c r="B329" s="41"/>
      <c r="C329" s="238" t="s">
        <v>454</v>
      </c>
      <c r="D329" s="238" t="s">
        <v>140</v>
      </c>
      <c r="E329" s="239" t="s">
        <v>455</v>
      </c>
      <c r="F329" s="240" t="s">
        <v>456</v>
      </c>
      <c r="G329" s="241" t="s">
        <v>150</v>
      </c>
      <c r="H329" s="242">
        <v>152.66999999999999</v>
      </c>
      <c r="I329" s="243"/>
      <c r="J329" s="244">
        <f>ROUND(I329*H329,2)</f>
        <v>0</v>
      </c>
      <c r="K329" s="245"/>
      <c r="L329" s="43"/>
      <c r="M329" s="246" t="s">
        <v>1</v>
      </c>
      <c r="N329" s="247" t="s">
        <v>43</v>
      </c>
      <c r="O329" s="93"/>
      <c r="P329" s="248">
        <f>O329*H329</f>
        <v>0</v>
      </c>
      <c r="Q329" s="248">
        <v>0</v>
      </c>
      <c r="R329" s="248">
        <f>Q329*H329</f>
        <v>0</v>
      </c>
      <c r="S329" s="248">
        <v>0</v>
      </c>
      <c r="T329" s="24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0" t="s">
        <v>144</v>
      </c>
      <c r="AT329" s="250" t="s">
        <v>140</v>
      </c>
      <c r="AU329" s="250" t="s">
        <v>94</v>
      </c>
      <c r="AY329" s="17" t="s">
        <v>138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7" t="s">
        <v>83</v>
      </c>
      <c r="BK329" s="140">
        <f>ROUND(I329*H329,2)</f>
        <v>0</v>
      </c>
      <c r="BL329" s="17" t="s">
        <v>144</v>
      </c>
      <c r="BM329" s="250" t="s">
        <v>457</v>
      </c>
    </row>
    <row r="330" s="2" customFormat="1">
      <c r="A330" s="40"/>
      <c r="B330" s="41"/>
      <c r="C330" s="42"/>
      <c r="D330" s="251" t="s">
        <v>146</v>
      </c>
      <c r="E330" s="42"/>
      <c r="F330" s="252" t="s">
        <v>458</v>
      </c>
      <c r="G330" s="42"/>
      <c r="H330" s="42"/>
      <c r="I330" s="207"/>
      <c r="J330" s="42"/>
      <c r="K330" s="42"/>
      <c r="L330" s="43"/>
      <c r="M330" s="253"/>
      <c r="N330" s="254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7" t="s">
        <v>146</v>
      </c>
      <c r="AU330" s="17" t="s">
        <v>94</v>
      </c>
    </row>
    <row r="331" s="13" customFormat="1">
      <c r="A331" s="13"/>
      <c r="B331" s="255"/>
      <c r="C331" s="256"/>
      <c r="D331" s="251" t="s">
        <v>153</v>
      </c>
      <c r="E331" s="257" t="s">
        <v>1</v>
      </c>
      <c r="F331" s="258" t="s">
        <v>459</v>
      </c>
      <c r="G331" s="256"/>
      <c r="H331" s="259">
        <v>152.66999999999999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5" t="s">
        <v>153</v>
      </c>
      <c r="AU331" s="265" t="s">
        <v>94</v>
      </c>
      <c r="AV331" s="13" t="s">
        <v>94</v>
      </c>
      <c r="AW331" s="13" t="s">
        <v>32</v>
      </c>
      <c r="AX331" s="13" t="s">
        <v>83</v>
      </c>
      <c r="AY331" s="265" t="s">
        <v>138</v>
      </c>
    </row>
    <row r="332" s="2" customFormat="1" ht="24.15" customHeight="1">
      <c r="A332" s="40"/>
      <c r="B332" s="41"/>
      <c r="C332" s="238" t="s">
        <v>460</v>
      </c>
      <c r="D332" s="238" t="s">
        <v>140</v>
      </c>
      <c r="E332" s="239" t="s">
        <v>461</v>
      </c>
      <c r="F332" s="240" t="s">
        <v>462</v>
      </c>
      <c r="G332" s="241" t="s">
        <v>150</v>
      </c>
      <c r="H332" s="242">
        <v>21.5</v>
      </c>
      <c r="I332" s="243"/>
      <c r="J332" s="244">
        <f>ROUND(I332*H332,2)</f>
        <v>0</v>
      </c>
      <c r="K332" s="245"/>
      <c r="L332" s="43"/>
      <c r="M332" s="246" t="s">
        <v>1</v>
      </c>
      <c r="N332" s="247" t="s">
        <v>43</v>
      </c>
      <c r="O332" s="93"/>
      <c r="P332" s="248">
        <f>O332*H332</f>
        <v>0</v>
      </c>
      <c r="Q332" s="248">
        <v>0</v>
      </c>
      <c r="R332" s="248">
        <f>Q332*H332</f>
        <v>0</v>
      </c>
      <c r="S332" s="248">
        <v>0</v>
      </c>
      <c r="T332" s="24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50" t="s">
        <v>144</v>
      </c>
      <c r="AT332" s="250" t="s">
        <v>140</v>
      </c>
      <c r="AU332" s="250" t="s">
        <v>94</v>
      </c>
      <c r="AY332" s="17" t="s">
        <v>138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7" t="s">
        <v>83</v>
      </c>
      <c r="BK332" s="140">
        <f>ROUND(I332*H332,2)</f>
        <v>0</v>
      </c>
      <c r="BL332" s="17" t="s">
        <v>144</v>
      </c>
      <c r="BM332" s="250" t="s">
        <v>463</v>
      </c>
    </row>
    <row r="333" s="2" customFormat="1">
      <c r="A333" s="40"/>
      <c r="B333" s="41"/>
      <c r="C333" s="42"/>
      <c r="D333" s="251" t="s">
        <v>146</v>
      </c>
      <c r="E333" s="42"/>
      <c r="F333" s="252" t="s">
        <v>464</v>
      </c>
      <c r="G333" s="42"/>
      <c r="H333" s="42"/>
      <c r="I333" s="207"/>
      <c r="J333" s="42"/>
      <c r="K333" s="42"/>
      <c r="L333" s="43"/>
      <c r="M333" s="253"/>
      <c r="N333" s="254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7" t="s">
        <v>146</v>
      </c>
      <c r="AU333" s="17" t="s">
        <v>94</v>
      </c>
    </row>
    <row r="334" s="13" customFormat="1">
      <c r="A334" s="13"/>
      <c r="B334" s="255"/>
      <c r="C334" s="256"/>
      <c r="D334" s="251" t="s">
        <v>153</v>
      </c>
      <c r="E334" s="257" t="s">
        <v>1</v>
      </c>
      <c r="F334" s="258" t="s">
        <v>165</v>
      </c>
      <c r="G334" s="256"/>
      <c r="H334" s="259">
        <v>21.5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5" t="s">
        <v>153</v>
      </c>
      <c r="AU334" s="265" t="s">
        <v>94</v>
      </c>
      <c r="AV334" s="13" t="s">
        <v>94</v>
      </c>
      <c r="AW334" s="13" t="s">
        <v>32</v>
      </c>
      <c r="AX334" s="13" t="s">
        <v>83</v>
      </c>
      <c r="AY334" s="265" t="s">
        <v>138</v>
      </c>
    </row>
    <row r="335" s="2" customFormat="1" ht="24.15" customHeight="1">
      <c r="A335" s="40"/>
      <c r="B335" s="41"/>
      <c r="C335" s="238" t="s">
        <v>465</v>
      </c>
      <c r="D335" s="238" t="s">
        <v>140</v>
      </c>
      <c r="E335" s="239" t="s">
        <v>466</v>
      </c>
      <c r="F335" s="240" t="s">
        <v>467</v>
      </c>
      <c r="G335" s="241" t="s">
        <v>150</v>
      </c>
      <c r="H335" s="242">
        <v>9.0800000000000001</v>
      </c>
      <c r="I335" s="243"/>
      <c r="J335" s="244">
        <f>ROUND(I335*H335,2)</f>
        <v>0</v>
      </c>
      <c r="K335" s="245"/>
      <c r="L335" s="43"/>
      <c r="M335" s="246" t="s">
        <v>1</v>
      </c>
      <c r="N335" s="247" t="s">
        <v>43</v>
      </c>
      <c r="O335" s="93"/>
      <c r="P335" s="248">
        <f>O335*H335</f>
        <v>0</v>
      </c>
      <c r="Q335" s="248">
        <v>0.085650000000000004</v>
      </c>
      <c r="R335" s="248">
        <f>Q335*H335</f>
        <v>0.777702</v>
      </c>
      <c r="S335" s="248">
        <v>0</v>
      </c>
      <c r="T335" s="24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50" t="s">
        <v>144</v>
      </c>
      <c r="AT335" s="250" t="s">
        <v>140</v>
      </c>
      <c r="AU335" s="250" t="s">
        <v>94</v>
      </c>
      <c r="AY335" s="17" t="s">
        <v>138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7" t="s">
        <v>83</v>
      </c>
      <c r="BK335" s="140">
        <f>ROUND(I335*H335,2)</f>
        <v>0</v>
      </c>
      <c r="BL335" s="17" t="s">
        <v>144</v>
      </c>
      <c r="BM335" s="250" t="s">
        <v>468</v>
      </c>
    </row>
    <row r="336" s="2" customFormat="1">
      <c r="A336" s="40"/>
      <c r="B336" s="41"/>
      <c r="C336" s="42"/>
      <c r="D336" s="251" t="s">
        <v>146</v>
      </c>
      <c r="E336" s="42"/>
      <c r="F336" s="252" t="s">
        <v>469</v>
      </c>
      <c r="G336" s="42"/>
      <c r="H336" s="42"/>
      <c r="I336" s="207"/>
      <c r="J336" s="42"/>
      <c r="K336" s="42"/>
      <c r="L336" s="43"/>
      <c r="M336" s="253"/>
      <c r="N336" s="254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7" t="s">
        <v>146</v>
      </c>
      <c r="AU336" s="17" t="s">
        <v>94</v>
      </c>
    </row>
    <row r="337" s="2" customFormat="1" ht="14.4" customHeight="1">
      <c r="A337" s="40"/>
      <c r="B337" s="41"/>
      <c r="C337" s="287" t="s">
        <v>470</v>
      </c>
      <c r="D337" s="287" t="s">
        <v>339</v>
      </c>
      <c r="E337" s="288" t="s">
        <v>471</v>
      </c>
      <c r="F337" s="289" t="s">
        <v>472</v>
      </c>
      <c r="G337" s="290" t="s">
        <v>150</v>
      </c>
      <c r="H337" s="291">
        <v>9.0800000000000001</v>
      </c>
      <c r="I337" s="292"/>
      <c r="J337" s="293">
        <f>ROUND(I337*H337,2)</f>
        <v>0</v>
      </c>
      <c r="K337" s="294"/>
      <c r="L337" s="295"/>
      <c r="M337" s="296" t="s">
        <v>1</v>
      </c>
      <c r="N337" s="297" t="s">
        <v>43</v>
      </c>
      <c r="O337" s="93"/>
      <c r="P337" s="248">
        <f>O337*H337</f>
        <v>0</v>
      </c>
      <c r="Q337" s="248">
        <v>0.17599999999999999</v>
      </c>
      <c r="R337" s="248">
        <f>Q337*H337</f>
        <v>1.5980799999999999</v>
      </c>
      <c r="S337" s="248">
        <v>0</v>
      </c>
      <c r="T337" s="24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50" t="s">
        <v>185</v>
      </c>
      <c r="AT337" s="250" t="s">
        <v>339</v>
      </c>
      <c r="AU337" s="250" t="s">
        <v>94</v>
      </c>
      <c r="AY337" s="17" t="s">
        <v>138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7" t="s">
        <v>83</v>
      </c>
      <c r="BK337" s="140">
        <f>ROUND(I337*H337,2)</f>
        <v>0</v>
      </c>
      <c r="BL337" s="17" t="s">
        <v>144</v>
      </c>
      <c r="BM337" s="250" t="s">
        <v>473</v>
      </c>
    </row>
    <row r="338" s="2" customFormat="1">
      <c r="A338" s="40"/>
      <c r="B338" s="41"/>
      <c r="C338" s="42"/>
      <c r="D338" s="251" t="s">
        <v>146</v>
      </c>
      <c r="E338" s="42"/>
      <c r="F338" s="252" t="s">
        <v>472</v>
      </c>
      <c r="G338" s="42"/>
      <c r="H338" s="42"/>
      <c r="I338" s="207"/>
      <c r="J338" s="42"/>
      <c r="K338" s="42"/>
      <c r="L338" s="43"/>
      <c r="M338" s="253"/>
      <c r="N338" s="254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7" t="s">
        <v>146</v>
      </c>
      <c r="AU338" s="17" t="s">
        <v>94</v>
      </c>
    </row>
    <row r="339" s="2" customFormat="1">
      <c r="A339" s="40"/>
      <c r="B339" s="41"/>
      <c r="C339" s="42"/>
      <c r="D339" s="251" t="s">
        <v>474</v>
      </c>
      <c r="E339" s="42"/>
      <c r="F339" s="298" t="s">
        <v>475</v>
      </c>
      <c r="G339" s="42"/>
      <c r="H339" s="42"/>
      <c r="I339" s="207"/>
      <c r="J339" s="42"/>
      <c r="K339" s="42"/>
      <c r="L339" s="43"/>
      <c r="M339" s="253"/>
      <c r="N339" s="254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7" t="s">
        <v>474</v>
      </c>
      <c r="AU339" s="17" t="s">
        <v>94</v>
      </c>
    </row>
    <row r="340" s="2" customFormat="1" ht="24.15" customHeight="1">
      <c r="A340" s="40"/>
      <c r="B340" s="41"/>
      <c r="C340" s="238" t="s">
        <v>476</v>
      </c>
      <c r="D340" s="238" t="s">
        <v>140</v>
      </c>
      <c r="E340" s="239" t="s">
        <v>477</v>
      </c>
      <c r="F340" s="240" t="s">
        <v>478</v>
      </c>
      <c r="G340" s="241" t="s">
        <v>150</v>
      </c>
      <c r="H340" s="242">
        <v>4.7999999999999998</v>
      </c>
      <c r="I340" s="243"/>
      <c r="J340" s="244">
        <f>ROUND(I340*H340,2)</f>
        <v>0</v>
      </c>
      <c r="K340" s="245"/>
      <c r="L340" s="43"/>
      <c r="M340" s="246" t="s">
        <v>1</v>
      </c>
      <c r="N340" s="247" t="s">
        <v>43</v>
      </c>
      <c r="O340" s="93"/>
      <c r="P340" s="248">
        <f>O340*H340</f>
        <v>0</v>
      </c>
      <c r="Q340" s="248">
        <v>0.080030000000000004</v>
      </c>
      <c r="R340" s="248">
        <f>Q340*H340</f>
        <v>0.38414399999999999</v>
      </c>
      <c r="S340" s="248">
        <v>0</v>
      </c>
      <c r="T340" s="24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50" t="s">
        <v>144</v>
      </c>
      <c r="AT340" s="250" t="s">
        <v>140</v>
      </c>
      <c r="AU340" s="250" t="s">
        <v>94</v>
      </c>
      <c r="AY340" s="17" t="s">
        <v>138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7" t="s">
        <v>83</v>
      </c>
      <c r="BK340" s="140">
        <f>ROUND(I340*H340,2)</f>
        <v>0</v>
      </c>
      <c r="BL340" s="17" t="s">
        <v>144</v>
      </c>
      <c r="BM340" s="250" t="s">
        <v>479</v>
      </c>
    </row>
    <row r="341" s="2" customFormat="1">
      <c r="A341" s="40"/>
      <c r="B341" s="41"/>
      <c r="C341" s="42"/>
      <c r="D341" s="251" t="s">
        <v>146</v>
      </c>
      <c r="E341" s="42"/>
      <c r="F341" s="252" t="s">
        <v>480</v>
      </c>
      <c r="G341" s="42"/>
      <c r="H341" s="42"/>
      <c r="I341" s="207"/>
      <c r="J341" s="42"/>
      <c r="K341" s="42"/>
      <c r="L341" s="43"/>
      <c r="M341" s="253"/>
      <c r="N341" s="254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7" t="s">
        <v>146</v>
      </c>
      <c r="AU341" s="17" t="s">
        <v>94</v>
      </c>
    </row>
    <row r="342" s="2" customFormat="1" ht="14.4" customHeight="1">
      <c r="A342" s="40"/>
      <c r="B342" s="41"/>
      <c r="C342" s="287" t="s">
        <v>481</v>
      </c>
      <c r="D342" s="287" t="s">
        <v>339</v>
      </c>
      <c r="E342" s="288" t="s">
        <v>482</v>
      </c>
      <c r="F342" s="289" t="s">
        <v>483</v>
      </c>
      <c r="G342" s="290" t="s">
        <v>150</v>
      </c>
      <c r="H342" s="291">
        <v>4.7999999999999998</v>
      </c>
      <c r="I342" s="292"/>
      <c r="J342" s="293">
        <f>ROUND(I342*H342,2)</f>
        <v>0</v>
      </c>
      <c r="K342" s="294"/>
      <c r="L342" s="295"/>
      <c r="M342" s="296" t="s">
        <v>1</v>
      </c>
      <c r="N342" s="297" t="s">
        <v>43</v>
      </c>
      <c r="O342" s="93"/>
      <c r="P342" s="248">
        <f>O342*H342</f>
        <v>0</v>
      </c>
      <c r="Q342" s="248">
        <v>0.027</v>
      </c>
      <c r="R342" s="248">
        <f>Q342*H342</f>
        <v>0.12959999999999999</v>
      </c>
      <c r="S342" s="248">
        <v>0</v>
      </c>
      <c r="T342" s="24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50" t="s">
        <v>185</v>
      </c>
      <c r="AT342" s="250" t="s">
        <v>339</v>
      </c>
      <c r="AU342" s="250" t="s">
        <v>94</v>
      </c>
      <c r="AY342" s="17" t="s">
        <v>138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7" t="s">
        <v>83</v>
      </c>
      <c r="BK342" s="140">
        <f>ROUND(I342*H342,2)</f>
        <v>0</v>
      </c>
      <c r="BL342" s="17" t="s">
        <v>144</v>
      </c>
      <c r="BM342" s="250" t="s">
        <v>484</v>
      </c>
    </row>
    <row r="343" s="2" customFormat="1">
      <c r="A343" s="40"/>
      <c r="B343" s="41"/>
      <c r="C343" s="42"/>
      <c r="D343" s="251" t="s">
        <v>146</v>
      </c>
      <c r="E343" s="42"/>
      <c r="F343" s="252" t="s">
        <v>483</v>
      </c>
      <c r="G343" s="42"/>
      <c r="H343" s="42"/>
      <c r="I343" s="207"/>
      <c r="J343" s="42"/>
      <c r="K343" s="42"/>
      <c r="L343" s="43"/>
      <c r="M343" s="253"/>
      <c r="N343" s="254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7" t="s">
        <v>146</v>
      </c>
      <c r="AU343" s="17" t="s">
        <v>94</v>
      </c>
    </row>
    <row r="344" s="12" customFormat="1" ht="22.8" customHeight="1">
      <c r="A344" s="12"/>
      <c r="B344" s="222"/>
      <c r="C344" s="223"/>
      <c r="D344" s="224" t="s">
        <v>77</v>
      </c>
      <c r="E344" s="236" t="s">
        <v>185</v>
      </c>
      <c r="F344" s="236" t="s">
        <v>485</v>
      </c>
      <c r="G344" s="223"/>
      <c r="H344" s="223"/>
      <c r="I344" s="226"/>
      <c r="J344" s="237">
        <f>BK344</f>
        <v>0</v>
      </c>
      <c r="K344" s="223"/>
      <c r="L344" s="228"/>
      <c r="M344" s="229"/>
      <c r="N344" s="230"/>
      <c r="O344" s="230"/>
      <c r="P344" s="231">
        <f>SUM(P345:P434)</f>
        <v>0</v>
      </c>
      <c r="Q344" s="230"/>
      <c r="R344" s="231">
        <f>SUM(R345:R434)</f>
        <v>37.910892309999994</v>
      </c>
      <c r="S344" s="230"/>
      <c r="T344" s="232">
        <f>SUM(T345:T434)</f>
        <v>12.191999999999998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33" t="s">
        <v>83</v>
      </c>
      <c r="AT344" s="234" t="s">
        <v>77</v>
      </c>
      <c r="AU344" s="234" t="s">
        <v>83</v>
      </c>
      <c r="AY344" s="233" t="s">
        <v>138</v>
      </c>
      <c r="BK344" s="235">
        <f>SUM(BK345:BK434)</f>
        <v>0</v>
      </c>
    </row>
    <row r="345" s="2" customFormat="1" ht="14.4" customHeight="1">
      <c r="A345" s="40"/>
      <c r="B345" s="41"/>
      <c r="C345" s="238" t="s">
        <v>486</v>
      </c>
      <c r="D345" s="238" t="s">
        <v>140</v>
      </c>
      <c r="E345" s="239" t="s">
        <v>487</v>
      </c>
      <c r="F345" s="240" t="s">
        <v>488</v>
      </c>
      <c r="G345" s="241" t="s">
        <v>182</v>
      </c>
      <c r="H345" s="242">
        <v>2</v>
      </c>
      <c r="I345" s="243"/>
      <c r="J345" s="244">
        <f>ROUND(I345*H345,2)</f>
        <v>0</v>
      </c>
      <c r="K345" s="245"/>
      <c r="L345" s="43"/>
      <c r="M345" s="246" t="s">
        <v>1</v>
      </c>
      <c r="N345" s="247" t="s">
        <v>43</v>
      </c>
      <c r="O345" s="93"/>
      <c r="P345" s="248">
        <f>O345*H345</f>
        <v>0</v>
      </c>
      <c r="Q345" s="248">
        <v>0</v>
      </c>
      <c r="R345" s="248">
        <f>Q345*H345</f>
        <v>0</v>
      </c>
      <c r="S345" s="248">
        <v>0.029000000000000001</v>
      </c>
      <c r="T345" s="249">
        <f>S345*H345</f>
        <v>0.058000000000000003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50" t="s">
        <v>144</v>
      </c>
      <c r="AT345" s="250" t="s">
        <v>140</v>
      </c>
      <c r="AU345" s="250" t="s">
        <v>94</v>
      </c>
      <c r="AY345" s="17" t="s">
        <v>138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7" t="s">
        <v>83</v>
      </c>
      <c r="BK345" s="140">
        <f>ROUND(I345*H345,2)</f>
        <v>0</v>
      </c>
      <c r="BL345" s="17" t="s">
        <v>144</v>
      </c>
      <c r="BM345" s="250" t="s">
        <v>489</v>
      </c>
    </row>
    <row r="346" s="2" customFormat="1">
      <c r="A346" s="40"/>
      <c r="B346" s="41"/>
      <c r="C346" s="42"/>
      <c r="D346" s="251" t="s">
        <v>146</v>
      </c>
      <c r="E346" s="42"/>
      <c r="F346" s="252" t="s">
        <v>490</v>
      </c>
      <c r="G346" s="42"/>
      <c r="H346" s="42"/>
      <c r="I346" s="207"/>
      <c r="J346" s="42"/>
      <c r="K346" s="42"/>
      <c r="L346" s="43"/>
      <c r="M346" s="253"/>
      <c r="N346" s="254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7" t="s">
        <v>146</v>
      </c>
      <c r="AU346" s="17" t="s">
        <v>94</v>
      </c>
    </row>
    <row r="347" s="2" customFormat="1" ht="24.15" customHeight="1">
      <c r="A347" s="40"/>
      <c r="B347" s="41"/>
      <c r="C347" s="238" t="s">
        <v>491</v>
      </c>
      <c r="D347" s="238" t="s">
        <v>140</v>
      </c>
      <c r="E347" s="239" t="s">
        <v>492</v>
      </c>
      <c r="F347" s="240" t="s">
        <v>493</v>
      </c>
      <c r="G347" s="241" t="s">
        <v>182</v>
      </c>
      <c r="H347" s="242">
        <v>6.4000000000000004</v>
      </c>
      <c r="I347" s="243"/>
      <c r="J347" s="244">
        <f>ROUND(I347*H347,2)</f>
        <v>0</v>
      </c>
      <c r="K347" s="245"/>
      <c r="L347" s="43"/>
      <c r="M347" s="246" t="s">
        <v>1</v>
      </c>
      <c r="N347" s="247" t="s">
        <v>43</v>
      </c>
      <c r="O347" s="93"/>
      <c r="P347" s="248">
        <f>O347*H347</f>
        <v>0</v>
      </c>
      <c r="Q347" s="248">
        <v>0</v>
      </c>
      <c r="R347" s="248">
        <f>Q347*H347</f>
        <v>0</v>
      </c>
      <c r="S347" s="248">
        <v>0.065000000000000002</v>
      </c>
      <c r="T347" s="249">
        <f>S347*H347</f>
        <v>0.41600000000000004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50" t="s">
        <v>144</v>
      </c>
      <c r="AT347" s="250" t="s">
        <v>140</v>
      </c>
      <c r="AU347" s="250" t="s">
        <v>94</v>
      </c>
      <c r="AY347" s="17" t="s">
        <v>138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7" t="s">
        <v>83</v>
      </c>
      <c r="BK347" s="140">
        <f>ROUND(I347*H347,2)</f>
        <v>0</v>
      </c>
      <c r="BL347" s="17" t="s">
        <v>144</v>
      </c>
      <c r="BM347" s="250" t="s">
        <v>494</v>
      </c>
    </row>
    <row r="348" s="2" customFormat="1">
      <c r="A348" s="40"/>
      <c r="B348" s="41"/>
      <c r="C348" s="42"/>
      <c r="D348" s="251" t="s">
        <v>146</v>
      </c>
      <c r="E348" s="42"/>
      <c r="F348" s="252" t="s">
        <v>495</v>
      </c>
      <c r="G348" s="42"/>
      <c r="H348" s="42"/>
      <c r="I348" s="207"/>
      <c r="J348" s="42"/>
      <c r="K348" s="42"/>
      <c r="L348" s="43"/>
      <c r="M348" s="253"/>
      <c r="N348" s="254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7" t="s">
        <v>146</v>
      </c>
      <c r="AU348" s="17" t="s">
        <v>94</v>
      </c>
    </row>
    <row r="349" s="2" customFormat="1" ht="24.15" customHeight="1">
      <c r="A349" s="40"/>
      <c r="B349" s="41"/>
      <c r="C349" s="238" t="s">
        <v>496</v>
      </c>
      <c r="D349" s="238" t="s">
        <v>140</v>
      </c>
      <c r="E349" s="239" t="s">
        <v>497</v>
      </c>
      <c r="F349" s="240" t="s">
        <v>498</v>
      </c>
      <c r="G349" s="241" t="s">
        <v>182</v>
      </c>
      <c r="H349" s="242">
        <v>75.599999999999994</v>
      </c>
      <c r="I349" s="243"/>
      <c r="J349" s="244">
        <f>ROUND(I349*H349,2)</f>
        <v>0</v>
      </c>
      <c r="K349" s="245"/>
      <c r="L349" s="43"/>
      <c r="M349" s="246" t="s">
        <v>1</v>
      </c>
      <c r="N349" s="247" t="s">
        <v>43</v>
      </c>
      <c r="O349" s="93"/>
      <c r="P349" s="248">
        <f>O349*H349</f>
        <v>0</v>
      </c>
      <c r="Q349" s="248">
        <v>0</v>
      </c>
      <c r="R349" s="248">
        <f>Q349*H349</f>
        <v>0</v>
      </c>
      <c r="S349" s="248">
        <v>0.155</v>
      </c>
      <c r="T349" s="249">
        <f>S349*H349</f>
        <v>11.717999999999998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50" t="s">
        <v>144</v>
      </c>
      <c r="AT349" s="250" t="s">
        <v>140</v>
      </c>
      <c r="AU349" s="250" t="s">
        <v>94</v>
      </c>
      <c r="AY349" s="17" t="s">
        <v>138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7" t="s">
        <v>83</v>
      </c>
      <c r="BK349" s="140">
        <f>ROUND(I349*H349,2)</f>
        <v>0</v>
      </c>
      <c r="BL349" s="17" t="s">
        <v>144</v>
      </c>
      <c r="BM349" s="250" t="s">
        <v>499</v>
      </c>
    </row>
    <row r="350" s="2" customFormat="1">
      <c r="A350" s="40"/>
      <c r="B350" s="41"/>
      <c r="C350" s="42"/>
      <c r="D350" s="251" t="s">
        <v>146</v>
      </c>
      <c r="E350" s="42"/>
      <c r="F350" s="252" t="s">
        <v>500</v>
      </c>
      <c r="G350" s="42"/>
      <c r="H350" s="42"/>
      <c r="I350" s="207"/>
      <c r="J350" s="42"/>
      <c r="K350" s="42"/>
      <c r="L350" s="43"/>
      <c r="M350" s="253"/>
      <c r="N350" s="254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7" t="s">
        <v>146</v>
      </c>
      <c r="AU350" s="17" t="s">
        <v>94</v>
      </c>
    </row>
    <row r="351" s="13" customFormat="1">
      <c r="A351" s="13"/>
      <c r="B351" s="255"/>
      <c r="C351" s="256"/>
      <c r="D351" s="251" t="s">
        <v>153</v>
      </c>
      <c r="E351" s="257" t="s">
        <v>1</v>
      </c>
      <c r="F351" s="258" t="s">
        <v>501</v>
      </c>
      <c r="G351" s="256"/>
      <c r="H351" s="259">
        <v>75.599999999999994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5" t="s">
        <v>153</v>
      </c>
      <c r="AU351" s="265" t="s">
        <v>94</v>
      </c>
      <c r="AV351" s="13" t="s">
        <v>94</v>
      </c>
      <c r="AW351" s="13" t="s">
        <v>32</v>
      </c>
      <c r="AX351" s="13" t="s">
        <v>83</v>
      </c>
      <c r="AY351" s="265" t="s">
        <v>138</v>
      </c>
    </row>
    <row r="352" s="2" customFormat="1" ht="24.15" customHeight="1">
      <c r="A352" s="40"/>
      <c r="B352" s="41"/>
      <c r="C352" s="238" t="s">
        <v>502</v>
      </c>
      <c r="D352" s="238" t="s">
        <v>140</v>
      </c>
      <c r="E352" s="239" t="s">
        <v>503</v>
      </c>
      <c r="F352" s="240" t="s">
        <v>504</v>
      </c>
      <c r="G352" s="241" t="s">
        <v>182</v>
      </c>
      <c r="H352" s="242">
        <v>13.699999999999999</v>
      </c>
      <c r="I352" s="243"/>
      <c r="J352" s="244">
        <f>ROUND(I352*H352,2)</f>
        <v>0</v>
      </c>
      <c r="K352" s="245"/>
      <c r="L352" s="43"/>
      <c r="M352" s="246" t="s">
        <v>1</v>
      </c>
      <c r="N352" s="247" t="s">
        <v>43</v>
      </c>
      <c r="O352" s="93"/>
      <c r="P352" s="248">
        <f>O352*H352</f>
        <v>0</v>
      </c>
      <c r="Q352" s="248">
        <v>1.0000000000000001E-05</v>
      </c>
      <c r="R352" s="248">
        <f>Q352*H352</f>
        <v>0.000137</v>
      </c>
      <c r="S352" s="248">
        <v>0</v>
      </c>
      <c r="T352" s="24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50" t="s">
        <v>144</v>
      </c>
      <c r="AT352" s="250" t="s">
        <v>140</v>
      </c>
      <c r="AU352" s="250" t="s">
        <v>94</v>
      </c>
      <c r="AY352" s="17" t="s">
        <v>138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7" t="s">
        <v>83</v>
      </c>
      <c r="BK352" s="140">
        <f>ROUND(I352*H352,2)</f>
        <v>0</v>
      </c>
      <c r="BL352" s="17" t="s">
        <v>144</v>
      </c>
      <c r="BM352" s="250" t="s">
        <v>505</v>
      </c>
    </row>
    <row r="353" s="2" customFormat="1">
      <c r="A353" s="40"/>
      <c r="B353" s="41"/>
      <c r="C353" s="42"/>
      <c r="D353" s="251" t="s">
        <v>146</v>
      </c>
      <c r="E353" s="42"/>
      <c r="F353" s="252" t="s">
        <v>506</v>
      </c>
      <c r="G353" s="42"/>
      <c r="H353" s="42"/>
      <c r="I353" s="207"/>
      <c r="J353" s="42"/>
      <c r="K353" s="42"/>
      <c r="L353" s="43"/>
      <c r="M353" s="253"/>
      <c r="N353" s="254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7" t="s">
        <v>146</v>
      </c>
      <c r="AU353" s="17" t="s">
        <v>94</v>
      </c>
    </row>
    <row r="354" s="2" customFormat="1" ht="24.15" customHeight="1">
      <c r="A354" s="40"/>
      <c r="B354" s="41"/>
      <c r="C354" s="287" t="s">
        <v>507</v>
      </c>
      <c r="D354" s="287" t="s">
        <v>339</v>
      </c>
      <c r="E354" s="288" t="s">
        <v>508</v>
      </c>
      <c r="F354" s="289" t="s">
        <v>509</v>
      </c>
      <c r="G354" s="290" t="s">
        <v>182</v>
      </c>
      <c r="H354" s="291">
        <v>14.111000000000001</v>
      </c>
      <c r="I354" s="292"/>
      <c r="J354" s="293">
        <f>ROUND(I354*H354,2)</f>
        <v>0</v>
      </c>
      <c r="K354" s="294"/>
      <c r="L354" s="295"/>
      <c r="M354" s="296" t="s">
        <v>1</v>
      </c>
      <c r="N354" s="297" t="s">
        <v>43</v>
      </c>
      <c r="O354" s="93"/>
      <c r="P354" s="248">
        <f>O354*H354</f>
        <v>0</v>
      </c>
      <c r="Q354" s="248">
        <v>0.0043099999999999996</v>
      </c>
      <c r="R354" s="248">
        <f>Q354*H354</f>
        <v>0.060818409999999996</v>
      </c>
      <c r="S354" s="248">
        <v>0</v>
      </c>
      <c r="T354" s="24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50" t="s">
        <v>185</v>
      </c>
      <c r="AT354" s="250" t="s">
        <v>339</v>
      </c>
      <c r="AU354" s="250" t="s">
        <v>94</v>
      </c>
      <c r="AY354" s="17" t="s">
        <v>138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7" t="s">
        <v>83</v>
      </c>
      <c r="BK354" s="140">
        <f>ROUND(I354*H354,2)</f>
        <v>0</v>
      </c>
      <c r="BL354" s="17" t="s">
        <v>144</v>
      </c>
      <c r="BM354" s="250" t="s">
        <v>510</v>
      </c>
    </row>
    <row r="355" s="2" customFormat="1">
      <c r="A355" s="40"/>
      <c r="B355" s="41"/>
      <c r="C355" s="42"/>
      <c r="D355" s="251" t="s">
        <v>146</v>
      </c>
      <c r="E355" s="42"/>
      <c r="F355" s="252" t="s">
        <v>511</v>
      </c>
      <c r="G355" s="42"/>
      <c r="H355" s="42"/>
      <c r="I355" s="207"/>
      <c r="J355" s="42"/>
      <c r="K355" s="42"/>
      <c r="L355" s="43"/>
      <c r="M355" s="253"/>
      <c r="N355" s="254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7" t="s">
        <v>146</v>
      </c>
      <c r="AU355" s="17" t="s">
        <v>94</v>
      </c>
    </row>
    <row r="356" s="13" customFormat="1">
      <c r="A356" s="13"/>
      <c r="B356" s="255"/>
      <c r="C356" s="256"/>
      <c r="D356" s="251" t="s">
        <v>153</v>
      </c>
      <c r="E356" s="257" t="s">
        <v>1</v>
      </c>
      <c r="F356" s="258" t="s">
        <v>512</v>
      </c>
      <c r="G356" s="256"/>
      <c r="H356" s="259">
        <v>14.111000000000001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5" t="s">
        <v>153</v>
      </c>
      <c r="AU356" s="265" t="s">
        <v>94</v>
      </c>
      <c r="AV356" s="13" t="s">
        <v>94</v>
      </c>
      <c r="AW356" s="13" t="s">
        <v>32</v>
      </c>
      <c r="AX356" s="13" t="s">
        <v>83</v>
      </c>
      <c r="AY356" s="265" t="s">
        <v>138</v>
      </c>
    </row>
    <row r="357" s="2" customFormat="1" ht="24.15" customHeight="1">
      <c r="A357" s="40"/>
      <c r="B357" s="41"/>
      <c r="C357" s="238" t="s">
        <v>513</v>
      </c>
      <c r="D357" s="238" t="s">
        <v>140</v>
      </c>
      <c r="E357" s="239" t="s">
        <v>514</v>
      </c>
      <c r="F357" s="240" t="s">
        <v>515</v>
      </c>
      <c r="G357" s="241" t="s">
        <v>182</v>
      </c>
      <c r="H357" s="242">
        <v>23.5</v>
      </c>
      <c r="I357" s="243"/>
      <c r="J357" s="244">
        <f>ROUND(I357*H357,2)</f>
        <v>0</v>
      </c>
      <c r="K357" s="245"/>
      <c r="L357" s="43"/>
      <c r="M357" s="246" t="s">
        <v>1</v>
      </c>
      <c r="N357" s="247" t="s">
        <v>43</v>
      </c>
      <c r="O357" s="93"/>
      <c r="P357" s="248">
        <f>O357*H357</f>
        <v>0</v>
      </c>
      <c r="Q357" s="248">
        <v>2.0000000000000002E-05</v>
      </c>
      <c r="R357" s="248">
        <f>Q357*H357</f>
        <v>0.00047000000000000004</v>
      </c>
      <c r="S357" s="248">
        <v>0</v>
      </c>
      <c r="T357" s="24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50" t="s">
        <v>144</v>
      </c>
      <c r="AT357" s="250" t="s">
        <v>140</v>
      </c>
      <c r="AU357" s="250" t="s">
        <v>94</v>
      </c>
      <c r="AY357" s="17" t="s">
        <v>138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7" t="s">
        <v>83</v>
      </c>
      <c r="BK357" s="140">
        <f>ROUND(I357*H357,2)</f>
        <v>0</v>
      </c>
      <c r="BL357" s="17" t="s">
        <v>144</v>
      </c>
      <c r="BM357" s="250" t="s">
        <v>516</v>
      </c>
    </row>
    <row r="358" s="2" customFormat="1">
      <c r="A358" s="40"/>
      <c r="B358" s="41"/>
      <c r="C358" s="42"/>
      <c r="D358" s="251" t="s">
        <v>146</v>
      </c>
      <c r="E358" s="42"/>
      <c r="F358" s="252" t="s">
        <v>517</v>
      </c>
      <c r="G358" s="42"/>
      <c r="H358" s="42"/>
      <c r="I358" s="207"/>
      <c r="J358" s="42"/>
      <c r="K358" s="42"/>
      <c r="L358" s="43"/>
      <c r="M358" s="253"/>
      <c r="N358" s="254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7" t="s">
        <v>146</v>
      </c>
      <c r="AU358" s="17" t="s">
        <v>94</v>
      </c>
    </row>
    <row r="359" s="2" customFormat="1" ht="24.15" customHeight="1">
      <c r="A359" s="40"/>
      <c r="B359" s="41"/>
      <c r="C359" s="287" t="s">
        <v>518</v>
      </c>
      <c r="D359" s="287" t="s">
        <v>339</v>
      </c>
      <c r="E359" s="288" t="s">
        <v>519</v>
      </c>
      <c r="F359" s="289" t="s">
        <v>520</v>
      </c>
      <c r="G359" s="290" t="s">
        <v>182</v>
      </c>
      <c r="H359" s="291">
        <v>24.204999999999998</v>
      </c>
      <c r="I359" s="292"/>
      <c r="J359" s="293">
        <f>ROUND(I359*H359,2)</f>
        <v>0</v>
      </c>
      <c r="K359" s="294"/>
      <c r="L359" s="295"/>
      <c r="M359" s="296" t="s">
        <v>1</v>
      </c>
      <c r="N359" s="297" t="s">
        <v>43</v>
      </c>
      <c r="O359" s="93"/>
      <c r="P359" s="248">
        <f>O359*H359</f>
        <v>0</v>
      </c>
      <c r="Q359" s="248">
        <v>0.016619999999999999</v>
      </c>
      <c r="R359" s="248">
        <f>Q359*H359</f>
        <v>0.40228709999999995</v>
      </c>
      <c r="S359" s="248">
        <v>0</v>
      </c>
      <c r="T359" s="24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50" t="s">
        <v>185</v>
      </c>
      <c r="AT359" s="250" t="s">
        <v>339</v>
      </c>
      <c r="AU359" s="250" t="s">
        <v>94</v>
      </c>
      <c r="AY359" s="17" t="s">
        <v>138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7" t="s">
        <v>83</v>
      </c>
      <c r="BK359" s="140">
        <f>ROUND(I359*H359,2)</f>
        <v>0</v>
      </c>
      <c r="BL359" s="17" t="s">
        <v>144</v>
      </c>
      <c r="BM359" s="250" t="s">
        <v>521</v>
      </c>
    </row>
    <row r="360" s="2" customFormat="1">
      <c r="A360" s="40"/>
      <c r="B360" s="41"/>
      <c r="C360" s="42"/>
      <c r="D360" s="251" t="s">
        <v>146</v>
      </c>
      <c r="E360" s="42"/>
      <c r="F360" s="252" t="s">
        <v>522</v>
      </c>
      <c r="G360" s="42"/>
      <c r="H360" s="42"/>
      <c r="I360" s="207"/>
      <c r="J360" s="42"/>
      <c r="K360" s="42"/>
      <c r="L360" s="43"/>
      <c r="M360" s="253"/>
      <c r="N360" s="254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7" t="s">
        <v>146</v>
      </c>
      <c r="AU360" s="17" t="s">
        <v>94</v>
      </c>
    </row>
    <row r="361" s="13" customFormat="1">
      <c r="A361" s="13"/>
      <c r="B361" s="255"/>
      <c r="C361" s="256"/>
      <c r="D361" s="251" t="s">
        <v>153</v>
      </c>
      <c r="E361" s="257" t="s">
        <v>1</v>
      </c>
      <c r="F361" s="258" t="s">
        <v>523</v>
      </c>
      <c r="G361" s="256"/>
      <c r="H361" s="259">
        <v>24.204999999999998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5" t="s">
        <v>153</v>
      </c>
      <c r="AU361" s="265" t="s">
        <v>94</v>
      </c>
      <c r="AV361" s="13" t="s">
        <v>94</v>
      </c>
      <c r="AW361" s="13" t="s">
        <v>32</v>
      </c>
      <c r="AX361" s="13" t="s">
        <v>83</v>
      </c>
      <c r="AY361" s="265" t="s">
        <v>138</v>
      </c>
    </row>
    <row r="362" s="2" customFormat="1" ht="24.15" customHeight="1">
      <c r="A362" s="40"/>
      <c r="B362" s="41"/>
      <c r="C362" s="238" t="s">
        <v>524</v>
      </c>
      <c r="D362" s="238" t="s">
        <v>140</v>
      </c>
      <c r="E362" s="239" t="s">
        <v>525</v>
      </c>
      <c r="F362" s="240" t="s">
        <v>526</v>
      </c>
      <c r="G362" s="241" t="s">
        <v>182</v>
      </c>
      <c r="H362" s="242">
        <v>52</v>
      </c>
      <c r="I362" s="243"/>
      <c r="J362" s="244">
        <f>ROUND(I362*H362,2)</f>
        <v>0</v>
      </c>
      <c r="K362" s="245"/>
      <c r="L362" s="43"/>
      <c r="M362" s="246" t="s">
        <v>1</v>
      </c>
      <c r="N362" s="247" t="s">
        <v>43</v>
      </c>
      <c r="O362" s="93"/>
      <c r="P362" s="248">
        <f>O362*H362</f>
        <v>0</v>
      </c>
      <c r="Q362" s="248">
        <v>0</v>
      </c>
      <c r="R362" s="248">
        <f>Q362*H362</f>
        <v>0</v>
      </c>
      <c r="S362" s="248">
        <v>0</v>
      </c>
      <c r="T362" s="24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50" t="s">
        <v>144</v>
      </c>
      <c r="AT362" s="250" t="s">
        <v>140</v>
      </c>
      <c r="AU362" s="250" t="s">
        <v>94</v>
      </c>
      <c r="AY362" s="17" t="s">
        <v>138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83</v>
      </c>
      <c r="BK362" s="140">
        <f>ROUND(I362*H362,2)</f>
        <v>0</v>
      </c>
      <c r="BL362" s="17" t="s">
        <v>144</v>
      </c>
      <c r="BM362" s="250" t="s">
        <v>527</v>
      </c>
    </row>
    <row r="363" s="2" customFormat="1">
      <c r="A363" s="40"/>
      <c r="B363" s="41"/>
      <c r="C363" s="42"/>
      <c r="D363" s="251" t="s">
        <v>146</v>
      </c>
      <c r="E363" s="42"/>
      <c r="F363" s="252" t="s">
        <v>528</v>
      </c>
      <c r="G363" s="42"/>
      <c r="H363" s="42"/>
      <c r="I363" s="207"/>
      <c r="J363" s="42"/>
      <c r="K363" s="42"/>
      <c r="L363" s="43"/>
      <c r="M363" s="253"/>
      <c r="N363" s="254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7" t="s">
        <v>146</v>
      </c>
      <c r="AU363" s="17" t="s">
        <v>94</v>
      </c>
    </row>
    <row r="364" s="2" customFormat="1" ht="24.15" customHeight="1">
      <c r="A364" s="40"/>
      <c r="B364" s="41"/>
      <c r="C364" s="287" t="s">
        <v>529</v>
      </c>
      <c r="D364" s="287" t="s">
        <v>339</v>
      </c>
      <c r="E364" s="288" t="s">
        <v>530</v>
      </c>
      <c r="F364" s="289" t="s">
        <v>531</v>
      </c>
      <c r="G364" s="290" t="s">
        <v>182</v>
      </c>
      <c r="H364" s="291">
        <v>53.560000000000002</v>
      </c>
      <c r="I364" s="292"/>
      <c r="J364" s="293">
        <f>ROUND(I364*H364,2)</f>
        <v>0</v>
      </c>
      <c r="K364" s="294"/>
      <c r="L364" s="295"/>
      <c r="M364" s="296" t="s">
        <v>1</v>
      </c>
      <c r="N364" s="297" t="s">
        <v>43</v>
      </c>
      <c r="O364" s="93"/>
      <c r="P364" s="248">
        <f>O364*H364</f>
        <v>0</v>
      </c>
      <c r="Q364" s="248">
        <v>0.02683</v>
      </c>
      <c r="R364" s="248">
        <f>Q364*H364</f>
        <v>1.4370148</v>
      </c>
      <c r="S364" s="248">
        <v>0</v>
      </c>
      <c r="T364" s="24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50" t="s">
        <v>185</v>
      </c>
      <c r="AT364" s="250" t="s">
        <v>339</v>
      </c>
      <c r="AU364" s="250" t="s">
        <v>94</v>
      </c>
      <c r="AY364" s="17" t="s">
        <v>138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83</v>
      </c>
      <c r="BK364" s="140">
        <f>ROUND(I364*H364,2)</f>
        <v>0</v>
      </c>
      <c r="BL364" s="17" t="s">
        <v>144</v>
      </c>
      <c r="BM364" s="250" t="s">
        <v>532</v>
      </c>
    </row>
    <row r="365" s="2" customFormat="1">
      <c r="A365" s="40"/>
      <c r="B365" s="41"/>
      <c r="C365" s="42"/>
      <c r="D365" s="251" t="s">
        <v>146</v>
      </c>
      <c r="E365" s="42"/>
      <c r="F365" s="252" t="s">
        <v>533</v>
      </c>
      <c r="G365" s="42"/>
      <c r="H365" s="42"/>
      <c r="I365" s="207"/>
      <c r="J365" s="42"/>
      <c r="K365" s="42"/>
      <c r="L365" s="43"/>
      <c r="M365" s="253"/>
      <c r="N365" s="254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7" t="s">
        <v>146</v>
      </c>
      <c r="AU365" s="17" t="s">
        <v>94</v>
      </c>
    </row>
    <row r="366" s="13" customFormat="1">
      <c r="A366" s="13"/>
      <c r="B366" s="255"/>
      <c r="C366" s="256"/>
      <c r="D366" s="251" t="s">
        <v>153</v>
      </c>
      <c r="E366" s="257" t="s">
        <v>1</v>
      </c>
      <c r="F366" s="258" t="s">
        <v>534</v>
      </c>
      <c r="G366" s="256"/>
      <c r="H366" s="259">
        <v>53.560000000000002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5" t="s">
        <v>153</v>
      </c>
      <c r="AU366" s="265" t="s">
        <v>94</v>
      </c>
      <c r="AV366" s="13" t="s">
        <v>94</v>
      </c>
      <c r="AW366" s="13" t="s">
        <v>32</v>
      </c>
      <c r="AX366" s="13" t="s">
        <v>83</v>
      </c>
      <c r="AY366" s="265" t="s">
        <v>138</v>
      </c>
    </row>
    <row r="367" s="2" customFormat="1" ht="24.15" customHeight="1">
      <c r="A367" s="40"/>
      <c r="B367" s="41"/>
      <c r="C367" s="238" t="s">
        <v>535</v>
      </c>
      <c r="D367" s="238" t="s">
        <v>140</v>
      </c>
      <c r="E367" s="239" t="s">
        <v>536</v>
      </c>
      <c r="F367" s="240" t="s">
        <v>537</v>
      </c>
      <c r="G367" s="241" t="s">
        <v>143</v>
      </c>
      <c r="H367" s="242">
        <v>3</v>
      </c>
      <c r="I367" s="243"/>
      <c r="J367" s="244">
        <f>ROUND(I367*H367,2)</f>
        <v>0</v>
      </c>
      <c r="K367" s="245"/>
      <c r="L367" s="43"/>
      <c r="M367" s="246" t="s">
        <v>1</v>
      </c>
      <c r="N367" s="247" t="s">
        <v>43</v>
      </c>
      <c r="O367" s="93"/>
      <c r="P367" s="248">
        <f>O367*H367</f>
        <v>0</v>
      </c>
      <c r="Q367" s="248">
        <v>0</v>
      </c>
      <c r="R367" s="248">
        <f>Q367*H367</f>
        <v>0</v>
      </c>
      <c r="S367" s="248">
        <v>0</v>
      </c>
      <c r="T367" s="24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50" t="s">
        <v>144</v>
      </c>
      <c r="AT367" s="250" t="s">
        <v>140</v>
      </c>
      <c r="AU367" s="250" t="s">
        <v>94</v>
      </c>
      <c r="AY367" s="17" t="s">
        <v>138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7" t="s">
        <v>83</v>
      </c>
      <c r="BK367" s="140">
        <f>ROUND(I367*H367,2)</f>
        <v>0</v>
      </c>
      <c r="BL367" s="17" t="s">
        <v>144</v>
      </c>
      <c r="BM367" s="250" t="s">
        <v>538</v>
      </c>
    </row>
    <row r="368" s="2" customFormat="1">
      <c r="A368" s="40"/>
      <c r="B368" s="41"/>
      <c r="C368" s="42"/>
      <c r="D368" s="251" t="s">
        <v>146</v>
      </c>
      <c r="E368" s="42"/>
      <c r="F368" s="252" t="s">
        <v>539</v>
      </c>
      <c r="G368" s="42"/>
      <c r="H368" s="42"/>
      <c r="I368" s="207"/>
      <c r="J368" s="42"/>
      <c r="K368" s="42"/>
      <c r="L368" s="43"/>
      <c r="M368" s="253"/>
      <c r="N368" s="254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7" t="s">
        <v>146</v>
      </c>
      <c r="AU368" s="17" t="s">
        <v>94</v>
      </c>
    </row>
    <row r="369" s="2" customFormat="1" ht="14.4" customHeight="1">
      <c r="A369" s="40"/>
      <c r="B369" s="41"/>
      <c r="C369" s="287" t="s">
        <v>540</v>
      </c>
      <c r="D369" s="287" t="s">
        <v>339</v>
      </c>
      <c r="E369" s="288" t="s">
        <v>541</v>
      </c>
      <c r="F369" s="289" t="s">
        <v>542</v>
      </c>
      <c r="G369" s="290" t="s">
        <v>143</v>
      </c>
      <c r="H369" s="291">
        <v>2</v>
      </c>
      <c r="I369" s="292"/>
      <c r="J369" s="293">
        <f>ROUND(I369*H369,2)</f>
        <v>0</v>
      </c>
      <c r="K369" s="294"/>
      <c r="L369" s="295"/>
      <c r="M369" s="296" t="s">
        <v>1</v>
      </c>
      <c r="N369" s="297" t="s">
        <v>43</v>
      </c>
      <c r="O369" s="93"/>
      <c r="P369" s="248">
        <f>O369*H369</f>
        <v>0</v>
      </c>
      <c r="Q369" s="248">
        <v>0.00064000000000000005</v>
      </c>
      <c r="R369" s="248">
        <f>Q369*H369</f>
        <v>0.0012800000000000001</v>
      </c>
      <c r="S369" s="248">
        <v>0</v>
      </c>
      <c r="T369" s="24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50" t="s">
        <v>185</v>
      </c>
      <c r="AT369" s="250" t="s">
        <v>339</v>
      </c>
      <c r="AU369" s="250" t="s">
        <v>94</v>
      </c>
      <c r="AY369" s="17" t="s">
        <v>138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7" t="s">
        <v>83</v>
      </c>
      <c r="BK369" s="140">
        <f>ROUND(I369*H369,2)</f>
        <v>0</v>
      </c>
      <c r="BL369" s="17" t="s">
        <v>144</v>
      </c>
      <c r="BM369" s="250" t="s">
        <v>543</v>
      </c>
    </row>
    <row r="370" s="2" customFormat="1">
      <c r="A370" s="40"/>
      <c r="B370" s="41"/>
      <c r="C370" s="42"/>
      <c r="D370" s="251" t="s">
        <v>146</v>
      </c>
      <c r="E370" s="42"/>
      <c r="F370" s="252" t="s">
        <v>542</v>
      </c>
      <c r="G370" s="42"/>
      <c r="H370" s="42"/>
      <c r="I370" s="207"/>
      <c r="J370" s="42"/>
      <c r="K370" s="42"/>
      <c r="L370" s="43"/>
      <c r="M370" s="253"/>
      <c r="N370" s="254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7" t="s">
        <v>146</v>
      </c>
      <c r="AU370" s="17" t="s">
        <v>94</v>
      </c>
    </row>
    <row r="371" s="2" customFormat="1" ht="14.4" customHeight="1">
      <c r="A371" s="40"/>
      <c r="B371" s="41"/>
      <c r="C371" s="287" t="s">
        <v>544</v>
      </c>
      <c r="D371" s="287" t="s">
        <v>339</v>
      </c>
      <c r="E371" s="288" t="s">
        <v>545</v>
      </c>
      <c r="F371" s="289" t="s">
        <v>546</v>
      </c>
      <c r="G371" s="290" t="s">
        <v>143</v>
      </c>
      <c r="H371" s="291">
        <v>1</v>
      </c>
      <c r="I371" s="292"/>
      <c r="J371" s="293">
        <f>ROUND(I371*H371,2)</f>
        <v>0</v>
      </c>
      <c r="K371" s="294"/>
      <c r="L371" s="295"/>
      <c r="M371" s="296" t="s">
        <v>1</v>
      </c>
      <c r="N371" s="297" t="s">
        <v>43</v>
      </c>
      <c r="O371" s="93"/>
      <c r="P371" s="248">
        <f>O371*H371</f>
        <v>0</v>
      </c>
      <c r="Q371" s="248">
        <v>0.00064999999999999997</v>
      </c>
      <c r="R371" s="248">
        <f>Q371*H371</f>
        <v>0.00064999999999999997</v>
      </c>
      <c r="S371" s="248">
        <v>0</v>
      </c>
      <c r="T371" s="24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50" t="s">
        <v>185</v>
      </c>
      <c r="AT371" s="250" t="s">
        <v>339</v>
      </c>
      <c r="AU371" s="250" t="s">
        <v>94</v>
      </c>
      <c r="AY371" s="17" t="s">
        <v>138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7" t="s">
        <v>83</v>
      </c>
      <c r="BK371" s="140">
        <f>ROUND(I371*H371,2)</f>
        <v>0</v>
      </c>
      <c r="BL371" s="17" t="s">
        <v>144</v>
      </c>
      <c r="BM371" s="250" t="s">
        <v>547</v>
      </c>
    </row>
    <row r="372" s="2" customFormat="1">
      <c r="A372" s="40"/>
      <c r="B372" s="41"/>
      <c r="C372" s="42"/>
      <c r="D372" s="251" t="s">
        <v>146</v>
      </c>
      <c r="E372" s="42"/>
      <c r="F372" s="252" t="s">
        <v>546</v>
      </c>
      <c r="G372" s="42"/>
      <c r="H372" s="42"/>
      <c r="I372" s="207"/>
      <c r="J372" s="42"/>
      <c r="K372" s="42"/>
      <c r="L372" s="43"/>
      <c r="M372" s="253"/>
      <c r="N372" s="254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7" t="s">
        <v>146</v>
      </c>
      <c r="AU372" s="17" t="s">
        <v>94</v>
      </c>
    </row>
    <row r="373" s="2" customFormat="1" ht="24.15" customHeight="1">
      <c r="A373" s="40"/>
      <c r="B373" s="41"/>
      <c r="C373" s="238" t="s">
        <v>548</v>
      </c>
      <c r="D373" s="238" t="s">
        <v>140</v>
      </c>
      <c r="E373" s="239" t="s">
        <v>549</v>
      </c>
      <c r="F373" s="240" t="s">
        <v>550</v>
      </c>
      <c r="G373" s="241" t="s">
        <v>143</v>
      </c>
      <c r="H373" s="242">
        <v>1</v>
      </c>
      <c r="I373" s="243"/>
      <c r="J373" s="244">
        <f>ROUND(I373*H373,2)</f>
        <v>0</v>
      </c>
      <c r="K373" s="245"/>
      <c r="L373" s="43"/>
      <c r="M373" s="246" t="s">
        <v>1</v>
      </c>
      <c r="N373" s="247" t="s">
        <v>43</v>
      </c>
      <c r="O373" s="93"/>
      <c r="P373" s="248">
        <f>O373*H373</f>
        <v>0</v>
      </c>
      <c r="Q373" s="248">
        <v>1.0000000000000001E-05</v>
      </c>
      <c r="R373" s="248">
        <f>Q373*H373</f>
        <v>1.0000000000000001E-05</v>
      </c>
      <c r="S373" s="248">
        <v>0</v>
      </c>
      <c r="T373" s="24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50" t="s">
        <v>144</v>
      </c>
      <c r="AT373" s="250" t="s">
        <v>140</v>
      </c>
      <c r="AU373" s="250" t="s">
        <v>94</v>
      </c>
      <c r="AY373" s="17" t="s">
        <v>138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7" t="s">
        <v>83</v>
      </c>
      <c r="BK373" s="140">
        <f>ROUND(I373*H373,2)</f>
        <v>0</v>
      </c>
      <c r="BL373" s="17" t="s">
        <v>144</v>
      </c>
      <c r="BM373" s="250" t="s">
        <v>551</v>
      </c>
    </row>
    <row r="374" s="2" customFormat="1">
      <c r="A374" s="40"/>
      <c r="B374" s="41"/>
      <c r="C374" s="42"/>
      <c r="D374" s="251" t="s">
        <v>146</v>
      </c>
      <c r="E374" s="42"/>
      <c r="F374" s="252" t="s">
        <v>552</v>
      </c>
      <c r="G374" s="42"/>
      <c r="H374" s="42"/>
      <c r="I374" s="207"/>
      <c r="J374" s="42"/>
      <c r="K374" s="42"/>
      <c r="L374" s="43"/>
      <c r="M374" s="253"/>
      <c r="N374" s="254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7" t="s">
        <v>146</v>
      </c>
      <c r="AU374" s="17" t="s">
        <v>94</v>
      </c>
    </row>
    <row r="375" s="2" customFormat="1" ht="24.15" customHeight="1">
      <c r="A375" s="40"/>
      <c r="B375" s="41"/>
      <c r="C375" s="287" t="s">
        <v>553</v>
      </c>
      <c r="D375" s="287" t="s">
        <v>339</v>
      </c>
      <c r="E375" s="288" t="s">
        <v>554</v>
      </c>
      <c r="F375" s="289" t="s">
        <v>555</v>
      </c>
      <c r="G375" s="290" t="s">
        <v>143</v>
      </c>
      <c r="H375" s="291">
        <v>1</v>
      </c>
      <c r="I375" s="292"/>
      <c r="J375" s="293">
        <f>ROUND(I375*H375,2)</f>
        <v>0</v>
      </c>
      <c r="K375" s="294"/>
      <c r="L375" s="295"/>
      <c r="M375" s="296" t="s">
        <v>1</v>
      </c>
      <c r="N375" s="297" t="s">
        <v>43</v>
      </c>
      <c r="O375" s="93"/>
      <c r="P375" s="248">
        <f>O375*H375</f>
        <v>0</v>
      </c>
      <c r="Q375" s="248">
        <v>0.0022000000000000001</v>
      </c>
      <c r="R375" s="248">
        <f>Q375*H375</f>
        <v>0.0022000000000000001</v>
      </c>
      <c r="S375" s="248">
        <v>0</v>
      </c>
      <c r="T375" s="24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50" t="s">
        <v>185</v>
      </c>
      <c r="AT375" s="250" t="s">
        <v>339</v>
      </c>
      <c r="AU375" s="250" t="s">
        <v>94</v>
      </c>
      <c r="AY375" s="17" t="s">
        <v>138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7" t="s">
        <v>83</v>
      </c>
      <c r="BK375" s="140">
        <f>ROUND(I375*H375,2)</f>
        <v>0</v>
      </c>
      <c r="BL375" s="17" t="s">
        <v>144</v>
      </c>
      <c r="BM375" s="250" t="s">
        <v>556</v>
      </c>
    </row>
    <row r="376" s="2" customFormat="1">
      <c r="A376" s="40"/>
      <c r="B376" s="41"/>
      <c r="C376" s="42"/>
      <c r="D376" s="251" t="s">
        <v>146</v>
      </c>
      <c r="E376" s="42"/>
      <c r="F376" s="252" t="s">
        <v>555</v>
      </c>
      <c r="G376" s="42"/>
      <c r="H376" s="42"/>
      <c r="I376" s="207"/>
      <c r="J376" s="42"/>
      <c r="K376" s="42"/>
      <c r="L376" s="43"/>
      <c r="M376" s="253"/>
      <c r="N376" s="254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7" t="s">
        <v>146</v>
      </c>
      <c r="AU376" s="17" t="s">
        <v>94</v>
      </c>
    </row>
    <row r="377" s="2" customFormat="1" ht="24.15" customHeight="1">
      <c r="A377" s="40"/>
      <c r="B377" s="41"/>
      <c r="C377" s="238" t="s">
        <v>557</v>
      </c>
      <c r="D377" s="238" t="s">
        <v>140</v>
      </c>
      <c r="E377" s="239" t="s">
        <v>558</v>
      </c>
      <c r="F377" s="240" t="s">
        <v>559</v>
      </c>
      <c r="G377" s="241" t="s">
        <v>143</v>
      </c>
      <c r="H377" s="242">
        <v>1</v>
      </c>
      <c r="I377" s="243"/>
      <c r="J377" s="244">
        <f>ROUND(I377*H377,2)</f>
        <v>0</v>
      </c>
      <c r="K377" s="245"/>
      <c r="L377" s="43"/>
      <c r="M377" s="246" t="s">
        <v>1</v>
      </c>
      <c r="N377" s="247" t="s">
        <v>43</v>
      </c>
      <c r="O377" s="93"/>
      <c r="P377" s="248">
        <f>O377*H377</f>
        <v>0</v>
      </c>
      <c r="Q377" s="248">
        <v>1.0000000000000001E-05</v>
      </c>
      <c r="R377" s="248">
        <f>Q377*H377</f>
        <v>1.0000000000000001E-05</v>
      </c>
      <c r="S377" s="248">
        <v>0</v>
      </c>
      <c r="T377" s="24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50" t="s">
        <v>144</v>
      </c>
      <c r="AT377" s="250" t="s">
        <v>140</v>
      </c>
      <c r="AU377" s="250" t="s">
        <v>94</v>
      </c>
      <c r="AY377" s="17" t="s">
        <v>138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7" t="s">
        <v>83</v>
      </c>
      <c r="BK377" s="140">
        <f>ROUND(I377*H377,2)</f>
        <v>0</v>
      </c>
      <c r="BL377" s="17" t="s">
        <v>144</v>
      </c>
      <c r="BM377" s="250" t="s">
        <v>560</v>
      </c>
    </row>
    <row r="378" s="2" customFormat="1">
      <c r="A378" s="40"/>
      <c r="B378" s="41"/>
      <c r="C378" s="42"/>
      <c r="D378" s="251" t="s">
        <v>146</v>
      </c>
      <c r="E378" s="42"/>
      <c r="F378" s="252" t="s">
        <v>561</v>
      </c>
      <c r="G378" s="42"/>
      <c r="H378" s="42"/>
      <c r="I378" s="207"/>
      <c r="J378" s="42"/>
      <c r="K378" s="42"/>
      <c r="L378" s="43"/>
      <c r="M378" s="253"/>
      <c r="N378" s="254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7" t="s">
        <v>146</v>
      </c>
      <c r="AU378" s="17" t="s">
        <v>94</v>
      </c>
    </row>
    <row r="379" s="2" customFormat="1" ht="14.4" customHeight="1">
      <c r="A379" s="40"/>
      <c r="B379" s="41"/>
      <c r="C379" s="287" t="s">
        <v>562</v>
      </c>
      <c r="D379" s="287" t="s">
        <v>339</v>
      </c>
      <c r="E379" s="288" t="s">
        <v>563</v>
      </c>
      <c r="F379" s="289" t="s">
        <v>564</v>
      </c>
      <c r="G379" s="290" t="s">
        <v>143</v>
      </c>
      <c r="H379" s="291">
        <v>1</v>
      </c>
      <c r="I379" s="292"/>
      <c r="J379" s="293">
        <f>ROUND(I379*H379,2)</f>
        <v>0</v>
      </c>
      <c r="K379" s="294"/>
      <c r="L379" s="295"/>
      <c r="M379" s="296" t="s">
        <v>1</v>
      </c>
      <c r="N379" s="297" t="s">
        <v>43</v>
      </c>
      <c r="O379" s="93"/>
      <c r="P379" s="248">
        <f>O379*H379</f>
        <v>0</v>
      </c>
      <c r="Q379" s="248">
        <v>0.0064000000000000003</v>
      </c>
      <c r="R379" s="248">
        <f>Q379*H379</f>
        <v>0.0064000000000000003</v>
      </c>
      <c r="S379" s="248">
        <v>0</v>
      </c>
      <c r="T379" s="24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50" t="s">
        <v>185</v>
      </c>
      <c r="AT379" s="250" t="s">
        <v>339</v>
      </c>
      <c r="AU379" s="250" t="s">
        <v>94</v>
      </c>
      <c r="AY379" s="17" t="s">
        <v>138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17" t="s">
        <v>83</v>
      </c>
      <c r="BK379" s="140">
        <f>ROUND(I379*H379,2)</f>
        <v>0</v>
      </c>
      <c r="BL379" s="17" t="s">
        <v>144</v>
      </c>
      <c r="BM379" s="250" t="s">
        <v>565</v>
      </c>
    </row>
    <row r="380" s="2" customFormat="1">
      <c r="A380" s="40"/>
      <c r="B380" s="41"/>
      <c r="C380" s="42"/>
      <c r="D380" s="251" t="s">
        <v>146</v>
      </c>
      <c r="E380" s="42"/>
      <c r="F380" s="252" t="s">
        <v>564</v>
      </c>
      <c r="G380" s="42"/>
      <c r="H380" s="42"/>
      <c r="I380" s="207"/>
      <c r="J380" s="42"/>
      <c r="K380" s="42"/>
      <c r="L380" s="43"/>
      <c r="M380" s="253"/>
      <c r="N380" s="254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7" t="s">
        <v>146</v>
      </c>
      <c r="AU380" s="17" t="s">
        <v>94</v>
      </c>
    </row>
    <row r="381" s="2" customFormat="1" ht="24.15" customHeight="1">
      <c r="A381" s="40"/>
      <c r="B381" s="41"/>
      <c r="C381" s="238" t="s">
        <v>566</v>
      </c>
      <c r="D381" s="238" t="s">
        <v>140</v>
      </c>
      <c r="E381" s="239" t="s">
        <v>567</v>
      </c>
      <c r="F381" s="240" t="s">
        <v>568</v>
      </c>
      <c r="G381" s="241" t="s">
        <v>143</v>
      </c>
      <c r="H381" s="242">
        <v>1</v>
      </c>
      <c r="I381" s="243"/>
      <c r="J381" s="244">
        <f>ROUND(I381*H381,2)</f>
        <v>0</v>
      </c>
      <c r="K381" s="245"/>
      <c r="L381" s="43"/>
      <c r="M381" s="246" t="s">
        <v>1</v>
      </c>
      <c r="N381" s="247" t="s">
        <v>43</v>
      </c>
      <c r="O381" s="93"/>
      <c r="P381" s="248">
        <f>O381*H381</f>
        <v>0</v>
      </c>
      <c r="Q381" s="248">
        <v>2.0000000000000002E-05</v>
      </c>
      <c r="R381" s="248">
        <f>Q381*H381</f>
        <v>2.0000000000000002E-05</v>
      </c>
      <c r="S381" s="248">
        <v>0</v>
      </c>
      <c r="T381" s="24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50" t="s">
        <v>144</v>
      </c>
      <c r="AT381" s="250" t="s">
        <v>140</v>
      </c>
      <c r="AU381" s="250" t="s">
        <v>94</v>
      </c>
      <c r="AY381" s="17" t="s">
        <v>138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7" t="s">
        <v>83</v>
      </c>
      <c r="BK381" s="140">
        <f>ROUND(I381*H381,2)</f>
        <v>0</v>
      </c>
      <c r="BL381" s="17" t="s">
        <v>144</v>
      </c>
      <c r="BM381" s="250" t="s">
        <v>569</v>
      </c>
    </row>
    <row r="382" s="2" customFormat="1">
      <c r="A382" s="40"/>
      <c r="B382" s="41"/>
      <c r="C382" s="42"/>
      <c r="D382" s="251" t="s">
        <v>146</v>
      </c>
      <c r="E382" s="42"/>
      <c r="F382" s="252" t="s">
        <v>570</v>
      </c>
      <c r="G382" s="42"/>
      <c r="H382" s="42"/>
      <c r="I382" s="207"/>
      <c r="J382" s="42"/>
      <c r="K382" s="42"/>
      <c r="L382" s="43"/>
      <c r="M382" s="253"/>
      <c r="N382" s="254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7" t="s">
        <v>146</v>
      </c>
      <c r="AU382" s="17" t="s">
        <v>94</v>
      </c>
    </row>
    <row r="383" s="2" customFormat="1" ht="24.15" customHeight="1">
      <c r="A383" s="40"/>
      <c r="B383" s="41"/>
      <c r="C383" s="287" t="s">
        <v>571</v>
      </c>
      <c r="D383" s="287" t="s">
        <v>339</v>
      </c>
      <c r="E383" s="288" t="s">
        <v>572</v>
      </c>
      <c r="F383" s="289" t="s">
        <v>573</v>
      </c>
      <c r="G383" s="290" t="s">
        <v>143</v>
      </c>
      <c r="H383" s="291">
        <v>1</v>
      </c>
      <c r="I383" s="292"/>
      <c r="J383" s="293">
        <f>ROUND(I383*H383,2)</f>
        <v>0</v>
      </c>
      <c r="K383" s="294"/>
      <c r="L383" s="295"/>
      <c r="M383" s="296" t="s">
        <v>1</v>
      </c>
      <c r="N383" s="297" t="s">
        <v>43</v>
      </c>
      <c r="O383" s="93"/>
      <c r="P383" s="248">
        <f>O383*H383</f>
        <v>0</v>
      </c>
      <c r="Q383" s="248">
        <v>0.0071000000000000004</v>
      </c>
      <c r="R383" s="248">
        <f>Q383*H383</f>
        <v>0.0071000000000000004</v>
      </c>
      <c r="S383" s="248">
        <v>0</v>
      </c>
      <c r="T383" s="24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50" t="s">
        <v>185</v>
      </c>
      <c r="AT383" s="250" t="s">
        <v>339</v>
      </c>
      <c r="AU383" s="250" t="s">
        <v>94</v>
      </c>
      <c r="AY383" s="17" t="s">
        <v>138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7" t="s">
        <v>83</v>
      </c>
      <c r="BK383" s="140">
        <f>ROUND(I383*H383,2)</f>
        <v>0</v>
      </c>
      <c r="BL383" s="17" t="s">
        <v>144</v>
      </c>
      <c r="BM383" s="250" t="s">
        <v>574</v>
      </c>
    </row>
    <row r="384" s="2" customFormat="1">
      <c r="A384" s="40"/>
      <c r="B384" s="41"/>
      <c r="C384" s="42"/>
      <c r="D384" s="251" t="s">
        <v>146</v>
      </c>
      <c r="E384" s="42"/>
      <c r="F384" s="252" t="s">
        <v>573</v>
      </c>
      <c r="G384" s="42"/>
      <c r="H384" s="42"/>
      <c r="I384" s="207"/>
      <c r="J384" s="42"/>
      <c r="K384" s="42"/>
      <c r="L384" s="43"/>
      <c r="M384" s="253"/>
      <c r="N384" s="254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7" t="s">
        <v>146</v>
      </c>
      <c r="AU384" s="17" t="s">
        <v>94</v>
      </c>
    </row>
    <row r="385" s="2" customFormat="1" ht="24.15" customHeight="1">
      <c r="A385" s="40"/>
      <c r="B385" s="41"/>
      <c r="C385" s="238" t="s">
        <v>575</v>
      </c>
      <c r="D385" s="238" t="s">
        <v>140</v>
      </c>
      <c r="E385" s="239" t="s">
        <v>576</v>
      </c>
      <c r="F385" s="240" t="s">
        <v>577</v>
      </c>
      <c r="G385" s="241" t="s">
        <v>578</v>
      </c>
      <c r="H385" s="242">
        <v>4</v>
      </c>
      <c r="I385" s="243"/>
      <c r="J385" s="244">
        <f>ROUND(I385*H385,2)</f>
        <v>0</v>
      </c>
      <c r="K385" s="245"/>
      <c r="L385" s="43"/>
      <c r="M385" s="246" t="s">
        <v>1</v>
      </c>
      <c r="N385" s="247" t="s">
        <v>43</v>
      </c>
      <c r="O385" s="93"/>
      <c r="P385" s="248">
        <f>O385*H385</f>
        <v>0</v>
      </c>
      <c r="Q385" s="248">
        <v>0.00025000000000000001</v>
      </c>
      <c r="R385" s="248">
        <f>Q385*H385</f>
        <v>0.001</v>
      </c>
      <c r="S385" s="248">
        <v>0</v>
      </c>
      <c r="T385" s="24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50" t="s">
        <v>144</v>
      </c>
      <c r="AT385" s="250" t="s">
        <v>140</v>
      </c>
      <c r="AU385" s="250" t="s">
        <v>94</v>
      </c>
      <c r="AY385" s="17" t="s">
        <v>138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7" t="s">
        <v>83</v>
      </c>
      <c r="BK385" s="140">
        <f>ROUND(I385*H385,2)</f>
        <v>0</v>
      </c>
      <c r="BL385" s="17" t="s">
        <v>144</v>
      </c>
      <c r="BM385" s="250" t="s">
        <v>579</v>
      </c>
    </row>
    <row r="386" s="2" customFormat="1">
      <c r="A386" s="40"/>
      <c r="B386" s="41"/>
      <c r="C386" s="42"/>
      <c r="D386" s="251" t="s">
        <v>146</v>
      </c>
      <c r="E386" s="42"/>
      <c r="F386" s="252" t="s">
        <v>580</v>
      </c>
      <c r="G386" s="42"/>
      <c r="H386" s="42"/>
      <c r="I386" s="207"/>
      <c r="J386" s="42"/>
      <c r="K386" s="42"/>
      <c r="L386" s="43"/>
      <c r="M386" s="253"/>
      <c r="N386" s="254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7" t="s">
        <v>146</v>
      </c>
      <c r="AU386" s="17" t="s">
        <v>94</v>
      </c>
    </row>
    <row r="387" s="2" customFormat="1" ht="24.15" customHeight="1">
      <c r="A387" s="40"/>
      <c r="B387" s="41"/>
      <c r="C387" s="238" t="s">
        <v>581</v>
      </c>
      <c r="D387" s="238" t="s">
        <v>140</v>
      </c>
      <c r="E387" s="239" t="s">
        <v>582</v>
      </c>
      <c r="F387" s="240" t="s">
        <v>583</v>
      </c>
      <c r="G387" s="241" t="s">
        <v>143</v>
      </c>
      <c r="H387" s="242">
        <v>2</v>
      </c>
      <c r="I387" s="243"/>
      <c r="J387" s="244">
        <f>ROUND(I387*H387,2)</f>
        <v>0</v>
      </c>
      <c r="K387" s="245"/>
      <c r="L387" s="43"/>
      <c r="M387" s="246" t="s">
        <v>1</v>
      </c>
      <c r="N387" s="247" t="s">
        <v>43</v>
      </c>
      <c r="O387" s="93"/>
      <c r="P387" s="248">
        <f>O387*H387</f>
        <v>0</v>
      </c>
      <c r="Q387" s="248">
        <v>0.47094000000000003</v>
      </c>
      <c r="R387" s="248">
        <f>Q387*H387</f>
        <v>0.94188000000000005</v>
      </c>
      <c r="S387" s="248">
        <v>0</v>
      </c>
      <c r="T387" s="24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50" t="s">
        <v>144</v>
      </c>
      <c r="AT387" s="250" t="s">
        <v>140</v>
      </c>
      <c r="AU387" s="250" t="s">
        <v>94</v>
      </c>
      <c r="AY387" s="17" t="s">
        <v>138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7" t="s">
        <v>83</v>
      </c>
      <c r="BK387" s="140">
        <f>ROUND(I387*H387,2)</f>
        <v>0</v>
      </c>
      <c r="BL387" s="17" t="s">
        <v>144</v>
      </c>
      <c r="BM387" s="250" t="s">
        <v>584</v>
      </c>
    </row>
    <row r="388" s="2" customFormat="1">
      <c r="A388" s="40"/>
      <c r="B388" s="41"/>
      <c r="C388" s="42"/>
      <c r="D388" s="251" t="s">
        <v>146</v>
      </c>
      <c r="E388" s="42"/>
      <c r="F388" s="252" t="s">
        <v>585</v>
      </c>
      <c r="G388" s="42"/>
      <c r="H388" s="42"/>
      <c r="I388" s="207"/>
      <c r="J388" s="42"/>
      <c r="K388" s="42"/>
      <c r="L388" s="43"/>
      <c r="M388" s="253"/>
      <c r="N388" s="254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7" t="s">
        <v>146</v>
      </c>
      <c r="AU388" s="17" t="s">
        <v>94</v>
      </c>
    </row>
    <row r="389" s="2" customFormat="1" ht="24.15" customHeight="1">
      <c r="A389" s="40"/>
      <c r="B389" s="41"/>
      <c r="C389" s="238" t="s">
        <v>586</v>
      </c>
      <c r="D389" s="238" t="s">
        <v>140</v>
      </c>
      <c r="E389" s="239" t="s">
        <v>587</v>
      </c>
      <c r="F389" s="240" t="s">
        <v>588</v>
      </c>
      <c r="G389" s="241" t="s">
        <v>143</v>
      </c>
      <c r="H389" s="242">
        <v>14</v>
      </c>
      <c r="I389" s="243"/>
      <c r="J389" s="244">
        <f>ROUND(I389*H389,2)</f>
        <v>0</v>
      </c>
      <c r="K389" s="245"/>
      <c r="L389" s="43"/>
      <c r="M389" s="246" t="s">
        <v>1</v>
      </c>
      <c r="N389" s="247" t="s">
        <v>43</v>
      </c>
      <c r="O389" s="93"/>
      <c r="P389" s="248">
        <f>O389*H389</f>
        <v>0</v>
      </c>
      <c r="Q389" s="248">
        <v>0.010189999999999999</v>
      </c>
      <c r="R389" s="248">
        <f>Q389*H389</f>
        <v>0.14265999999999998</v>
      </c>
      <c r="S389" s="248">
        <v>0</v>
      </c>
      <c r="T389" s="24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50" t="s">
        <v>144</v>
      </c>
      <c r="AT389" s="250" t="s">
        <v>140</v>
      </c>
      <c r="AU389" s="250" t="s">
        <v>94</v>
      </c>
      <c r="AY389" s="17" t="s">
        <v>138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7" t="s">
        <v>83</v>
      </c>
      <c r="BK389" s="140">
        <f>ROUND(I389*H389,2)</f>
        <v>0</v>
      </c>
      <c r="BL389" s="17" t="s">
        <v>144</v>
      </c>
      <c r="BM389" s="250" t="s">
        <v>589</v>
      </c>
    </row>
    <row r="390" s="2" customFormat="1">
      <c r="A390" s="40"/>
      <c r="B390" s="41"/>
      <c r="C390" s="42"/>
      <c r="D390" s="251" t="s">
        <v>146</v>
      </c>
      <c r="E390" s="42"/>
      <c r="F390" s="252" t="s">
        <v>588</v>
      </c>
      <c r="G390" s="42"/>
      <c r="H390" s="42"/>
      <c r="I390" s="207"/>
      <c r="J390" s="42"/>
      <c r="K390" s="42"/>
      <c r="L390" s="43"/>
      <c r="M390" s="253"/>
      <c r="N390" s="254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7" t="s">
        <v>146</v>
      </c>
      <c r="AU390" s="17" t="s">
        <v>94</v>
      </c>
    </row>
    <row r="391" s="2" customFormat="1" ht="14.4" customHeight="1">
      <c r="A391" s="40"/>
      <c r="B391" s="41"/>
      <c r="C391" s="287" t="s">
        <v>590</v>
      </c>
      <c r="D391" s="287" t="s">
        <v>339</v>
      </c>
      <c r="E391" s="288" t="s">
        <v>591</v>
      </c>
      <c r="F391" s="289" t="s">
        <v>592</v>
      </c>
      <c r="G391" s="290" t="s">
        <v>143</v>
      </c>
      <c r="H391" s="291">
        <v>3</v>
      </c>
      <c r="I391" s="292"/>
      <c r="J391" s="293">
        <f>ROUND(I391*H391,2)</f>
        <v>0</v>
      </c>
      <c r="K391" s="294"/>
      <c r="L391" s="295"/>
      <c r="M391" s="296" t="s">
        <v>1</v>
      </c>
      <c r="N391" s="297" t="s">
        <v>43</v>
      </c>
      <c r="O391" s="93"/>
      <c r="P391" s="248">
        <f>O391*H391</f>
        <v>0</v>
      </c>
      <c r="Q391" s="248">
        <v>0.26200000000000001</v>
      </c>
      <c r="R391" s="248">
        <f>Q391*H391</f>
        <v>0.78600000000000003</v>
      </c>
      <c r="S391" s="248">
        <v>0</v>
      </c>
      <c r="T391" s="24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50" t="s">
        <v>185</v>
      </c>
      <c r="AT391" s="250" t="s">
        <v>339</v>
      </c>
      <c r="AU391" s="250" t="s">
        <v>94</v>
      </c>
      <c r="AY391" s="17" t="s">
        <v>138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7" t="s">
        <v>83</v>
      </c>
      <c r="BK391" s="140">
        <f>ROUND(I391*H391,2)</f>
        <v>0</v>
      </c>
      <c r="BL391" s="17" t="s">
        <v>144</v>
      </c>
      <c r="BM391" s="250" t="s">
        <v>593</v>
      </c>
    </row>
    <row r="392" s="2" customFormat="1">
      <c r="A392" s="40"/>
      <c r="B392" s="41"/>
      <c r="C392" s="42"/>
      <c r="D392" s="251" t="s">
        <v>146</v>
      </c>
      <c r="E392" s="42"/>
      <c r="F392" s="252" t="s">
        <v>592</v>
      </c>
      <c r="G392" s="42"/>
      <c r="H392" s="42"/>
      <c r="I392" s="207"/>
      <c r="J392" s="42"/>
      <c r="K392" s="42"/>
      <c r="L392" s="43"/>
      <c r="M392" s="253"/>
      <c r="N392" s="254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7" t="s">
        <v>146</v>
      </c>
      <c r="AU392" s="17" t="s">
        <v>94</v>
      </c>
    </row>
    <row r="393" s="2" customFormat="1" ht="14.4" customHeight="1">
      <c r="A393" s="40"/>
      <c r="B393" s="41"/>
      <c r="C393" s="287" t="s">
        <v>594</v>
      </c>
      <c r="D393" s="287" t="s">
        <v>339</v>
      </c>
      <c r="E393" s="288" t="s">
        <v>595</v>
      </c>
      <c r="F393" s="289" t="s">
        <v>596</v>
      </c>
      <c r="G393" s="290" t="s">
        <v>143</v>
      </c>
      <c r="H393" s="291">
        <v>3</v>
      </c>
      <c r="I393" s="292"/>
      <c r="J393" s="293">
        <f>ROUND(I393*H393,2)</f>
        <v>0</v>
      </c>
      <c r="K393" s="294"/>
      <c r="L393" s="295"/>
      <c r="M393" s="296" t="s">
        <v>1</v>
      </c>
      <c r="N393" s="297" t="s">
        <v>43</v>
      </c>
      <c r="O393" s="93"/>
      <c r="P393" s="248">
        <f>O393*H393</f>
        <v>0</v>
      </c>
      <c r="Q393" s="248">
        <v>0.52600000000000002</v>
      </c>
      <c r="R393" s="248">
        <f>Q393*H393</f>
        <v>1.5780000000000001</v>
      </c>
      <c r="S393" s="248">
        <v>0</v>
      </c>
      <c r="T393" s="24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50" t="s">
        <v>185</v>
      </c>
      <c r="AT393" s="250" t="s">
        <v>339</v>
      </c>
      <c r="AU393" s="250" t="s">
        <v>94</v>
      </c>
      <c r="AY393" s="17" t="s">
        <v>138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7" t="s">
        <v>83</v>
      </c>
      <c r="BK393" s="140">
        <f>ROUND(I393*H393,2)</f>
        <v>0</v>
      </c>
      <c r="BL393" s="17" t="s">
        <v>144</v>
      </c>
      <c r="BM393" s="250" t="s">
        <v>597</v>
      </c>
    </row>
    <row r="394" s="2" customFormat="1">
      <c r="A394" s="40"/>
      <c r="B394" s="41"/>
      <c r="C394" s="42"/>
      <c r="D394" s="251" t="s">
        <v>146</v>
      </c>
      <c r="E394" s="42"/>
      <c r="F394" s="252" t="s">
        <v>596</v>
      </c>
      <c r="G394" s="42"/>
      <c r="H394" s="42"/>
      <c r="I394" s="207"/>
      <c r="J394" s="42"/>
      <c r="K394" s="42"/>
      <c r="L394" s="43"/>
      <c r="M394" s="253"/>
      <c r="N394" s="254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7" t="s">
        <v>146</v>
      </c>
      <c r="AU394" s="17" t="s">
        <v>94</v>
      </c>
    </row>
    <row r="395" s="2" customFormat="1" ht="14.4" customHeight="1">
      <c r="A395" s="40"/>
      <c r="B395" s="41"/>
      <c r="C395" s="287" t="s">
        <v>598</v>
      </c>
      <c r="D395" s="287" t="s">
        <v>339</v>
      </c>
      <c r="E395" s="288" t="s">
        <v>599</v>
      </c>
      <c r="F395" s="289" t="s">
        <v>600</v>
      </c>
      <c r="G395" s="290" t="s">
        <v>143</v>
      </c>
      <c r="H395" s="291">
        <v>4</v>
      </c>
      <c r="I395" s="292"/>
      <c r="J395" s="293">
        <f>ROUND(I395*H395,2)</f>
        <v>0</v>
      </c>
      <c r="K395" s="294"/>
      <c r="L395" s="295"/>
      <c r="M395" s="296" t="s">
        <v>1</v>
      </c>
      <c r="N395" s="297" t="s">
        <v>43</v>
      </c>
      <c r="O395" s="93"/>
      <c r="P395" s="248">
        <f>O395*H395</f>
        <v>0</v>
      </c>
      <c r="Q395" s="248">
        <v>1.0540000000000001</v>
      </c>
      <c r="R395" s="248">
        <f>Q395*H395</f>
        <v>4.2160000000000002</v>
      </c>
      <c r="S395" s="248">
        <v>0</v>
      </c>
      <c r="T395" s="24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50" t="s">
        <v>185</v>
      </c>
      <c r="AT395" s="250" t="s">
        <v>339</v>
      </c>
      <c r="AU395" s="250" t="s">
        <v>94</v>
      </c>
      <c r="AY395" s="17" t="s">
        <v>138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7" t="s">
        <v>83</v>
      </c>
      <c r="BK395" s="140">
        <f>ROUND(I395*H395,2)</f>
        <v>0</v>
      </c>
      <c r="BL395" s="17" t="s">
        <v>144</v>
      </c>
      <c r="BM395" s="250" t="s">
        <v>601</v>
      </c>
    </row>
    <row r="396" s="2" customFormat="1">
      <c r="A396" s="40"/>
      <c r="B396" s="41"/>
      <c r="C396" s="42"/>
      <c r="D396" s="251" t="s">
        <v>146</v>
      </c>
      <c r="E396" s="42"/>
      <c r="F396" s="252" t="s">
        <v>600</v>
      </c>
      <c r="G396" s="42"/>
      <c r="H396" s="42"/>
      <c r="I396" s="207"/>
      <c r="J396" s="42"/>
      <c r="K396" s="42"/>
      <c r="L396" s="43"/>
      <c r="M396" s="253"/>
      <c r="N396" s="254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7" t="s">
        <v>146</v>
      </c>
      <c r="AU396" s="17" t="s">
        <v>94</v>
      </c>
    </row>
    <row r="397" s="2" customFormat="1" ht="14.4" customHeight="1">
      <c r="A397" s="40"/>
      <c r="B397" s="41"/>
      <c r="C397" s="287" t="s">
        <v>602</v>
      </c>
      <c r="D397" s="287" t="s">
        <v>339</v>
      </c>
      <c r="E397" s="288" t="s">
        <v>603</v>
      </c>
      <c r="F397" s="289" t="s">
        <v>604</v>
      </c>
      <c r="G397" s="290" t="s">
        <v>143</v>
      </c>
      <c r="H397" s="291">
        <v>2</v>
      </c>
      <c r="I397" s="292"/>
      <c r="J397" s="293">
        <f>ROUND(I397*H397,2)</f>
        <v>0</v>
      </c>
      <c r="K397" s="294"/>
      <c r="L397" s="295"/>
      <c r="M397" s="296" t="s">
        <v>1</v>
      </c>
      <c r="N397" s="297" t="s">
        <v>43</v>
      </c>
      <c r="O397" s="93"/>
      <c r="P397" s="248">
        <f>O397*H397</f>
        <v>0</v>
      </c>
      <c r="Q397" s="248">
        <v>2.4700000000000002</v>
      </c>
      <c r="R397" s="248">
        <f>Q397*H397</f>
        <v>4.9400000000000004</v>
      </c>
      <c r="S397" s="248">
        <v>0</v>
      </c>
      <c r="T397" s="24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50" t="s">
        <v>185</v>
      </c>
      <c r="AT397" s="250" t="s">
        <v>339</v>
      </c>
      <c r="AU397" s="250" t="s">
        <v>94</v>
      </c>
      <c r="AY397" s="17" t="s">
        <v>138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7" t="s">
        <v>83</v>
      </c>
      <c r="BK397" s="140">
        <f>ROUND(I397*H397,2)</f>
        <v>0</v>
      </c>
      <c r="BL397" s="17" t="s">
        <v>144</v>
      </c>
      <c r="BM397" s="250" t="s">
        <v>605</v>
      </c>
    </row>
    <row r="398" s="2" customFormat="1">
      <c r="A398" s="40"/>
      <c r="B398" s="41"/>
      <c r="C398" s="42"/>
      <c r="D398" s="251" t="s">
        <v>146</v>
      </c>
      <c r="E398" s="42"/>
      <c r="F398" s="252" t="s">
        <v>604</v>
      </c>
      <c r="G398" s="42"/>
      <c r="H398" s="42"/>
      <c r="I398" s="207"/>
      <c r="J398" s="42"/>
      <c r="K398" s="42"/>
      <c r="L398" s="43"/>
      <c r="M398" s="253"/>
      <c r="N398" s="254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7" t="s">
        <v>146</v>
      </c>
      <c r="AU398" s="17" t="s">
        <v>94</v>
      </c>
    </row>
    <row r="399" s="2" customFormat="1" ht="14.4" customHeight="1">
      <c r="A399" s="40"/>
      <c r="B399" s="41"/>
      <c r="C399" s="287" t="s">
        <v>606</v>
      </c>
      <c r="D399" s="287" t="s">
        <v>339</v>
      </c>
      <c r="E399" s="288" t="s">
        <v>607</v>
      </c>
      <c r="F399" s="289" t="s">
        <v>608</v>
      </c>
      <c r="G399" s="290" t="s">
        <v>143</v>
      </c>
      <c r="H399" s="291">
        <v>1</v>
      </c>
      <c r="I399" s="292"/>
      <c r="J399" s="293">
        <f>ROUND(I399*H399,2)</f>
        <v>0</v>
      </c>
      <c r="K399" s="294"/>
      <c r="L399" s="295"/>
      <c r="M399" s="296" t="s">
        <v>1</v>
      </c>
      <c r="N399" s="297" t="s">
        <v>43</v>
      </c>
      <c r="O399" s="93"/>
      <c r="P399" s="248">
        <f>O399*H399</f>
        <v>0</v>
      </c>
      <c r="Q399" s="248">
        <v>1.8500000000000001</v>
      </c>
      <c r="R399" s="248">
        <f>Q399*H399</f>
        <v>1.8500000000000001</v>
      </c>
      <c r="S399" s="248">
        <v>0</v>
      </c>
      <c r="T399" s="24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50" t="s">
        <v>185</v>
      </c>
      <c r="AT399" s="250" t="s">
        <v>339</v>
      </c>
      <c r="AU399" s="250" t="s">
        <v>94</v>
      </c>
      <c r="AY399" s="17" t="s">
        <v>138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7" t="s">
        <v>83</v>
      </c>
      <c r="BK399" s="140">
        <f>ROUND(I399*H399,2)</f>
        <v>0</v>
      </c>
      <c r="BL399" s="17" t="s">
        <v>144</v>
      </c>
      <c r="BM399" s="250" t="s">
        <v>609</v>
      </c>
    </row>
    <row r="400" s="2" customFormat="1">
      <c r="A400" s="40"/>
      <c r="B400" s="41"/>
      <c r="C400" s="42"/>
      <c r="D400" s="251" t="s">
        <v>146</v>
      </c>
      <c r="E400" s="42"/>
      <c r="F400" s="252" t="s">
        <v>608</v>
      </c>
      <c r="G400" s="42"/>
      <c r="H400" s="42"/>
      <c r="I400" s="207"/>
      <c r="J400" s="42"/>
      <c r="K400" s="42"/>
      <c r="L400" s="43"/>
      <c r="M400" s="253"/>
      <c r="N400" s="254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7" t="s">
        <v>146</v>
      </c>
      <c r="AU400" s="17" t="s">
        <v>94</v>
      </c>
    </row>
    <row r="401" s="2" customFormat="1" ht="14.4" customHeight="1">
      <c r="A401" s="40"/>
      <c r="B401" s="41"/>
      <c r="C401" s="287" t="s">
        <v>610</v>
      </c>
      <c r="D401" s="287" t="s">
        <v>339</v>
      </c>
      <c r="E401" s="288" t="s">
        <v>611</v>
      </c>
      <c r="F401" s="289" t="s">
        <v>612</v>
      </c>
      <c r="G401" s="290" t="s">
        <v>143</v>
      </c>
      <c r="H401" s="291">
        <v>1</v>
      </c>
      <c r="I401" s="292"/>
      <c r="J401" s="293">
        <f>ROUND(I401*H401,2)</f>
        <v>0</v>
      </c>
      <c r="K401" s="294"/>
      <c r="L401" s="295"/>
      <c r="M401" s="296" t="s">
        <v>1</v>
      </c>
      <c r="N401" s="297" t="s">
        <v>43</v>
      </c>
      <c r="O401" s="93"/>
      <c r="P401" s="248">
        <f>O401*H401</f>
        <v>0</v>
      </c>
      <c r="Q401" s="248">
        <v>1.2350000000000001</v>
      </c>
      <c r="R401" s="248">
        <f>Q401*H401</f>
        <v>1.2350000000000001</v>
      </c>
      <c r="S401" s="248">
        <v>0</v>
      </c>
      <c r="T401" s="24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50" t="s">
        <v>185</v>
      </c>
      <c r="AT401" s="250" t="s">
        <v>339</v>
      </c>
      <c r="AU401" s="250" t="s">
        <v>94</v>
      </c>
      <c r="AY401" s="17" t="s">
        <v>138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7" t="s">
        <v>83</v>
      </c>
      <c r="BK401" s="140">
        <f>ROUND(I401*H401,2)</f>
        <v>0</v>
      </c>
      <c r="BL401" s="17" t="s">
        <v>144</v>
      </c>
      <c r="BM401" s="250" t="s">
        <v>613</v>
      </c>
    </row>
    <row r="402" s="2" customFormat="1">
      <c r="A402" s="40"/>
      <c r="B402" s="41"/>
      <c r="C402" s="42"/>
      <c r="D402" s="251" t="s">
        <v>146</v>
      </c>
      <c r="E402" s="42"/>
      <c r="F402" s="252" t="s">
        <v>612</v>
      </c>
      <c r="G402" s="42"/>
      <c r="H402" s="42"/>
      <c r="I402" s="207"/>
      <c r="J402" s="42"/>
      <c r="K402" s="42"/>
      <c r="L402" s="43"/>
      <c r="M402" s="253"/>
      <c r="N402" s="254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7" t="s">
        <v>146</v>
      </c>
      <c r="AU402" s="17" t="s">
        <v>94</v>
      </c>
    </row>
    <row r="403" s="2" customFormat="1" ht="24.15" customHeight="1">
      <c r="A403" s="40"/>
      <c r="B403" s="41"/>
      <c r="C403" s="238" t="s">
        <v>614</v>
      </c>
      <c r="D403" s="238" t="s">
        <v>140</v>
      </c>
      <c r="E403" s="239" t="s">
        <v>615</v>
      </c>
      <c r="F403" s="240" t="s">
        <v>616</v>
      </c>
      <c r="G403" s="241" t="s">
        <v>143</v>
      </c>
      <c r="H403" s="242">
        <v>6</v>
      </c>
      <c r="I403" s="243"/>
      <c r="J403" s="244">
        <f>ROUND(I403*H403,2)</f>
        <v>0</v>
      </c>
      <c r="K403" s="245"/>
      <c r="L403" s="43"/>
      <c r="M403" s="246" t="s">
        <v>1</v>
      </c>
      <c r="N403" s="247" t="s">
        <v>43</v>
      </c>
      <c r="O403" s="93"/>
      <c r="P403" s="248">
        <f>O403*H403</f>
        <v>0</v>
      </c>
      <c r="Q403" s="248">
        <v>0.01248</v>
      </c>
      <c r="R403" s="248">
        <f>Q403*H403</f>
        <v>0.074880000000000002</v>
      </c>
      <c r="S403" s="248">
        <v>0</v>
      </c>
      <c r="T403" s="24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50" t="s">
        <v>144</v>
      </c>
      <c r="AT403" s="250" t="s">
        <v>140</v>
      </c>
      <c r="AU403" s="250" t="s">
        <v>94</v>
      </c>
      <c r="AY403" s="17" t="s">
        <v>138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7" t="s">
        <v>83</v>
      </c>
      <c r="BK403" s="140">
        <f>ROUND(I403*H403,2)</f>
        <v>0</v>
      </c>
      <c r="BL403" s="17" t="s">
        <v>144</v>
      </c>
      <c r="BM403" s="250" t="s">
        <v>617</v>
      </c>
    </row>
    <row r="404" s="2" customFormat="1">
      <c r="A404" s="40"/>
      <c r="B404" s="41"/>
      <c r="C404" s="42"/>
      <c r="D404" s="251" t="s">
        <v>146</v>
      </c>
      <c r="E404" s="42"/>
      <c r="F404" s="252" t="s">
        <v>616</v>
      </c>
      <c r="G404" s="42"/>
      <c r="H404" s="42"/>
      <c r="I404" s="207"/>
      <c r="J404" s="42"/>
      <c r="K404" s="42"/>
      <c r="L404" s="43"/>
      <c r="M404" s="253"/>
      <c r="N404" s="254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7" t="s">
        <v>146</v>
      </c>
      <c r="AU404" s="17" t="s">
        <v>94</v>
      </c>
    </row>
    <row r="405" s="2" customFormat="1" ht="24.15" customHeight="1">
      <c r="A405" s="40"/>
      <c r="B405" s="41"/>
      <c r="C405" s="287" t="s">
        <v>618</v>
      </c>
      <c r="D405" s="287" t="s">
        <v>339</v>
      </c>
      <c r="E405" s="288" t="s">
        <v>619</v>
      </c>
      <c r="F405" s="289" t="s">
        <v>620</v>
      </c>
      <c r="G405" s="290" t="s">
        <v>143</v>
      </c>
      <c r="H405" s="291">
        <v>5</v>
      </c>
      <c r="I405" s="292"/>
      <c r="J405" s="293">
        <f>ROUND(I405*H405,2)</f>
        <v>0</v>
      </c>
      <c r="K405" s="294"/>
      <c r="L405" s="295"/>
      <c r="M405" s="296" t="s">
        <v>1</v>
      </c>
      <c r="N405" s="297" t="s">
        <v>43</v>
      </c>
      <c r="O405" s="93"/>
      <c r="P405" s="248">
        <f>O405*H405</f>
        <v>0</v>
      </c>
      <c r="Q405" s="248">
        <v>0.56999999999999995</v>
      </c>
      <c r="R405" s="248">
        <f>Q405*H405</f>
        <v>2.8499999999999996</v>
      </c>
      <c r="S405" s="248">
        <v>0</v>
      </c>
      <c r="T405" s="24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50" t="s">
        <v>185</v>
      </c>
      <c r="AT405" s="250" t="s">
        <v>339</v>
      </c>
      <c r="AU405" s="250" t="s">
        <v>94</v>
      </c>
      <c r="AY405" s="17" t="s">
        <v>138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7" t="s">
        <v>83</v>
      </c>
      <c r="BK405" s="140">
        <f>ROUND(I405*H405,2)</f>
        <v>0</v>
      </c>
      <c r="BL405" s="17" t="s">
        <v>144</v>
      </c>
      <c r="BM405" s="250" t="s">
        <v>621</v>
      </c>
    </row>
    <row r="406" s="2" customFormat="1">
      <c r="A406" s="40"/>
      <c r="B406" s="41"/>
      <c r="C406" s="42"/>
      <c r="D406" s="251" t="s">
        <v>146</v>
      </c>
      <c r="E406" s="42"/>
      <c r="F406" s="252" t="s">
        <v>620</v>
      </c>
      <c r="G406" s="42"/>
      <c r="H406" s="42"/>
      <c r="I406" s="207"/>
      <c r="J406" s="42"/>
      <c r="K406" s="42"/>
      <c r="L406" s="43"/>
      <c r="M406" s="253"/>
      <c r="N406" s="254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7" t="s">
        <v>146</v>
      </c>
      <c r="AU406" s="17" t="s">
        <v>94</v>
      </c>
    </row>
    <row r="407" s="2" customFormat="1" ht="14.4" customHeight="1">
      <c r="A407" s="40"/>
      <c r="B407" s="41"/>
      <c r="C407" s="287" t="s">
        <v>622</v>
      </c>
      <c r="D407" s="287" t="s">
        <v>339</v>
      </c>
      <c r="E407" s="288" t="s">
        <v>623</v>
      </c>
      <c r="F407" s="289" t="s">
        <v>624</v>
      </c>
      <c r="G407" s="290" t="s">
        <v>143</v>
      </c>
      <c r="H407" s="291">
        <v>1</v>
      </c>
      <c r="I407" s="292"/>
      <c r="J407" s="293">
        <f>ROUND(I407*H407,2)</f>
        <v>0</v>
      </c>
      <c r="K407" s="294"/>
      <c r="L407" s="295"/>
      <c r="M407" s="296" t="s">
        <v>1</v>
      </c>
      <c r="N407" s="297" t="s">
        <v>43</v>
      </c>
      <c r="O407" s="93"/>
      <c r="P407" s="248">
        <f>O407*H407</f>
        <v>0</v>
      </c>
      <c r="Q407" s="248">
        <v>1.3500000000000001</v>
      </c>
      <c r="R407" s="248">
        <f>Q407*H407</f>
        <v>1.3500000000000001</v>
      </c>
      <c r="S407" s="248">
        <v>0</v>
      </c>
      <c r="T407" s="24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50" t="s">
        <v>185</v>
      </c>
      <c r="AT407" s="250" t="s">
        <v>339</v>
      </c>
      <c r="AU407" s="250" t="s">
        <v>94</v>
      </c>
      <c r="AY407" s="17" t="s">
        <v>138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7" t="s">
        <v>83</v>
      </c>
      <c r="BK407" s="140">
        <f>ROUND(I407*H407,2)</f>
        <v>0</v>
      </c>
      <c r="BL407" s="17" t="s">
        <v>144</v>
      </c>
      <c r="BM407" s="250" t="s">
        <v>625</v>
      </c>
    </row>
    <row r="408" s="2" customFormat="1">
      <c r="A408" s="40"/>
      <c r="B408" s="41"/>
      <c r="C408" s="42"/>
      <c r="D408" s="251" t="s">
        <v>146</v>
      </c>
      <c r="E408" s="42"/>
      <c r="F408" s="252" t="s">
        <v>624</v>
      </c>
      <c r="G408" s="42"/>
      <c r="H408" s="42"/>
      <c r="I408" s="207"/>
      <c r="J408" s="42"/>
      <c r="K408" s="42"/>
      <c r="L408" s="43"/>
      <c r="M408" s="253"/>
      <c r="N408" s="254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7" t="s">
        <v>146</v>
      </c>
      <c r="AU408" s="17" t="s">
        <v>94</v>
      </c>
    </row>
    <row r="409" s="2" customFormat="1" ht="24.15" customHeight="1">
      <c r="A409" s="40"/>
      <c r="B409" s="41"/>
      <c r="C409" s="238" t="s">
        <v>626</v>
      </c>
      <c r="D409" s="238" t="s">
        <v>140</v>
      </c>
      <c r="E409" s="239" t="s">
        <v>627</v>
      </c>
      <c r="F409" s="240" t="s">
        <v>628</v>
      </c>
      <c r="G409" s="241" t="s">
        <v>143</v>
      </c>
      <c r="H409" s="242">
        <v>6</v>
      </c>
      <c r="I409" s="243"/>
      <c r="J409" s="244">
        <f>ROUND(I409*H409,2)</f>
        <v>0</v>
      </c>
      <c r="K409" s="245"/>
      <c r="L409" s="43"/>
      <c r="M409" s="246" t="s">
        <v>1</v>
      </c>
      <c r="N409" s="247" t="s">
        <v>43</v>
      </c>
      <c r="O409" s="93"/>
      <c r="P409" s="248">
        <f>O409*H409</f>
        <v>0</v>
      </c>
      <c r="Q409" s="248">
        <v>0.028539999999999999</v>
      </c>
      <c r="R409" s="248">
        <f>Q409*H409</f>
        <v>0.17124</v>
      </c>
      <c r="S409" s="248">
        <v>0</v>
      </c>
      <c r="T409" s="24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50" t="s">
        <v>144</v>
      </c>
      <c r="AT409" s="250" t="s">
        <v>140</v>
      </c>
      <c r="AU409" s="250" t="s">
        <v>94</v>
      </c>
      <c r="AY409" s="17" t="s">
        <v>138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7" t="s">
        <v>83</v>
      </c>
      <c r="BK409" s="140">
        <f>ROUND(I409*H409,2)</f>
        <v>0</v>
      </c>
      <c r="BL409" s="17" t="s">
        <v>144</v>
      </c>
      <c r="BM409" s="250" t="s">
        <v>629</v>
      </c>
    </row>
    <row r="410" s="2" customFormat="1">
      <c r="A410" s="40"/>
      <c r="B410" s="41"/>
      <c r="C410" s="42"/>
      <c r="D410" s="251" t="s">
        <v>146</v>
      </c>
      <c r="E410" s="42"/>
      <c r="F410" s="252" t="s">
        <v>628</v>
      </c>
      <c r="G410" s="42"/>
      <c r="H410" s="42"/>
      <c r="I410" s="207"/>
      <c r="J410" s="42"/>
      <c r="K410" s="42"/>
      <c r="L410" s="43"/>
      <c r="M410" s="253"/>
      <c r="N410" s="254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7" t="s">
        <v>146</v>
      </c>
      <c r="AU410" s="17" t="s">
        <v>94</v>
      </c>
    </row>
    <row r="411" s="2" customFormat="1" ht="24.15" customHeight="1">
      <c r="A411" s="40"/>
      <c r="B411" s="41"/>
      <c r="C411" s="287" t="s">
        <v>630</v>
      </c>
      <c r="D411" s="287" t="s">
        <v>339</v>
      </c>
      <c r="E411" s="288" t="s">
        <v>631</v>
      </c>
      <c r="F411" s="289" t="s">
        <v>632</v>
      </c>
      <c r="G411" s="290" t="s">
        <v>143</v>
      </c>
      <c r="H411" s="291">
        <v>1</v>
      </c>
      <c r="I411" s="292"/>
      <c r="J411" s="293">
        <f>ROUND(I411*H411,2)</f>
        <v>0</v>
      </c>
      <c r="K411" s="294"/>
      <c r="L411" s="295"/>
      <c r="M411" s="296" t="s">
        <v>1</v>
      </c>
      <c r="N411" s="297" t="s">
        <v>43</v>
      </c>
      <c r="O411" s="93"/>
      <c r="P411" s="248">
        <f>O411*H411</f>
        <v>0</v>
      </c>
      <c r="Q411" s="248">
        <v>1.29</v>
      </c>
      <c r="R411" s="248">
        <f>Q411*H411</f>
        <v>1.29</v>
      </c>
      <c r="S411" s="248">
        <v>0</v>
      </c>
      <c r="T411" s="24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50" t="s">
        <v>185</v>
      </c>
      <c r="AT411" s="250" t="s">
        <v>339</v>
      </c>
      <c r="AU411" s="250" t="s">
        <v>94</v>
      </c>
      <c r="AY411" s="17" t="s">
        <v>138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7" t="s">
        <v>83</v>
      </c>
      <c r="BK411" s="140">
        <f>ROUND(I411*H411,2)</f>
        <v>0</v>
      </c>
      <c r="BL411" s="17" t="s">
        <v>144</v>
      </c>
      <c r="BM411" s="250" t="s">
        <v>633</v>
      </c>
    </row>
    <row r="412" s="2" customFormat="1">
      <c r="A412" s="40"/>
      <c r="B412" s="41"/>
      <c r="C412" s="42"/>
      <c r="D412" s="251" t="s">
        <v>146</v>
      </c>
      <c r="E412" s="42"/>
      <c r="F412" s="252" t="s">
        <v>634</v>
      </c>
      <c r="G412" s="42"/>
      <c r="H412" s="42"/>
      <c r="I412" s="207"/>
      <c r="J412" s="42"/>
      <c r="K412" s="42"/>
      <c r="L412" s="43"/>
      <c r="M412" s="253"/>
      <c r="N412" s="254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7" t="s">
        <v>146</v>
      </c>
      <c r="AU412" s="17" t="s">
        <v>94</v>
      </c>
    </row>
    <row r="413" s="2" customFormat="1" ht="24.15" customHeight="1">
      <c r="A413" s="40"/>
      <c r="B413" s="41"/>
      <c r="C413" s="287" t="s">
        <v>635</v>
      </c>
      <c r="D413" s="287" t="s">
        <v>339</v>
      </c>
      <c r="E413" s="288" t="s">
        <v>636</v>
      </c>
      <c r="F413" s="289" t="s">
        <v>637</v>
      </c>
      <c r="G413" s="290" t="s">
        <v>143</v>
      </c>
      <c r="H413" s="291">
        <v>3</v>
      </c>
      <c r="I413" s="292"/>
      <c r="J413" s="293">
        <f>ROUND(I413*H413,2)</f>
        <v>0</v>
      </c>
      <c r="K413" s="294"/>
      <c r="L413" s="295"/>
      <c r="M413" s="296" t="s">
        <v>1</v>
      </c>
      <c r="N413" s="297" t="s">
        <v>43</v>
      </c>
      <c r="O413" s="93"/>
      <c r="P413" s="248">
        <f>O413*H413</f>
        <v>0</v>
      </c>
      <c r="Q413" s="248">
        <v>1.548</v>
      </c>
      <c r="R413" s="248">
        <f>Q413*H413</f>
        <v>4.6440000000000001</v>
      </c>
      <c r="S413" s="248">
        <v>0</v>
      </c>
      <c r="T413" s="24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50" t="s">
        <v>185</v>
      </c>
      <c r="AT413" s="250" t="s">
        <v>339</v>
      </c>
      <c r="AU413" s="250" t="s">
        <v>94</v>
      </c>
      <c r="AY413" s="17" t="s">
        <v>138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17" t="s">
        <v>83</v>
      </c>
      <c r="BK413" s="140">
        <f>ROUND(I413*H413,2)</f>
        <v>0</v>
      </c>
      <c r="BL413" s="17" t="s">
        <v>144</v>
      </c>
      <c r="BM413" s="250" t="s">
        <v>638</v>
      </c>
    </row>
    <row r="414" s="2" customFormat="1">
      <c r="A414" s="40"/>
      <c r="B414" s="41"/>
      <c r="C414" s="42"/>
      <c r="D414" s="251" t="s">
        <v>146</v>
      </c>
      <c r="E414" s="42"/>
      <c r="F414" s="252" t="s">
        <v>639</v>
      </c>
      <c r="G414" s="42"/>
      <c r="H414" s="42"/>
      <c r="I414" s="207"/>
      <c r="J414" s="42"/>
      <c r="K414" s="42"/>
      <c r="L414" s="43"/>
      <c r="M414" s="253"/>
      <c r="N414" s="254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7" t="s">
        <v>146</v>
      </c>
      <c r="AU414" s="17" t="s">
        <v>94</v>
      </c>
    </row>
    <row r="415" s="2" customFormat="1" ht="24.15" customHeight="1">
      <c r="A415" s="40"/>
      <c r="B415" s="41"/>
      <c r="C415" s="287" t="s">
        <v>640</v>
      </c>
      <c r="D415" s="287" t="s">
        <v>339</v>
      </c>
      <c r="E415" s="288" t="s">
        <v>641</v>
      </c>
      <c r="F415" s="289" t="s">
        <v>642</v>
      </c>
      <c r="G415" s="290" t="s">
        <v>143</v>
      </c>
      <c r="H415" s="291">
        <v>1</v>
      </c>
      <c r="I415" s="292"/>
      <c r="J415" s="293">
        <f>ROUND(I415*H415,2)</f>
        <v>0</v>
      </c>
      <c r="K415" s="294"/>
      <c r="L415" s="295"/>
      <c r="M415" s="296" t="s">
        <v>1</v>
      </c>
      <c r="N415" s="297" t="s">
        <v>43</v>
      </c>
      <c r="O415" s="93"/>
      <c r="P415" s="248">
        <f>O415*H415</f>
        <v>0</v>
      </c>
      <c r="Q415" s="248">
        <v>1.817</v>
      </c>
      <c r="R415" s="248">
        <f>Q415*H415</f>
        <v>1.817</v>
      </c>
      <c r="S415" s="248">
        <v>0</v>
      </c>
      <c r="T415" s="24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50" t="s">
        <v>185</v>
      </c>
      <c r="AT415" s="250" t="s">
        <v>339</v>
      </c>
      <c r="AU415" s="250" t="s">
        <v>94</v>
      </c>
      <c r="AY415" s="17" t="s">
        <v>138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7" t="s">
        <v>83</v>
      </c>
      <c r="BK415" s="140">
        <f>ROUND(I415*H415,2)</f>
        <v>0</v>
      </c>
      <c r="BL415" s="17" t="s">
        <v>144</v>
      </c>
      <c r="BM415" s="250" t="s">
        <v>643</v>
      </c>
    </row>
    <row r="416" s="2" customFormat="1">
      <c r="A416" s="40"/>
      <c r="B416" s="41"/>
      <c r="C416" s="42"/>
      <c r="D416" s="251" t="s">
        <v>146</v>
      </c>
      <c r="E416" s="42"/>
      <c r="F416" s="252" t="s">
        <v>644</v>
      </c>
      <c r="G416" s="42"/>
      <c r="H416" s="42"/>
      <c r="I416" s="207"/>
      <c r="J416" s="42"/>
      <c r="K416" s="42"/>
      <c r="L416" s="43"/>
      <c r="M416" s="253"/>
      <c r="N416" s="254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7" t="s">
        <v>146</v>
      </c>
      <c r="AU416" s="17" t="s">
        <v>94</v>
      </c>
    </row>
    <row r="417" s="2" customFormat="1" ht="24.15" customHeight="1">
      <c r="A417" s="40"/>
      <c r="B417" s="41"/>
      <c r="C417" s="287" t="s">
        <v>645</v>
      </c>
      <c r="D417" s="287" t="s">
        <v>339</v>
      </c>
      <c r="E417" s="288" t="s">
        <v>646</v>
      </c>
      <c r="F417" s="289" t="s">
        <v>647</v>
      </c>
      <c r="G417" s="290" t="s">
        <v>143</v>
      </c>
      <c r="H417" s="291">
        <v>26</v>
      </c>
      <c r="I417" s="292"/>
      <c r="J417" s="293">
        <f>ROUND(I417*H417,2)</f>
        <v>0</v>
      </c>
      <c r="K417" s="294"/>
      <c r="L417" s="295"/>
      <c r="M417" s="296" t="s">
        <v>1</v>
      </c>
      <c r="N417" s="297" t="s">
        <v>43</v>
      </c>
      <c r="O417" s="93"/>
      <c r="P417" s="248">
        <f>O417*H417</f>
        <v>0</v>
      </c>
      <c r="Q417" s="248">
        <v>0.002</v>
      </c>
      <c r="R417" s="248">
        <f>Q417*H417</f>
        <v>0.052000000000000005</v>
      </c>
      <c r="S417" s="248">
        <v>0</v>
      </c>
      <c r="T417" s="24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50" t="s">
        <v>185</v>
      </c>
      <c r="AT417" s="250" t="s">
        <v>339</v>
      </c>
      <c r="AU417" s="250" t="s">
        <v>94</v>
      </c>
      <c r="AY417" s="17" t="s">
        <v>138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7" t="s">
        <v>83</v>
      </c>
      <c r="BK417" s="140">
        <f>ROUND(I417*H417,2)</f>
        <v>0</v>
      </c>
      <c r="BL417" s="17" t="s">
        <v>144</v>
      </c>
      <c r="BM417" s="250" t="s">
        <v>648</v>
      </c>
    </row>
    <row r="418" s="2" customFormat="1">
      <c r="A418" s="40"/>
      <c r="B418" s="41"/>
      <c r="C418" s="42"/>
      <c r="D418" s="251" t="s">
        <v>146</v>
      </c>
      <c r="E418" s="42"/>
      <c r="F418" s="252" t="s">
        <v>647</v>
      </c>
      <c r="G418" s="42"/>
      <c r="H418" s="42"/>
      <c r="I418" s="207"/>
      <c r="J418" s="42"/>
      <c r="K418" s="42"/>
      <c r="L418" s="43"/>
      <c r="M418" s="253"/>
      <c r="N418" s="254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7" t="s">
        <v>146</v>
      </c>
      <c r="AU418" s="17" t="s">
        <v>94</v>
      </c>
    </row>
    <row r="419" s="2" customFormat="1" ht="14.4" customHeight="1">
      <c r="A419" s="40"/>
      <c r="B419" s="41"/>
      <c r="C419" s="287" t="s">
        <v>649</v>
      </c>
      <c r="D419" s="287" t="s">
        <v>339</v>
      </c>
      <c r="E419" s="288" t="s">
        <v>650</v>
      </c>
      <c r="F419" s="289" t="s">
        <v>651</v>
      </c>
      <c r="G419" s="290" t="s">
        <v>143</v>
      </c>
      <c r="H419" s="291">
        <v>1</v>
      </c>
      <c r="I419" s="292"/>
      <c r="J419" s="293">
        <f>ROUND(I419*H419,2)</f>
        <v>0</v>
      </c>
      <c r="K419" s="294"/>
      <c r="L419" s="295"/>
      <c r="M419" s="296" t="s">
        <v>1</v>
      </c>
      <c r="N419" s="297" t="s">
        <v>43</v>
      </c>
      <c r="O419" s="93"/>
      <c r="P419" s="248">
        <f>O419*H419</f>
        <v>0</v>
      </c>
      <c r="Q419" s="248">
        <v>6.0700000000000003</v>
      </c>
      <c r="R419" s="248">
        <f>Q419*H419</f>
        <v>6.0700000000000003</v>
      </c>
      <c r="S419" s="248">
        <v>0</v>
      </c>
      <c r="T419" s="24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50" t="s">
        <v>185</v>
      </c>
      <c r="AT419" s="250" t="s">
        <v>339</v>
      </c>
      <c r="AU419" s="250" t="s">
        <v>94</v>
      </c>
      <c r="AY419" s="17" t="s">
        <v>138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7" t="s">
        <v>83</v>
      </c>
      <c r="BK419" s="140">
        <f>ROUND(I419*H419,2)</f>
        <v>0</v>
      </c>
      <c r="BL419" s="17" t="s">
        <v>144</v>
      </c>
      <c r="BM419" s="250" t="s">
        <v>652</v>
      </c>
    </row>
    <row r="420" s="2" customFormat="1">
      <c r="A420" s="40"/>
      <c r="B420" s="41"/>
      <c r="C420" s="42"/>
      <c r="D420" s="251" t="s">
        <v>146</v>
      </c>
      <c r="E420" s="42"/>
      <c r="F420" s="252" t="s">
        <v>651</v>
      </c>
      <c r="G420" s="42"/>
      <c r="H420" s="42"/>
      <c r="I420" s="207"/>
      <c r="J420" s="42"/>
      <c r="K420" s="42"/>
      <c r="L420" s="43"/>
      <c r="M420" s="253"/>
      <c r="N420" s="254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7" t="s">
        <v>146</v>
      </c>
      <c r="AU420" s="17" t="s">
        <v>94</v>
      </c>
    </row>
    <row r="421" s="2" customFormat="1" ht="24.15" customHeight="1">
      <c r="A421" s="40"/>
      <c r="B421" s="41"/>
      <c r="C421" s="238" t="s">
        <v>653</v>
      </c>
      <c r="D421" s="238" t="s">
        <v>140</v>
      </c>
      <c r="E421" s="239" t="s">
        <v>654</v>
      </c>
      <c r="F421" s="240" t="s">
        <v>655</v>
      </c>
      <c r="G421" s="241" t="s">
        <v>143</v>
      </c>
      <c r="H421" s="242">
        <v>6</v>
      </c>
      <c r="I421" s="243"/>
      <c r="J421" s="244">
        <f>ROUND(I421*H421,2)</f>
        <v>0</v>
      </c>
      <c r="K421" s="245"/>
      <c r="L421" s="43"/>
      <c r="M421" s="246" t="s">
        <v>1</v>
      </c>
      <c r="N421" s="247" t="s">
        <v>43</v>
      </c>
      <c r="O421" s="93"/>
      <c r="P421" s="248">
        <f>O421*H421</f>
        <v>0</v>
      </c>
      <c r="Q421" s="248">
        <v>0.21734000000000001</v>
      </c>
      <c r="R421" s="248">
        <f>Q421*H421</f>
        <v>1.3040400000000001</v>
      </c>
      <c r="S421" s="248">
        <v>0</v>
      </c>
      <c r="T421" s="24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50" t="s">
        <v>144</v>
      </c>
      <c r="AT421" s="250" t="s">
        <v>140</v>
      </c>
      <c r="AU421" s="250" t="s">
        <v>94</v>
      </c>
      <c r="AY421" s="17" t="s">
        <v>138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7" t="s">
        <v>83</v>
      </c>
      <c r="BK421" s="140">
        <f>ROUND(I421*H421,2)</f>
        <v>0</v>
      </c>
      <c r="BL421" s="17" t="s">
        <v>144</v>
      </c>
      <c r="BM421" s="250" t="s">
        <v>656</v>
      </c>
    </row>
    <row r="422" s="2" customFormat="1">
      <c r="A422" s="40"/>
      <c r="B422" s="41"/>
      <c r="C422" s="42"/>
      <c r="D422" s="251" t="s">
        <v>146</v>
      </c>
      <c r="E422" s="42"/>
      <c r="F422" s="252" t="s">
        <v>657</v>
      </c>
      <c r="G422" s="42"/>
      <c r="H422" s="42"/>
      <c r="I422" s="207"/>
      <c r="J422" s="42"/>
      <c r="K422" s="42"/>
      <c r="L422" s="43"/>
      <c r="M422" s="253"/>
      <c r="N422" s="254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7" t="s">
        <v>146</v>
      </c>
      <c r="AU422" s="17" t="s">
        <v>94</v>
      </c>
    </row>
    <row r="423" s="2" customFormat="1" ht="24.15" customHeight="1">
      <c r="A423" s="40"/>
      <c r="B423" s="41"/>
      <c r="C423" s="287" t="s">
        <v>658</v>
      </c>
      <c r="D423" s="287" t="s">
        <v>339</v>
      </c>
      <c r="E423" s="288" t="s">
        <v>659</v>
      </c>
      <c r="F423" s="289" t="s">
        <v>660</v>
      </c>
      <c r="G423" s="290" t="s">
        <v>143</v>
      </c>
      <c r="H423" s="291">
        <v>6</v>
      </c>
      <c r="I423" s="292"/>
      <c r="J423" s="293">
        <f>ROUND(I423*H423,2)</f>
        <v>0</v>
      </c>
      <c r="K423" s="294"/>
      <c r="L423" s="295"/>
      <c r="M423" s="296" t="s">
        <v>1</v>
      </c>
      <c r="N423" s="297" t="s">
        <v>43</v>
      </c>
      <c r="O423" s="93"/>
      <c r="P423" s="248">
        <f>O423*H423</f>
        <v>0</v>
      </c>
      <c r="Q423" s="248">
        <v>0.112</v>
      </c>
      <c r="R423" s="248">
        <f>Q423*H423</f>
        <v>0.67200000000000004</v>
      </c>
      <c r="S423" s="248">
        <v>0</v>
      </c>
      <c r="T423" s="24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50" t="s">
        <v>185</v>
      </c>
      <c r="AT423" s="250" t="s">
        <v>339</v>
      </c>
      <c r="AU423" s="250" t="s">
        <v>94</v>
      </c>
      <c r="AY423" s="17" t="s">
        <v>138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7" t="s">
        <v>83</v>
      </c>
      <c r="BK423" s="140">
        <f>ROUND(I423*H423,2)</f>
        <v>0</v>
      </c>
      <c r="BL423" s="17" t="s">
        <v>144</v>
      </c>
      <c r="BM423" s="250" t="s">
        <v>661</v>
      </c>
    </row>
    <row r="424" s="2" customFormat="1">
      <c r="A424" s="40"/>
      <c r="B424" s="41"/>
      <c r="C424" s="42"/>
      <c r="D424" s="251" t="s">
        <v>146</v>
      </c>
      <c r="E424" s="42"/>
      <c r="F424" s="252" t="s">
        <v>660</v>
      </c>
      <c r="G424" s="42"/>
      <c r="H424" s="42"/>
      <c r="I424" s="207"/>
      <c r="J424" s="42"/>
      <c r="K424" s="42"/>
      <c r="L424" s="43"/>
      <c r="M424" s="253"/>
      <c r="N424" s="254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7" t="s">
        <v>146</v>
      </c>
      <c r="AU424" s="17" t="s">
        <v>94</v>
      </c>
    </row>
    <row r="425" s="2" customFormat="1" ht="14.4" customHeight="1">
      <c r="A425" s="40"/>
      <c r="B425" s="41"/>
      <c r="C425" s="238" t="s">
        <v>662</v>
      </c>
      <c r="D425" s="238" t="s">
        <v>140</v>
      </c>
      <c r="E425" s="239" t="s">
        <v>663</v>
      </c>
      <c r="F425" s="240" t="s">
        <v>664</v>
      </c>
      <c r="G425" s="241" t="s">
        <v>182</v>
      </c>
      <c r="H425" s="242">
        <v>75.5</v>
      </c>
      <c r="I425" s="243"/>
      <c r="J425" s="244">
        <f>ROUND(I425*H425,2)</f>
        <v>0</v>
      </c>
      <c r="K425" s="245"/>
      <c r="L425" s="43"/>
      <c r="M425" s="246" t="s">
        <v>1</v>
      </c>
      <c r="N425" s="247" t="s">
        <v>43</v>
      </c>
      <c r="O425" s="93"/>
      <c r="P425" s="248">
        <f>O425*H425</f>
        <v>0</v>
      </c>
      <c r="Q425" s="248">
        <v>9.0000000000000006E-05</v>
      </c>
      <c r="R425" s="248">
        <f>Q425*H425</f>
        <v>0.0067950000000000007</v>
      </c>
      <c r="S425" s="248">
        <v>0</v>
      </c>
      <c r="T425" s="24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50" t="s">
        <v>144</v>
      </c>
      <c r="AT425" s="250" t="s">
        <v>140</v>
      </c>
      <c r="AU425" s="250" t="s">
        <v>94</v>
      </c>
      <c r="AY425" s="17" t="s">
        <v>138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7" t="s">
        <v>83</v>
      </c>
      <c r="BK425" s="140">
        <f>ROUND(I425*H425,2)</f>
        <v>0</v>
      </c>
      <c r="BL425" s="17" t="s">
        <v>144</v>
      </c>
      <c r="BM425" s="250" t="s">
        <v>665</v>
      </c>
    </row>
    <row r="426" s="2" customFormat="1">
      <c r="A426" s="40"/>
      <c r="B426" s="41"/>
      <c r="C426" s="42"/>
      <c r="D426" s="251" t="s">
        <v>146</v>
      </c>
      <c r="E426" s="42"/>
      <c r="F426" s="252" t="s">
        <v>666</v>
      </c>
      <c r="G426" s="42"/>
      <c r="H426" s="42"/>
      <c r="I426" s="207"/>
      <c r="J426" s="42"/>
      <c r="K426" s="42"/>
      <c r="L426" s="43"/>
      <c r="M426" s="253"/>
      <c r="N426" s="254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7" t="s">
        <v>146</v>
      </c>
      <c r="AU426" s="17" t="s">
        <v>94</v>
      </c>
    </row>
    <row r="427" s="2" customFormat="1" ht="14.4" customHeight="1">
      <c r="A427" s="40"/>
      <c r="B427" s="41"/>
      <c r="C427" s="238" t="s">
        <v>667</v>
      </c>
      <c r="D427" s="238" t="s">
        <v>140</v>
      </c>
      <c r="E427" s="239" t="s">
        <v>668</v>
      </c>
      <c r="F427" s="240" t="s">
        <v>669</v>
      </c>
      <c r="G427" s="241" t="s">
        <v>670</v>
      </c>
      <c r="H427" s="242">
        <v>1</v>
      </c>
      <c r="I427" s="243"/>
      <c r="J427" s="244">
        <f>ROUND(I427*H427,2)</f>
        <v>0</v>
      </c>
      <c r="K427" s="245"/>
      <c r="L427" s="43"/>
      <c r="M427" s="246" t="s">
        <v>1</v>
      </c>
      <c r="N427" s="247" t="s">
        <v>43</v>
      </c>
      <c r="O427" s="93"/>
      <c r="P427" s="248">
        <f>O427*H427</f>
        <v>0</v>
      </c>
      <c r="Q427" s="248">
        <v>0</v>
      </c>
      <c r="R427" s="248">
        <f>Q427*H427</f>
        <v>0</v>
      </c>
      <c r="S427" s="248">
        <v>0</v>
      </c>
      <c r="T427" s="24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50" t="s">
        <v>144</v>
      </c>
      <c r="AT427" s="250" t="s">
        <v>140</v>
      </c>
      <c r="AU427" s="250" t="s">
        <v>94</v>
      </c>
      <c r="AY427" s="17" t="s">
        <v>138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7" t="s">
        <v>83</v>
      </c>
      <c r="BK427" s="140">
        <f>ROUND(I427*H427,2)</f>
        <v>0</v>
      </c>
      <c r="BL427" s="17" t="s">
        <v>144</v>
      </c>
      <c r="BM427" s="250" t="s">
        <v>671</v>
      </c>
    </row>
    <row r="428" s="2" customFormat="1">
      <c r="A428" s="40"/>
      <c r="B428" s="41"/>
      <c r="C428" s="42"/>
      <c r="D428" s="251" t="s">
        <v>146</v>
      </c>
      <c r="E428" s="42"/>
      <c r="F428" s="252" t="s">
        <v>672</v>
      </c>
      <c r="G428" s="42"/>
      <c r="H428" s="42"/>
      <c r="I428" s="207"/>
      <c r="J428" s="42"/>
      <c r="K428" s="42"/>
      <c r="L428" s="43"/>
      <c r="M428" s="253"/>
      <c r="N428" s="254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7" t="s">
        <v>146</v>
      </c>
      <c r="AU428" s="17" t="s">
        <v>94</v>
      </c>
    </row>
    <row r="429" s="2" customFormat="1" ht="14.4" customHeight="1">
      <c r="A429" s="40"/>
      <c r="B429" s="41"/>
      <c r="C429" s="238" t="s">
        <v>673</v>
      </c>
      <c r="D429" s="238" t="s">
        <v>140</v>
      </c>
      <c r="E429" s="239" t="s">
        <v>674</v>
      </c>
      <c r="F429" s="240" t="s">
        <v>675</v>
      </c>
      <c r="G429" s="241" t="s">
        <v>670</v>
      </c>
      <c r="H429" s="242">
        <v>1</v>
      </c>
      <c r="I429" s="243"/>
      <c r="J429" s="244">
        <f>ROUND(I429*H429,2)</f>
        <v>0</v>
      </c>
      <c r="K429" s="245"/>
      <c r="L429" s="43"/>
      <c r="M429" s="246" t="s">
        <v>1</v>
      </c>
      <c r="N429" s="247" t="s">
        <v>43</v>
      </c>
      <c r="O429" s="93"/>
      <c r="P429" s="248">
        <f>O429*H429</f>
        <v>0</v>
      </c>
      <c r="Q429" s="248">
        <v>0</v>
      </c>
      <c r="R429" s="248">
        <f>Q429*H429</f>
        <v>0</v>
      </c>
      <c r="S429" s="248">
        <v>0</v>
      </c>
      <c r="T429" s="24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50" t="s">
        <v>144</v>
      </c>
      <c r="AT429" s="250" t="s">
        <v>140</v>
      </c>
      <c r="AU429" s="250" t="s">
        <v>94</v>
      </c>
      <c r="AY429" s="17" t="s">
        <v>138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7" t="s">
        <v>83</v>
      </c>
      <c r="BK429" s="140">
        <f>ROUND(I429*H429,2)</f>
        <v>0</v>
      </c>
      <c r="BL429" s="17" t="s">
        <v>144</v>
      </c>
      <c r="BM429" s="250" t="s">
        <v>676</v>
      </c>
    </row>
    <row r="430" s="2" customFormat="1">
      <c r="A430" s="40"/>
      <c r="B430" s="41"/>
      <c r="C430" s="42"/>
      <c r="D430" s="251" t="s">
        <v>146</v>
      </c>
      <c r="E430" s="42"/>
      <c r="F430" s="252" t="s">
        <v>677</v>
      </c>
      <c r="G430" s="42"/>
      <c r="H430" s="42"/>
      <c r="I430" s="207"/>
      <c r="J430" s="42"/>
      <c r="K430" s="42"/>
      <c r="L430" s="43"/>
      <c r="M430" s="253"/>
      <c r="N430" s="254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7" t="s">
        <v>146</v>
      </c>
      <c r="AU430" s="17" t="s">
        <v>94</v>
      </c>
    </row>
    <row r="431" s="2" customFormat="1" ht="24.15" customHeight="1">
      <c r="A431" s="40"/>
      <c r="B431" s="41"/>
      <c r="C431" s="238" t="s">
        <v>678</v>
      </c>
      <c r="D431" s="238" t="s">
        <v>140</v>
      </c>
      <c r="E431" s="239" t="s">
        <v>679</v>
      </c>
      <c r="F431" s="240" t="s">
        <v>680</v>
      </c>
      <c r="G431" s="241" t="s">
        <v>670</v>
      </c>
      <c r="H431" s="242">
        <v>1</v>
      </c>
      <c r="I431" s="243"/>
      <c r="J431" s="244">
        <f>ROUND(I431*H431,2)</f>
        <v>0</v>
      </c>
      <c r="K431" s="245"/>
      <c r="L431" s="43"/>
      <c r="M431" s="246" t="s">
        <v>1</v>
      </c>
      <c r="N431" s="247" t="s">
        <v>43</v>
      </c>
      <c r="O431" s="93"/>
      <c r="P431" s="248">
        <f>O431*H431</f>
        <v>0</v>
      </c>
      <c r="Q431" s="248">
        <v>0</v>
      </c>
      <c r="R431" s="248">
        <f>Q431*H431</f>
        <v>0</v>
      </c>
      <c r="S431" s="248">
        <v>0</v>
      </c>
      <c r="T431" s="24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50" t="s">
        <v>144</v>
      </c>
      <c r="AT431" s="250" t="s">
        <v>140</v>
      </c>
      <c r="AU431" s="250" t="s">
        <v>94</v>
      </c>
      <c r="AY431" s="17" t="s">
        <v>138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83</v>
      </c>
      <c r="BK431" s="140">
        <f>ROUND(I431*H431,2)</f>
        <v>0</v>
      </c>
      <c r="BL431" s="17" t="s">
        <v>144</v>
      </c>
      <c r="BM431" s="250" t="s">
        <v>681</v>
      </c>
    </row>
    <row r="432" s="2" customFormat="1">
      <c r="A432" s="40"/>
      <c r="B432" s="41"/>
      <c r="C432" s="42"/>
      <c r="D432" s="251" t="s">
        <v>146</v>
      </c>
      <c r="E432" s="42"/>
      <c r="F432" s="252" t="s">
        <v>682</v>
      </c>
      <c r="G432" s="42"/>
      <c r="H432" s="42"/>
      <c r="I432" s="207"/>
      <c r="J432" s="42"/>
      <c r="K432" s="42"/>
      <c r="L432" s="43"/>
      <c r="M432" s="253"/>
      <c r="N432" s="254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7" t="s">
        <v>146</v>
      </c>
      <c r="AU432" s="17" t="s">
        <v>94</v>
      </c>
    </row>
    <row r="433" s="2" customFormat="1" ht="24.15" customHeight="1">
      <c r="A433" s="40"/>
      <c r="B433" s="41"/>
      <c r="C433" s="238" t="s">
        <v>683</v>
      </c>
      <c r="D433" s="238" t="s">
        <v>140</v>
      </c>
      <c r="E433" s="239" t="s">
        <v>684</v>
      </c>
      <c r="F433" s="240" t="s">
        <v>685</v>
      </c>
      <c r="G433" s="241" t="s">
        <v>143</v>
      </c>
      <c r="H433" s="242">
        <v>4</v>
      </c>
      <c r="I433" s="243"/>
      <c r="J433" s="244">
        <f>ROUND(I433*H433,2)</f>
        <v>0</v>
      </c>
      <c r="K433" s="245"/>
      <c r="L433" s="43"/>
      <c r="M433" s="246" t="s">
        <v>1</v>
      </c>
      <c r="N433" s="247" t="s">
        <v>43</v>
      </c>
      <c r="O433" s="93"/>
      <c r="P433" s="248">
        <f>O433*H433</f>
        <v>0</v>
      </c>
      <c r="Q433" s="248">
        <v>0</v>
      </c>
      <c r="R433" s="248">
        <f>Q433*H433</f>
        <v>0</v>
      </c>
      <c r="S433" s="248">
        <v>0</v>
      </c>
      <c r="T433" s="24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50" t="s">
        <v>144</v>
      </c>
      <c r="AT433" s="250" t="s">
        <v>140</v>
      </c>
      <c r="AU433" s="250" t="s">
        <v>94</v>
      </c>
      <c r="AY433" s="17" t="s">
        <v>138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17" t="s">
        <v>83</v>
      </c>
      <c r="BK433" s="140">
        <f>ROUND(I433*H433,2)</f>
        <v>0</v>
      </c>
      <c r="BL433" s="17" t="s">
        <v>144</v>
      </c>
      <c r="BM433" s="250" t="s">
        <v>686</v>
      </c>
    </row>
    <row r="434" s="2" customFormat="1" ht="14.4" customHeight="1">
      <c r="A434" s="40"/>
      <c r="B434" s="41"/>
      <c r="C434" s="238" t="s">
        <v>687</v>
      </c>
      <c r="D434" s="238" t="s">
        <v>140</v>
      </c>
      <c r="E434" s="239" t="s">
        <v>688</v>
      </c>
      <c r="F434" s="240" t="s">
        <v>689</v>
      </c>
      <c r="G434" s="241" t="s">
        <v>143</v>
      </c>
      <c r="H434" s="242">
        <v>2</v>
      </c>
      <c r="I434" s="243"/>
      <c r="J434" s="244">
        <f>ROUND(I434*H434,2)</f>
        <v>0</v>
      </c>
      <c r="K434" s="245"/>
      <c r="L434" s="43"/>
      <c r="M434" s="246" t="s">
        <v>1</v>
      </c>
      <c r="N434" s="247" t="s">
        <v>43</v>
      </c>
      <c r="O434" s="93"/>
      <c r="P434" s="248">
        <f>O434*H434</f>
        <v>0</v>
      </c>
      <c r="Q434" s="248">
        <v>0</v>
      </c>
      <c r="R434" s="248">
        <f>Q434*H434</f>
        <v>0</v>
      </c>
      <c r="S434" s="248">
        <v>0</v>
      </c>
      <c r="T434" s="24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50" t="s">
        <v>144</v>
      </c>
      <c r="AT434" s="250" t="s">
        <v>140</v>
      </c>
      <c r="AU434" s="250" t="s">
        <v>94</v>
      </c>
      <c r="AY434" s="17" t="s">
        <v>138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7" t="s">
        <v>83</v>
      </c>
      <c r="BK434" s="140">
        <f>ROUND(I434*H434,2)</f>
        <v>0</v>
      </c>
      <c r="BL434" s="17" t="s">
        <v>144</v>
      </c>
      <c r="BM434" s="250" t="s">
        <v>690</v>
      </c>
    </row>
    <row r="435" s="12" customFormat="1" ht="22.8" customHeight="1">
      <c r="A435" s="12"/>
      <c r="B435" s="222"/>
      <c r="C435" s="223"/>
      <c r="D435" s="224" t="s">
        <v>77</v>
      </c>
      <c r="E435" s="236" t="s">
        <v>190</v>
      </c>
      <c r="F435" s="236" t="s">
        <v>691</v>
      </c>
      <c r="G435" s="223"/>
      <c r="H435" s="223"/>
      <c r="I435" s="226"/>
      <c r="J435" s="237">
        <f>BK435</f>
        <v>0</v>
      </c>
      <c r="K435" s="223"/>
      <c r="L435" s="228"/>
      <c r="M435" s="229"/>
      <c r="N435" s="230"/>
      <c r="O435" s="230"/>
      <c r="P435" s="231">
        <f>P436+P437+P438</f>
        <v>0</v>
      </c>
      <c r="Q435" s="230"/>
      <c r="R435" s="231">
        <f>R436+R437+R438</f>
        <v>8.7632499999999993</v>
      </c>
      <c r="S435" s="230"/>
      <c r="T435" s="232">
        <f>T436+T437+T438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33" t="s">
        <v>83</v>
      </c>
      <c r="AT435" s="234" t="s">
        <v>77</v>
      </c>
      <c r="AU435" s="234" t="s">
        <v>83</v>
      </c>
      <c r="AY435" s="233" t="s">
        <v>138</v>
      </c>
      <c r="BK435" s="235">
        <f>BK436+BK437+BK438</f>
        <v>0</v>
      </c>
    </row>
    <row r="436" s="2" customFormat="1" ht="14.4" customHeight="1">
      <c r="A436" s="40"/>
      <c r="B436" s="41"/>
      <c r="C436" s="238" t="s">
        <v>692</v>
      </c>
      <c r="D436" s="238" t="s">
        <v>140</v>
      </c>
      <c r="E436" s="239" t="s">
        <v>693</v>
      </c>
      <c r="F436" s="240" t="s">
        <v>694</v>
      </c>
      <c r="G436" s="241" t="s">
        <v>219</v>
      </c>
      <c r="H436" s="242">
        <v>130</v>
      </c>
      <c r="I436" s="243"/>
      <c r="J436" s="244">
        <f>ROUND(I436*H436,2)</f>
        <v>0</v>
      </c>
      <c r="K436" s="245"/>
      <c r="L436" s="43"/>
      <c r="M436" s="246" t="s">
        <v>1</v>
      </c>
      <c r="N436" s="247" t="s">
        <v>43</v>
      </c>
      <c r="O436" s="93"/>
      <c r="P436" s="248">
        <f>O436*H436</f>
        <v>0</v>
      </c>
      <c r="Q436" s="248">
        <v>0</v>
      </c>
      <c r="R436" s="248">
        <f>Q436*H436</f>
        <v>0</v>
      </c>
      <c r="S436" s="248">
        <v>0</v>
      </c>
      <c r="T436" s="24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50" t="s">
        <v>144</v>
      </c>
      <c r="AT436" s="250" t="s">
        <v>140</v>
      </c>
      <c r="AU436" s="250" t="s">
        <v>94</v>
      </c>
      <c r="AY436" s="17" t="s">
        <v>138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7" t="s">
        <v>83</v>
      </c>
      <c r="BK436" s="140">
        <f>ROUND(I436*H436,2)</f>
        <v>0</v>
      </c>
      <c r="BL436" s="17" t="s">
        <v>144</v>
      </c>
      <c r="BM436" s="250" t="s">
        <v>695</v>
      </c>
    </row>
    <row r="437" s="2" customFormat="1">
      <c r="A437" s="40"/>
      <c r="B437" s="41"/>
      <c r="C437" s="42"/>
      <c r="D437" s="251" t="s">
        <v>146</v>
      </c>
      <c r="E437" s="42"/>
      <c r="F437" s="252" t="s">
        <v>694</v>
      </c>
      <c r="G437" s="42"/>
      <c r="H437" s="42"/>
      <c r="I437" s="207"/>
      <c r="J437" s="42"/>
      <c r="K437" s="42"/>
      <c r="L437" s="43"/>
      <c r="M437" s="253"/>
      <c r="N437" s="254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7" t="s">
        <v>146</v>
      </c>
      <c r="AU437" s="17" t="s">
        <v>94</v>
      </c>
    </row>
    <row r="438" s="12" customFormat="1" ht="20.88" customHeight="1">
      <c r="A438" s="12"/>
      <c r="B438" s="222"/>
      <c r="C438" s="223"/>
      <c r="D438" s="224" t="s">
        <v>77</v>
      </c>
      <c r="E438" s="236" t="s">
        <v>649</v>
      </c>
      <c r="F438" s="236" t="s">
        <v>696</v>
      </c>
      <c r="G438" s="223"/>
      <c r="H438" s="223"/>
      <c r="I438" s="226"/>
      <c r="J438" s="237">
        <f>BK438</f>
        <v>0</v>
      </c>
      <c r="K438" s="223"/>
      <c r="L438" s="228"/>
      <c r="M438" s="229"/>
      <c r="N438" s="230"/>
      <c r="O438" s="230"/>
      <c r="P438" s="231">
        <f>SUM(P439:P446)</f>
        <v>0</v>
      </c>
      <c r="Q438" s="230"/>
      <c r="R438" s="231">
        <f>SUM(R439:R446)</f>
        <v>8.7632499999999993</v>
      </c>
      <c r="S438" s="230"/>
      <c r="T438" s="232">
        <f>SUM(T439:T446)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3" t="s">
        <v>83</v>
      </c>
      <c r="AT438" s="234" t="s">
        <v>77</v>
      </c>
      <c r="AU438" s="234" t="s">
        <v>94</v>
      </c>
      <c r="AY438" s="233" t="s">
        <v>138</v>
      </c>
      <c r="BK438" s="235">
        <f>SUM(BK439:BK446)</f>
        <v>0</v>
      </c>
    </row>
    <row r="439" s="2" customFormat="1" ht="24.15" customHeight="1">
      <c r="A439" s="40"/>
      <c r="B439" s="41"/>
      <c r="C439" s="238" t="s">
        <v>697</v>
      </c>
      <c r="D439" s="238" t="s">
        <v>140</v>
      </c>
      <c r="E439" s="239" t="s">
        <v>698</v>
      </c>
      <c r="F439" s="240" t="s">
        <v>699</v>
      </c>
      <c r="G439" s="241" t="s">
        <v>182</v>
      </c>
      <c r="H439" s="242">
        <v>25</v>
      </c>
      <c r="I439" s="243"/>
      <c r="J439" s="244">
        <f>ROUND(I439*H439,2)</f>
        <v>0</v>
      </c>
      <c r="K439" s="245"/>
      <c r="L439" s="43"/>
      <c r="M439" s="246" t="s">
        <v>1</v>
      </c>
      <c r="N439" s="247" t="s">
        <v>43</v>
      </c>
      <c r="O439" s="93"/>
      <c r="P439" s="248">
        <f>O439*H439</f>
        <v>0</v>
      </c>
      <c r="Q439" s="248">
        <v>0.11519</v>
      </c>
      <c r="R439" s="248">
        <f>Q439*H439</f>
        <v>2.87975</v>
      </c>
      <c r="S439" s="248">
        <v>0</v>
      </c>
      <c r="T439" s="24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50" t="s">
        <v>144</v>
      </c>
      <c r="AT439" s="250" t="s">
        <v>140</v>
      </c>
      <c r="AU439" s="250" t="s">
        <v>155</v>
      </c>
      <c r="AY439" s="17" t="s">
        <v>138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7" t="s">
        <v>83</v>
      </c>
      <c r="BK439" s="140">
        <f>ROUND(I439*H439,2)</f>
        <v>0</v>
      </c>
      <c r="BL439" s="17" t="s">
        <v>144</v>
      </c>
      <c r="BM439" s="250" t="s">
        <v>700</v>
      </c>
    </row>
    <row r="440" s="2" customFormat="1">
      <c r="A440" s="40"/>
      <c r="B440" s="41"/>
      <c r="C440" s="42"/>
      <c r="D440" s="251" t="s">
        <v>146</v>
      </c>
      <c r="E440" s="42"/>
      <c r="F440" s="252" t="s">
        <v>701</v>
      </c>
      <c r="G440" s="42"/>
      <c r="H440" s="42"/>
      <c r="I440" s="207"/>
      <c r="J440" s="42"/>
      <c r="K440" s="42"/>
      <c r="L440" s="43"/>
      <c r="M440" s="253"/>
      <c r="N440" s="254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7" t="s">
        <v>146</v>
      </c>
      <c r="AU440" s="17" t="s">
        <v>155</v>
      </c>
    </row>
    <row r="441" s="2" customFormat="1" ht="14.4" customHeight="1">
      <c r="A441" s="40"/>
      <c r="B441" s="41"/>
      <c r="C441" s="287" t="s">
        <v>702</v>
      </c>
      <c r="D441" s="287" t="s">
        <v>339</v>
      </c>
      <c r="E441" s="288" t="s">
        <v>703</v>
      </c>
      <c r="F441" s="289" t="s">
        <v>704</v>
      </c>
      <c r="G441" s="290" t="s">
        <v>182</v>
      </c>
      <c r="H441" s="291">
        <v>25</v>
      </c>
      <c r="I441" s="292"/>
      <c r="J441" s="293">
        <f>ROUND(I441*H441,2)</f>
        <v>0</v>
      </c>
      <c r="K441" s="294"/>
      <c r="L441" s="295"/>
      <c r="M441" s="296" t="s">
        <v>1</v>
      </c>
      <c r="N441" s="297" t="s">
        <v>43</v>
      </c>
      <c r="O441" s="93"/>
      <c r="P441" s="248">
        <f>O441*H441</f>
        <v>0</v>
      </c>
      <c r="Q441" s="248">
        <v>0.080000000000000002</v>
      </c>
      <c r="R441" s="248">
        <f>Q441*H441</f>
        <v>2</v>
      </c>
      <c r="S441" s="248">
        <v>0</v>
      </c>
      <c r="T441" s="24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50" t="s">
        <v>185</v>
      </c>
      <c r="AT441" s="250" t="s">
        <v>339</v>
      </c>
      <c r="AU441" s="250" t="s">
        <v>155</v>
      </c>
      <c r="AY441" s="17" t="s">
        <v>138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7" t="s">
        <v>83</v>
      </c>
      <c r="BK441" s="140">
        <f>ROUND(I441*H441,2)</f>
        <v>0</v>
      </c>
      <c r="BL441" s="17" t="s">
        <v>144</v>
      </c>
      <c r="BM441" s="250" t="s">
        <v>705</v>
      </c>
    </row>
    <row r="442" s="2" customFormat="1">
      <c r="A442" s="40"/>
      <c r="B442" s="41"/>
      <c r="C442" s="42"/>
      <c r="D442" s="251" t="s">
        <v>146</v>
      </c>
      <c r="E442" s="42"/>
      <c r="F442" s="252" t="s">
        <v>704</v>
      </c>
      <c r="G442" s="42"/>
      <c r="H442" s="42"/>
      <c r="I442" s="207"/>
      <c r="J442" s="42"/>
      <c r="K442" s="42"/>
      <c r="L442" s="43"/>
      <c r="M442" s="253"/>
      <c r="N442" s="254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7" t="s">
        <v>146</v>
      </c>
      <c r="AU442" s="17" t="s">
        <v>155</v>
      </c>
    </row>
    <row r="443" s="2" customFormat="1" ht="24.15" customHeight="1">
      <c r="A443" s="40"/>
      <c r="B443" s="41"/>
      <c r="C443" s="238" t="s">
        <v>706</v>
      </c>
      <c r="D443" s="238" t="s">
        <v>140</v>
      </c>
      <c r="E443" s="239" t="s">
        <v>707</v>
      </c>
      <c r="F443" s="240" t="s">
        <v>708</v>
      </c>
      <c r="G443" s="241" t="s">
        <v>182</v>
      </c>
      <c r="H443" s="242">
        <v>25</v>
      </c>
      <c r="I443" s="243"/>
      <c r="J443" s="244">
        <f>ROUND(I443*H443,2)</f>
        <v>0</v>
      </c>
      <c r="K443" s="245"/>
      <c r="L443" s="43"/>
      <c r="M443" s="246" t="s">
        <v>1</v>
      </c>
      <c r="N443" s="247" t="s">
        <v>43</v>
      </c>
      <c r="O443" s="93"/>
      <c r="P443" s="248">
        <f>O443*H443</f>
        <v>0</v>
      </c>
      <c r="Q443" s="248">
        <v>0.11934</v>
      </c>
      <c r="R443" s="248">
        <f>Q443*H443</f>
        <v>2.9835000000000003</v>
      </c>
      <c r="S443" s="248">
        <v>0</v>
      </c>
      <c r="T443" s="24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50" t="s">
        <v>144</v>
      </c>
      <c r="AT443" s="250" t="s">
        <v>140</v>
      </c>
      <c r="AU443" s="250" t="s">
        <v>155</v>
      </c>
      <c r="AY443" s="17" t="s">
        <v>138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7" t="s">
        <v>83</v>
      </c>
      <c r="BK443" s="140">
        <f>ROUND(I443*H443,2)</f>
        <v>0</v>
      </c>
      <c r="BL443" s="17" t="s">
        <v>144</v>
      </c>
      <c r="BM443" s="250" t="s">
        <v>709</v>
      </c>
    </row>
    <row r="444" s="2" customFormat="1">
      <c r="A444" s="40"/>
      <c r="B444" s="41"/>
      <c r="C444" s="42"/>
      <c r="D444" s="251" t="s">
        <v>146</v>
      </c>
      <c r="E444" s="42"/>
      <c r="F444" s="252" t="s">
        <v>710</v>
      </c>
      <c r="G444" s="42"/>
      <c r="H444" s="42"/>
      <c r="I444" s="207"/>
      <c r="J444" s="42"/>
      <c r="K444" s="42"/>
      <c r="L444" s="43"/>
      <c r="M444" s="253"/>
      <c r="N444" s="254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7" t="s">
        <v>146</v>
      </c>
      <c r="AU444" s="17" t="s">
        <v>155</v>
      </c>
    </row>
    <row r="445" s="2" customFormat="1" ht="14.4" customHeight="1">
      <c r="A445" s="40"/>
      <c r="B445" s="41"/>
      <c r="C445" s="287" t="s">
        <v>711</v>
      </c>
      <c r="D445" s="287" t="s">
        <v>339</v>
      </c>
      <c r="E445" s="288" t="s">
        <v>712</v>
      </c>
      <c r="F445" s="289" t="s">
        <v>713</v>
      </c>
      <c r="G445" s="290" t="s">
        <v>182</v>
      </c>
      <c r="H445" s="291">
        <v>25</v>
      </c>
      <c r="I445" s="292"/>
      <c r="J445" s="293">
        <f>ROUND(I445*H445,2)</f>
        <v>0</v>
      </c>
      <c r="K445" s="294"/>
      <c r="L445" s="295"/>
      <c r="M445" s="296" t="s">
        <v>1</v>
      </c>
      <c r="N445" s="297" t="s">
        <v>43</v>
      </c>
      <c r="O445" s="93"/>
      <c r="P445" s="248">
        <f>O445*H445</f>
        <v>0</v>
      </c>
      <c r="Q445" s="248">
        <v>0.035999999999999997</v>
      </c>
      <c r="R445" s="248">
        <f>Q445*H445</f>
        <v>0.89999999999999991</v>
      </c>
      <c r="S445" s="248">
        <v>0</v>
      </c>
      <c r="T445" s="24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50" t="s">
        <v>185</v>
      </c>
      <c r="AT445" s="250" t="s">
        <v>339</v>
      </c>
      <c r="AU445" s="250" t="s">
        <v>155</v>
      </c>
      <c r="AY445" s="17" t="s">
        <v>138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7" t="s">
        <v>83</v>
      </c>
      <c r="BK445" s="140">
        <f>ROUND(I445*H445,2)</f>
        <v>0</v>
      </c>
      <c r="BL445" s="17" t="s">
        <v>144</v>
      </c>
      <c r="BM445" s="250" t="s">
        <v>714</v>
      </c>
    </row>
    <row r="446" s="2" customFormat="1">
      <c r="A446" s="40"/>
      <c r="B446" s="41"/>
      <c r="C446" s="42"/>
      <c r="D446" s="251" t="s">
        <v>146</v>
      </c>
      <c r="E446" s="42"/>
      <c r="F446" s="252" t="s">
        <v>713</v>
      </c>
      <c r="G446" s="42"/>
      <c r="H446" s="42"/>
      <c r="I446" s="207"/>
      <c r="J446" s="42"/>
      <c r="K446" s="42"/>
      <c r="L446" s="43"/>
      <c r="M446" s="253"/>
      <c r="N446" s="254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7" t="s">
        <v>146</v>
      </c>
      <c r="AU446" s="17" t="s">
        <v>155</v>
      </c>
    </row>
    <row r="447" s="12" customFormat="1" ht="22.8" customHeight="1">
      <c r="A447" s="12"/>
      <c r="B447" s="222"/>
      <c r="C447" s="223"/>
      <c r="D447" s="224" t="s">
        <v>77</v>
      </c>
      <c r="E447" s="236" t="s">
        <v>715</v>
      </c>
      <c r="F447" s="236" t="s">
        <v>716</v>
      </c>
      <c r="G447" s="223"/>
      <c r="H447" s="223"/>
      <c r="I447" s="226"/>
      <c r="J447" s="237">
        <f>BK447</f>
        <v>0</v>
      </c>
      <c r="K447" s="223"/>
      <c r="L447" s="228"/>
      <c r="M447" s="229"/>
      <c r="N447" s="230"/>
      <c r="O447" s="230"/>
      <c r="P447" s="231">
        <f>SUM(P448:P474)</f>
        <v>0</v>
      </c>
      <c r="Q447" s="230"/>
      <c r="R447" s="231">
        <f>SUM(R448:R474)</f>
        <v>0</v>
      </c>
      <c r="S447" s="230"/>
      <c r="T447" s="232">
        <f>SUM(T448:T474)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33" t="s">
        <v>83</v>
      </c>
      <c r="AT447" s="234" t="s">
        <v>77</v>
      </c>
      <c r="AU447" s="234" t="s">
        <v>83</v>
      </c>
      <c r="AY447" s="233" t="s">
        <v>138</v>
      </c>
      <c r="BK447" s="235">
        <f>SUM(BK448:BK474)</f>
        <v>0</v>
      </c>
    </row>
    <row r="448" s="2" customFormat="1" ht="14.4" customHeight="1">
      <c r="A448" s="40"/>
      <c r="B448" s="41"/>
      <c r="C448" s="238" t="s">
        <v>717</v>
      </c>
      <c r="D448" s="238" t="s">
        <v>140</v>
      </c>
      <c r="E448" s="239" t="s">
        <v>718</v>
      </c>
      <c r="F448" s="240" t="s">
        <v>719</v>
      </c>
      <c r="G448" s="241" t="s">
        <v>324</v>
      </c>
      <c r="H448" s="242">
        <v>115.76300000000001</v>
      </c>
      <c r="I448" s="243"/>
      <c r="J448" s="244">
        <f>ROUND(I448*H448,2)</f>
        <v>0</v>
      </c>
      <c r="K448" s="245"/>
      <c r="L448" s="43"/>
      <c r="M448" s="246" t="s">
        <v>1</v>
      </c>
      <c r="N448" s="247" t="s">
        <v>43</v>
      </c>
      <c r="O448" s="93"/>
      <c r="P448" s="248">
        <f>O448*H448</f>
        <v>0</v>
      </c>
      <c r="Q448" s="248">
        <v>0</v>
      </c>
      <c r="R448" s="248">
        <f>Q448*H448</f>
        <v>0</v>
      </c>
      <c r="S448" s="248">
        <v>0</v>
      </c>
      <c r="T448" s="24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50" t="s">
        <v>144</v>
      </c>
      <c r="AT448" s="250" t="s">
        <v>140</v>
      </c>
      <c r="AU448" s="250" t="s">
        <v>94</v>
      </c>
      <c r="AY448" s="17" t="s">
        <v>138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7" t="s">
        <v>83</v>
      </c>
      <c r="BK448" s="140">
        <f>ROUND(I448*H448,2)</f>
        <v>0</v>
      </c>
      <c r="BL448" s="17" t="s">
        <v>144</v>
      </c>
      <c r="BM448" s="250" t="s">
        <v>720</v>
      </c>
    </row>
    <row r="449" s="2" customFormat="1">
      <c r="A449" s="40"/>
      <c r="B449" s="41"/>
      <c r="C449" s="42"/>
      <c r="D449" s="251" t="s">
        <v>146</v>
      </c>
      <c r="E449" s="42"/>
      <c r="F449" s="252" t="s">
        <v>721</v>
      </c>
      <c r="G449" s="42"/>
      <c r="H449" s="42"/>
      <c r="I449" s="207"/>
      <c r="J449" s="42"/>
      <c r="K449" s="42"/>
      <c r="L449" s="43"/>
      <c r="M449" s="253"/>
      <c r="N449" s="254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7" t="s">
        <v>146</v>
      </c>
      <c r="AU449" s="17" t="s">
        <v>94</v>
      </c>
    </row>
    <row r="450" s="13" customFormat="1">
      <c r="A450" s="13"/>
      <c r="B450" s="255"/>
      <c r="C450" s="256"/>
      <c r="D450" s="251" t="s">
        <v>153</v>
      </c>
      <c r="E450" s="257" t="s">
        <v>1</v>
      </c>
      <c r="F450" s="258" t="s">
        <v>722</v>
      </c>
      <c r="G450" s="256"/>
      <c r="H450" s="259">
        <v>41.799999999999997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5" t="s">
        <v>153</v>
      </c>
      <c r="AU450" s="265" t="s">
        <v>94</v>
      </c>
      <c r="AV450" s="13" t="s">
        <v>94</v>
      </c>
      <c r="AW450" s="13" t="s">
        <v>32</v>
      </c>
      <c r="AX450" s="13" t="s">
        <v>78</v>
      </c>
      <c r="AY450" s="265" t="s">
        <v>138</v>
      </c>
    </row>
    <row r="451" s="13" customFormat="1">
      <c r="A451" s="13"/>
      <c r="B451" s="255"/>
      <c r="C451" s="256"/>
      <c r="D451" s="251" t="s">
        <v>153</v>
      </c>
      <c r="E451" s="257" t="s">
        <v>1</v>
      </c>
      <c r="F451" s="258" t="s">
        <v>723</v>
      </c>
      <c r="G451" s="256"/>
      <c r="H451" s="259">
        <v>12.017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5" t="s">
        <v>153</v>
      </c>
      <c r="AU451" s="265" t="s">
        <v>94</v>
      </c>
      <c r="AV451" s="13" t="s">
        <v>94</v>
      </c>
      <c r="AW451" s="13" t="s">
        <v>32</v>
      </c>
      <c r="AX451" s="13" t="s">
        <v>78</v>
      </c>
      <c r="AY451" s="265" t="s">
        <v>138</v>
      </c>
    </row>
    <row r="452" s="13" customFormat="1">
      <c r="A452" s="13"/>
      <c r="B452" s="255"/>
      <c r="C452" s="256"/>
      <c r="D452" s="251" t="s">
        <v>153</v>
      </c>
      <c r="E452" s="257" t="s">
        <v>1</v>
      </c>
      <c r="F452" s="258" t="s">
        <v>724</v>
      </c>
      <c r="G452" s="256"/>
      <c r="H452" s="259">
        <v>7.1520000000000001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5" t="s">
        <v>153</v>
      </c>
      <c r="AU452" s="265" t="s">
        <v>94</v>
      </c>
      <c r="AV452" s="13" t="s">
        <v>94</v>
      </c>
      <c r="AW452" s="13" t="s">
        <v>32</v>
      </c>
      <c r="AX452" s="13" t="s">
        <v>78</v>
      </c>
      <c r="AY452" s="265" t="s">
        <v>138</v>
      </c>
    </row>
    <row r="453" s="13" customFormat="1">
      <c r="A453" s="13"/>
      <c r="B453" s="255"/>
      <c r="C453" s="256"/>
      <c r="D453" s="251" t="s">
        <v>153</v>
      </c>
      <c r="E453" s="257" t="s">
        <v>1</v>
      </c>
      <c r="F453" s="258" t="s">
        <v>725</v>
      </c>
      <c r="G453" s="256"/>
      <c r="H453" s="259">
        <v>54.793999999999997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5" t="s">
        <v>153</v>
      </c>
      <c r="AU453" s="265" t="s">
        <v>94</v>
      </c>
      <c r="AV453" s="13" t="s">
        <v>94</v>
      </c>
      <c r="AW453" s="13" t="s">
        <v>32</v>
      </c>
      <c r="AX453" s="13" t="s">
        <v>78</v>
      </c>
      <c r="AY453" s="265" t="s">
        <v>138</v>
      </c>
    </row>
    <row r="454" s="14" customFormat="1">
      <c r="A454" s="14"/>
      <c r="B454" s="266"/>
      <c r="C454" s="267"/>
      <c r="D454" s="251" t="s">
        <v>153</v>
      </c>
      <c r="E454" s="268" t="s">
        <v>1</v>
      </c>
      <c r="F454" s="269" t="s">
        <v>166</v>
      </c>
      <c r="G454" s="267"/>
      <c r="H454" s="270">
        <v>115.76299999999999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6" t="s">
        <v>153</v>
      </c>
      <c r="AU454" s="276" t="s">
        <v>94</v>
      </c>
      <c r="AV454" s="14" t="s">
        <v>144</v>
      </c>
      <c r="AW454" s="14" t="s">
        <v>32</v>
      </c>
      <c r="AX454" s="14" t="s">
        <v>83</v>
      </c>
      <c r="AY454" s="276" t="s">
        <v>138</v>
      </c>
    </row>
    <row r="455" s="2" customFormat="1" ht="24.15" customHeight="1">
      <c r="A455" s="40"/>
      <c r="B455" s="41"/>
      <c r="C455" s="238" t="s">
        <v>726</v>
      </c>
      <c r="D455" s="238" t="s">
        <v>140</v>
      </c>
      <c r="E455" s="239" t="s">
        <v>727</v>
      </c>
      <c r="F455" s="240" t="s">
        <v>728</v>
      </c>
      <c r="G455" s="241" t="s">
        <v>324</v>
      </c>
      <c r="H455" s="242">
        <v>578.81500000000005</v>
      </c>
      <c r="I455" s="243"/>
      <c r="J455" s="244">
        <f>ROUND(I455*H455,2)</f>
        <v>0</v>
      </c>
      <c r="K455" s="245"/>
      <c r="L455" s="43"/>
      <c r="M455" s="246" t="s">
        <v>1</v>
      </c>
      <c r="N455" s="247" t="s">
        <v>43</v>
      </c>
      <c r="O455" s="93"/>
      <c r="P455" s="248">
        <f>O455*H455</f>
        <v>0</v>
      </c>
      <c r="Q455" s="248">
        <v>0</v>
      </c>
      <c r="R455" s="248">
        <f>Q455*H455</f>
        <v>0</v>
      </c>
      <c r="S455" s="248">
        <v>0</v>
      </c>
      <c r="T455" s="24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50" t="s">
        <v>144</v>
      </c>
      <c r="AT455" s="250" t="s">
        <v>140</v>
      </c>
      <c r="AU455" s="250" t="s">
        <v>94</v>
      </c>
      <c r="AY455" s="17" t="s">
        <v>138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7" t="s">
        <v>83</v>
      </c>
      <c r="BK455" s="140">
        <f>ROUND(I455*H455,2)</f>
        <v>0</v>
      </c>
      <c r="BL455" s="17" t="s">
        <v>144</v>
      </c>
      <c r="BM455" s="250" t="s">
        <v>729</v>
      </c>
    </row>
    <row r="456" s="2" customFormat="1">
      <c r="A456" s="40"/>
      <c r="B456" s="41"/>
      <c r="C456" s="42"/>
      <c r="D456" s="251" t="s">
        <v>146</v>
      </c>
      <c r="E456" s="42"/>
      <c r="F456" s="252" t="s">
        <v>730</v>
      </c>
      <c r="G456" s="42"/>
      <c r="H456" s="42"/>
      <c r="I456" s="207"/>
      <c r="J456" s="42"/>
      <c r="K456" s="42"/>
      <c r="L456" s="43"/>
      <c r="M456" s="253"/>
      <c r="N456" s="254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7" t="s">
        <v>146</v>
      </c>
      <c r="AU456" s="17" t="s">
        <v>94</v>
      </c>
    </row>
    <row r="457" s="13" customFormat="1">
      <c r="A457" s="13"/>
      <c r="B457" s="255"/>
      <c r="C457" s="256"/>
      <c r="D457" s="251" t="s">
        <v>153</v>
      </c>
      <c r="E457" s="257" t="s">
        <v>1</v>
      </c>
      <c r="F457" s="258" t="s">
        <v>731</v>
      </c>
      <c r="G457" s="256"/>
      <c r="H457" s="259">
        <v>578.81500000000005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5" t="s">
        <v>153</v>
      </c>
      <c r="AU457" s="265" t="s">
        <v>94</v>
      </c>
      <c r="AV457" s="13" t="s">
        <v>94</v>
      </c>
      <c r="AW457" s="13" t="s">
        <v>32</v>
      </c>
      <c r="AX457" s="13" t="s">
        <v>83</v>
      </c>
      <c r="AY457" s="265" t="s">
        <v>138</v>
      </c>
    </row>
    <row r="458" s="15" customFormat="1">
      <c r="A458" s="15"/>
      <c r="B458" s="277"/>
      <c r="C458" s="278"/>
      <c r="D458" s="251" t="s">
        <v>153</v>
      </c>
      <c r="E458" s="279" t="s">
        <v>1</v>
      </c>
      <c r="F458" s="280" t="s">
        <v>307</v>
      </c>
      <c r="G458" s="278"/>
      <c r="H458" s="279" t="s">
        <v>1</v>
      </c>
      <c r="I458" s="281"/>
      <c r="J458" s="278"/>
      <c r="K458" s="278"/>
      <c r="L458" s="282"/>
      <c r="M458" s="283"/>
      <c r="N458" s="284"/>
      <c r="O458" s="284"/>
      <c r="P458" s="284"/>
      <c r="Q458" s="284"/>
      <c r="R458" s="284"/>
      <c r="S458" s="284"/>
      <c r="T458" s="28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6" t="s">
        <v>153</v>
      </c>
      <c r="AU458" s="286" t="s">
        <v>94</v>
      </c>
      <c r="AV458" s="15" t="s">
        <v>83</v>
      </c>
      <c r="AW458" s="15" t="s">
        <v>32</v>
      </c>
      <c r="AX458" s="15" t="s">
        <v>78</v>
      </c>
      <c r="AY458" s="286" t="s">
        <v>138</v>
      </c>
    </row>
    <row r="459" s="2" customFormat="1" ht="24.15" customHeight="1">
      <c r="A459" s="40"/>
      <c r="B459" s="41"/>
      <c r="C459" s="238" t="s">
        <v>732</v>
      </c>
      <c r="D459" s="238" t="s">
        <v>140</v>
      </c>
      <c r="E459" s="239" t="s">
        <v>733</v>
      </c>
      <c r="F459" s="240" t="s">
        <v>734</v>
      </c>
      <c r="G459" s="241" t="s">
        <v>324</v>
      </c>
      <c r="H459" s="242">
        <v>115.76300000000001</v>
      </c>
      <c r="I459" s="243"/>
      <c r="J459" s="244">
        <f>ROUND(I459*H459,2)</f>
        <v>0</v>
      </c>
      <c r="K459" s="245"/>
      <c r="L459" s="43"/>
      <c r="M459" s="246" t="s">
        <v>1</v>
      </c>
      <c r="N459" s="247" t="s">
        <v>43</v>
      </c>
      <c r="O459" s="93"/>
      <c r="P459" s="248">
        <f>O459*H459</f>
        <v>0</v>
      </c>
      <c r="Q459" s="248">
        <v>0</v>
      </c>
      <c r="R459" s="248">
        <f>Q459*H459</f>
        <v>0</v>
      </c>
      <c r="S459" s="248">
        <v>0</v>
      </c>
      <c r="T459" s="24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50" t="s">
        <v>144</v>
      </c>
      <c r="AT459" s="250" t="s">
        <v>140</v>
      </c>
      <c r="AU459" s="250" t="s">
        <v>94</v>
      </c>
      <c r="AY459" s="17" t="s">
        <v>138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7" t="s">
        <v>83</v>
      </c>
      <c r="BK459" s="140">
        <f>ROUND(I459*H459,2)</f>
        <v>0</v>
      </c>
      <c r="BL459" s="17" t="s">
        <v>144</v>
      </c>
      <c r="BM459" s="250" t="s">
        <v>735</v>
      </c>
    </row>
    <row r="460" s="2" customFormat="1">
      <c r="A460" s="40"/>
      <c r="B460" s="41"/>
      <c r="C460" s="42"/>
      <c r="D460" s="251" t="s">
        <v>146</v>
      </c>
      <c r="E460" s="42"/>
      <c r="F460" s="252" t="s">
        <v>736</v>
      </c>
      <c r="G460" s="42"/>
      <c r="H460" s="42"/>
      <c r="I460" s="207"/>
      <c r="J460" s="42"/>
      <c r="K460" s="42"/>
      <c r="L460" s="43"/>
      <c r="M460" s="253"/>
      <c r="N460" s="254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7" t="s">
        <v>146</v>
      </c>
      <c r="AU460" s="17" t="s">
        <v>94</v>
      </c>
    </row>
    <row r="461" s="2" customFormat="1" ht="37.8" customHeight="1">
      <c r="A461" s="40"/>
      <c r="B461" s="41"/>
      <c r="C461" s="238" t="s">
        <v>737</v>
      </c>
      <c r="D461" s="238" t="s">
        <v>140</v>
      </c>
      <c r="E461" s="239" t="s">
        <v>738</v>
      </c>
      <c r="F461" s="240" t="s">
        <v>739</v>
      </c>
      <c r="G461" s="241" t="s">
        <v>324</v>
      </c>
      <c r="H461" s="242">
        <v>7.1520000000000001</v>
      </c>
      <c r="I461" s="243"/>
      <c r="J461" s="244">
        <f>ROUND(I461*H461,2)</f>
        <v>0</v>
      </c>
      <c r="K461" s="245"/>
      <c r="L461" s="43"/>
      <c r="M461" s="246" t="s">
        <v>1</v>
      </c>
      <c r="N461" s="247" t="s">
        <v>43</v>
      </c>
      <c r="O461" s="93"/>
      <c r="P461" s="248">
        <f>O461*H461</f>
        <v>0</v>
      </c>
      <c r="Q461" s="248">
        <v>0</v>
      </c>
      <c r="R461" s="248">
        <f>Q461*H461</f>
        <v>0</v>
      </c>
      <c r="S461" s="248">
        <v>0</v>
      </c>
      <c r="T461" s="24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50" t="s">
        <v>144</v>
      </c>
      <c r="AT461" s="250" t="s">
        <v>140</v>
      </c>
      <c r="AU461" s="250" t="s">
        <v>94</v>
      </c>
      <c r="AY461" s="17" t="s">
        <v>138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7" t="s">
        <v>83</v>
      </c>
      <c r="BK461" s="140">
        <f>ROUND(I461*H461,2)</f>
        <v>0</v>
      </c>
      <c r="BL461" s="17" t="s">
        <v>144</v>
      </c>
      <c r="BM461" s="250" t="s">
        <v>740</v>
      </c>
    </row>
    <row r="462" s="2" customFormat="1">
      <c r="A462" s="40"/>
      <c r="B462" s="41"/>
      <c r="C462" s="42"/>
      <c r="D462" s="251" t="s">
        <v>146</v>
      </c>
      <c r="E462" s="42"/>
      <c r="F462" s="252" t="s">
        <v>741</v>
      </c>
      <c r="G462" s="42"/>
      <c r="H462" s="42"/>
      <c r="I462" s="207"/>
      <c r="J462" s="42"/>
      <c r="K462" s="42"/>
      <c r="L462" s="43"/>
      <c r="M462" s="253"/>
      <c r="N462" s="254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7" t="s">
        <v>146</v>
      </c>
      <c r="AU462" s="17" t="s">
        <v>94</v>
      </c>
    </row>
    <row r="463" s="13" customFormat="1">
      <c r="A463" s="13"/>
      <c r="B463" s="255"/>
      <c r="C463" s="256"/>
      <c r="D463" s="251" t="s">
        <v>153</v>
      </c>
      <c r="E463" s="257" t="s">
        <v>1</v>
      </c>
      <c r="F463" s="258" t="s">
        <v>742</v>
      </c>
      <c r="G463" s="256"/>
      <c r="H463" s="259">
        <v>7.1520000000000001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5" t="s">
        <v>153</v>
      </c>
      <c r="AU463" s="265" t="s">
        <v>94</v>
      </c>
      <c r="AV463" s="13" t="s">
        <v>94</v>
      </c>
      <c r="AW463" s="13" t="s">
        <v>32</v>
      </c>
      <c r="AX463" s="13" t="s">
        <v>83</v>
      </c>
      <c r="AY463" s="265" t="s">
        <v>138</v>
      </c>
    </row>
    <row r="464" s="15" customFormat="1">
      <c r="A464" s="15"/>
      <c r="B464" s="277"/>
      <c r="C464" s="278"/>
      <c r="D464" s="251" t="s">
        <v>153</v>
      </c>
      <c r="E464" s="279" t="s">
        <v>1</v>
      </c>
      <c r="F464" s="280" t="s">
        <v>743</v>
      </c>
      <c r="G464" s="278"/>
      <c r="H464" s="279" t="s">
        <v>1</v>
      </c>
      <c r="I464" s="281"/>
      <c r="J464" s="278"/>
      <c r="K464" s="278"/>
      <c r="L464" s="282"/>
      <c r="M464" s="283"/>
      <c r="N464" s="284"/>
      <c r="O464" s="284"/>
      <c r="P464" s="284"/>
      <c r="Q464" s="284"/>
      <c r="R464" s="284"/>
      <c r="S464" s="284"/>
      <c r="T464" s="28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6" t="s">
        <v>153</v>
      </c>
      <c r="AU464" s="286" t="s">
        <v>94</v>
      </c>
      <c r="AV464" s="15" t="s">
        <v>83</v>
      </c>
      <c r="AW464" s="15" t="s">
        <v>32</v>
      </c>
      <c r="AX464" s="15" t="s">
        <v>78</v>
      </c>
      <c r="AY464" s="286" t="s">
        <v>138</v>
      </c>
    </row>
    <row r="465" s="2" customFormat="1" ht="37.8" customHeight="1">
      <c r="A465" s="40"/>
      <c r="B465" s="41"/>
      <c r="C465" s="238" t="s">
        <v>744</v>
      </c>
      <c r="D465" s="238" t="s">
        <v>140</v>
      </c>
      <c r="E465" s="239" t="s">
        <v>745</v>
      </c>
      <c r="F465" s="240" t="s">
        <v>326</v>
      </c>
      <c r="G465" s="241" t="s">
        <v>324</v>
      </c>
      <c r="H465" s="242">
        <v>110.60299999999999</v>
      </c>
      <c r="I465" s="243"/>
      <c r="J465" s="244">
        <f>ROUND(I465*H465,2)</f>
        <v>0</v>
      </c>
      <c r="K465" s="245"/>
      <c r="L465" s="43"/>
      <c r="M465" s="246" t="s">
        <v>1</v>
      </c>
      <c r="N465" s="247" t="s">
        <v>43</v>
      </c>
      <c r="O465" s="93"/>
      <c r="P465" s="248">
        <f>O465*H465</f>
        <v>0</v>
      </c>
      <c r="Q465" s="248">
        <v>0</v>
      </c>
      <c r="R465" s="248">
        <f>Q465*H465</f>
        <v>0</v>
      </c>
      <c r="S465" s="248">
        <v>0</v>
      </c>
      <c r="T465" s="24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50" t="s">
        <v>144</v>
      </c>
      <c r="AT465" s="250" t="s">
        <v>140</v>
      </c>
      <c r="AU465" s="250" t="s">
        <v>94</v>
      </c>
      <c r="AY465" s="17" t="s">
        <v>138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7" t="s">
        <v>83</v>
      </c>
      <c r="BK465" s="140">
        <f>ROUND(I465*H465,2)</f>
        <v>0</v>
      </c>
      <c r="BL465" s="17" t="s">
        <v>144</v>
      </c>
      <c r="BM465" s="250" t="s">
        <v>746</v>
      </c>
    </row>
    <row r="466" s="2" customFormat="1">
      <c r="A466" s="40"/>
      <c r="B466" s="41"/>
      <c r="C466" s="42"/>
      <c r="D466" s="251" t="s">
        <v>146</v>
      </c>
      <c r="E466" s="42"/>
      <c r="F466" s="252" t="s">
        <v>326</v>
      </c>
      <c r="G466" s="42"/>
      <c r="H466" s="42"/>
      <c r="I466" s="207"/>
      <c r="J466" s="42"/>
      <c r="K466" s="42"/>
      <c r="L466" s="43"/>
      <c r="M466" s="253"/>
      <c r="N466" s="254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7" t="s">
        <v>146</v>
      </c>
      <c r="AU466" s="17" t="s">
        <v>94</v>
      </c>
    </row>
    <row r="467" s="13" customFormat="1">
      <c r="A467" s="13"/>
      <c r="B467" s="255"/>
      <c r="C467" s="256"/>
      <c r="D467" s="251" t="s">
        <v>153</v>
      </c>
      <c r="E467" s="257" t="s">
        <v>1</v>
      </c>
      <c r="F467" s="258" t="s">
        <v>747</v>
      </c>
      <c r="G467" s="256"/>
      <c r="H467" s="259">
        <v>110.60299999999999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5" t="s">
        <v>153</v>
      </c>
      <c r="AU467" s="265" t="s">
        <v>94</v>
      </c>
      <c r="AV467" s="13" t="s">
        <v>94</v>
      </c>
      <c r="AW467" s="13" t="s">
        <v>32</v>
      </c>
      <c r="AX467" s="13" t="s">
        <v>83</v>
      </c>
      <c r="AY467" s="265" t="s">
        <v>138</v>
      </c>
    </row>
    <row r="468" s="15" customFormat="1">
      <c r="A468" s="15"/>
      <c r="B468" s="277"/>
      <c r="C468" s="278"/>
      <c r="D468" s="251" t="s">
        <v>153</v>
      </c>
      <c r="E468" s="279" t="s">
        <v>1</v>
      </c>
      <c r="F468" s="280" t="s">
        <v>748</v>
      </c>
      <c r="G468" s="278"/>
      <c r="H468" s="279" t="s">
        <v>1</v>
      </c>
      <c r="I468" s="281"/>
      <c r="J468" s="278"/>
      <c r="K468" s="278"/>
      <c r="L468" s="282"/>
      <c r="M468" s="283"/>
      <c r="N468" s="284"/>
      <c r="O468" s="284"/>
      <c r="P468" s="284"/>
      <c r="Q468" s="284"/>
      <c r="R468" s="284"/>
      <c r="S468" s="284"/>
      <c r="T468" s="28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6" t="s">
        <v>153</v>
      </c>
      <c r="AU468" s="286" t="s">
        <v>94</v>
      </c>
      <c r="AV468" s="15" t="s">
        <v>83</v>
      </c>
      <c r="AW468" s="15" t="s">
        <v>32</v>
      </c>
      <c r="AX468" s="15" t="s">
        <v>78</v>
      </c>
      <c r="AY468" s="286" t="s">
        <v>138</v>
      </c>
    </row>
    <row r="469" s="2" customFormat="1" ht="37.8" customHeight="1">
      <c r="A469" s="40"/>
      <c r="B469" s="41"/>
      <c r="C469" s="238" t="s">
        <v>749</v>
      </c>
      <c r="D469" s="238" t="s">
        <v>140</v>
      </c>
      <c r="E469" s="239" t="s">
        <v>750</v>
      </c>
      <c r="F469" s="240" t="s">
        <v>751</v>
      </c>
      <c r="G469" s="241" t="s">
        <v>324</v>
      </c>
      <c r="H469" s="242">
        <v>12.017</v>
      </c>
      <c r="I469" s="243"/>
      <c r="J469" s="244">
        <f>ROUND(I469*H469,2)</f>
        <v>0</v>
      </c>
      <c r="K469" s="245"/>
      <c r="L469" s="43"/>
      <c r="M469" s="246" t="s">
        <v>1</v>
      </c>
      <c r="N469" s="247" t="s">
        <v>43</v>
      </c>
      <c r="O469" s="93"/>
      <c r="P469" s="248">
        <f>O469*H469</f>
        <v>0</v>
      </c>
      <c r="Q469" s="248">
        <v>0</v>
      </c>
      <c r="R469" s="248">
        <f>Q469*H469</f>
        <v>0</v>
      </c>
      <c r="S469" s="248">
        <v>0</v>
      </c>
      <c r="T469" s="24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50" t="s">
        <v>144</v>
      </c>
      <c r="AT469" s="250" t="s">
        <v>140</v>
      </c>
      <c r="AU469" s="250" t="s">
        <v>94</v>
      </c>
      <c r="AY469" s="17" t="s">
        <v>138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7" t="s">
        <v>83</v>
      </c>
      <c r="BK469" s="140">
        <f>ROUND(I469*H469,2)</f>
        <v>0</v>
      </c>
      <c r="BL469" s="17" t="s">
        <v>144</v>
      </c>
      <c r="BM469" s="250" t="s">
        <v>752</v>
      </c>
    </row>
    <row r="470" s="2" customFormat="1">
      <c r="A470" s="40"/>
      <c r="B470" s="41"/>
      <c r="C470" s="42"/>
      <c r="D470" s="251" t="s">
        <v>146</v>
      </c>
      <c r="E470" s="42"/>
      <c r="F470" s="252" t="s">
        <v>326</v>
      </c>
      <c r="G470" s="42"/>
      <c r="H470" s="42"/>
      <c r="I470" s="207"/>
      <c r="J470" s="42"/>
      <c r="K470" s="42"/>
      <c r="L470" s="43"/>
      <c r="M470" s="253"/>
      <c r="N470" s="254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7" t="s">
        <v>146</v>
      </c>
      <c r="AU470" s="17" t="s">
        <v>94</v>
      </c>
    </row>
    <row r="471" s="13" customFormat="1">
      <c r="A471" s="13"/>
      <c r="B471" s="255"/>
      <c r="C471" s="256"/>
      <c r="D471" s="251" t="s">
        <v>153</v>
      </c>
      <c r="E471" s="257" t="s">
        <v>1</v>
      </c>
      <c r="F471" s="258" t="s">
        <v>753</v>
      </c>
      <c r="G471" s="256"/>
      <c r="H471" s="259">
        <v>12.017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5" t="s">
        <v>153</v>
      </c>
      <c r="AU471" s="265" t="s">
        <v>94</v>
      </c>
      <c r="AV471" s="13" t="s">
        <v>94</v>
      </c>
      <c r="AW471" s="13" t="s">
        <v>32</v>
      </c>
      <c r="AX471" s="13" t="s">
        <v>83</v>
      </c>
      <c r="AY471" s="265" t="s">
        <v>138</v>
      </c>
    </row>
    <row r="472" s="15" customFormat="1">
      <c r="A472" s="15"/>
      <c r="B472" s="277"/>
      <c r="C472" s="278"/>
      <c r="D472" s="251" t="s">
        <v>153</v>
      </c>
      <c r="E472" s="279" t="s">
        <v>1</v>
      </c>
      <c r="F472" s="280" t="s">
        <v>754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6" t="s">
        <v>153</v>
      </c>
      <c r="AU472" s="286" t="s">
        <v>94</v>
      </c>
      <c r="AV472" s="15" t="s">
        <v>83</v>
      </c>
      <c r="AW472" s="15" t="s">
        <v>32</v>
      </c>
      <c r="AX472" s="15" t="s">
        <v>78</v>
      </c>
      <c r="AY472" s="286" t="s">
        <v>138</v>
      </c>
    </row>
    <row r="473" s="2" customFormat="1" ht="37.8" customHeight="1">
      <c r="A473" s="40"/>
      <c r="B473" s="41"/>
      <c r="C473" s="238" t="s">
        <v>755</v>
      </c>
      <c r="D473" s="238" t="s">
        <v>140</v>
      </c>
      <c r="E473" s="239" t="s">
        <v>756</v>
      </c>
      <c r="F473" s="240" t="s">
        <v>757</v>
      </c>
      <c r="G473" s="241" t="s">
        <v>324</v>
      </c>
      <c r="H473" s="242">
        <v>41.799999999999997</v>
      </c>
      <c r="I473" s="243"/>
      <c r="J473" s="244">
        <f>ROUND(I473*H473,2)</f>
        <v>0</v>
      </c>
      <c r="K473" s="245"/>
      <c r="L473" s="43"/>
      <c r="M473" s="246" t="s">
        <v>1</v>
      </c>
      <c r="N473" s="247" t="s">
        <v>43</v>
      </c>
      <c r="O473" s="93"/>
      <c r="P473" s="248">
        <f>O473*H473</f>
        <v>0</v>
      </c>
      <c r="Q473" s="248">
        <v>0</v>
      </c>
      <c r="R473" s="248">
        <f>Q473*H473</f>
        <v>0</v>
      </c>
      <c r="S473" s="248">
        <v>0</v>
      </c>
      <c r="T473" s="24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50" t="s">
        <v>144</v>
      </c>
      <c r="AT473" s="250" t="s">
        <v>140</v>
      </c>
      <c r="AU473" s="250" t="s">
        <v>94</v>
      </c>
      <c r="AY473" s="17" t="s">
        <v>138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7" t="s">
        <v>83</v>
      </c>
      <c r="BK473" s="140">
        <f>ROUND(I473*H473,2)</f>
        <v>0</v>
      </c>
      <c r="BL473" s="17" t="s">
        <v>144</v>
      </c>
      <c r="BM473" s="250" t="s">
        <v>758</v>
      </c>
    </row>
    <row r="474" s="2" customFormat="1">
      <c r="A474" s="40"/>
      <c r="B474" s="41"/>
      <c r="C474" s="42"/>
      <c r="D474" s="251" t="s">
        <v>146</v>
      </c>
      <c r="E474" s="42"/>
      <c r="F474" s="252" t="s">
        <v>757</v>
      </c>
      <c r="G474" s="42"/>
      <c r="H474" s="42"/>
      <c r="I474" s="207"/>
      <c r="J474" s="42"/>
      <c r="K474" s="42"/>
      <c r="L474" s="43"/>
      <c r="M474" s="253"/>
      <c r="N474" s="254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7" t="s">
        <v>146</v>
      </c>
      <c r="AU474" s="17" t="s">
        <v>94</v>
      </c>
    </row>
    <row r="475" s="12" customFormat="1" ht="22.8" customHeight="1">
      <c r="A475" s="12"/>
      <c r="B475" s="222"/>
      <c r="C475" s="223"/>
      <c r="D475" s="224" t="s">
        <v>77</v>
      </c>
      <c r="E475" s="236" t="s">
        <v>759</v>
      </c>
      <c r="F475" s="236" t="s">
        <v>760</v>
      </c>
      <c r="G475" s="223"/>
      <c r="H475" s="223"/>
      <c r="I475" s="226"/>
      <c r="J475" s="237">
        <f>BK475</f>
        <v>0</v>
      </c>
      <c r="K475" s="223"/>
      <c r="L475" s="228"/>
      <c r="M475" s="229"/>
      <c r="N475" s="230"/>
      <c r="O475" s="230"/>
      <c r="P475" s="231">
        <f>SUM(P476:P477)</f>
        <v>0</v>
      </c>
      <c r="Q475" s="230"/>
      <c r="R475" s="231">
        <f>SUM(R476:R477)</f>
        <v>0</v>
      </c>
      <c r="S475" s="230"/>
      <c r="T475" s="232">
        <f>SUM(T476:T477)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33" t="s">
        <v>83</v>
      </c>
      <c r="AT475" s="234" t="s">
        <v>77</v>
      </c>
      <c r="AU475" s="234" t="s">
        <v>83</v>
      </c>
      <c r="AY475" s="233" t="s">
        <v>138</v>
      </c>
      <c r="BK475" s="235">
        <f>SUM(BK476:BK477)</f>
        <v>0</v>
      </c>
    </row>
    <row r="476" s="2" customFormat="1" ht="24.15" customHeight="1">
      <c r="A476" s="40"/>
      <c r="B476" s="41"/>
      <c r="C476" s="238" t="s">
        <v>761</v>
      </c>
      <c r="D476" s="238" t="s">
        <v>140</v>
      </c>
      <c r="E476" s="239" t="s">
        <v>762</v>
      </c>
      <c r="F476" s="240" t="s">
        <v>763</v>
      </c>
      <c r="G476" s="241" t="s">
        <v>324</v>
      </c>
      <c r="H476" s="242">
        <v>1.0700000000000001</v>
      </c>
      <c r="I476" s="243"/>
      <c r="J476" s="244">
        <f>ROUND(I476*H476,2)</f>
        <v>0</v>
      </c>
      <c r="K476" s="245"/>
      <c r="L476" s="43"/>
      <c r="M476" s="246" t="s">
        <v>1</v>
      </c>
      <c r="N476" s="247" t="s">
        <v>43</v>
      </c>
      <c r="O476" s="93"/>
      <c r="P476" s="248">
        <f>O476*H476</f>
        <v>0</v>
      </c>
      <c r="Q476" s="248">
        <v>0</v>
      </c>
      <c r="R476" s="248">
        <f>Q476*H476</f>
        <v>0</v>
      </c>
      <c r="S476" s="248">
        <v>0</v>
      </c>
      <c r="T476" s="24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50" t="s">
        <v>144</v>
      </c>
      <c r="AT476" s="250" t="s">
        <v>140</v>
      </c>
      <c r="AU476" s="250" t="s">
        <v>94</v>
      </c>
      <c r="AY476" s="17" t="s">
        <v>138</v>
      </c>
      <c r="BE476" s="140">
        <f>IF(N476="základní",J476,0)</f>
        <v>0</v>
      </c>
      <c r="BF476" s="140">
        <f>IF(N476="snížená",J476,0)</f>
        <v>0</v>
      </c>
      <c r="BG476" s="140">
        <f>IF(N476="zákl. přenesená",J476,0)</f>
        <v>0</v>
      </c>
      <c r="BH476" s="140">
        <f>IF(N476="sníž. přenesená",J476,0)</f>
        <v>0</v>
      </c>
      <c r="BI476" s="140">
        <f>IF(N476="nulová",J476,0)</f>
        <v>0</v>
      </c>
      <c r="BJ476" s="17" t="s">
        <v>83</v>
      </c>
      <c r="BK476" s="140">
        <f>ROUND(I476*H476,2)</f>
        <v>0</v>
      </c>
      <c r="BL476" s="17" t="s">
        <v>144</v>
      </c>
      <c r="BM476" s="250" t="s">
        <v>764</v>
      </c>
    </row>
    <row r="477" s="2" customFormat="1">
      <c r="A477" s="40"/>
      <c r="B477" s="41"/>
      <c r="C477" s="42"/>
      <c r="D477" s="251" t="s">
        <v>146</v>
      </c>
      <c r="E477" s="42"/>
      <c r="F477" s="252" t="s">
        <v>765</v>
      </c>
      <c r="G477" s="42"/>
      <c r="H477" s="42"/>
      <c r="I477" s="207"/>
      <c r="J477" s="42"/>
      <c r="K477" s="42"/>
      <c r="L477" s="43"/>
      <c r="M477" s="253"/>
      <c r="N477" s="254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7" t="s">
        <v>146</v>
      </c>
      <c r="AU477" s="17" t="s">
        <v>94</v>
      </c>
    </row>
    <row r="478" s="12" customFormat="1" ht="25.92" customHeight="1">
      <c r="A478" s="12"/>
      <c r="B478" s="222"/>
      <c r="C478" s="223"/>
      <c r="D478" s="224" t="s">
        <v>77</v>
      </c>
      <c r="E478" s="225" t="s">
        <v>116</v>
      </c>
      <c r="F478" s="225" t="s">
        <v>766</v>
      </c>
      <c r="G478" s="223"/>
      <c r="H478" s="223"/>
      <c r="I478" s="226"/>
      <c r="J478" s="227">
        <f>BK478</f>
        <v>0</v>
      </c>
      <c r="K478" s="223"/>
      <c r="L478" s="228"/>
      <c r="M478" s="229"/>
      <c r="N478" s="230"/>
      <c r="O478" s="230"/>
      <c r="P478" s="231">
        <f>SUM(P479:P498)</f>
        <v>0</v>
      </c>
      <c r="Q478" s="230"/>
      <c r="R478" s="231">
        <f>SUM(R479:R498)</f>
        <v>0</v>
      </c>
      <c r="S478" s="230"/>
      <c r="T478" s="232">
        <f>SUM(T479:T498)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33" t="s">
        <v>167</v>
      </c>
      <c r="AT478" s="234" t="s">
        <v>77</v>
      </c>
      <c r="AU478" s="234" t="s">
        <v>78</v>
      </c>
      <c r="AY478" s="233" t="s">
        <v>138</v>
      </c>
      <c r="BK478" s="235">
        <f>SUM(BK479:BK498)</f>
        <v>0</v>
      </c>
    </row>
    <row r="479" s="2" customFormat="1" ht="14.4" customHeight="1">
      <c r="A479" s="40"/>
      <c r="B479" s="41"/>
      <c r="C479" s="238" t="s">
        <v>767</v>
      </c>
      <c r="D479" s="238" t="s">
        <v>140</v>
      </c>
      <c r="E479" s="239" t="s">
        <v>768</v>
      </c>
      <c r="F479" s="240" t="s">
        <v>769</v>
      </c>
      <c r="G479" s="241" t="s">
        <v>670</v>
      </c>
      <c r="H479" s="242">
        <v>1</v>
      </c>
      <c r="I479" s="243"/>
      <c r="J479" s="244">
        <f>ROUND(I479*H479,2)</f>
        <v>0</v>
      </c>
      <c r="K479" s="245"/>
      <c r="L479" s="43"/>
      <c r="M479" s="246" t="s">
        <v>1</v>
      </c>
      <c r="N479" s="247" t="s">
        <v>43</v>
      </c>
      <c r="O479" s="93"/>
      <c r="P479" s="248">
        <f>O479*H479</f>
        <v>0</v>
      </c>
      <c r="Q479" s="248">
        <v>0</v>
      </c>
      <c r="R479" s="248">
        <f>Q479*H479</f>
        <v>0</v>
      </c>
      <c r="S479" s="248">
        <v>0</v>
      </c>
      <c r="T479" s="24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50" t="s">
        <v>770</v>
      </c>
      <c r="AT479" s="250" t="s">
        <v>140</v>
      </c>
      <c r="AU479" s="250" t="s">
        <v>83</v>
      </c>
      <c r="AY479" s="17" t="s">
        <v>138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7" t="s">
        <v>83</v>
      </c>
      <c r="BK479" s="140">
        <f>ROUND(I479*H479,2)</f>
        <v>0</v>
      </c>
      <c r="BL479" s="17" t="s">
        <v>770</v>
      </c>
      <c r="BM479" s="250" t="s">
        <v>771</v>
      </c>
    </row>
    <row r="480" s="2" customFormat="1">
      <c r="A480" s="40"/>
      <c r="B480" s="41"/>
      <c r="C480" s="42"/>
      <c r="D480" s="251" t="s">
        <v>146</v>
      </c>
      <c r="E480" s="42"/>
      <c r="F480" s="252" t="s">
        <v>769</v>
      </c>
      <c r="G480" s="42"/>
      <c r="H480" s="42"/>
      <c r="I480" s="207"/>
      <c r="J480" s="42"/>
      <c r="K480" s="42"/>
      <c r="L480" s="43"/>
      <c r="M480" s="253"/>
      <c r="N480" s="254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7" t="s">
        <v>146</v>
      </c>
      <c r="AU480" s="17" t="s">
        <v>83</v>
      </c>
    </row>
    <row r="481" s="2" customFormat="1" ht="14.4" customHeight="1">
      <c r="A481" s="40"/>
      <c r="B481" s="41"/>
      <c r="C481" s="238" t="s">
        <v>772</v>
      </c>
      <c r="D481" s="238" t="s">
        <v>140</v>
      </c>
      <c r="E481" s="239" t="s">
        <v>773</v>
      </c>
      <c r="F481" s="240" t="s">
        <v>774</v>
      </c>
      <c r="G481" s="241" t="s">
        <v>670</v>
      </c>
      <c r="H481" s="242">
        <v>1</v>
      </c>
      <c r="I481" s="243"/>
      <c r="J481" s="244">
        <f>ROUND(I481*H481,2)</f>
        <v>0</v>
      </c>
      <c r="K481" s="245"/>
      <c r="L481" s="43"/>
      <c r="M481" s="246" t="s">
        <v>1</v>
      </c>
      <c r="N481" s="247" t="s">
        <v>43</v>
      </c>
      <c r="O481" s="93"/>
      <c r="P481" s="248">
        <f>O481*H481</f>
        <v>0</v>
      </c>
      <c r="Q481" s="248">
        <v>0</v>
      </c>
      <c r="R481" s="248">
        <f>Q481*H481</f>
        <v>0</v>
      </c>
      <c r="S481" s="248">
        <v>0</v>
      </c>
      <c r="T481" s="24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50" t="s">
        <v>770</v>
      </c>
      <c r="AT481" s="250" t="s">
        <v>140</v>
      </c>
      <c r="AU481" s="250" t="s">
        <v>83</v>
      </c>
      <c r="AY481" s="17" t="s">
        <v>138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17" t="s">
        <v>83</v>
      </c>
      <c r="BK481" s="140">
        <f>ROUND(I481*H481,2)</f>
        <v>0</v>
      </c>
      <c r="BL481" s="17" t="s">
        <v>770</v>
      </c>
      <c r="BM481" s="250" t="s">
        <v>775</v>
      </c>
    </row>
    <row r="482" s="2" customFormat="1">
      <c r="A482" s="40"/>
      <c r="B482" s="41"/>
      <c r="C482" s="42"/>
      <c r="D482" s="251" t="s">
        <v>146</v>
      </c>
      <c r="E482" s="42"/>
      <c r="F482" s="252" t="s">
        <v>774</v>
      </c>
      <c r="G482" s="42"/>
      <c r="H482" s="42"/>
      <c r="I482" s="207"/>
      <c r="J482" s="42"/>
      <c r="K482" s="42"/>
      <c r="L482" s="43"/>
      <c r="M482" s="253"/>
      <c r="N482" s="254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7" t="s">
        <v>146</v>
      </c>
      <c r="AU482" s="17" t="s">
        <v>83</v>
      </c>
    </row>
    <row r="483" s="2" customFormat="1" ht="14.4" customHeight="1">
      <c r="A483" s="40"/>
      <c r="B483" s="41"/>
      <c r="C483" s="238" t="s">
        <v>776</v>
      </c>
      <c r="D483" s="238" t="s">
        <v>140</v>
      </c>
      <c r="E483" s="239" t="s">
        <v>777</v>
      </c>
      <c r="F483" s="240" t="s">
        <v>778</v>
      </c>
      <c r="G483" s="241" t="s">
        <v>670</v>
      </c>
      <c r="H483" s="242">
        <v>1</v>
      </c>
      <c r="I483" s="243"/>
      <c r="J483" s="244">
        <f>ROUND(I483*H483,2)</f>
        <v>0</v>
      </c>
      <c r="K483" s="245"/>
      <c r="L483" s="43"/>
      <c r="M483" s="246" t="s">
        <v>1</v>
      </c>
      <c r="N483" s="247" t="s">
        <v>43</v>
      </c>
      <c r="O483" s="93"/>
      <c r="P483" s="248">
        <f>O483*H483</f>
        <v>0</v>
      </c>
      <c r="Q483" s="248">
        <v>0</v>
      </c>
      <c r="R483" s="248">
        <f>Q483*H483</f>
        <v>0</v>
      </c>
      <c r="S483" s="248">
        <v>0</v>
      </c>
      <c r="T483" s="24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50" t="s">
        <v>770</v>
      </c>
      <c r="AT483" s="250" t="s">
        <v>140</v>
      </c>
      <c r="AU483" s="250" t="s">
        <v>83</v>
      </c>
      <c r="AY483" s="17" t="s">
        <v>138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7" t="s">
        <v>83</v>
      </c>
      <c r="BK483" s="140">
        <f>ROUND(I483*H483,2)</f>
        <v>0</v>
      </c>
      <c r="BL483" s="17" t="s">
        <v>770</v>
      </c>
      <c r="BM483" s="250" t="s">
        <v>779</v>
      </c>
    </row>
    <row r="484" s="2" customFormat="1">
      <c r="A484" s="40"/>
      <c r="B484" s="41"/>
      <c r="C484" s="42"/>
      <c r="D484" s="251" t="s">
        <v>146</v>
      </c>
      <c r="E484" s="42"/>
      <c r="F484" s="252" t="s">
        <v>778</v>
      </c>
      <c r="G484" s="42"/>
      <c r="H484" s="42"/>
      <c r="I484" s="207"/>
      <c r="J484" s="42"/>
      <c r="K484" s="42"/>
      <c r="L484" s="43"/>
      <c r="M484" s="253"/>
      <c r="N484" s="254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7" t="s">
        <v>146</v>
      </c>
      <c r="AU484" s="17" t="s">
        <v>83</v>
      </c>
    </row>
    <row r="485" s="2" customFormat="1" ht="14.4" customHeight="1">
      <c r="A485" s="40"/>
      <c r="B485" s="41"/>
      <c r="C485" s="238" t="s">
        <v>780</v>
      </c>
      <c r="D485" s="238" t="s">
        <v>140</v>
      </c>
      <c r="E485" s="239" t="s">
        <v>781</v>
      </c>
      <c r="F485" s="240" t="s">
        <v>782</v>
      </c>
      <c r="G485" s="241" t="s">
        <v>670</v>
      </c>
      <c r="H485" s="242">
        <v>1</v>
      </c>
      <c r="I485" s="243"/>
      <c r="J485" s="244">
        <f>ROUND(I485*H485,2)</f>
        <v>0</v>
      </c>
      <c r="K485" s="245"/>
      <c r="L485" s="43"/>
      <c r="M485" s="246" t="s">
        <v>1</v>
      </c>
      <c r="N485" s="247" t="s">
        <v>43</v>
      </c>
      <c r="O485" s="93"/>
      <c r="P485" s="248">
        <f>O485*H485</f>
        <v>0</v>
      </c>
      <c r="Q485" s="248">
        <v>0</v>
      </c>
      <c r="R485" s="248">
        <f>Q485*H485</f>
        <v>0</v>
      </c>
      <c r="S485" s="248">
        <v>0</v>
      </c>
      <c r="T485" s="24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50" t="s">
        <v>770</v>
      </c>
      <c r="AT485" s="250" t="s">
        <v>140</v>
      </c>
      <c r="AU485" s="250" t="s">
        <v>83</v>
      </c>
      <c r="AY485" s="17" t="s">
        <v>138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7" t="s">
        <v>83</v>
      </c>
      <c r="BK485" s="140">
        <f>ROUND(I485*H485,2)</f>
        <v>0</v>
      </c>
      <c r="BL485" s="17" t="s">
        <v>770</v>
      </c>
      <c r="BM485" s="250" t="s">
        <v>783</v>
      </c>
    </row>
    <row r="486" s="2" customFormat="1">
      <c r="A486" s="40"/>
      <c r="B486" s="41"/>
      <c r="C486" s="42"/>
      <c r="D486" s="251" t="s">
        <v>146</v>
      </c>
      <c r="E486" s="42"/>
      <c r="F486" s="252" t="s">
        <v>782</v>
      </c>
      <c r="G486" s="42"/>
      <c r="H486" s="42"/>
      <c r="I486" s="207"/>
      <c r="J486" s="42"/>
      <c r="K486" s="42"/>
      <c r="L486" s="43"/>
      <c r="M486" s="253"/>
      <c r="N486" s="254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7" t="s">
        <v>146</v>
      </c>
      <c r="AU486" s="17" t="s">
        <v>83</v>
      </c>
    </row>
    <row r="487" s="2" customFormat="1" ht="14.4" customHeight="1">
      <c r="A487" s="40"/>
      <c r="B487" s="41"/>
      <c r="C487" s="238" t="s">
        <v>784</v>
      </c>
      <c r="D487" s="238" t="s">
        <v>140</v>
      </c>
      <c r="E487" s="239" t="s">
        <v>785</v>
      </c>
      <c r="F487" s="240" t="s">
        <v>115</v>
      </c>
      <c r="G487" s="241" t="s">
        <v>670</v>
      </c>
      <c r="H487" s="242">
        <v>1</v>
      </c>
      <c r="I487" s="243"/>
      <c r="J487" s="244">
        <f>ROUND(I487*H487,2)</f>
        <v>0</v>
      </c>
      <c r="K487" s="245"/>
      <c r="L487" s="43"/>
      <c r="M487" s="246" t="s">
        <v>1</v>
      </c>
      <c r="N487" s="247" t="s">
        <v>43</v>
      </c>
      <c r="O487" s="93"/>
      <c r="P487" s="248">
        <f>O487*H487</f>
        <v>0</v>
      </c>
      <c r="Q487" s="248">
        <v>0</v>
      </c>
      <c r="R487" s="248">
        <f>Q487*H487</f>
        <v>0</v>
      </c>
      <c r="S487" s="248">
        <v>0</v>
      </c>
      <c r="T487" s="24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50" t="s">
        <v>770</v>
      </c>
      <c r="AT487" s="250" t="s">
        <v>140</v>
      </c>
      <c r="AU487" s="250" t="s">
        <v>83</v>
      </c>
      <c r="AY487" s="17" t="s">
        <v>138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83</v>
      </c>
      <c r="BK487" s="140">
        <f>ROUND(I487*H487,2)</f>
        <v>0</v>
      </c>
      <c r="BL487" s="17" t="s">
        <v>770</v>
      </c>
      <c r="BM487" s="250" t="s">
        <v>786</v>
      </c>
    </row>
    <row r="488" s="2" customFormat="1">
      <c r="A488" s="40"/>
      <c r="B488" s="41"/>
      <c r="C488" s="42"/>
      <c r="D488" s="251" t="s">
        <v>146</v>
      </c>
      <c r="E488" s="42"/>
      <c r="F488" s="252" t="s">
        <v>115</v>
      </c>
      <c r="G488" s="42"/>
      <c r="H488" s="42"/>
      <c r="I488" s="207"/>
      <c r="J488" s="42"/>
      <c r="K488" s="42"/>
      <c r="L488" s="43"/>
      <c r="M488" s="253"/>
      <c r="N488" s="254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7" t="s">
        <v>146</v>
      </c>
      <c r="AU488" s="17" t="s">
        <v>83</v>
      </c>
    </row>
    <row r="489" s="2" customFormat="1" ht="14.4" customHeight="1">
      <c r="A489" s="40"/>
      <c r="B489" s="41"/>
      <c r="C489" s="238" t="s">
        <v>787</v>
      </c>
      <c r="D489" s="238" t="s">
        <v>140</v>
      </c>
      <c r="E489" s="239" t="s">
        <v>788</v>
      </c>
      <c r="F489" s="240" t="s">
        <v>789</v>
      </c>
      <c r="G489" s="241" t="s">
        <v>670</v>
      </c>
      <c r="H489" s="242">
        <v>1</v>
      </c>
      <c r="I489" s="243"/>
      <c r="J489" s="244">
        <f>ROUND(I489*H489,2)</f>
        <v>0</v>
      </c>
      <c r="K489" s="245"/>
      <c r="L489" s="43"/>
      <c r="M489" s="246" t="s">
        <v>1</v>
      </c>
      <c r="N489" s="247" t="s">
        <v>43</v>
      </c>
      <c r="O489" s="93"/>
      <c r="P489" s="248">
        <f>O489*H489</f>
        <v>0</v>
      </c>
      <c r="Q489" s="248">
        <v>0</v>
      </c>
      <c r="R489" s="248">
        <f>Q489*H489</f>
        <v>0</v>
      </c>
      <c r="S489" s="248">
        <v>0</v>
      </c>
      <c r="T489" s="249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50" t="s">
        <v>770</v>
      </c>
      <c r="AT489" s="250" t="s">
        <v>140</v>
      </c>
      <c r="AU489" s="250" t="s">
        <v>83</v>
      </c>
      <c r="AY489" s="17" t="s">
        <v>138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7" t="s">
        <v>83</v>
      </c>
      <c r="BK489" s="140">
        <f>ROUND(I489*H489,2)</f>
        <v>0</v>
      </c>
      <c r="BL489" s="17" t="s">
        <v>770</v>
      </c>
      <c r="BM489" s="250" t="s">
        <v>790</v>
      </c>
    </row>
    <row r="490" s="2" customFormat="1">
      <c r="A490" s="40"/>
      <c r="B490" s="41"/>
      <c r="C490" s="42"/>
      <c r="D490" s="251" t="s">
        <v>146</v>
      </c>
      <c r="E490" s="42"/>
      <c r="F490" s="252" t="s">
        <v>789</v>
      </c>
      <c r="G490" s="42"/>
      <c r="H490" s="42"/>
      <c r="I490" s="207"/>
      <c r="J490" s="42"/>
      <c r="K490" s="42"/>
      <c r="L490" s="43"/>
      <c r="M490" s="253"/>
      <c r="N490" s="254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7" t="s">
        <v>146</v>
      </c>
      <c r="AU490" s="17" t="s">
        <v>83</v>
      </c>
    </row>
    <row r="491" s="2" customFormat="1" ht="14.4" customHeight="1">
      <c r="A491" s="40"/>
      <c r="B491" s="41"/>
      <c r="C491" s="238" t="s">
        <v>791</v>
      </c>
      <c r="D491" s="238" t="s">
        <v>140</v>
      </c>
      <c r="E491" s="239" t="s">
        <v>792</v>
      </c>
      <c r="F491" s="240" t="s">
        <v>793</v>
      </c>
      <c r="G491" s="241" t="s">
        <v>670</v>
      </c>
      <c r="H491" s="242">
        <v>1</v>
      </c>
      <c r="I491" s="243"/>
      <c r="J491" s="244">
        <f>ROUND(I491*H491,2)</f>
        <v>0</v>
      </c>
      <c r="K491" s="245"/>
      <c r="L491" s="43"/>
      <c r="M491" s="246" t="s">
        <v>1</v>
      </c>
      <c r="N491" s="247" t="s">
        <v>43</v>
      </c>
      <c r="O491" s="93"/>
      <c r="P491" s="248">
        <f>O491*H491</f>
        <v>0</v>
      </c>
      <c r="Q491" s="248">
        <v>0</v>
      </c>
      <c r="R491" s="248">
        <f>Q491*H491</f>
        <v>0</v>
      </c>
      <c r="S491" s="248">
        <v>0</v>
      </c>
      <c r="T491" s="24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50" t="s">
        <v>770</v>
      </c>
      <c r="AT491" s="250" t="s">
        <v>140</v>
      </c>
      <c r="AU491" s="250" t="s">
        <v>83</v>
      </c>
      <c r="AY491" s="17" t="s">
        <v>138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7" t="s">
        <v>83</v>
      </c>
      <c r="BK491" s="140">
        <f>ROUND(I491*H491,2)</f>
        <v>0</v>
      </c>
      <c r="BL491" s="17" t="s">
        <v>770</v>
      </c>
      <c r="BM491" s="250" t="s">
        <v>794</v>
      </c>
    </row>
    <row r="492" s="2" customFormat="1">
      <c r="A492" s="40"/>
      <c r="B492" s="41"/>
      <c r="C492" s="42"/>
      <c r="D492" s="251" t="s">
        <v>146</v>
      </c>
      <c r="E492" s="42"/>
      <c r="F492" s="252" t="s">
        <v>793</v>
      </c>
      <c r="G492" s="42"/>
      <c r="H492" s="42"/>
      <c r="I492" s="207"/>
      <c r="J492" s="42"/>
      <c r="K492" s="42"/>
      <c r="L492" s="43"/>
      <c r="M492" s="253"/>
      <c r="N492" s="254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7" t="s">
        <v>146</v>
      </c>
      <c r="AU492" s="17" t="s">
        <v>83</v>
      </c>
    </row>
    <row r="493" s="2" customFormat="1" ht="14.4" customHeight="1">
      <c r="A493" s="40"/>
      <c r="B493" s="41"/>
      <c r="C493" s="238" t="s">
        <v>795</v>
      </c>
      <c r="D493" s="238" t="s">
        <v>140</v>
      </c>
      <c r="E493" s="239" t="s">
        <v>796</v>
      </c>
      <c r="F493" s="240" t="s">
        <v>797</v>
      </c>
      <c r="G493" s="241" t="s">
        <v>670</v>
      </c>
      <c r="H493" s="242">
        <v>1</v>
      </c>
      <c r="I493" s="243"/>
      <c r="J493" s="244">
        <f>ROUND(I493*H493,2)</f>
        <v>0</v>
      </c>
      <c r="K493" s="245"/>
      <c r="L493" s="43"/>
      <c r="M493" s="246" t="s">
        <v>1</v>
      </c>
      <c r="N493" s="247" t="s">
        <v>43</v>
      </c>
      <c r="O493" s="93"/>
      <c r="P493" s="248">
        <f>O493*H493</f>
        <v>0</v>
      </c>
      <c r="Q493" s="248">
        <v>0</v>
      </c>
      <c r="R493" s="248">
        <f>Q493*H493</f>
        <v>0</v>
      </c>
      <c r="S493" s="248">
        <v>0</v>
      </c>
      <c r="T493" s="24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50" t="s">
        <v>770</v>
      </c>
      <c r="AT493" s="250" t="s">
        <v>140</v>
      </c>
      <c r="AU493" s="250" t="s">
        <v>83</v>
      </c>
      <c r="AY493" s="17" t="s">
        <v>138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7" t="s">
        <v>83</v>
      </c>
      <c r="BK493" s="140">
        <f>ROUND(I493*H493,2)</f>
        <v>0</v>
      </c>
      <c r="BL493" s="17" t="s">
        <v>770</v>
      </c>
      <c r="BM493" s="250" t="s">
        <v>798</v>
      </c>
    </row>
    <row r="494" s="2" customFormat="1">
      <c r="A494" s="40"/>
      <c r="B494" s="41"/>
      <c r="C494" s="42"/>
      <c r="D494" s="251" t="s">
        <v>146</v>
      </c>
      <c r="E494" s="42"/>
      <c r="F494" s="252" t="s">
        <v>797</v>
      </c>
      <c r="G494" s="42"/>
      <c r="H494" s="42"/>
      <c r="I494" s="207"/>
      <c r="J494" s="42"/>
      <c r="K494" s="42"/>
      <c r="L494" s="43"/>
      <c r="M494" s="253"/>
      <c r="N494" s="254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7" t="s">
        <v>146</v>
      </c>
      <c r="AU494" s="17" t="s">
        <v>83</v>
      </c>
    </row>
    <row r="495" s="2" customFormat="1" ht="14.4" customHeight="1">
      <c r="A495" s="40"/>
      <c r="B495" s="41"/>
      <c r="C495" s="238" t="s">
        <v>799</v>
      </c>
      <c r="D495" s="238" t="s">
        <v>140</v>
      </c>
      <c r="E495" s="239" t="s">
        <v>800</v>
      </c>
      <c r="F495" s="240" t="s">
        <v>801</v>
      </c>
      <c r="G495" s="241" t="s">
        <v>670</v>
      </c>
      <c r="H495" s="242">
        <v>1</v>
      </c>
      <c r="I495" s="243"/>
      <c r="J495" s="244">
        <f>ROUND(I495*H495,2)</f>
        <v>0</v>
      </c>
      <c r="K495" s="245"/>
      <c r="L495" s="43"/>
      <c r="M495" s="246" t="s">
        <v>1</v>
      </c>
      <c r="N495" s="247" t="s">
        <v>43</v>
      </c>
      <c r="O495" s="93"/>
      <c r="P495" s="248">
        <f>O495*H495</f>
        <v>0</v>
      </c>
      <c r="Q495" s="248">
        <v>0</v>
      </c>
      <c r="R495" s="248">
        <f>Q495*H495</f>
        <v>0</v>
      </c>
      <c r="S495" s="248">
        <v>0</v>
      </c>
      <c r="T495" s="24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50" t="s">
        <v>770</v>
      </c>
      <c r="AT495" s="250" t="s">
        <v>140</v>
      </c>
      <c r="AU495" s="250" t="s">
        <v>83</v>
      </c>
      <c r="AY495" s="17" t="s">
        <v>138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83</v>
      </c>
      <c r="BK495" s="140">
        <f>ROUND(I495*H495,2)</f>
        <v>0</v>
      </c>
      <c r="BL495" s="17" t="s">
        <v>770</v>
      </c>
      <c r="BM495" s="250" t="s">
        <v>802</v>
      </c>
    </row>
    <row r="496" s="2" customFormat="1">
      <c r="A496" s="40"/>
      <c r="B496" s="41"/>
      <c r="C496" s="42"/>
      <c r="D496" s="251" t="s">
        <v>146</v>
      </c>
      <c r="E496" s="42"/>
      <c r="F496" s="252" t="s">
        <v>801</v>
      </c>
      <c r="G496" s="42"/>
      <c r="H496" s="42"/>
      <c r="I496" s="207"/>
      <c r="J496" s="42"/>
      <c r="K496" s="42"/>
      <c r="L496" s="43"/>
      <c r="M496" s="253"/>
      <c r="N496" s="254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7" t="s">
        <v>146</v>
      </c>
      <c r="AU496" s="17" t="s">
        <v>83</v>
      </c>
    </row>
    <row r="497" s="2" customFormat="1" ht="14.4" customHeight="1">
      <c r="A497" s="40"/>
      <c r="B497" s="41"/>
      <c r="C497" s="238" t="s">
        <v>803</v>
      </c>
      <c r="D497" s="238" t="s">
        <v>140</v>
      </c>
      <c r="E497" s="239" t="s">
        <v>804</v>
      </c>
      <c r="F497" s="240" t="s">
        <v>805</v>
      </c>
      <c r="G497" s="241" t="s">
        <v>670</v>
      </c>
      <c r="H497" s="242">
        <v>1</v>
      </c>
      <c r="I497" s="243"/>
      <c r="J497" s="244">
        <f>ROUND(I497*H497,2)</f>
        <v>0</v>
      </c>
      <c r="K497" s="245"/>
      <c r="L497" s="43"/>
      <c r="M497" s="246" t="s">
        <v>1</v>
      </c>
      <c r="N497" s="247" t="s">
        <v>43</v>
      </c>
      <c r="O497" s="93"/>
      <c r="P497" s="248">
        <f>O497*H497</f>
        <v>0</v>
      </c>
      <c r="Q497" s="248">
        <v>0</v>
      </c>
      <c r="R497" s="248">
        <f>Q497*H497</f>
        <v>0</v>
      </c>
      <c r="S497" s="248">
        <v>0</v>
      </c>
      <c r="T497" s="24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50" t="s">
        <v>770</v>
      </c>
      <c r="AT497" s="250" t="s">
        <v>140</v>
      </c>
      <c r="AU497" s="250" t="s">
        <v>83</v>
      </c>
      <c r="AY497" s="17" t="s">
        <v>138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7" t="s">
        <v>83</v>
      </c>
      <c r="BK497" s="140">
        <f>ROUND(I497*H497,2)</f>
        <v>0</v>
      </c>
      <c r="BL497" s="17" t="s">
        <v>770</v>
      </c>
      <c r="BM497" s="250" t="s">
        <v>806</v>
      </c>
    </row>
    <row r="498" s="2" customFormat="1">
      <c r="A498" s="40"/>
      <c r="B498" s="41"/>
      <c r="C498" s="42"/>
      <c r="D498" s="251" t="s">
        <v>146</v>
      </c>
      <c r="E498" s="42"/>
      <c r="F498" s="252" t="s">
        <v>805</v>
      </c>
      <c r="G498" s="42"/>
      <c r="H498" s="42"/>
      <c r="I498" s="207"/>
      <c r="J498" s="42"/>
      <c r="K498" s="42"/>
      <c r="L498" s="43"/>
      <c r="M498" s="299"/>
      <c r="N498" s="300"/>
      <c r="O498" s="301"/>
      <c r="P498" s="301"/>
      <c r="Q498" s="301"/>
      <c r="R498" s="301"/>
      <c r="S498" s="301"/>
      <c r="T498" s="302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7" t="s">
        <v>146</v>
      </c>
      <c r="AU498" s="17" t="s">
        <v>83</v>
      </c>
    </row>
    <row r="499" s="2" customFormat="1" ht="6.96" customHeight="1">
      <c r="A499" s="40"/>
      <c r="B499" s="68"/>
      <c r="C499" s="69"/>
      <c r="D499" s="69"/>
      <c r="E499" s="69"/>
      <c r="F499" s="69"/>
      <c r="G499" s="69"/>
      <c r="H499" s="69"/>
      <c r="I499" s="69"/>
      <c r="J499" s="69"/>
      <c r="K499" s="69"/>
      <c r="L499" s="43"/>
      <c r="M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</sheetData>
  <sheetProtection sheet="1" autoFilter="0" formatColumns="0" formatRows="0" objects="1" scenarios="1" spinCount="100000" saltValue="D/x2vX+swXpqd7/6Ji0D1XT4YxMSr4fDVCImzRY31m81WUYhiFp/nzC0DP3lodeeuSSieBpaxcb2PsLNy2ZuUw==" hashValue="Hm29a7LjmkQoII6/vkOae44ud4C0/q5JYu9rBpy2aBb6+8YPxhd0CdOc7yRuPok3XOu5BiAYathoyNnlUAtItQ==" algorithmName="SHA-512" password="CC35"/>
  <autoFilter ref="C133:K498"/>
  <mergeCells count="11">
    <mergeCell ref="E7:H7"/>
    <mergeCell ref="E16:H16"/>
    <mergeCell ref="E25:H25"/>
    <mergeCell ref="E85:H85"/>
    <mergeCell ref="D110:F110"/>
    <mergeCell ref="D111:F111"/>
    <mergeCell ref="D112:F112"/>
    <mergeCell ref="D113:F113"/>
    <mergeCell ref="D114:F11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PC-VB\VAKSERVIS</dc:creator>
  <cp:lastModifiedBy>PC-VB\VAKSERVIS</cp:lastModifiedBy>
  <dcterms:created xsi:type="dcterms:W3CDTF">2021-01-06T12:14:07Z</dcterms:created>
  <dcterms:modified xsi:type="dcterms:W3CDTF">2021-01-06T12:14:10Z</dcterms:modified>
</cp:coreProperties>
</file>