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01 - CHODNÍK" sheetId="2" r:id="rId2"/>
    <sheet name="102 - VJEZDOVÁ BRÁNA A ÚP..." sheetId="3" r:id="rId3"/>
    <sheet name="103 - STEZKA PRO PĚŠÍ A C..." sheetId="4" r:id="rId4"/>
    <sheet name="301 - CHRÁNIČKA PRO KANAL..." sheetId="5" r:id="rId5"/>
    <sheet name="301 - VRN-KANALIZACE - VE..." sheetId="6" r:id="rId6"/>
    <sheet name="401 - VEŘEJNÉ OSVĚTLENÍ" sheetId="7" r:id="rId7"/>
    <sheet name="VRN - KOMUNIKACE - VEDLEJ..." sheetId="8" r:id="rId8"/>
    <sheet name="Pokyny pro vyplnění" sheetId="9" r:id="rId9"/>
  </sheets>
  <definedNames>
    <definedName name="_xlnm.Print_Area" localSheetId="0">'Rekapitulace stavby'!$D$4:$AO$36,'Rekapitulace stavby'!$C$42:$AQ$62</definedName>
    <definedName name="_xlnm._FilterDatabase" localSheetId="1" hidden="1">'101 - CHODNÍK'!$C$84:$K$129</definedName>
    <definedName name="_xlnm.Print_Area" localSheetId="1">'101 - CHODNÍK'!$C$4:$J$39,'101 - CHODNÍK'!$C$45:$J$66,'101 - CHODNÍK'!$C$72:$K$129</definedName>
    <definedName name="_xlnm._FilterDatabase" localSheetId="2" hidden="1">'102 - VJEZDOVÁ BRÁNA A ÚP...'!$C$87:$K$203</definedName>
    <definedName name="_xlnm.Print_Area" localSheetId="2">'102 - VJEZDOVÁ BRÁNA A ÚP...'!$C$4:$J$39,'102 - VJEZDOVÁ BRÁNA A ÚP...'!$C$45:$J$69,'102 - VJEZDOVÁ BRÁNA A ÚP...'!$C$75:$K$203</definedName>
    <definedName name="_xlnm._FilterDatabase" localSheetId="3" hidden="1">'103 - STEZKA PRO PĚŠÍ A C...'!$C$86:$K$160</definedName>
    <definedName name="_xlnm.Print_Area" localSheetId="3">'103 - STEZKA PRO PĚŠÍ A C...'!$C$4:$J$39,'103 - STEZKA PRO PĚŠÍ A C...'!$C$45:$J$68,'103 - STEZKA PRO PĚŠÍ A C...'!$C$74:$K$160</definedName>
    <definedName name="_xlnm._FilterDatabase" localSheetId="4" hidden="1">'301 - CHRÁNIČKA PRO KANAL...'!$C$84:$K$244</definedName>
    <definedName name="_xlnm.Print_Area" localSheetId="4">'301 - CHRÁNIČKA PRO KANAL...'!$C$4:$J$39,'301 - CHRÁNIČKA PRO KANAL...'!$C$45:$J$66,'301 - CHRÁNIČKA PRO KANAL...'!$C$72:$K$244</definedName>
    <definedName name="_xlnm._FilterDatabase" localSheetId="5" hidden="1">'301 - VRN-KANALIZACE - VE...'!$C$83:$K$122</definedName>
    <definedName name="_xlnm.Print_Area" localSheetId="5">'301 - VRN-KANALIZACE - VE...'!$C$4:$J$39,'301 - VRN-KANALIZACE - VE...'!$C$45:$J$65,'301 - VRN-KANALIZACE - VE...'!$C$71:$K$122</definedName>
    <definedName name="_xlnm._FilterDatabase" localSheetId="6" hidden="1">'401 - VEŘEJNÉ OSVĚTLENÍ'!$C$78:$K$155</definedName>
    <definedName name="_xlnm.Print_Area" localSheetId="6">'401 - VEŘEJNÉ OSVĚTLENÍ'!$C$4:$J$39,'401 - VEŘEJNÉ OSVĚTLENÍ'!$C$45:$J$60,'401 - VEŘEJNÉ OSVĚTLENÍ'!$C$66:$K$155</definedName>
    <definedName name="_xlnm._FilterDatabase" localSheetId="7" hidden="1">'VRN - KOMUNIKACE - VEDLEJ...'!$C$81:$K$95</definedName>
    <definedName name="_xlnm.Print_Area" localSheetId="7">'VRN - KOMUNIKACE - VEDLEJ...'!$C$4:$J$39,'VRN - KOMUNIKACE - VEDLEJ...'!$C$45:$J$63,'VRN - KOMUNIKACE - VEDLEJ...'!$C$69:$K$95</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'101 - CHODNÍK'!$84:$84</definedName>
    <definedName name="_xlnm.Print_Titles" localSheetId="2">'102 - VJEZDOVÁ BRÁNA A ÚP...'!$87:$87</definedName>
    <definedName name="_xlnm.Print_Titles" localSheetId="3">'103 - STEZKA PRO PĚŠÍ A C...'!$86:$86</definedName>
    <definedName name="_xlnm.Print_Titles" localSheetId="4">'301 - CHRÁNIČKA PRO KANAL...'!$84:$84</definedName>
    <definedName name="_xlnm.Print_Titles" localSheetId="5">'301 - VRN-KANALIZACE - VE...'!$83:$83</definedName>
    <definedName name="_xlnm.Print_Titles" localSheetId="6">'401 - VEŘEJNÉ OSVĚTLENÍ'!$78:$78</definedName>
    <definedName name="_xlnm.Print_Titles" localSheetId="7">'VRN - KOMUNIKACE - VEDLEJ...'!$81:$81</definedName>
  </definedNames>
  <calcPr fullCalcOnLoad="1"/>
</workbook>
</file>

<file path=xl/sharedStrings.xml><?xml version="1.0" encoding="utf-8"?>
<sst xmlns="http://schemas.openxmlformats.org/spreadsheetml/2006/main" count="6897" uniqueCount="1256">
  <si>
    <t>Export Komplet</t>
  </si>
  <si>
    <t>VZ</t>
  </si>
  <si>
    <t>2.0</t>
  </si>
  <si>
    <t>ZAMOK</t>
  </si>
  <si>
    <t>False</t>
  </si>
  <si>
    <t>{0bda81d3-1f9a-49f7-ac83-98151892f366}</t>
  </si>
  <si>
    <t>0,01</t>
  </si>
  <si>
    <t>21</t>
  </si>
  <si>
    <t>15</t>
  </si>
  <si>
    <t>REKAPITULACE STAVBY</t>
  </si>
  <si>
    <t>v ---  níže se nacházejí doplnkové a pomocné údaje k sestavám  --- v</t>
  </si>
  <si>
    <t>Návod na vyplnění</t>
  </si>
  <si>
    <t>0,001</t>
  </si>
  <si>
    <t>Kód:</t>
  </si>
  <si>
    <t>09-2020</t>
  </si>
  <si>
    <t>Měnit lze pouze buňky se žlutým podbarvením!
1) v Rekapitulaci stavby vyplňte údaje o Uchazeči (přenesou se do ostatních sestav i v jiných listech)
2) na vybraných listech vyplňte v sestavě Soupis prací ceny u položek</t>
  </si>
  <si>
    <t>Stavba:</t>
  </si>
  <si>
    <t>STEZKA PRO CHODCE A CYKLISTY KLATOVY - BEŇOVY</t>
  </si>
  <si>
    <t>KSO:</t>
  </si>
  <si>
    <t/>
  </si>
  <si>
    <t>CC-CZ:</t>
  </si>
  <si>
    <t>Místo:</t>
  </si>
  <si>
    <t xml:space="preserve"> </t>
  </si>
  <si>
    <t>Datum:</t>
  </si>
  <si>
    <t>20. 2. 2020</t>
  </si>
  <si>
    <t>Zadavatel:</t>
  </si>
  <si>
    <t>IČ:</t>
  </si>
  <si>
    <t>Město Klatovy</t>
  </si>
  <si>
    <t>DIČ:</t>
  </si>
  <si>
    <t>Uchazeč:</t>
  </si>
  <si>
    <t>Vyplň údaj</t>
  </si>
  <si>
    <t>Projektant:</t>
  </si>
  <si>
    <t>MACÁN PROJEKCE DS s.r.o.</t>
  </si>
  <si>
    <t>True</t>
  </si>
  <si>
    <t>Zpracovatel:</t>
  </si>
  <si>
    <t>Ing. Tomáš Macán</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</si>
  <si>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</si>
  <si>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</si>
  <si>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</si>
  <si>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</si>
  <si>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</si>
  <si>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</si>
  <si>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</si>
  <si>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</si>
  <si>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</si>
  <si>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</si>
  <si>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</si>
  <si>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</si>
  <si>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</si>
  <si>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</si>
  <si>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</si>
  <si>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</si>
  <si>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</si>
  <si>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</si>
  <si>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</si>
  <si>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</si>
  <si>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</si>
  <si>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</si>
  <si>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</si>
  <si>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</si>
  <si>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</si>
  <si>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</si>
  <si>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</si>
  <si>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</si>
  <si>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</si>
  <si>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</si>
  <si>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</si>
  <si>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</si>
  <si>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</si>
  <si>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</si>
  <si>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</si>
  <si>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</si>
  <si>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</si>
  <si>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</si>
  <si>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</si>
  <si>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</si>
  <si>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</si>
  <si>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t>
  </si>
  <si>
    <t>CHODNÍK</t>
  </si>
  <si>
    <t>STA</t>
  </si>
  <si>
    <t>1</t>
  </si>
  <si>
    <t>{e9d1f688-dd03-4a86-b825-5942419ff76e}</t>
  </si>
  <si>
    <t>2</t>
  </si>
  <si>
    <t>102</t>
  </si>
  <si>
    <t>VJEZDOVÁ BRÁNA A ÚPRAVY SILNICE II/191</t>
  </si>
  <si>
    <t>{a126040a-0d17-4f22-975d-4250cb0e9bcd}</t>
  </si>
  <si>
    <t>103</t>
  </si>
  <si>
    <t>STEZKA PRO PĚŠÍ A CYKLISTY</t>
  </si>
  <si>
    <t>{a47c9ae6-11f9-4d4b-a32b-e1c851e572e6}</t>
  </si>
  <si>
    <t>301</t>
  </si>
  <si>
    <t>CHRÁNIČKA PRO KANALIZACI</t>
  </si>
  <si>
    <t>{0c783b76-4215-47cc-b459-a05a40886a85}</t>
  </si>
  <si>
    <t>301 - VRN-KANALIZACE</t>
  </si>
  <si>
    <t>VEDLEJŠÍ ROZPOČTOVÉ NÁKLADY</t>
  </si>
  <si>
    <t>{e6704149-fa76-43c5-a4a3-968a9434f1ad}</t>
  </si>
  <si>
    <t>401</t>
  </si>
  <si>
    <t>VEŘEJNÉ OSVĚTLENÍ</t>
  </si>
  <si>
    <t>{f0b0bfb3-10fa-4fa7-9c5c-f71e9ec6dad6}</t>
  </si>
  <si>
    <t>VRN - KOMUNIKACE</t>
  </si>
  <si>
    <t>{aedee18d-20f8-4b80-992b-c80042524519}</t>
  </si>
  <si>
    <t>KRYCÍ LIST SOUPISU PRACÍ</t>
  </si>
  <si>
    <t>Objekt:</t>
  </si>
  <si>
    <t>101 - CHODNÍK</t>
  </si>
  <si>
    <t>REKAPITULACE ČLENĚNÍ SOUPISU PRACÍ</t>
  </si>
  <si>
    <t>Kód dílu - Popis</t>
  </si>
  <si>
    <t>Cena celkem [CZK]</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</si>
  <si>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</si>
  <si>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</si>
  <si>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</si>
  <si>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</si>
  <si>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</si>
  <si>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</si>
  <si>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</si>
  <si>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</si>
  <si>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</si>
  <si>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</si>
  <si>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</si>
  <si>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</si>
  <si>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</si>
  <si>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</si>
  <si>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</si>
  <si>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</si>
  <si>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</si>
  <si>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</si>
  <si>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</si>
  <si>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</si>
  <si>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</si>
  <si>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</si>
  <si>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</si>
  <si>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</si>
  <si>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12</t>
  </si>
  <si>
    <t>K</t>
  </si>
  <si>
    <t>113107143</t>
  </si>
  <si>
    <t>Odstranění podkladů nebo krytů ručně s přemístěním hmot na skládku na vzdálenost do 3 m nebo s naložením na dopravní prostředek živičných, o tl. vrstvy přes 100 do 150 mm</t>
  </si>
  <si>
    <t>m2</t>
  </si>
  <si>
    <t>CS ÚRS 2020 01</t>
  </si>
  <si>
    <t>4</t>
  </si>
  <si>
    <t>1292304139</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</si>
  <si>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</si>
  <si>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</si>
  <si>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22</t>
  </si>
  <si>
    <t>113202111</t>
  </si>
  <si>
    <t>Vytrhání obrub s vybouráním lože, s přemístěním hmot na skládku na vzdálenost do 3 m nebo s naložením na dopravní prostředek z krajníků nebo obrubníků stojatých</t>
  </si>
  <si>
    <t>m</t>
  </si>
  <si>
    <t>1027532849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</si>
  <si>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</si>
  <si>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9</t>
  </si>
  <si>
    <t>122251102</t>
  </si>
  <si>
    <t>Odkopávky a prokopávky nezapažené strojně v hornině třídy těžitelnosti I skupiny 3 přes 20 do 50 m3</t>
  </si>
  <si>
    <t>m3</t>
  </si>
  <si>
    <t>373681407</t>
  </si>
  <si>
    <t xml:space="preserve">Poznámka k souboru cen:
1. V cenách jsou započteny i náklady na přehození výkopku na vzdálenost do 3 m nebo naložení na dopravní prostředek.
</t>
  </si>
  <si>
    <t>VV</t>
  </si>
  <si>
    <t>252*0,3</t>
  </si>
  <si>
    <t>17</t>
  </si>
  <si>
    <t>132154101</t>
  </si>
  <si>
    <t>Hloubení zapažených rýh šířky do 800 mm strojně s urovnáním dna do předepsaného profilu a spádu v hornině třídy těžitelnosti I skupiny 1 a 2 do 20 m3</t>
  </si>
  <si>
    <t>-956682882</t>
  </si>
  <si>
    <t xml:space="preserve">Poznámka k souboru cen:
1. V cenách jsou započteny i náklady na přehození výkopku na přilehlém terénu na vzdálenost do 3 m od podélné osy rýhy nebo naložení na dopravní prostředek.
</t>
  </si>
  <si>
    <t>70*0,5*0,2</t>
  </si>
  <si>
    <t>18</t>
  </si>
  <si>
    <t>162701105vl</t>
  </si>
  <si>
    <t>Vodorovné přemístění výkopku nebo sypaniny po suchu na obvyklém dopravním prostředku, bez naložení výkopku, avšak se složením bez rozhrnutí z horniny tř. 1 až 4 na skládku včetně likvidace v souladu se zákonem o odpadech</t>
  </si>
  <si>
    <t>1855534054</t>
  </si>
  <si>
    <t>75,6+7</t>
  </si>
  <si>
    <t>181152302</t>
  </si>
  <si>
    <t>Úprava pláně na stavbách silnic a dálnic strojně v zářezech mimo skalních se zhutněním</t>
  </si>
  <si>
    <t>-1117304277</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</si>
  <si>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</si>
  <si>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13</t>
  </si>
  <si>
    <t>181411131</t>
  </si>
  <si>
    <t>Založení trávníku na půdě předem připravené plochy do 1000 m2 výsevem včetně utažení parkového v rovině nebo na svahu do 1:5</t>
  </si>
  <si>
    <t>-1621053110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</si>
  <si>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</si>
  <si>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14</t>
  </si>
  <si>
    <t>M</t>
  </si>
  <si>
    <t>00572410</t>
  </si>
  <si>
    <t>osivo směs travní parková</t>
  </si>
  <si>
    <t>kg</t>
  </si>
  <si>
    <t>8</t>
  </si>
  <si>
    <t>-808907404</t>
  </si>
  <si>
    <t>280*0,015 'Přepočtené koeficientem množství</t>
  </si>
  <si>
    <t>182351123</t>
  </si>
  <si>
    <t>Rozprostření a urovnání ornice ve svahu sklonu přes 1:5 strojně při souvislé ploše přes 100 do 500 m2, tl. vrstvy do 200 mm</t>
  </si>
  <si>
    <t>-761257121</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</si>
  <si>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</si>
  <si>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5</t>
  </si>
  <si>
    <t>Komunikace pozemní</t>
  </si>
  <si>
    <t>564831111</t>
  </si>
  <si>
    <t>Podklad ze štěrkodrti ŠD s rozprostřením a zhutněním, po zhutnění tl. 100 mm</t>
  </si>
  <si>
    <t>968761869</t>
  </si>
  <si>
    <t>P</t>
  </si>
  <si>
    <t xml:space="preserve">Poznámka k položce:
lože pod silniční obrubník
</t>
  </si>
  <si>
    <t>70*0,5</t>
  </si>
  <si>
    <t>3</t>
  </si>
  <si>
    <t>564851111</t>
  </si>
  <si>
    <t>Podklad ze štěrkodrti ŠD s rozprostřením a zhutněním, po zhutnění tl. 150 mm</t>
  </si>
  <si>
    <t>-1199608345</t>
  </si>
  <si>
    <t>564921411</t>
  </si>
  <si>
    <t>Podklad nebo podsyp z asfaltového recyklátu s rozprostřením a zhutněním, po zhutnění tl. 60 mm</t>
  </si>
  <si>
    <t>1375530222</t>
  </si>
  <si>
    <t>577143111</t>
  </si>
  <si>
    <t>Asfaltový beton vrstva obrusná ACO 8 (ABJ) s rozprostřením a se zhutněním z nemodifikovaného asfaltu v pruhu šířky do 3 m, po zhutnění tl. 50 mm</t>
  </si>
  <si>
    <t>493499627</t>
  </si>
  <si>
    <t>10</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</si>
  <si>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</si>
  <si>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</si>
  <si>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-1307716730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</si>
  <si>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</si>
  <si>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11</t>
  </si>
  <si>
    <t>59245006</t>
  </si>
  <si>
    <t>dlažba tvar obdélník betonová pro nevidomé 200x100x60mm barevná</t>
  </si>
  <si>
    <t>-228869796</t>
  </si>
  <si>
    <t>Ostatní konstrukce a práce, bourání</t>
  </si>
  <si>
    <t>916131213</t>
  </si>
  <si>
    <t>Osazení silničního obrubníku betonového se zřízením lože, s vyplněním a zatřením spár cementovou maltou stojatého s boční opěrou z betonu prostého, do lože z betonu prostého</t>
  </si>
  <si>
    <t>989066704</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</si>
  <si>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</si>
  <si>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t>
  </si>
  <si>
    <t>59217031</t>
  </si>
  <si>
    <t>obrubník betonový silniční 1000x150x250mm</t>
  </si>
  <si>
    <t>2083331283</t>
  </si>
  <si>
    <t>7</t>
  </si>
  <si>
    <t>916231213</t>
  </si>
  <si>
    <t>Osazení chodníkového obrubníku betonového se zřízením lože, s vyplněním a zatřením spár cementovou maltou stojatého s boční opěrou z betonu prostého, do lože z betonu prostého</t>
  </si>
  <si>
    <t>-1672785464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</si>
  <si>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</si>
  <si>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59217036</t>
  </si>
  <si>
    <t>obrubník betonový parkový přírodní 500x80x250mm</t>
  </si>
  <si>
    <t>1740818492</t>
  </si>
  <si>
    <t>997</t>
  </si>
  <si>
    <t>Přesun sutě</t>
  </si>
  <si>
    <t>19</t>
  </si>
  <si>
    <t>997221551vl</t>
  </si>
  <si>
    <t>Vodorovná doprava suti bez naložení, ale se složením a s hrubým urovnáním ze sypkých materiálů, na skládku včetně likvidace v souladu se zákonem o odpadech</t>
  </si>
  <si>
    <t>t</t>
  </si>
  <si>
    <t>-1920336456</t>
  </si>
  <si>
    <t>998</t>
  </si>
  <si>
    <t>Přesun hmot</t>
  </si>
  <si>
    <t>20</t>
  </si>
  <si>
    <t>998225111</t>
  </si>
  <si>
    <t>Přesun hmot pro komunikace s krytem z kameniva, monolitickým betonovým nebo živičným dopravní vzdálenost do 200 m jakékoliv délky objektu</t>
  </si>
  <si>
    <t>-1125883276</t>
  </si>
  <si>
    <t xml:space="preserve">Poznámka k souboru cen:
1. Ceny lze použít i pro plochy letišť s krytem monolitickým betonovým nebo živičným.
</t>
  </si>
  <si>
    <t>102 - VJEZDOVÁ BRÁNA A ÚPRAVY SILNICE II/191</t>
  </si>
  <si>
    <t xml:space="preserve">    2 - Zakládání</t>
  </si>
  <si>
    <t xml:space="preserve">    4 - Vodorovné konstrukce</t>
  </si>
  <si>
    <t xml:space="preserve">    8 - Trubní vedení</t>
  </si>
  <si>
    <t>59</t>
  </si>
  <si>
    <t>113154112</t>
  </si>
  <si>
    <t>Frézování živičného podkladu nebo krytu s naložením na dopravní prostředek plochy do 500 m2 bez překážek v trase pruhu šířky do 0,5 m, tloušťky vrstvy 40 mm</t>
  </si>
  <si>
    <t>652921589</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</si>
  <si>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</si>
  <si>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505+75</t>
  </si>
  <si>
    <t>60</t>
  </si>
  <si>
    <t>113154114</t>
  </si>
  <si>
    <t>Frézování živičného podkladu nebo krytu s naložením na dopravní prostředek plochy do 500 m2 bez překážek v trase pruhu šířky do 0,5 m, tloušťky vrstvy 100 mm</t>
  </si>
  <si>
    <t>2085415143</t>
  </si>
  <si>
    <t>56</t>
  </si>
  <si>
    <t>113154224</t>
  </si>
  <si>
    <t>Frézování živičného podkladu nebo krytu s naložením na dopravní prostředek plochy přes 500 do 1 000 m2 bez překážek v trase pruhu šířky do 1 m, tloušťky vrstvy 100 mm</t>
  </si>
  <si>
    <t>-1035852170</t>
  </si>
  <si>
    <t>37</t>
  </si>
  <si>
    <t>122351103</t>
  </si>
  <si>
    <t>Odkopávky a prokopávky nezapažené strojně v hornině třídy těžitelnosti II skupiny 4 přes 50 do 100 m3</t>
  </si>
  <si>
    <t>172271088</t>
  </si>
  <si>
    <t>75*0,58</t>
  </si>
  <si>
    <t>36</t>
  </si>
  <si>
    <t>132351101</t>
  </si>
  <si>
    <t>Hloubení nezapažených rýh šířky do 800 mm strojně s urovnáním dna do předepsaného profilu a spádu v hornině třídy těžitelnosti II skupiny 4 do 20 m3</t>
  </si>
  <si>
    <t>-577334364</t>
  </si>
  <si>
    <t>80*0,4*0,5</t>
  </si>
  <si>
    <t>51</t>
  </si>
  <si>
    <t>132354101</t>
  </si>
  <si>
    <t>Hloubení zapažených rýh šířky do 800 mm strojně s urovnáním dna do předepsaného profilu a spádu v hornině třídy těžitelnosti II skupiny 4 do 20 m3</t>
  </si>
  <si>
    <t>-898738144</t>
  </si>
  <si>
    <t>3*2*1</t>
  </si>
  <si>
    <t>48</t>
  </si>
  <si>
    <t>-794373386</t>
  </si>
  <si>
    <t>43,5+16</t>
  </si>
  <si>
    <t>52</t>
  </si>
  <si>
    <t>174151101</t>
  </si>
  <si>
    <t>Zásyp sypaninou z jakékoliv horniny strojně s uložením výkopku ve vrstvách se zhutněním jam, šachet, rýh nebo kolem objektů v těchto vykopávkách</t>
  </si>
  <si>
    <t>-1526650740</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</si>
  <si>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</si>
  <si>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53</t>
  </si>
  <si>
    <t>58331200</t>
  </si>
  <si>
    <t>štěrkopísek netříděný zásypový</t>
  </si>
  <si>
    <t>-104838042</t>
  </si>
  <si>
    <t>6*2 'Přepočtené koeficientem množství</t>
  </si>
  <si>
    <t>55</t>
  </si>
  <si>
    <t>-583917989</t>
  </si>
  <si>
    <t>75+50*0,3+10</t>
  </si>
  <si>
    <t>Zakládání</t>
  </si>
  <si>
    <t>212752102</t>
  </si>
  <si>
    <t>Trativody z drenážních trubek pro liniové stavby a komunikace se zřízením štěrkového lože pod trubky a s jejich obsypem v otevřeném výkopu trubka korugovaná sendvičová PE-HD SN 4 celoperforovaná 360° DN 150</t>
  </si>
  <si>
    <t>-2037759028</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</si>
  <si>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</si>
  <si>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Vodorovné konstrukce</t>
  </si>
  <si>
    <t>452312131</t>
  </si>
  <si>
    <t>Podkladní a zajišťovací konstrukce z betonu prostého v otevřeném výkopu sedlové lože pod potrubí z betonu tř. C 12/15</t>
  </si>
  <si>
    <t>1781480042</t>
  </si>
  <si>
    <t xml:space="preserve">Poznámka k souboru cen:
1. Ceny -1121 až -1191 a -1192 lze použít i pro ochrannou vrstvu pod železobetonové konstrukce.
2. Ceny -2121 až -2191 a -2192 jsou určeny pro jakékoliv úkosy sedel.
</t>
  </si>
  <si>
    <t>80*0,1*0,5</t>
  </si>
  <si>
    <t>-189100947</t>
  </si>
  <si>
    <t>5+3+2</t>
  </si>
  <si>
    <t>564871111</t>
  </si>
  <si>
    <t>Podklad ze štěrkodrti ŠD s rozprostřením a zhutněním, po zhutnění tl. 250 mm</t>
  </si>
  <si>
    <t>-1913222130</t>
  </si>
  <si>
    <t>564952113</t>
  </si>
  <si>
    <t>Podklad z mechanicky zpevněného kameniva MZK (minerální beton) s rozprostřením a s hutněním, po zhutnění tl. 170 mm</t>
  </si>
  <si>
    <t>-1704619682</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</si>
  <si>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</si>
  <si>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75+50*0,3</t>
  </si>
  <si>
    <t>565145111</t>
  </si>
  <si>
    <t>Asfaltový beton vrstva podkladní ACP 16 (obalované kamenivo střednězrnné - OKS) s rozprostřením a zhutněním v pruhu šířky přes 1,5 do 3 m, po zhutnění tl. 60 mm</t>
  </si>
  <si>
    <t>1257340508</t>
  </si>
  <si>
    <t xml:space="preserve">Poznámka k souboru cen:
1. Cenami 565 1.-510 lze oceňovat např. chodníky, úzké cesty a vjezdy v pruhu šířky do 1,5 m jakékoliv délky a jednotlivé plochy velikosti do 10 m2.
2. ČSN EN 13108-1 připouští pro ACP 16 pouze tl. 50 až 80 mm.
</t>
  </si>
  <si>
    <t>75+50*0,6</t>
  </si>
  <si>
    <t>577134141</t>
  </si>
  <si>
    <t>Asfaltový beton vrstva obrusná ACO 11 (ABS) s rozprostřením a se zhutněním z modifikovaného asfaltu v pruhu šířky přes 3 m, po zhutnění tl. 40 mm</t>
  </si>
  <si>
    <t>851423762</t>
  </si>
  <si>
    <t xml:space="preserve">Poznámka k souboru cen:
1. Cenami 577 1.-40 lze oceňovat např. chodníky, úzké cesty a vjezdy v pruhu šířky do 1,5 m jakékoliv délky a jednotlivé plochy velikosti do 10 m2.
2. ČSN EN 13108-1 připouští pro ACO 11 pouze tl. 35 až 50 mm.
</t>
  </si>
  <si>
    <t>577155132</t>
  </si>
  <si>
    <t>Asfaltový beton vrstva ložní ACL 16 (ABH) s rozprostřením a zhutněním z modifikovaného asfaltu v pruhu šířky přes 1,5 do 3 m, po zhutnění tl. 60 mm</t>
  </si>
  <si>
    <t>-1861852115</t>
  </si>
  <si>
    <t xml:space="preserve">Poznámka k souboru cen:
1. Cenami 577 1.-50 lze oceňovat např. chodníky, úzké cesty a vjezdy v pruhu šířky do 1,5 m jakékoliv délky a jednotlivé plochy velikosti do 10 m2.
2. ČSN EN 13108-1 připouští pro ACL 16 pouze tl. 50 až 70 mm.
</t>
  </si>
  <si>
    <t>75+50*0,9</t>
  </si>
  <si>
    <t>23</t>
  </si>
  <si>
    <t>591211111</t>
  </si>
  <si>
    <t>Kladení dlažby z kostek s provedením lože do tl. 50 mm, s vyplněním spár, s dvojím beraněním a se smetením přebytečného materiálu na krajnici drobných z kamene, do lože z kameniva těženého</t>
  </si>
  <si>
    <t>1609367900</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</si>
  <si>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</si>
  <si>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24</t>
  </si>
  <si>
    <t>58381007</t>
  </si>
  <si>
    <t>kostka dlažební žula drobná 8/10</t>
  </si>
  <si>
    <t>774973157</t>
  </si>
  <si>
    <t>5*1,02 'Přepočtené koeficientem množství</t>
  </si>
  <si>
    <t>25</t>
  </si>
  <si>
    <t>-288036740</t>
  </si>
  <si>
    <t>3+2</t>
  </si>
  <si>
    <t>26</t>
  </si>
  <si>
    <t>59245018</t>
  </si>
  <si>
    <t>dlažba tvar obdélník betonová 200x100x60mm přírodní</t>
  </si>
  <si>
    <t>1681661503</t>
  </si>
  <si>
    <t>27</t>
  </si>
  <si>
    <t>-181582613</t>
  </si>
  <si>
    <t>Trubní vedení</t>
  </si>
  <si>
    <t>54</t>
  </si>
  <si>
    <t>817314111</t>
  </si>
  <si>
    <t>Montáž betonových útesů s hrdlem na potrubí betonovém a železobetonovém DN 150</t>
  </si>
  <si>
    <t>kus</t>
  </si>
  <si>
    <t>1691325053</t>
  </si>
  <si>
    <t xml:space="preserve">Poznámka k souboru cen:
1. V cenách jsou započteny i náklady na odsekání betonových trub na útesy a na vysekání otvorů v betonových nebo železobetonových troubách.
2. V cenách nejsou započteny náklady na:
a) obetonování útesů; tyto náklady se oceňují cenami souboru cen 899 62-11 Obetonování drenážního potrubí prostým betonem, katalogu 831-1 Hydromeliorace zemědělské, části A 01 tohoto katalogu,
b) dodání trouby pro útes; tyto náklady se oceňují ve specifikaci. Ztratné lze dohodnout ve výši 1 %.
</t>
  </si>
  <si>
    <t>50</t>
  </si>
  <si>
    <t>871315221</t>
  </si>
  <si>
    <t>Kanalizační potrubí z tvrdého PVC v otevřeném výkopu ve sklonu do 20 %, hladkého plnostěnného jednovrstvého, tuhost třídy SN 8 DN 160</t>
  </si>
  <si>
    <t>1155833538</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</si>
  <si>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</si>
  <si>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38</t>
  </si>
  <si>
    <t>895941111</t>
  </si>
  <si>
    <t>Zřízení vpusti kanalizační uliční z betonových dílců typ UV-50 normální</t>
  </si>
  <si>
    <t>CS ÚRS 2018 01</t>
  </si>
  <si>
    <t>-1166120112</t>
  </si>
  <si>
    <t>39</t>
  </si>
  <si>
    <t>59223854</t>
  </si>
  <si>
    <t>skruž betonová pro uliční vpusť s výtokovým otvorem PVC, 45x35x5 cm</t>
  </si>
  <si>
    <t>-1735792410</t>
  </si>
  <si>
    <t>40</t>
  </si>
  <si>
    <t>59223852</t>
  </si>
  <si>
    <t>dno betonové pro uliční vpusť s kalovou prohlubní 45x30x5 cm</t>
  </si>
  <si>
    <t>1373848338</t>
  </si>
  <si>
    <t>41</t>
  </si>
  <si>
    <t>59223862</t>
  </si>
  <si>
    <t>skruž betonová pro uliční vpusť středová 45 x 29,5 x 5 cm</t>
  </si>
  <si>
    <t>-1434806819</t>
  </si>
  <si>
    <t>42</t>
  </si>
  <si>
    <t>59223866</t>
  </si>
  <si>
    <t>skruž betonová pro uliční vpusť přechodová 45-27/29,5/5 cm</t>
  </si>
  <si>
    <t>524770632</t>
  </si>
  <si>
    <t>43</t>
  </si>
  <si>
    <t>59223864</t>
  </si>
  <si>
    <t>prstenec betonový pro uliční vpusť vyrovnávací 39 x 6 x 13 cm</t>
  </si>
  <si>
    <t>-746616842</t>
  </si>
  <si>
    <t>44</t>
  </si>
  <si>
    <t>899204112</t>
  </si>
  <si>
    <t>Osazení mříží litinových včetně rámů a košů na bahno pro třídu zatížení D400, E600</t>
  </si>
  <si>
    <t>-1087144254</t>
  </si>
  <si>
    <t>45</t>
  </si>
  <si>
    <t>55242323</t>
  </si>
  <si>
    <t>mříž D 400 - 300x500mm</t>
  </si>
  <si>
    <t>1268301954</t>
  </si>
  <si>
    <t>46</t>
  </si>
  <si>
    <t>59223874</t>
  </si>
  <si>
    <t>koš vysoký pro uliční vpusti, žárově zinkovaný plech,pro rám 500/300</t>
  </si>
  <si>
    <t>228882106</t>
  </si>
  <si>
    <t>914111111</t>
  </si>
  <si>
    <t>Montáž svislé dopravní značky základní velikosti do 1 m2 objímkami na sloupky nebo konzoly</t>
  </si>
  <si>
    <t>2111455288</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</si>
  <si>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</si>
  <si>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40445619</t>
  </si>
  <si>
    <t>zákazové, příkazové dopravní značky B1-B34, C1-15 500mm</t>
  </si>
  <si>
    <t>109259358</t>
  </si>
  <si>
    <t>31</t>
  </si>
  <si>
    <t>40445636</t>
  </si>
  <si>
    <t>informativní značky směrové IS12-IS14, IS15b 1000x500mm</t>
  </si>
  <si>
    <t>-779299043</t>
  </si>
  <si>
    <t>914511112</t>
  </si>
  <si>
    <t>Montáž sloupku dopravních značek délky do 3,5 m do hliníkové patky</t>
  </si>
  <si>
    <t>1549770865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</si>
  <si>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</si>
  <si>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40445225</t>
  </si>
  <si>
    <t>sloupek pro dopravní značku Zn D 60mm v 3,5m</t>
  </si>
  <si>
    <t>-7703625</t>
  </si>
  <si>
    <t>16</t>
  </si>
  <si>
    <t>40445240</t>
  </si>
  <si>
    <t>patka pro sloupek Al D 60mm</t>
  </si>
  <si>
    <t>-175949195</t>
  </si>
  <si>
    <t>40445256</t>
  </si>
  <si>
    <t>svorka upínací na sloupek dopravní značky D 60mm</t>
  </si>
  <si>
    <t>582295578</t>
  </si>
  <si>
    <t>40445253</t>
  </si>
  <si>
    <t>víčko plastové na sloupek D 60mm</t>
  </si>
  <si>
    <t>1898708291</t>
  </si>
  <si>
    <t>915211112</t>
  </si>
  <si>
    <t>Vodorovné dopravní značení stříkaným plastem dělící čára šířky 125 mm souvislá bílá retroreflexní</t>
  </si>
  <si>
    <t>343973212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</si>
  <si>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</si>
  <si>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915221112</t>
  </si>
  <si>
    <t>Vodorovné dopravní značení stříkaným plastem vodící čára bílá šířky 250 mm souvislá retroreflexní</t>
  </si>
  <si>
    <t>425493363</t>
  </si>
  <si>
    <t>915231112</t>
  </si>
  <si>
    <t>Vodorovné dopravní značení stříkaným plastem přechody pro chodce, šipky, symboly nápisy bílé retroreflexní</t>
  </si>
  <si>
    <t>2056919230</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</si>
  <si>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</si>
  <si>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</si>
  <si>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-324853831</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</si>
  <si>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</si>
  <si>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70*2+16</t>
  </si>
  <si>
    <t>-598268766</t>
  </si>
  <si>
    <t>156*0,1 'Přepočtené koeficientem množství</t>
  </si>
  <si>
    <t>32</t>
  </si>
  <si>
    <t>916241213</t>
  </si>
  <si>
    <t>Osazení obrubníku kamenného se zřízením lože, s vyplněním a zatřením spár cementovou maltou stojatého s boční opěrou z betonu prostého, do lože z betonu prostého</t>
  </si>
  <si>
    <t>922808223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</si>
  <si>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</si>
  <si>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12+7+4*0,8</t>
  </si>
  <si>
    <t>33</t>
  </si>
  <si>
    <t>58380005</t>
  </si>
  <si>
    <t>obrubník kamenný žulový přímý 200x250mm</t>
  </si>
  <si>
    <t>375251723</t>
  </si>
  <si>
    <t>34</t>
  </si>
  <si>
    <t>58380416</t>
  </si>
  <si>
    <t>obrubník kamenný žulový obloukový R 0,5-1m 200x250mm</t>
  </si>
  <si>
    <t>-257597031</t>
  </si>
  <si>
    <t>4*0,8</t>
  </si>
  <si>
    <t>35</t>
  </si>
  <si>
    <t>58380426</t>
  </si>
  <si>
    <t>obrubník kamenný žulový obloukový R 1-3m 200x250mm</t>
  </si>
  <si>
    <t>684575837</t>
  </si>
  <si>
    <t>28</t>
  </si>
  <si>
    <t>919112213</t>
  </si>
  <si>
    <t>Řezání dilatačních spár v živičném krytu vytvoření komůrky pro těsnící zálivku šířky 10 mm, hloubky 25 mm</t>
  </si>
  <si>
    <t>-35927485</t>
  </si>
  <si>
    <t xml:space="preserve">Poznámka k souboru cen:
1. V cenách jsou započteny i náklady na vyčištění spár po řezání.
</t>
  </si>
  <si>
    <t>30</t>
  </si>
  <si>
    <t>919121112</t>
  </si>
  <si>
    <t>Utěsnění dilatačních spár zálivkou za studena v cementobetonovém nebo živičném krytu včetně adhezního nátěru s těsnicím profilem pod zálivkou, pro komůrky šířky 10 mm, hloubky 25 mm</t>
  </si>
  <si>
    <t>561305523</t>
  </si>
  <si>
    <t xml:space="preserve">Poznámka k souboru cen:
1. V cenách jsou započteny i náklady na vyčištění spár před těsněním a zalitím a náklady na impregnaci, těsnění a zalití spár včetně dodání hmot.
</t>
  </si>
  <si>
    <t>29</t>
  </si>
  <si>
    <t>919735112</t>
  </si>
  <si>
    <t>Řezání stávajícího živičného krytu nebo podkladu hloubky přes 50 do 100 mm</t>
  </si>
  <si>
    <t>1326193389</t>
  </si>
  <si>
    <t xml:space="preserve">Poznámka k souboru cen:
1. V cenách jsou započteny i náklady na spotřebu vody.
</t>
  </si>
  <si>
    <t>49</t>
  </si>
  <si>
    <t>1053835030</t>
  </si>
  <si>
    <t>47</t>
  </si>
  <si>
    <t>-1621054138</t>
  </si>
  <si>
    <t>103 - STEZKA PRO PĚŠÍ A CYKLISTY</t>
  </si>
  <si>
    <t>116951201</t>
  </si>
  <si>
    <t>Úprava zemin vápnem nebo směsnými hydraulickými pojivy za účelem zlepšení mechanických vlastností a zpracovatelnosti, bez dodávky materiálu u hrubých terénních úprav, násypů a zásypů</t>
  </si>
  <si>
    <t>1611245089</t>
  </si>
  <si>
    <t xml:space="preserve">Poznámka k souboru cen:
1. Ceny jsou určeny pro hrubé terénní úpravy, paty násypů, násypy a zásypy kolem objektů prováděné v úrovni pod aktivní zónou (AZ), tj. v úrovni 0,5 m a nižší pod zemní konstrukční plání.
2. Úprava zemin v aktivní zóně se oceňuje cenami souboru cen 561 0.-1 Zřízení podkladu ze zeminy upravené hydraulickými pojivy katalogu 822-1 Komunikace pozemní a letiště.
3. V cenách nejsou započteny náklady dodání vápna, silničních hydraulických pojiv a cementu; tato dodávka se oceňuje ve specifikaci. Doporučené množství v procentech objemové hmotnosti zhutněné zeminy je 2-3 % vápna, 2-5 % hydraulických pojiv. Předpokládá se objemová hmotnost zeminy 1750 kg/m3.
4. Orientační hmotnost vápna nebo směsných hydraulických pojiv ma 1 m3 upravené zeminy včetně ztratného ve výši 1 %:
a) 1 % - 17,7 kg
b) 2 % - 35,4 kg
c) 3 % - 52,5 kg
d) 4 % - 70,7 kg
e) 5 % - 88,4 kg
5. Přesné množství pojiva je stanoveno inženýrsko-geologickým průzkumem nebo souborem ověřovacích laboratorních zkoušek v předstihu před zahájením prací (min. 40 dnů).
6. V cenách nejsou započteny náklady na:
a) výškovou úpravu pláně (rovnání), tyto se oceňují cenami souboru cen 181 *- . . Úprava pláně,
b) zhutnění pláně, tyto se oceňují cenami souboru cen 171 15-2- . . Zhutnění podloží pod násypy.
</t>
  </si>
  <si>
    <t>Poznámka k položce:
úprava směsí vápna a cementu v množství 5%</t>
  </si>
  <si>
    <t>2710*0,5</t>
  </si>
  <si>
    <t>58530170</t>
  </si>
  <si>
    <t>vápno nehašené CL 90-Q pro úpravu zemin standardní</t>
  </si>
  <si>
    <t>-1741944481</t>
  </si>
  <si>
    <t xml:space="preserve">Poznámka k položce:
vápno 1000kg/m3
</t>
  </si>
  <si>
    <t>2710*0,5*0,05*1,0</t>
  </si>
  <si>
    <t>58521130</t>
  </si>
  <si>
    <t>cement portlandský CEM I 42,5MPa</t>
  </si>
  <si>
    <t>1588772621</t>
  </si>
  <si>
    <t>Poznámka k položce:
cement 1200kg/m3</t>
  </si>
  <si>
    <t>2710*0,5*0,05*1,2</t>
  </si>
  <si>
    <t>121151124</t>
  </si>
  <si>
    <t>Sejmutí ornice strojně při souvislé ploše přes 500 m2, tl. vrstvy přes 200 do 250 mm</t>
  </si>
  <si>
    <t>560867029</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</si>
  <si>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</si>
  <si>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Poznámka k položce:
dle pedologického průzkumu 815 m3</t>
  </si>
  <si>
    <t>815/0,2</t>
  </si>
  <si>
    <t>122251104</t>
  </si>
  <si>
    <t>Odkopávky a prokopávky nezapažené strojně v hornině třídy těžitelnosti I skupiny 3 přes 100 do 500 m3</t>
  </si>
  <si>
    <t>1356576388</t>
  </si>
  <si>
    <t>(2325+385)*0,32-815</t>
  </si>
  <si>
    <t>162306112</t>
  </si>
  <si>
    <t>Vodorovné přemístění výkopku bez naložení, avšak se složením zemin schopných zúrodnění, na vzdálenost přes 500 do 1000 m</t>
  </si>
  <si>
    <t>-1946240111</t>
  </si>
  <si>
    <t xml:space="preserve">Poznámka k souboru cen:
1. V cenách jsou započteny i náklady na:
a) shrnutí výkopku ve výkopišti a hrubé rozhrnutí v násypišti,
b) udržování sjízdnosti cest uvnitř násypiště i výkopiště, pokud vrcholky nerovností nejsou vyšší než +- 0,5 m,
c) příplatky za jízdu v terénu uvnitř výkopiště i násypiště.
2. V cenách nejsou započteny náklady na příplatky za jízdu v terénu mimo výkopiště a násypiště.
</t>
  </si>
  <si>
    <t>781749238</t>
  </si>
  <si>
    <t>-498646644</t>
  </si>
  <si>
    <t>2325+385</t>
  </si>
  <si>
    <t>181351114</t>
  </si>
  <si>
    <t>Rozprostření a urovnání ornice v rovině nebo ve svahu sklonu do 1:5 strojně při souvislé ploše přes 500 m2, tl. vrstvy přes 200 do 250 mm</t>
  </si>
  <si>
    <t>-1214275263</t>
  </si>
  <si>
    <t>-2093118120</t>
  </si>
  <si>
    <t>1813840864</t>
  </si>
  <si>
    <t>770*0,015 'Přepočtené koeficientem množství</t>
  </si>
  <si>
    <t>-592705097</t>
  </si>
  <si>
    <t>-1382025664</t>
  </si>
  <si>
    <t>775*0,4*0,1</t>
  </si>
  <si>
    <t>564861111</t>
  </si>
  <si>
    <t>Podklad ze štěrkodrti ŠD s rozprostřením a zhutněním, po zhutnění tl. 200 mm</t>
  </si>
  <si>
    <t>-292875453</t>
  </si>
  <si>
    <t>2325*1,17 'Přepočtené koeficientem množství</t>
  </si>
  <si>
    <t>569941132</t>
  </si>
  <si>
    <t>Zpevnění krajnic nebo komunikací pro pěší s rozprostřením a zhutněním, po zhutnění asfaltovým recyklátem tl. 120 mm</t>
  </si>
  <si>
    <t>-744499586</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</si>
  <si>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</si>
  <si>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573231107</t>
  </si>
  <si>
    <t>Postřik spojovací PS bez posypu kamenivem ze silniční emulze, v množství 0,40 kg/m2</t>
  </si>
  <si>
    <t>-1012506783</t>
  </si>
  <si>
    <t>2323*1,05 'Přepočtené koeficientem množství</t>
  </si>
  <si>
    <t>577133111</t>
  </si>
  <si>
    <t>Asfaltový beton vrstva obrusná ACO 8 (ABJ) s rozprostřením a se zhutněním z nemodifikovaného asfaltu v pruhu šířky do 3 m, po zhutnění tl. 40 mm</t>
  </si>
  <si>
    <t>1561786932</t>
  </si>
  <si>
    <t>577175112</t>
  </si>
  <si>
    <t>Asfaltový beton vrstva ložní ACL 16 (ABH) s rozprostřením a zhutněním z nemodifikovaného asfaltu v pruhu šířky do 3 m, po zhutnění tl. 80 mm</t>
  </si>
  <si>
    <t>-1491997292</t>
  </si>
  <si>
    <t>2325*1,05 'Přepočtené koeficientem množství</t>
  </si>
  <si>
    <t>899623151</t>
  </si>
  <si>
    <t>Obetonování potrubí nebo zdiva stok betonem prostým v otevřeném výkopu, beton tř. C 16/20</t>
  </si>
  <si>
    <t>1654751016</t>
  </si>
  <si>
    <t xml:space="preserve">Poznámka k souboru cen:
1. Obetonování zdiva stok ve štole se oceňuje cenami souboru cen 359 31-02 Výplň za rubem cihelného zdiva stok části A 03 tohoto katalogu.
</t>
  </si>
  <si>
    <t>912211111</t>
  </si>
  <si>
    <t>Montáž směrového sloupku plastového s odrazkou prostým uložením bez betonového základu silničního</t>
  </si>
  <si>
    <t>1105665630</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</si>
  <si>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</si>
  <si>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Poznámka k položce:
zvýraznění přejezdu pro zemědělskou techniku</t>
  </si>
  <si>
    <t>40445158</t>
  </si>
  <si>
    <t>sloupek směrový silniční plastový červený 1,2m</t>
  </si>
  <si>
    <t>954208394</t>
  </si>
  <si>
    <t>-1763667735</t>
  </si>
  <si>
    <t>756345103</t>
  </si>
  <si>
    <t>-1495296423</t>
  </si>
  <si>
    <t>-1710004726</t>
  </si>
  <si>
    <t>-84388920</t>
  </si>
  <si>
    <t>172749436</t>
  </si>
  <si>
    <t>-1304894983</t>
  </si>
  <si>
    <t>4*2 'Přepočtené koeficientem množství</t>
  </si>
  <si>
    <t>919441211</t>
  </si>
  <si>
    <t>Čelo propustku včetně římsy ze zdiva z lomového kamene, pro propustek z trub DN 300 až 500 mm</t>
  </si>
  <si>
    <t>-358995658</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</si>
  <si>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</si>
  <si>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919521120</t>
  </si>
  <si>
    <t>Zřízení silničního propustku z trub betonových nebo železobetonových DN 400 mm</t>
  </si>
  <si>
    <t>-1803361837</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</si>
  <si>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</si>
  <si>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59222022</t>
  </si>
  <si>
    <t>trouba ŽB hrdlová DN 400</t>
  </si>
  <si>
    <t>1751659185</t>
  </si>
  <si>
    <t>1996896682</t>
  </si>
  <si>
    <t>301 - CHRÁNIČKA PRO KANALIZACI</t>
  </si>
  <si>
    <t>Klatovy</t>
  </si>
  <si>
    <t>00255661</t>
  </si>
  <si>
    <t>CZ00255661</t>
  </si>
  <si>
    <t>25532100</t>
  </si>
  <si>
    <t>Šumavské vodovody a kanalizace a.s.</t>
  </si>
  <si>
    <t>CZ25532100</t>
  </si>
  <si>
    <t>119001402</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</si>
  <si>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přes 200 do 500 mm</t>
  </si>
  <si>
    <t>CS ÚRS 2019 01</t>
  </si>
  <si>
    <t>-136989785</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</si>
  <si>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</si>
  <si>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"jižní okr. řad DN400"1</t>
  </si>
  <si>
    <t>119001403</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</si>
  <si>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přes 500 do 700 mm</t>
  </si>
  <si>
    <t>1098206396</t>
  </si>
  <si>
    <t>"skupinový vodovod DN600"1</t>
  </si>
  <si>
    <t>119001411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</si>
  <si>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t>
  </si>
  <si>
    <t>-1827159340</t>
  </si>
  <si>
    <t>"dešť. kanalizace"1*1,0</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</si>
  <si>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</si>
  <si>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</si>
  <si>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988068844</t>
  </si>
  <si>
    <t>75+3+1*1,0</t>
  </si>
  <si>
    <t>120001101</t>
  </si>
  <si>
    <t>Příplatek k cenám vykopávek za ztížení vykopávky v blízkosti inženýrských sítí nebo výbušnin v horninách jakékoliv třídy</t>
  </si>
  <si>
    <t>-611436359</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</si>
  <si>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</si>
  <si>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1*1,4*1,0+1*1,6*1</t>
  </si>
  <si>
    <t>1*1,2*1,0</t>
  </si>
  <si>
    <t>79*1,0*1,0</t>
  </si>
  <si>
    <t>131201101.1</t>
  </si>
  <si>
    <t>Sondy pro určení polohy skupinového vodovod DN600 a jižního okružního řadu DN400. Hloubení nezapažených jam a zářezů s urovnáním dna do předepsaného profilu a spádu v hornině tř. 3 do 100 m3</t>
  </si>
  <si>
    <t>-317937964</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</si>
  <si>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</si>
  <si>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"předpoklad 4 ks sond" 4*3*3*2,5</t>
  </si>
  <si>
    <t>132201203</t>
  </si>
  <si>
    <t>Hloubení zapažených i nezapažených rýh šířky přes 600 do 2 000 mm s urovnáním dna do předepsaného profilu a spádu v hornině tř. 3 přes 1 000 do 5 000 m3</t>
  </si>
  <si>
    <t>131259768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</si>
  <si>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</si>
  <si>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(820-12-3,2*2-1,6)*1*1,9</t>
  </si>
  <si>
    <t>"rozšíření na šachty"2,6*3,2*(3,6+3+3)</t>
  </si>
  <si>
    <t>"startovací jámy"2*5*1*2,4</t>
  </si>
  <si>
    <t>Součet</t>
  </si>
  <si>
    <t>"50% 3.tř." 0,5*1623,872</t>
  </si>
  <si>
    <t>132201209</t>
  </si>
  <si>
    <t>Hloubení zapažených i nezapažených rýh šířky přes 600 do 2 000 mm s urovnáním dna do předepsaného profilu a spádu v hornině tř. 3 Příplatek k cenám za lepivost horniny tř. 3</t>
  </si>
  <si>
    <t>1726588601</t>
  </si>
  <si>
    <t>0,3*811,936</t>
  </si>
  <si>
    <t>132301203</t>
  </si>
  <si>
    <t>Hloubení zapažených i nezapažených rýh šířky přes 600 do 2 000 mm s urovnáním dna do předepsaného profilu a spádu v hornině tř. 4 přes 1 000 do 5 000 m3</t>
  </si>
  <si>
    <t>-1878039486</t>
  </si>
  <si>
    <t>"50% 4.tř." 0,5*1623,872</t>
  </si>
  <si>
    <t>132301209</t>
  </si>
  <si>
    <t>Hloubení zapažených i nezapažených rýh šířky přes 600 do 2 000 mm s urovnáním dna do předepsaného profilu a spádu v hornině tř. 4 Příplatek k cenám za lepivost horniny tř. 4</t>
  </si>
  <si>
    <t>515033892</t>
  </si>
  <si>
    <t>141721113</t>
  </si>
  <si>
    <t>Řízený zemní protlak v hornině tř. 1 až 4, včetně protlačení trub v hloubce do 6 m vnějšího průměru vrtu přes 90 do 110 mm</t>
  </si>
  <si>
    <t>-1744196161</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</si>
  <si>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</si>
  <si>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151101101</t>
  </si>
  <si>
    <t>Zřízení pažení a rozepření stěn rýh pro podzemní vedení pro všechny šířky rýhy příložné pro jakoukoliv mezerovitost, hloubky do 2 m</t>
  </si>
  <si>
    <t>-2006814647</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</si>
  <si>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</si>
  <si>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(820-12)*2*1,9</t>
  </si>
  <si>
    <t>151101111</t>
  </si>
  <si>
    <t>Odstranění pažení a rozepření stěn rýh pro podzemní vedení s uložením materiálu na vzdálenost do 3 m od kraje výkopu příložné, hloubky do 2 m</t>
  </si>
  <si>
    <t>1363872691</t>
  </si>
  <si>
    <t>3070,4</t>
  </si>
  <si>
    <t>161101101</t>
  </si>
  <si>
    <t>Svislé přemístění výkopku bez naložení do dopravní nádoby avšak s vyprázdněním dopravní nádoby na hromadu nebo do dopravního prostředku z horniny tř. 1 až 4, při hloubce výkopu přes 1 do 2,5 m</t>
  </si>
  <si>
    <t>-636561837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</si>
  <si>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</si>
  <si>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"50% objemu rýhy"811,936</t>
  </si>
  <si>
    <t>171201211R</t>
  </si>
  <si>
    <t>Vodorovné přemístění výkopku nebo sypaniny po suchu na obvyklém dopravním prostředku a jeho likvidace v souladu se zákonem 185/2001 Sb., vč. poplatku za likvidaci</t>
  </si>
  <si>
    <t>-796596496</t>
  </si>
  <si>
    <t xml:space="preserve">Poznámka k souboru cen:
1. Ceny uvedené v souboru cen lze po dohodě upravit podle místních podmínek.
</t>
  </si>
  <si>
    <t>přebytečný výkopek na skládku:</t>
  </si>
  <si>
    <t>"výkop" 2*811,936</t>
  </si>
  <si>
    <t>"- zásyp" -1190,358</t>
  </si>
  <si>
    <t>433,514*1,8</t>
  </si>
  <si>
    <t>174101101</t>
  </si>
  <si>
    <t>Zásyp sypaninou z jakékoliv horniny s uložením výkopku ve vrstvách se zhutněním jam, šachet, rýh nebo kolem objektů v těchto vykopávkách</t>
  </si>
  <si>
    <t>-782760109</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</si>
  <si>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</si>
  <si>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"-lože"-(2,925+80,41+1,898)</t>
  </si>
  <si>
    <t>"-obsyp"-329,681</t>
  </si>
  <si>
    <t>"-šachty"-(2*1,4*2,0*3+1*0,5*3,6)</t>
  </si>
  <si>
    <t>175151101</t>
  </si>
  <si>
    <t>Obsypání potrubí strojně sypaninou z vhodných hornin tř. 1 až 4 nebo materiálem připraveným podél výkopu ve vzdálenosti do 3 m od jeho kraje, pro jakoukoliv hloubku výkopu a míru zhutnění bez prohození sypaniny</t>
  </si>
  <si>
    <t>1056271085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</si>
  <si>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</si>
  <si>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(820-12-2*1,7-0,5)*1*0,41</t>
  </si>
  <si>
    <t>583313450</t>
  </si>
  <si>
    <t>kamenivo těžené drobné frakce 0/4</t>
  </si>
  <si>
    <t>1557224854</t>
  </si>
  <si>
    <t>(820-12-2*1,7-0,5)*1*0,41*2,05</t>
  </si>
  <si>
    <t>451541111</t>
  </si>
  <si>
    <t>Lože pod potrubí, stoky a drobné objekty v otevřeném výkopu ze štěrkodrtě 0-63 mm</t>
  </si>
  <si>
    <t>444304184</t>
  </si>
  <si>
    <t xml:space="preserve">Poznámka k souboru cen:
1. Ceny -1111 a -1192 lze použít i pro zřízení sběrných vrstev nad drenážními trubkami.
2. V cenách -5111 a -1192 jsou započteny i náklady na prohození výkopku získaného při zemních pracích.
</t>
  </si>
  <si>
    <t>"Š1" 2,0*2,0*0,15</t>
  </si>
  <si>
    <t>"Š2, Š3"2* 2,5*3,1*0,15</t>
  </si>
  <si>
    <t>451572111R</t>
  </si>
  <si>
    <t>Lože pod potrubí, stoky a drobné objekty v otevřeném výkopu z kameniva drobného těženého 0 až 4 mm</t>
  </si>
  <si>
    <t>1402480804</t>
  </si>
  <si>
    <t>(820-12-2*1,7-0,5)*1*0,1</t>
  </si>
  <si>
    <t>452112111</t>
  </si>
  <si>
    <t>Osazení betonových dílců prstenců nebo rámů pod poklopy a mříže, výšky do 100 mm</t>
  </si>
  <si>
    <t>993251773</t>
  </si>
  <si>
    <t xml:space="preserve">Poznámka k souboru cen:
1. V cenách nejsou započteny náklady na dodávku betonových výrobků; tyto se oceňují ve specifikaci.
</t>
  </si>
  <si>
    <t>59224013</t>
  </si>
  <si>
    <t>prstenec šachtový vyrovnávací betonový 625x100x100mm</t>
  </si>
  <si>
    <t>-1439850791</t>
  </si>
  <si>
    <t>452311131</t>
  </si>
  <si>
    <t>Podkladní a zajišťovací konstrukce z betonu prostého v otevřeném výkopu desky pod potrubí, stoky a drobné objekty z betonu tř. C 12/15</t>
  </si>
  <si>
    <t>-46487608</t>
  </si>
  <si>
    <t xml:space="preserve">Poznámka k souboru cen:
1. Ceny -1121 až -1181 a -1192 lze použít i pro ochrannou vrstvu pod železobetonové konstrukce.
2. Ceny -2121 až -2181 a -2192 jsou určeny pro jakékoliv úkosy sedel.
</t>
  </si>
  <si>
    <t>"Š1" 1,5*1,5*0,15</t>
  </si>
  <si>
    <t>"Š2, Š3"2* 2,0*2,6*0,15</t>
  </si>
  <si>
    <t>871171211</t>
  </si>
  <si>
    <t>Montáž vodovodního potrubí z plastů v otevřeném výkopu z polyetylenu PE 100 svařovaných elektrotvarovkou SDR 11/PN16 D 40 x 3,7 mm</t>
  </si>
  <si>
    <t>-1890827580</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</si>
  <si>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</si>
  <si>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28613111.1</t>
  </si>
  <si>
    <t>potrubí HDPE 40/33</t>
  </si>
  <si>
    <t>-87803792</t>
  </si>
  <si>
    <t>820*1,015</t>
  </si>
  <si>
    <t>871251211</t>
  </si>
  <si>
    <t>Montáž vodovodního potrubí z plastů v otevřeném výkopu z polyetylenu PE 100 svařovaných elektrotvarovkou SDR 11/PN16 D 110 x 10,0 mm</t>
  </si>
  <si>
    <t>1179082061</t>
  </si>
  <si>
    <t>820+2</t>
  </si>
  <si>
    <t>28613601</t>
  </si>
  <si>
    <t>potrubí dvouvrstvé PE100 s 10% signalizační vrstvou SDR 11 110x10,0 dl 12m</t>
  </si>
  <si>
    <t>1338607152</t>
  </si>
  <si>
    <t>822*1,015</t>
  </si>
  <si>
    <t>877261101</t>
  </si>
  <si>
    <t>Montáž tvarovek na vodovodním plastovém potrubí z polyetylenu PE 100 elektrotvarovek SDR 11/PN16 spojek, oblouků nebo redukcí d 110</t>
  </si>
  <si>
    <t>2028942096</t>
  </si>
  <si>
    <t xml:space="preserve">Poznámka k souboru cen:
1. V cenách montáže tvarovek nejsou započteny náklady na dodání tvarovek. Tyto náklady se oceňují ve specifikaci.
</t>
  </si>
  <si>
    <t>28615975</t>
  </si>
  <si>
    <t>elektrospojka SDR 11 PE 100 PN 16 D 110mm</t>
  </si>
  <si>
    <t>232625780</t>
  </si>
  <si>
    <t>69+(1+1+6)*2</t>
  </si>
  <si>
    <t>28614588</t>
  </si>
  <si>
    <t>elektrozáslepka SDR 11 PE 100 PN 16 D 110mm KIT</t>
  </si>
  <si>
    <t>1311512216</t>
  </si>
  <si>
    <t>28614949</t>
  </si>
  <si>
    <t>elektrokoleno 45° PE 100 PN 16 D 110mm</t>
  </si>
  <si>
    <t>-1519535238</t>
  </si>
  <si>
    <t>28614937</t>
  </si>
  <si>
    <t>elektrokoleno 90° PE 100 PN 16 D 110mm</t>
  </si>
  <si>
    <t>165649067</t>
  </si>
  <si>
    <t>28614898.1</t>
  </si>
  <si>
    <t>oblouk 30° SDR 11 PE 100 RC PN 16 D 110mm</t>
  </si>
  <si>
    <t>585357631</t>
  </si>
  <si>
    <t>28614898.2</t>
  </si>
  <si>
    <t>oblouk 22° SDR 11 PE 100 RC PN 16 D 110mm</t>
  </si>
  <si>
    <t>-8393809</t>
  </si>
  <si>
    <t>28614898.3</t>
  </si>
  <si>
    <t>oblouk 11° SDR 11 PE 100 RC PN 16 D 110mm</t>
  </si>
  <si>
    <t>1727193063</t>
  </si>
  <si>
    <t>892271111</t>
  </si>
  <si>
    <t>Tlakové zkoušky vodou na potrubí DN 100 nebo 125</t>
  </si>
  <si>
    <t>-1541573526</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</si>
  <si>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</si>
  <si>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892372111</t>
  </si>
  <si>
    <t>Tlakové zkoušky vodou zabezpečení konců potrubí při tlakových zkouškách DN do 300</t>
  </si>
  <si>
    <t>807581681</t>
  </si>
  <si>
    <t>894118001</t>
  </si>
  <si>
    <t>Šachty kanalizační zděné Příplatek k cenám za každých dalších 0,60 m výšky vstupu</t>
  </si>
  <si>
    <t>-1162447996</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</si>
  <si>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</si>
  <si>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894411231</t>
  </si>
  <si>
    <t>Zřízení šachet kanalizačních z betonových dílců výšky vstupu do 1,50 m s obložením dna kameninou nebo kanalizačními cihlami, na potrubí DN přes 300 do 400</t>
  </si>
  <si>
    <t>-942574235</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</si>
  <si>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</si>
  <si>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"příloha č.6"1</t>
  </si>
  <si>
    <t>59224161</t>
  </si>
  <si>
    <t>skruž kanalizační s ocelovými stupadly 100 x 50 x 12 cm</t>
  </si>
  <si>
    <t>374264839</t>
  </si>
  <si>
    <t>59224162</t>
  </si>
  <si>
    <t>skruž kanalizační s ocelovými stupadly 100 x 100 x 12 cm</t>
  </si>
  <si>
    <t>2037434843</t>
  </si>
  <si>
    <t>59224168.1</t>
  </si>
  <si>
    <t>skruž betonová přechodová 62,5/100x60x12 cm, stupadla poplastovaná kapsová</t>
  </si>
  <si>
    <t>-1679500936</t>
  </si>
  <si>
    <t>59224038.1</t>
  </si>
  <si>
    <t>dno betonové šachtové DN1000 mm pro hlavní potrubí DN 400 a boční nátok DN100, žlab DN400 a DN200 obložený čedičem a betonová nástupnice, sv. výška dna 80 cm, vč. šachtových vložek na kameninu DN 400</t>
  </si>
  <si>
    <t>-1966951326</t>
  </si>
  <si>
    <t>59224348</t>
  </si>
  <si>
    <t>těsnění elastomerové pro spojení šachetních dílů DN 1000</t>
  </si>
  <si>
    <t>96244431</t>
  </si>
  <si>
    <t>894412411</t>
  </si>
  <si>
    <t>Osazení železobetonových dílců pro šachty skruží přechodových</t>
  </si>
  <si>
    <t>-942637508</t>
  </si>
  <si>
    <t xml:space="preserve">Poznámka k souboru cen:
1. V cenách nejsou započteny náklady na dodání železobetonových dílců; dodání těchto dílců se oceňuje ve specifikaci.
</t>
  </si>
  <si>
    <t>59224056.1</t>
  </si>
  <si>
    <t>kónus pro kanalizační šachty s kapsovým stupadlem 100/62,5 x 67 x 12 cm</t>
  </si>
  <si>
    <t>-596655147</t>
  </si>
  <si>
    <t>"Š2, Š3"2</t>
  </si>
  <si>
    <t>-1035376262</t>
  </si>
  <si>
    <t>894414111</t>
  </si>
  <si>
    <t>Osazení železobetonových dílců pro šachty skruží základových (dno)</t>
  </si>
  <si>
    <t>612772879</t>
  </si>
  <si>
    <t>PFB.312298AT3.1</t>
  </si>
  <si>
    <t>Dno výšky 1930 mm 200/140/15 cm, poplastovaná stupadla, světlá výška 1800 mm</t>
  </si>
  <si>
    <t>193806228</t>
  </si>
  <si>
    <t>894414211</t>
  </si>
  <si>
    <t>Osazení železobetonových dílců pro šachty desek zákrytových</t>
  </si>
  <si>
    <t>-1223615265</t>
  </si>
  <si>
    <t>PFB.3120866.1</t>
  </si>
  <si>
    <t>Zákrytová deska na pravoúhlou šachtu 200/140/20 cm, vstupní otvor pro konus DN1000, vč. těsnění</t>
  </si>
  <si>
    <t>54642370</t>
  </si>
  <si>
    <t>899304111</t>
  </si>
  <si>
    <t>Osazení poklopů železobetonových včetně rámů jakékoliv hmotnosti</t>
  </si>
  <si>
    <t>-1621073903</t>
  </si>
  <si>
    <t xml:space="preserve">Poznámka k souboru cen:
1. V cenách nejsou započteny náklady na dodání železobetonových poklopů; poklopy včetně rámů se oceňují ve specifikaci.
</t>
  </si>
  <si>
    <t>KSI.KDA83B</t>
  </si>
  <si>
    <t>Kanalizační Poklop Europa 8, rám betonolitinový v.160mm,s vybráním pro lapač, D 400 bez odvětrání, bez čepu</t>
  </si>
  <si>
    <t>1068935884</t>
  </si>
  <si>
    <t>899721111R</t>
  </si>
  <si>
    <t>Signalizační vodič na potrubí zelenožlutý CYY 10 mm2</t>
  </si>
  <si>
    <t>1630350422</t>
  </si>
  <si>
    <t>(820+(2)*2)*1,01</t>
  </si>
  <si>
    <t>899722113</t>
  </si>
  <si>
    <t>Krytí potrubí z plastů výstražnou fólií z PVC šířky 34cm</t>
  </si>
  <si>
    <t>2022123478</t>
  </si>
  <si>
    <t>820*1,01</t>
  </si>
  <si>
    <t>1385ATYP.1</t>
  </si>
  <si>
    <t xml:space="preserve">Napojení na stávající potrubí DN400 </t>
  </si>
  <si>
    <t>ks</t>
  </si>
  <si>
    <t>-155095149</t>
  </si>
  <si>
    <t>"KT400"2</t>
  </si>
  <si>
    <t>57</t>
  </si>
  <si>
    <t>59710884</t>
  </si>
  <si>
    <t>trouba kameninová glazovaná zkrácená bez hrdla DN 400mm L 60(75)cm třída 160 spojovací systém C</t>
  </si>
  <si>
    <t>-1953958561</t>
  </si>
  <si>
    <t>58</t>
  </si>
  <si>
    <t>59713321</t>
  </si>
  <si>
    <t>manžeta převlečná pro vysoké zatížení DN 400 průměr 480-510 š 190mm tř. 200</t>
  </si>
  <si>
    <t>895188678</t>
  </si>
  <si>
    <t>971100041R</t>
  </si>
  <si>
    <t>Bourání otvoru ve zdech ŽB tl.15 cm</t>
  </si>
  <si>
    <t>-614678077</t>
  </si>
  <si>
    <t>"Š1"0,09*0,09*3,14</t>
  </si>
  <si>
    <t>"Š2, Š3"4*(0,09*0,09+0,03*0,03)*3,14</t>
  </si>
  <si>
    <t>1385ATYPDISA1</t>
  </si>
  <si>
    <t>Prostupové těsnění InnerLinks IL 360 S</t>
  </si>
  <si>
    <t>366125509</t>
  </si>
  <si>
    <t>"Š1"8</t>
  </si>
  <si>
    <t>"Š2, Š3"4*8</t>
  </si>
  <si>
    <t>61</t>
  </si>
  <si>
    <t>1385ATYPDISA2</t>
  </si>
  <si>
    <t>Prostupové těsnění InnerLinks IL 100 BS</t>
  </si>
  <si>
    <t>897179571</t>
  </si>
  <si>
    <t>"Š2, Š3"4*5</t>
  </si>
  <si>
    <t>62</t>
  </si>
  <si>
    <t>998276101</t>
  </si>
  <si>
    <t>Přesun hmot pro trubní vedení hloubené z trub z plastických hmot nebo sklolaminátových pro vodovody nebo kanalizace v otevřeném výkopu dopravní vzdálenost do 15 m</t>
  </si>
  <si>
    <t>1944332277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</si>
  <si>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</si>
  <si>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301 - VRN-KANALIZACE - VEDLEJŠÍ ROZPOČTOVÉ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</si>
  <si>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</si>
  <si>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</si>
  <si>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</si>
  <si>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</si>
  <si>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</si>
  <si>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VRN</t>
  </si>
  <si>
    <t>Vedlejší rozpočtové náklady</t>
  </si>
  <si>
    <t>VRN1</t>
  </si>
  <si>
    <t>Průzkumné, geodetické a projektové práce</t>
  </si>
  <si>
    <t>011002000</t>
  </si>
  <si>
    <t>Průzkumné práce</t>
  </si>
  <si>
    <t>…</t>
  </si>
  <si>
    <t>1024</t>
  </si>
  <si>
    <t>779287615</t>
  </si>
  <si>
    <t>pasportizace a fotodokumentace stávajících objektů před zahájením stavby</t>
  </si>
  <si>
    <t>011314000</t>
  </si>
  <si>
    <t>Archeologický dohled</t>
  </si>
  <si>
    <t>-224049302</t>
  </si>
  <si>
    <t>012002000</t>
  </si>
  <si>
    <t>Geodetické práce</t>
  </si>
  <si>
    <t>-1039132030</t>
  </si>
  <si>
    <t>vytyčení prostorové polohy SO, hranic pozemků</t>
  </si>
  <si>
    <t>geodetické práce během výstavby</t>
  </si>
  <si>
    <t>013254000</t>
  </si>
  <si>
    <t>Dokumentace skutečného provedení stavby</t>
  </si>
  <si>
    <t>-2137844597</t>
  </si>
  <si>
    <t>geodetické práce skutečného provedení stavby</t>
  </si>
  <si>
    <t>dokumentace skutečného provedení stavby</t>
  </si>
  <si>
    <t>VRN2</t>
  </si>
  <si>
    <t>Příprava staveniště</t>
  </si>
  <si>
    <t>020001000</t>
  </si>
  <si>
    <t>490105104</t>
  </si>
  <si>
    <t>vytyčení inž. sítí</t>
  </si>
  <si>
    <t>ruční kopání sond</t>
  </si>
  <si>
    <t>zpětné předání sítí jejich správcům</t>
  </si>
  <si>
    <t>VRN3</t>
  </si>
  <si>
    <t>Zařízení staveniště</t>
  </si>
  <si>
    <t>030001000</t>
  </si>
  <si>
    <t>-1219756869</t>
  </si>
  <si>
    <t>zřízení, provoz a zrušení Zařízení staveniště</t>
  </si>
  <si>
    <t>034403000</t>
  </si>
  <si>
    <t>Dopravní značení na staveništi</t>
  </si>
  <si>
    <t>2077661566</t>
  </si>
  <si>
    <t>stanovení dopravního značení</t>
  </si>
  <si>
    <t>zajištění zvláštního užívání komunikace a veřejného prostranství</t>
  </si>
  <si>
    <t>dopravní značení během stavby, zábrany</t>
  </si>
  <si>
    <t>výstražné značení, dočasné lávky, osvětlené výkopů</t>
  </si>
  <si>
    <t>VRN4</t>
  </si>
  <si>
    <t>Inženýrská činnost</t>
  </si>
  <si>
    <t>040001000</t>
  </si>
  <si>
    <t>-1053316595</t>
  </si>
  <si>
    <t>043002000</t>
  </si>
  <si>
    <t>Zkoušky a ostatní měření, revize</t>
  </si>
  <si>
    <t>-79796092</t>
  </si>
  <si>
    <t>zkoušky a měření - hutnící, kamerové ...</t>
  </si>
  <si>
    <t>045203000</t>
  </si>
  <si>
    <t>Kompletační činnost</t>
  </si>
  <si>
    <t>-1222574611</t>
  </si>
  <si>
    <t>kompletační a koordinační činnost</t>
  </si>
  <si>
    <t>401 - VEŘEJNÉ OSVĚTLENÍ</t>
  </si>
  <si>
    <t>montáž a kompletace stožárů a svítidel vč. mechanizace</t>
  </si>
  <si>
    <t>KS</t>
  </si>
  <si>
    <t>úprava pouzder pro zaústění kabelu</t>
  </si>
  <si>
    <t>PECA70A</t>
  </si>
  <si>
    <t>ROZBOURANI BETONOVEHO ZAKLADU</t>
  </si>
  <si>
    <t>M3</t>
  </si>
  <si>
    <t>PCEA19A</t>
  </si>
  <si>
    <t>KABEL 1-AYKY-J 4X16MM2,VOLNE ULOZENY</t>
  </si>
  <si>
    <t>PCHA40A</t>
  </si>
  <si>
    <t>PRIPL.NA ZATAH. KABELU V OCHRANNE TRUBCE</t>
  </si>
  <si>
    <t>zřízení betonových límců stožárů</t>
  </si>
  <si>
    <t>vytyčení podzemních zařízení</t>
  </si>
  <si>
    <t>CCAA17</t>
  </si>
  <si>
    <t>kabel CYKY-J 4x10</t>
  </si>
  <si>
    <t>PCIA01A</t>
  </si>
  <si>
    <t>UKONC.-ZAP.VOD.DO 2,5MM2 SVORK.V ROZVAD.</t>
  </si>
  <si>
    <t>PCIA03A</t>
  </si>
  <si>
    <t>UKONC.-ZAP.VOD.DO 16 MM2 SVORK.V ROZVAD.</t>
  </si>
  <si>
    <t>PEBA12A</t>
  </si>
  <si>
    <t>ZAHOZ JAMY PRO SLOUP, KOTVU RUCNE TR.3</t>
  </si>
  <si>
    <t>SR 481/721/E27</t>
  </si>
  <si>
    <t>Stožárová rozvodnice SR 481/721 /E27 UN</t>
  </si>
  <si>
    <t>Poznámka k položce:
VAMOS LIGHT s.r.o fulnek</t>
  </si>
  <si>
    <t>1000001220</t>
  </si>
  <si>
    <t>DRAT FEZN PRUM.10MM ZEMNICI(BAL.50KG)</t>
  </si>
  <si>
    <t>KG</t>
  </si>
  <si>
    <t>PELA41A</t>
  </si>
  <si>
    <t>TRUBKA KORUG. PE KORUFLEX 75/61 OHEBNA</t>
  </si>
  <si>
    <t>1000173990</t>
  </si>
  <si>
    <t>TRUBKA KORUG.OHEBNA KORUFL. 75 CERNA 50M</t>
  </si>
  <si>
    <t>10028287201.1</t>
  </si>
  <si>
    <t>VYLOZNIK SK 1-1500 Z</t>
  </si>
  <si>
    <t>10000896510</t>
  </si>
  <si>
    <t>svítidlo LED 75 W</t>
  </si>
  <si>
    <t>Poznámka k položce:
s elektronickým předřadníkem, 4000K</t>
  </si>
  <si>
    <t>10002603990</t>
  </si>
  <si>
    <t>STOZAR BEZPATICOVY 8 m 159/133/89</t>
  </si>
  <si>
    <t>Poznámka k položce:
133/89/60 Z</t>
  </si>
  <si>
    <t>Č1000260400</t>
  </si>
  <si>
    <t>STOZAR SADOVY BEZPAT. 6M - K 6</t>
  </si>
  <si>
    <t>10000896510.1</t>
  </si>
  <si>
    <t>svítidlo 35W, 4000K</t>
  </si>
  <si>
    <t>Poznámka k položce:
S ELEKTRONICKÝM PŘEDŘADNÍKEM, 4000K</t>
  </si>
  <si>
    <t>PCIA68A</t>
  </si>
  <si>
    <t>UKONC.KAB.DO 4X 25 BEZ TRMENU,BEZ OK</t>
  </si>
  <si>
    <t>PEBA04A</t>
  </si>
  <si>
    <t>VYKOP JAMY PRO SLOUP, KOTVU-RUCNE,TR.3-4</t>
  </si>
  <si>
    <t>PEFA18A</t>
  </si>
  <si>
    <t>ZAHOZ KABEL.RYHY 35X70 CM RUCNE,ZEM.TR.3</t>
  </si>
  <si>
    <t>PEDA18A</t>
  </si>
  <si>
    <t>VYKOP KABEL.RYHY 35X70 CM RUCNE,ZEM.TR.3</t>
  </si>
  <si>
    <t>PEEA76A</t>
  </si>
  <si>
    <t>VYKOP KABEL.RYHY 10X10 CM RUCNE ZEM.TR.3</t>
  </si>
  <si>
    <t>PEGA86A</t>
  </si>
  <si>
    <t>ZAHOZ KABEL.RYHY 10X10 CM RUCNE,ZEM.TR.3</t>
  </si>
  <si>
    <t>PEJA41A</t>
  </si>
  <si>
    <t>FOLIE VYSTRAZNA Z PE ,SIRKA 33 CM</t>
  </si>
  <si>
    <t>1000327780</t>
  </si>
  <si>
    <t>FOLIE VYSTR. BLESK 330/0,4 CERVENA 125M</t>
  </si>
  <si>
    <t>120*0,008 "Přepočtené koeficientem množství</t>
  </si>
  <si>
    <t>PEJA01A</t>
  </si>
  <si>
    <t>KAB.LOZE PISKOVE SIRE 35 CM,BEZ ZAKRYTI</t>
  </si>
  <si>
    <t>9870020290</t>
  </si>
  <si>
    <t>VYK&gt; PISEK ZASYPOVY FR.0-4</t>
  </si>
  <si>
    <t>120*128 "Přepočtené koeficientem množství</t>
  </si>
  <si>
    <t>9870011550</t>
  </si>
  <si>
    <t>VYK&gt; GUMOASFALT SA 12</t>
  </si>
  <si>
    <t>PECA65A</t>
  </si>
  <si>
    <t>ZAKL.BETON C12/15 DO 5M3 BEZ BEDN.A DOPR</t>
  </si>
  <si>
    <t>64</t>
  </si>
  <si>
    <t>9870011010</t>
  </si>
  <si>
    <t>VYK&gt; SMES BETONOVA C12/15 XC0 ZAPAD</t>
  </si>
  <si>
    <t>66</t>
  </si>
  <si>
    <t>1000040290</t>
  </si>
  <si>
    <t>SVORKA SP1 DT - PRIPOJ. NA KONSTR.</t>
  </si>
  <si>
    <t>68</t>
  </si>
  <si>
    <t>9876002600</t>
  </si>
  <si>
    <t>VYK&gt; SROUB M10X45, 6-HR.HLAVA, POZ.</t>
  </si>
  <si>
    <t>70</t>
  </si>
  <si>
    <t>Poznámka k položce:
DIN933-8.8-A2K</t>
  </si>
  <si>
    <t>9876008300</t>
  </si>
  <si>
    <t>VYK&gt; MATICE M10, 6-HRANNA, POZ.</t>
  </si>
  <si>
    <t>72</t>
  </si>
  <si>
    <t>Poznámka k položce:
DIN934-8-A2K</t>
  </si>
  <si>
    <t>9876010400</t>
  </si>
  <si>
    <t>VYK&gt; PODLOZKA PRUZNA 12, POZ.</t>
  </si>
  <si>
    <t>74</t>
  </si>
  <si>
    <t>Poznámka k položce:
DIN7980-230HV-A2K</t>
  </si>
  <si>
    <t>PECA94A</t>
  </si>
  <si>
    <t>MONTAZ BEDNENI PRO ZAKLAD STOZARU VC.MAT</t>
  </si>
  <si>
    <t>M2</t>
  </si>
  <si>
    <t>76</t>
  </si>
  <si>
    <t>9870011600</t>
  </si>
  <si>
    <t>VYK&gt; REZIVO HRANOL JEHLICNATE DO120CM2</t>
  </si>
  <si>
    <t>78</t>
  </si>
  <si>
    <t>2*0,05 "Přepočtené koeficientem množství</t>
  </si>
  <si>
    <t>9870011610</t>
  </si>
  <si>
    <t>VYK&gt; REZIVO DESKOVE JEHLICNATE NEOPRAC</t>
  </si>
  <si>
    <t>80</t>
  </si>
  <si>
    <t>2*0,1 "Přepočtené koeficientem množství</t>
  </si>
  <si>
    <t>PEAA13A</t>
  </si>
  <si>
    <t>SEJMUTI DRNU</t>
  </si>
  <si>
    <t>82</t>
  </si>
  <si>
    <t>PEQA01A</t>
  </si>
  <si>
    <t>POLOZENI DRNU</t>
  </si>
  <si>
    <t>84</t>
  </si>
  <si>
    <t>PEQA02A</t>
  </si>
  <si>
    <t>OSETI POVRCHU TRAVOU</t>
  </si>
  <si>
    <t>86</t>
  </si>
  <si>
    <t>9870011700</t>
  </si>
  <si>
    <t>VYK&gt; SEMENO TRAVNI</t>
  </si>
  <si>
    <t>88</t>
  </si>
  <si>
    <t>80*0,04 "Přepočtené koeficientem množství</t>
  </si>
  <si>
    <t>doprava výkon. materiálu, odvoz zeminy</t>
  </si>
  <si>
    <t>KM</t>
  </si>
  <si>
    <t>90</t>
  </si>
  <si>
    <t>revize</t>
  </si>
  <si>
    <t>HOD</t>
  </si>
  <si>
    <t>92</t>
  </si>
  <si>
    <t>skládkovné</t>
  </si>
  <si>
    <t>T</t>
  </si>
  <si>
    <t>94</t>
  </si>
  <si>
    <t>999999</t>
  </si>
  <si>
    <t>koordinační činnost zhotovitele</t>
  </si>
  <si>
    <t>96</t>
  </si>
  <si>
    <t>10000124578</t>
  </si>
  <si>
    <t>pokládka uzemňovacího drátu 10 mm</t>
  </si>
  <si>
    <t>98</t>
  </si>
  <si>
    <t>Č1000040260</t>
  </si>
  <si>
    <t>SVORKA SK KRIZOVA</t>
  </si>
  <si>
    <t>100</t>
  </si>
  <si>
    <t>Poznámka k položce:
SK</t>
  </si>
  <si>
    <t>Č1000056400</t>
  </si>
  <si>
    <t>ROURA BETONOVA PR.30/100CM</t>
  </si>
  <si>
    <t>geodetické vytyčení stavby</t>
  </si>
  <si>
    <t>104</t>
  </si>
  <si>
    <t>8808</t>
  </si>
  <si>
    <t>DSPS - zapojení, dokumentace skut.provedení</t>
  </si>
  <si>
    <t>106</t>
  </si>
  <si>
    <t>990</t>
  </si>
  <si>
    <t>dopravní značení</t>
  </si>
  <si>
    <t>108</t>
  </si>
  <si>
    <t>geodeti. zaměř. skut. stavu</t>
  </si>
  <si>
    <t>110</t>
  </si>
  <si>
    <t>11-1</t>
  </si>
  <si>
    <t>demontáž stožárů a svítidel vč. mechanizace</t>
  </si>
  <si>
    <t>112</t>
  </si>
  <si>
    <t>PKAA19A</t>
  </si>
  <si>
    <t>NAKLADANI VYKOPKU DO 100M3,ZEM.1-4</t>
  </si>
  <si>
    <t>114</t>
  </si>
  <si>
    <t>VRN - KOMUNIKACE - VEDLEJŠÍ ROZPOČTOVÉ NÁKLADY</t>
  </si>
  <si>
    <t>-891795264</t>
  </si>
  <si>
    <t>012203000</t>
  </si>
  <si>
    <t>Geodetické práce při provádění stavby</t>
  </si>
  <si>
    <t>1622653091</t>
  </si>
  <si>
    <t>012303000</t>
  </si>
  <si>
    <t>Geodetické práce po výstavbě</t>
  </si>
  <si>
    <t>-881383563</t>
  </si>
  <si>
    <t>Poznámka k položce:
zaměření skutečného provedení stavby</t>
  </si>
  <si>
    <t>012403000</t>
  </si>
  <si>
    <t>Kartografické práce</t>
  </si>
  <si>
    <t>37111220</t>
  </si>
  <si>
    <t>Poznámka k položce:
geometrický plán</t>
  </si>
  <si>
    <t>-423676382</t>
  </si>
  <si>
    <t>245693735</t>
  </si>
  <si>
    <t>034303000</t>
  </si>
  <si>
    <t>Dopravní značení na staveništi včetně inženýrské činnosti</t>
  </si>
  <si>
    <t>kč</t>
  </si>
  <si>
    <t>76666257</t>
  </si>
  <si>
    <t>039103000</t>
  </si>
  <si>
    <t>Rozebrání, bourání a odvoz zařízení staveniště</t>
  </si>
  <si>
    <t>-282091289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</si>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</sst>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09-2020</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STEZKA PRO CHODCE A CYKLISTY KLATOVY - BEŇOVY</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20. 2. 2020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Město Klatovy</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MACÁN PROJEKCE DS s.r.o.</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Ing. Tomáš Macán</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ROUND(SUM(AG55:AG61),2)</f>
        <v>0</v>
      </c>
      <c r="AH54" s="102"/>
      <c r="AI54" s="102"/>
      <c r="AJ54" s="102"/>
      <c r="AK54" s="102"/>
      <c r="AL54" s="102"/>
      <c r="AM54" s="102"/>
      <c r="AN54" s="103">
        <f>SUM(AG54,AT54)</f>
        <v>0</v>
      </c>
      <c r="AO54" s="103"/>
      <c r="AP54" s="103"/>
      <c r="AQ54" s="104" t="s">
        <v>19</v>
      </c>
      <c r="AR54" s="105"/>
      <c r="AS54" s="106">
        <f>ROUND(SUM(AS55:AS61),2)</f>
        <v>0</v>
      </c>
      <c r="AT54" s="107">
        <f>ROUND(SUM(AV54:AW54),2)</f>
        <v>0</v>
      </c>
      <c r="AU54" s="108">
        <f>ROUND(SUM(AU55:AU61),5)</f>
        <v>0</v>
      </c>
      <c r="AV54" s="107">
        <f>ROUND(AZ54*L29,2)</f>
        <v>0</v>
      </c>
      <c r="AW54" s="107">
        <f>ROUND(BA54*L30,2)</f>
        <v>0</v>
      </c>
      <c r="AX54" s="107">
        <f>ROUND(BB54*L29,2)</f>
        <v>0</v>
      </c>
      <c r="AY54" s="107">
        <f>ROUND(BC54*L30,2)</f>
        <v>0</v>
      </c>
      <c r="AZ54" s="107">
        <f>ROUND(SUM(AZ55:AZ61),2)</f>
        <v>0</v>
      </c>
      <c r="BA54" s="107">
        <f>ROUND(SUM(BA55:BA61),2)</f>
        <v>0</v>
      </c>
      <c r="BB54" s="107">
        <f>ROUND(SUM(BB55:BB61),2)</f>
        <v>0</v>
      </c>
      <c r="BC54" s="107">
        <f>ROUND(SUM(BC55:BC61),2)</f>
        <v>0</v>
      </c>
      <c r="BD54" s="109">
        <f>ROUND(SUM(BD55:BD61),2)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'101 - CHODNÍK'!J30</f>
        <v>0</v>
      </c>
      <c r="AH55" s="116"/>
      <c r="AI55" s="116"/>
      <c r="AJ55" s="116"/>
      <c r="AK55" s="116"/>
      <c r="AL55" s="116"/>
      <c r="AM55" s="116"/>
      <c r="AN55" s="117">
        <f>SUM(AG55,AT55)</f>
        <v>0</v>
      </c>
      <c r="AO55" s="116"/>
      <c r="AP55" s="116"/>
      <c r="AQ55" s="118" t="s">
        <v>79</v>
      </c>
      <c r="AR55" s="119"/>
      <c r="AS55" s="120">
        <v>0</v>
      </c>
      <c r="AT55" s="121">
        <f>ROUND(SUM(AV55:AW55),2)</f>
        <v>0</v>
      </c>
      <c r="AU55" s="122">
        <f>'101 - CHODNÍK'!P85</f>
        <v>0</v>
      </c>
      <c r="AV55" s="121">
        <f>'101 - CHODNÍK'!J33</f>
        <v>0</v>
      </c>
      <c r="AW55" s="121">
        <f>'101 - CHODNÍK'!J34</f>
        <v>0</v>
      </c>
      <c r="AX55" s="121">
        <f>'101 - CHODNÍK'!J35</f>
        <v>0</v>
      </c>
      <c r="AY55" s="121">
        <f>'101 - CHODNÍK'!J36</f>
        <v>0</v>
      </c>
      <c r="AZ55" s="121">
        <f>'101 - CHODNÍK'!F33</f>
        <v>0</v>
      </c>
      <c r="BA55" s="121">
        <f>'101 - CHODNÍK'!F34</f>
        <v>0</v>
      </c>
      <c r="BB55" s="121">
        <f>'101 - CHODNÍK'!F35</f>
        <v>0</v>
      </c>
      <c r="BC55" s="121">
        <f>'101 - CHODNÍK'!F36</f>
        <v>0</v>
      </c>
      <c r="BD55" s="123">
        <f>'101 - CHODNÍK'!F37</f>
        <v>0</v>
      </c>
      <c r="BE55" s="7"/>
      <c r="BT55" s="124" t="s">
        <v>80</v>
      </c>
      <c r="BV55" s="124" t="s">
        <v>74</v>
      </c>
      <c r="BW55" s="124" t="s">
        <v>81</v>
      </c>
      <c r="BX55" s="124" t="s">
        <v>5</v>
      </c>
      <c r="CL55" s="124" t="s">
        <v>19</v>
      </c>
      <c r="CM55" s="124" t="s">
        <v>82</v>
      </c>
    </row>
    <row r="56" spans="1:91" s="7" customFormat="1" ht="24.7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'102 - VJEZDOVÁ BRÁNA A ÚP...'!J30</f>
        <v>0</v>
      </c>
      <c r="AH56" s="116"/>
      <c r="AI56" s="116"/>
      <c r="AJ56" s="116"/>
      <c r="AK56" s="116"/>
      <c r="AL56" s="116"/>
      <c r="AM56" s="116"/>
      <c r="AN56" s="117">
        <f>SUM(AG56,AT56)</f>
        <v>0</v>
      </c>
      <c r="AO56" s="116"/>
      <c r="AP56" s="116"/>
      <c r="AQ56" s="118" t="s">
        <v>79</v>
      </c>
      <c r="AR56" s="119"/>
      <c r="AS56" s="120">
        <v>0</v>
      </c>
      <c r="AT56" s="121">
        <f>ROUND(SUM(AV56:AW56),2)</f>
        <v>0</v>
      </c>
      <c r="AU56" s="122">
        <f>'102 - VJEZDOVÁ BRÁNA A ÚP...'!P88</f>
        <v>0</v>
      </c>
      <c r="AV56" s="121">
        <f>'102 - VJEZDOVÁ BRÁNA A ÚP...'!J33</f>
        <v>0</v>
      </c>
      <c r="AW56" s="121">
        <f>'102 - VJEZDOVÁ BRÁNA A ÚP...'!J34</f>
        <v>0</v>
      </c>
      <c r="AX56" s="121">
        <f>'102 - VJEZDOVÁ BRÁNA A ÚP...'!J35</f>
        <v>0</v>
      </c>
      <c r="AY56" s="121">
        <f>'102 - VJEZDOVÁ BRÁNA A ÚP...'!J36</f>
        <v>0</v>
      </c>
      <c r="AZ56" s="121">
        <f>'102 - VJEZDOVÁ BRÁNA A ÚP...'!F33</f>
        <v>0</v>
      </c>
      <c r="BA56" s="121">
        <f>'102 - VJEZDOVÁ BRÁNA A ÚP...'!F34</f>
        <v>0</v>
      </c>
      <c r="BB56" s="121">
        <f>'102 - VJEZDOVÁ BRÁNA A ÚP...'!F35</f>
        <v>0</v>
      </c>
      <c r="BC56" s="121">
        <f>'102 - VJEZDOVÁ BRÁNA A ÚP...'!F36</f>
        <v>0</v>
      </c>
      <c r="BD56" s="123">
        <f>'102 - VJEZDOVÁ BRÁNA A ÚP...'!F37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'103 - STEZKA PRO PĚŠÍ A C...'!J30</f>
        <v>0</v>
      </c>
      <c r="AH57" s="116"/>
      <c r="AI57" s="116"/>
      <c r="AJ57" s="116"/>
      <c r="AK57" s="116"/>
      <c r="AL57" s="116"/>
      <c r="AM57" s="116"/>
      <c r="AN57" s="117">
        <f>SUM(AG57,AT57)</f>
        <v>0</v>
      </c>
      <c r="AO57" s="116"/>
      <c r="AP57" s="116"/>
      <c r="AQ57" s="118" t="s">
        <v>79</v>
      </c>
      <c r="AR57" s="119"/>
      <c r="AS57" s="120">
        <v>0</v>
      </c>
      <c r="AT57" s="121">
        <f>ROUND(SUM(AV57:AW57),2)</f>
        <v>0</v>
      </c>
      <c r="AU57" s="122">
        <f>'103 - STEZKA PRO PĚŠÍ A C...'!P87</f>
        <v>0</v>
      </c>
      <c r="AV57" s="121">
        <f>'103 - STEZKA PRO PĚŠÍ A C...'!J33</f>
        <v>0</v>
      </c>
      <c r="AW57" s="121">
        <f>'103 - STEZKA PRO PĚŠÍ A C...'!J34</f>
        <v>0</v>
      </c>
      <c r="AX57" s="121">
        <f>'103 - STEZKA PRO PĚŠÍ A C...'!J35</f>
        <v>0</v>
      </c>
      <c r="AY57" s="121">
        <f>'103 - STEZKA PRO PĚŠÍ A C...'!J36</f>
        <v>0</v>
      </c>
      <c r="AZ57" s="121">
        <f>'103 - STEZKA PRO PĚŠÍ A C...'!F33</f>
        <v>0</v>
      </c>
      <c r="BA57" s="121">
        <f>'103 - STEZKA PRO PĚŠÍ A C...'!F34</f>
        <v>0</v>
      </c>
      <c r="BB57" s="121">
        <f>'103 - STEZKA PRO PĚŠÍ A C...'!F35</f>
        <v>0</v>
      </c>
      <c r="BC57" s="121">
        <f>'103 - STEZKA PRO PĚŠÍ A C...'!F36</f>
        <v>0</v>
      </c>
      <c r="BD57" s="123">
        <f>'103 - STEZKA PRO PĚŠÍ A C...'!F37</f>
        <v>0</v>
      </c>
      <c r="BE57" s="7"/>
      <c r="BT57" s="124" t="s">
        <v>80</v>
      </c>
      <c r="BV57" s="124" t="s">
        <v>74</v>
      </c>
      <c r="BW57" s="124" t="s">
        <v>88</v>
      </c>
      <c r="BX57" s="124" t="s">
        <v>5</v>
      </c>
      <c r="CL57" s="124" t="s">
        <v>19</v>
      </c>
      <c r="CM57" s="124" t="s">
        <v>82</v>
      </c>
    </row>
    <row r="58" spans="1:91" s="7" customFormat="1" ht="16.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'301 - CHRÁNIČKA PRO KANAL...'!J30</f>
        <v>0</v>
      </c>
      <c r="AH58" s="116"/>
      <c r="AI58" s="116"/>
      <c r="AJ58" s="116"/>
      <c r="AK58" s="116"/>
      <c r="AL58" s="116"/>
      <c r="AM58" s="116"/>
      <c r="AN58" s="117">
        <f>SUM(AG58,AT58)</f>
        <v>0</v>
      </c>
      <c r="AO58" s="116"/>
      <c r="AP58" s="116"/>
      <c r="AQ58" s="118" t="s">
        <v>79</v>
      </c>
      <c r="AR58" s="119"/>
      <c r="AS58" s="120">
        <v>0</v>
      </c>
      <c r="AT58" s="121">
        <f>ROUND(SUM(AV58:AW58),2)</f>
        <v>0</v>
      </c>
      <c r="AU58" s="122">
        <f>'301 - CHRÁNIČKA PRO KANAL...'!P85</f>
        <v>0</v>
      </c>
      <c r="AV58" s="121">
        <f>'301 - CHRÁNIČKA PRO KANAL...'!J33</f>
        <v>0</v>
      </c>
      <c r="AW58" s="121">
        <f>'301 - CHRÁNIČKA PRO KANAL...'!J34</f>
        <v>0</v>
      </c>
      <c r="AX58" s="121">
        <f>'301 - CHRÁNIČKA PRO KANAL...'!J35</f>
        <v>0</v>
      </c>
      <c r="AY58" s="121">
        <f>'301 - CHRÁNIČKA PRO KANAL...'!J36</f>
        <v>0</v>
      </c>
      <c r="AZ58" s="121">
        <f>'301 - CHRÁNIČKA PRO KANAL...'!F33</f>
        <v>0</v>
      </c>
      <c r="BA58" s="121">
        <f>'301 - CHRÁNIČKA PRO KANAL...'!F34</f>
        <v>0</v>
      </c>
      <c r="BB58" s="121">
        <f>'301 - CHRÁNIČKA PRO KANAL...'!F35</f>
        <v>0</v>
      </c>
      <c r="BC58" s="121">
        <f>'301 - CHRÁNIČKA PRO KANAL...'!F36</f>
        <v>0</v>
      </c>
      <c r="BD58" s="123">
        <f>'301 - CHRÁNIČKA PRO KANAL...'!F37</f>
        <v>0</v>
      </c>
      <c r="BE58" s="7"/>
      <c r="BT58" s="124" t="s">
        <v>80</v>
      </c>
      <c r="BV58" s="124" t="s">
        <v>74</v>
      </c>
      <c r="BW58" s="124" t="s">
        <v>91</v>
      </c>
      <c r="BX58" s="124" t="s">
        <v>5</v>
      </c>
      <c r="CL58" s="124" t="s">
        <v>19</v>
      </c>
      <c r="CM58" s="124" t="s">
        <v>82</v>
      </c>
    </row>
    <row r="59" spans="1:91" s="7" customFormat="1" ht="50.2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'301 - VRN-KANALIZACE - VE...'!J30</f>
        <v>0</v>
      </c>
      <c r="AH59" s="116"/>
      <c r="AI59" s="116"/>
      <c r="AJ59" s="116"/>
      <c r="AK59" s="116"/>
      <c r="AL59" s="116"/>
      <c r="AM59" s="116"/>
      <c r="AN59" s="117">
        <f>SUM(AG59,AT59)</f>
        <v>0</v>
      </c>
      <c r="AO59" s="116"/>
      <c r="AP59" s="116"/>
      <c r="AQ59" s="118" t="s">
        <v>79</v>
      </c>
      <c r="AR59" s="119"/>
      <c r="AS59" s="120">
        <v>0</v>
      </c>
      <c r="AT59" s="121">
        <f>ROUND(SUM(AV59:AW59),2)</f>
        <v>0</v>
      </c>
      <c r="AU59" s="122">
        <f>'301 - VRN-KANALIZACE - VE...'!P84</f>
        <v>0</v>
      </c>
      <c r="AV59" s="121">
        <f>'301 - VRN-KANALIZACE - VE...'!J33</f>
        <v>0</v>
      </c>
      <c r="AW59" s="121">
        <f>'301 - VRN-KANALIZACE - VE...'!J34</f>
        <v>0</v>
      </c>
      <c r="AX59" s="121">
        <f>'301 - VRN-KANALIZACE - VE...'!J35</f>
        <v>0</v>
      </c>
      <c r="AY59" s="121">
        <f>'301 - VRN-KANALIZACE - VE...'!J36</f>
        <v>0</v>
      </c>
      <c r="AZ59" s="121">
        <f>'301 - VRN-KANALIZACE - VE...'!F33</f>
        <v>0</v>
      </c>
      <c r="BA59" s="121">
        <f>'301 - VRN-KANALIZACE - VE...'!F34</f>
        <v>0</v>
      </c>
      <c r="BB59" s="121">
        <f>'301 - VRN-KANALIZACE - VE...'!F35</f>
        <v>0</v>
      </c>
      <c r="BC59" s="121">
        <f>'301 - VRN-KANALIZACE - VE...'!F36</f>
        <v>0</v>
      </c>
      <c r="BD59" s="123">
        <f>'301 - VRN-KANALIZACE - VE...'!F37</f>
        <v>0</v>
      </c>
      <c r="BE59" s="7"/>
      <c r="BT59" s="124" t="s">
        <v>80</v>
      </c>
      <c r="BV59" s="124" t="s">
        <v>74</v>
      </c>
      <c r="BW59" s="124" t="s">
        <v>94</v>
      </c>
      <c r="BX59" s="124" t="s">
        <v>5</v>
      </c>
      <c r="CL59" s="124" t="s">
        <v>19</v>
      </c>
      <c r="CM59" s="124" t="s">
        <v>82</v>
      </c>
    </row>
    <row r="60" spans="1:91" s="7" customFormat="1" ht="16.5" customHeight="1">
      <c r="A60" s="112" t="s">
        <v>76</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'401 - VEŘEJNÉ OSVĚTLENÍ'!J30</f>
        <v>0</v>
      </c>
      <c r="AH60" s="116"/>
      <c r="AI60" s="116"/>
      <c r="AJ60" s="116"/>
      <c r="AK60" s="116"/>
      <c r="AL60" s="116"/>
      <c r="AM60" s="116"/>
      <c r="AN60" s="117">
        <f>SUM(AG60,AT60)</f>
        <v>0</v>
      </c>
      <c r="AO60" s="116"/>
      <c r="AP60" s="116"/>
      <c r="AQ60" s="118" t="s">
        <v>79</v>
      </c>
      <c r="AR60" s="119"/>
      <c r="AS60" s="120">
        <v>0</v>
      </c>
      <c r="AT60" s="121">
        <f>ROUND(SUM(AV60:AW60),2)</f>
        <v>0</v>
      </c>
      <c r="AU60" s="122">
        <f>'401 - VEŘEJNÉ OSVĚTLENÍ'!P79</f>
        <v>0</v>
      </c>
      <c r="AV60" s="121">
        <f>'401 - VEŘEJNÉ OSVĚTLENÍ'!J33</f>
        <v>0</v>
      </c>
      <c r="AW60" s="121">
        <f>'401 - VEŘEJNÉ OSVĚTLENÍ'!J34</f>
        <v>0</v>
      </c>
      <c r="AX60" s="121">
        <f>'401 - VEŘEJNÉ OSVĚTLENÍ'!J35</f>
        <v>0</v>
      </c>
      <c r="AY60" s="121">
        <f>'401 - VEŘEJNÉ OSVĚTLENÍ'!J36</f>
        <v>0</v>
      </c>
      <c r="AZ60" s="121">
        <f>'401 - VEŘEJNÉ OSVĚTLENÍ'!F33</f>
        <v>0</v>
      </c>
      <c r="BA60" s="121">
        <f>'401 - VEŘEJNÉ OSVĚTLENÍ'!F34</f>
        <v>0</v>
      </c>
      <c r="BB60" s="121">
        <f>'401 - VEŘEJNÉ OSVĚTLENÍ'!F35</f>
        <v>0</v>
      </c>
      <c r="BC60" s="121">
        <f>'401 - VEŘEJNÉ OSVĚTLENÍ'!F36</f>
        <v>0</v>
      </c>
      <c r="BD60" s="123">
        <f>'401 - VEŘEJNÉ OSVĚTLENÍ'!F37</f>
        <v>0</v>
      </c>
      <c r="BE60" s="7"/>
      <c r="BT60" s="124" t="s">
        <v>80</v>
      </c>
      <c r="BV60" s="124" t="s">
        <v>74</v>
      </c>
      <c r="BW60" s="124" t="s">
        <v>97</v>
      </c>
      <c r="BX60" s="124" t="s">
        <v>5</v>
      </c>
      <c r="CL60" s="124" t="s">
        <v>19</v>
      </c>
      <c r="CM60" s="124" t="s">
        <v>82</v>
      </c>
    </row>
    <row r="61" spans="1:91" s="7" customFormat="1" ht="50.25" customHeight="1">
      <c r="A61" s="112" t="s">
        <v>76</v>
      </c>
      <c r="B61" s="113"/>
      <c r="C61" s="114"/>
      <c r="D61" s="115" t="s">
        <v>98</v>
      </c>
      <c r="E61" s="115"/>
      <c r="F61" s="115"/>
      <c r="G61" s="115"/>
      <c r="H61" s="115"/>
      <c r="I61" s="116"/>
      <c r="J61" s="115" t="s">
        <v>93</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'VRN - KOMUNIKACE - VEDLEJ...'!J30</f>
        <v>0</v>
      </c>
      <c r="AH61" s="116"/>
      <c r="AI61" s="116"/>
      <c r="AJ61" s="116"/>
      <c r="AK61" s="116"/>
      <c r="AL61" s="116"/>
      <c r="AM61" s="116"/>
      <c r="AN61" s="117">
        <f>SUM(AG61,AT61)</f>
        <v>0</v>
      </c>
      <c r="AO61" s="116"/>
      <c r="AP61" s="116"/>
      <c r="AQ61" s="118" t="s">
        <v>79</v>
      </c>
      <c r="AR61" s="119"/>
      <c r="AS61" s="125">
        <v>0</v>
      </c>
      <c r="AT61" s="126">
        <f>ROUND(SUM(AV61:AW61),2)</f>
        <v>0</v>
      </c>
      <c r="AU61" s="127">
        <f>'VRN - KOMUNIKACE - VEDLEJ...'!P82</f>
        <v>0</v>
      </c>
      <c r="AV61" s="126">
        <f>'VRN - KOMUNIKACE - VEDLEJ...'!J33</f>
        <v>0</v>
      </c>
      <c r="AW61" s="126">
        <f>'VRN - KOMUNIKACE - VEDLEJ...'!J34</f>
        <v>0</v>
      </c>
      <c r="AX61" s="126">
        <f>'VRN - KOMUNIKACE - VEDLEJ...'!J35</f>
        <v>0</v>
      </c>
      <c r="AY61" s="126">
        <f>'VRN - KOMUNIKACE - VEDLEJ...'!J36</f>
        <v>0</v>
      </c>
      <c r="AZ61" s="126">
        <f>'VRN - KOMUNIKACE - VEDLEJ...'!F33</f>
        <v>0</v>
      </c>
      <c r="BA61" s="126">
        <f>'VRN - KOMUNIKACE - VEDLEJ...'!F34</f>
        <v>0</v>
      </c>
      <c r="BB61" s="126">
        <f>'VRN - KOMUNIKACE - VEDLEJ...'!F35</f>
        <v>0</v>
      </c>
      <c r="BC61" s="126">
        <f>'VRN - KOMUNIKACE - VEDLEJ...'!F36</f>
        <v>0</v>
      </c>
      <c r="BD61" s="128">
        <f>'VRN - KOMUNIKACE - VEDLEJ...'!F37</f>
        <v>0</v>
      </c>
      <c r="BE61" s="7"/>
      <c r="BT61" s="124" t="s">
        <v>80</v>
      </c>
      <c r="BV61" s="124" t="s">
        <v>74</v>
      </c>
      <c r="BW61" s="124" t="s">
        <v>99</v>
      </c>
      <c r="BX61" s="124" t="s">
        <v>5</v>
      </c>
      <c r="CL61" s="124" t="s">
        <v>19</v>
      </c>
      <c r="CM61" s="124" t="s">
        <v>82</v>
      </c>
    </row>
    <row r="62" spans="1:57" s="2" customFormat="1" ht="30" customHeight="1">
      <c r="A62" s="39"/>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5"/>
      <c r="AS62" s="39"/>
      <c r="AT62" s="39"/>
      <c r="AU62" s="39"/>
      <c r="AV62" s="39"/>
      <c r="AW62" s="39"/>
      <c r="AX62" s="39"/>
      <c r="AY62" s="39"/>
      <c r="AZ62" s="39"/>
      <c r="BA62" s="39"/>
      <c r="BB62" s="39"/>
      <c r="BC62" s="39"/>
      <c r="BD62" s="39"/>
      <c r="BE62" s="39"/>
    </row>
    <row r="63" spans="1:57" s="2" customFormat="1" ht="6.95" customHeight="1">
      <c r="A63" s="39"/>
      <c r="B63" s="6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45"/>
      <c r="AS63" s="39"/>
      <c r="AT63" s="39"/>
      <c r="AU63" s="39"/>
      <c r="AV63" s="39"/>
      <c r="AW63" s="39"/>
      <c r="AX63" s="39"/>
      <c r="AY63" s="39"/>
      <c r="AZ63" s="39"/>
      <c r="BA63" s="39"/>
      <c r="BB63" s="39"/>
      <c r="BC63" s="39"/>
      <c r="BD63" s="39"/>
      <c r="BE63" s="39"/>
    </row>
  </sheetData>
  <sheetProtection password="CC35" sheet="1" objects="1" scenarios="1" formatColumns="0" formatRows="0"/>
  <mergeCells count="66">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101 - CHODNÍK'!C2" display="/"/>
    <hyperlink ref="A56" location="'102 - VJEZDOVÁ BRÁNA A ÚP...'!C2" display="/"/>
    <hyperlink ref="A57" location="'103 - STEZKA PRO PĚŠÍ A C...'!C2" display="/"/>
    <hyperlink ref="A58" location="'301 - CHRÁNIČKA PRO KANAL...'!C2" display="/"/>
    <hyperlink ref="A59" location="'301 - VRN-KANALIZACE - VE...'!C2" display="/"/>
    <hyperlink ref="A60" location="'401 - VEŘEJNÉ OSVĚTLENÍ'!C2" display="/"/>
    <hyperlink ref="A61" location="'VRN - KOMUNIKACE - VEDLEJ...'!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3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100</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STEZKA PRO CHODCE A CYKLISTY KLATOVY - BEŇOVY</v>
      </c>
      <c r="F7" s="135"/>
      <c r="G7" s="135"/>
      <c r="H7" s="135"/>
      <c r="I7" s="129"/>
      <c r="L7" s="21"/>
    </row>
    <row r="8" spans="1:31" s="2" customFormat="1" ht="12" customHeight="1">
      <c r="A8" s="39"/>
      <c r="B8" s="45"/>
      <c r="C8" s="39"/>
      <c r="D8" s="135" t="s">
        <v>101</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20. 2. 2020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ROUND((SUM(BE85:BE129)),2)</f>
        <v>0</v>
      </c>
      <c r="G33" s="39"/>
      <c r="H33" s="39"/>
      <c r="I33" s="156">
        <v>0.21</v>
      </c>
      <c r="J33" s="155">
        <f>ROUND(((SUM(BE85:BE129))*I33),2)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ROUND((SUM(BF85:BF129)),2)</f>
        <v>0</v>
      </c>
      <c r="G34" s="39"/>
      <c r="H34" s="39"/>
      <c r="I34" s="156">
        <v>0.15</v>
      </c>
      <c r="J34" s="155">
        <f>ROUND(((SUM(BF85:BF129))*I34),2)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ROUND((SUM(BG85:BG129)),2)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ROUND((SUM(BH85:BH129)),2)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ROUND((SUM(BI85:BI129)),2)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103</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STEZKA PRO CHODCE A CYKLISTY KLATOVY - BEŇOVY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101 - CHODNÍK</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20. 2. 2020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Klatovy</v>
      </c>
      <c r="G54" s="41"/>
      <c r="H54" s="41"/>
      <c r="I54" s="141" t="s">
        <v>31</v>
      </c>
      <c r="J54" s="37" t="str">
        <f>E21</f>
        <v>MACÁN PROJEKCE DS s.r.o.</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Ing. Tomáš Macán</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104</v>
      </c>
      <c r="D57" s="173"/>
      <c r="E57" s="173"/>
      <c r="F57" s="173"/>
      <c r="G57" s="173"/>
      <c r="H57" s="173"/>
      <c r="I57" s="174"/>
      <c r="J57" s="175" t="s">
        <v>105</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106</v>
      </c>
    </row>
    <row r="60" spans="1:31" s="9" customFormat="1" ht="24.95" customHeight="1">
      <c r="A60" s="9"/>
      <c r="B60" s="177"/>
      <c r="C60" s="178"/>
      <c r="D60" s="179" t="s">
        <v>107</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108</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109</v>
      </c>
      <c r="E62" s="187"/>
      <c r="F62" s="187"/>
      <c r="G62" s="187"/>
      <c r="H62" s="187"/>
      <c r="I62" s="188"/>
      <c r="J62" s="189">
        <f>J108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110</v>
      </c>
      <c r="E63" s="187"/>
      <c r="F63" s="187"/>
      <c r="G63" s="187"/>
      <c r="H63" s="187"/>
      <c r="I63" s="188"/>
      <c r="J63" s="189">
        <f>J118</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111</v>
      </c>
      <c r="E64" s="187"/>
      <c r="F64" s="187"/>
      <c r="G64" s="187"/>
      <c r="H64" s="187"/>
      <c r="I64" s="188"/>
      <c r="J64" s="189">
        <f>J125</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112</v>
      </c>
      <c r="E65" s="187"/>
      <c r="F65" s="187"/>
      <c r="G65" s="187"/>
      <c r="H65" s="187"/>
      <c r="I65" s="188"/>
      <c r="J65" s="189">
        <f>J127</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113</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STEZKA PRO CHODCE A CYKLISTY KLATOVY - BEŇOVY</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101</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101 - CHODNÍK</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 xml:space="preserve"> </v>
      </c>
      <c r="G79" s="41"/>
      <c r="H79" s="41"/>
      <c r="I79" s="141" t="s">
        <v>23</v>
      </c>
      <c r="J79" s="73" t="str">
        <f>IF(J12="","",J12)</f>
        <v>20. 2. 2020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40.05" customHeight="1">
      <c r="A81" s="39"/>
      <c r="B81" s="40"/>
      <c r="C81" s="33" t="s">
        <v>25</v>
      </c>
      <c r="D81" s="41"/>
      <c r="E81" s="41"/>
      <c r="F81" s="28" t="str">
        <f>E15</f>
        <v>Město Klatovy</v>
      </c>
      <c r="G81" s="41"/>
      <c r="H81" s="41"/>
      <c r="I81" s="141" t="s">
        <v>31</v>
      </c>
      <c r="J81" s="37" t="str">
        <f>E21</f>
        <v>MACÁN PROJEKCE DS s.r.o.</v>
      </c>
      <c r="K81" s="41"/>
      <c r="L81" s="138"/>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IF(E18="","",E18)</f>
        <v>Vyplň údaj</v>
      </c>
      <c r="G82" s="41"/>
      <c r="H82" s="41"/>
      <c r="I82" s="141" t="s">
        <v>34</v>
      </c>
      <c r="J82" s="37" t="str">
        <f>E24</f>
        <v>Ing. Tomáš Macán</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114</v>
      </c>
      <c r="D84" s="194" t="s">
        <v>57</v>
      </c>
      <c r="E84" s="194" t="s">
        <v>53</v>
      </c>
      <c r="F84" s="194" t="s">
        <v>54</v>
      </c>
      <c r="G84" s="194" t="s">
        <v>115</v>
      </c>
      <c r="H84" s="194" t="s">
        <v>116</v>
      </c>
      <c r="I84" s="195" t="s">
        <v>117</v>
      </c>
      <c r="J84" s="194" t="s">
        <v>105</v>
      </c>
      <c r="K84" s="196" t="s">
        <v>118</v>
      </c>
      <c r="L84" s="197"/>
      <c r="M84" s="93" t="s">
        <v>19</v>
      </c>
      <c r="N84" s="94" t="s">
        <v>42</v>
      </c>
      <c r="O84" s="94" t="s">
        <v>119</v>
      </c>
      <c r="P84" s="94" t="s">
        <v>120</v>
      </c>
      <c r="Q84" s="94" t="s">
        <v>121</v>
      </c>
      <c r="R84" s="94" t="s">
        <v>122</v>
      </c>
      <c r="S84" s="94" t="s">
        <v>123</v>
      </c>
      <c r="T84" s="95" t="s">
        <v>124</v>
      </c>
      <c r="U84" s="191"/>
      <c r="V84" s="191"/>
      <c r="W84" s="191"/>
      <c r="X84" s="191"/>
      <c r="Y84" s="191"/>
      <c r="Z84" s="191"/>
      <c r="AA84" s="191"/>
      <c r="AB84" s="191"/>
      <c r="AC84" s="191"/>
      <c r="AD84" s="191"/>
      <c r="AE84" s="191"/>
    </row>
    <row r="85" spans="1:63" s="2" customFormat="1" ht="22.8" customHeight="1">
      <c r="A85" s="39"/>
      <c r="B85" s="40"/>
      <c r="C85" s="100" t="s">
        <v>125</v>
      </c>
      <c r="D85" s="41"/>
      <c r="E85" s="41"/>
      <c r="F85" s="41"/>
      <c r="G85" s="41"/>
      <c r="H85" s="41"/>
      <c r="I85" s="137"/>
      <c r="J85" s="198">
        <f>BK85</f>
        <v>0</v>
      </c>
      <c r="K85" s="41"/>
      <c r="L85" s="45"/>
      <c r="M85" s="96"/>
      <c r="N85" s="199"/>
      <c r="O85" s="97"/>
      <c r="P85" s="200">
        <f>P86</f>
        <v>0</v>
      </c>
      <c r="Q85" s="97"/>
      <c r="R85" s="200">
        <f>R86</f>
        <v>48.11495000000001</v>
      </c>
      <c r="S85" s="97"/>
      <c r="T85" s="201">
        <f>T86</f>
        <v>23.453</v>
      </c>
      <c r="U85" s="39"/>
      <c r="V85" s="39"/>
      <c r="W85" s="39"/>
      <c r="X85" s="39"/>
      <c r="Y85" s="39"/>
      <c r="Z85" s="39"/>
      <c r="AA85" s="39"/>
      <c r="AB85" s="39"/>
      <c r="AC85" s="39"/>
      <c r="AD85" s="39"/>
      <c r="AE85" s="39"/>
      <c r="AT85" s="18" t="s">
        <v>71</v>
      </c>
      <c r="AU85" s="18" t="s">
        <v>106</v>
      </c>
      <c r="BK85" s="202">
        <f>BK86</f>
        <v>0</v>
      </c>
    </row>
    <row r="86" spans="1:63" s="12" customFormat="1" ht="25.9" customHeight="1">
      <c r="A86" s="12"/>
      <c r="B86" s="203"/>
      <c r="C86" s="204"/>
      <c r="D86" s="205" t="s">
        <v>71</v>
      </c>
      <c r="E86" s="206" t="s">
        <v>126</v>
      </c>
      <c r="F86" s="206" t="s">
        <v>127</v>
      </c>
      <c r="G86" s="204"/>
      <c r="H86" s="204"/>
      <c r="I86" s="207"/>
      <c r="J86" s="208">
        <f>BK86</f>
        <v>0</v>
      </c>
      <c r="K86" s="204"/>
      <c r="L86" s="209"/>
      <c r="M86" s="210"/>
      <c r="N86" s="211"/>
      <c r="O86" s="211"/>
      <c r="P86" s="212">
        <f>P87+P108+P118+P125+P127</f>
        <v>0</v>
      </c>
      <c r="Q86" s="211"/>
      <c r="R86" s="212">
        <f>R87+R108+R118+R125+R127</f>
        <v>48.11495000000001</v>
      </c>
      <c r="S86" s="211"/>
      <c r="T86" s="213">
        <f>T87+T108+T118+T125+T127</f>
        <v>23.453</v>
      </c>
      <c r="U86" s="12"/>
      <c r="V86" s="12"/>
      <c r="W86" s="12"/>
      <c r="X86" s="12"/>
      <c r="Y86" s="12"/>
      <c r="Z86" s="12"/>
      <c r="AA86" s="12"/>
      <c r="AB86" s="12"/>
      <c r="AC86" s="12"/>
      <c r="AD86" s="12"/>
      <c r="AE86" s="12"/>
      <c r="AR86" s="214" t="s">
        <v>80</v>
      </c>
      <c r="AT86" s="215" t="s">
        <v>71</v>
      </c>
      <c r="AU86" s="215" t="s">
        <v>72</v>
      </c>
      <c r="AY86" s="214" t="s">
        <v>128</v>
      </c>
      <c r="BK86" s="216">
        <f>BK87+BK108+BK118+BK125+BK127</f>
        <v>0</v>
      </c>
    </row>
    <row r="87" spans="1:63" s="12" customFormat="1" ht="22.8" customHeight="1">
      <c r="A87" s="12"/>
      <c r="B87" s="203"/>
      <c r="C87" s="204"/>
      <c r="D87" s="205" t="s">
        <v>71</v>
      </c>
      <c r="E87" s="217" t="s">
        <v>80</v>
      </c>
      <c r="F87" s="217" t="s">
        <v>129</v>
      </c>
      <c r="G87" s="204"/>
      <c r="H87" s="204"/>
      <c r="I87" s="207"/>
      <c r="J87" s="218">
        <f>BK87</f>
        <v>0</v>
      </c>
      <c r="K87" s="204"/>
      <c r="L87" s="209"/>
      <c r="M87" s="210"/>
      <c r="N87" s="211"/>
      <c r="O87" s="211"/>
      <c r="P87" s="212">
        <f>SUM(P88:P107)</f>
        <v>0</v>
      </c>
      <c r="Q87" s="211"/>
      <c r="R87" s="212">
        <f>SUM(R88:R107)</f>
        <v>0.004200000000000001</v>
      </c>
      <c r="S87" s="211"/>
      <c r="T87" s="213">
        <f>SUM(T88:T107)</f>
        <v>23.453</v>
      </c>
      <c r="U87" s="12"/>
      <c r="V87" s="12"/>
      <c r="W87" s="12"/>
      <c r="X87" s="12"/>
      <c r="Y87" s="12"/>
      <c r="Z87" s="12"/>
      <c r="AA87" s="12"/>
      <c r="AB87" s="12"/>
      <c r="AC87" s="12"/>
      <c r="AD87" s="12"/>
      <c r="AE87" s="12"/>
      <c r="AR87" s="214" t="s">
        <v>80</v>
      </c>
      <c r="AT87" s="215" t="s">
        <v>71</v>
      </c>
      <c r="AU87" s="215" t="s">
        <v>80</v>
      </c>
      <c r="AY87" s="214" t="s">
        <v>128</v>
      </c>
      <c r="BK87" s="216">
        <f>SUM(BK88:BK107)</f>
        <v>0</v>
      </c>
    </row>
    <row r="88" spans="1:65" s="2" customFormat="1" ht="21.75" customHeight="1">
      <c r="A88" s="39"/>
      <c r="B88" s="40"/>
      <c r="C88" s="219" t="s">
        <v>130</v>
      </c>
      <c r="D88" s="219" t="s">
        <v>131</v>
      </c>
      <c r="E88" s="220" t="s">
        <v>132</v>
      </c>
      <c r="F88" s="221" t="s">
        <v>133</v>
      </c>
      <c r="G88" s="222" t="s">
        <v>134</v>
      </c>
      <c r="H88" s="223">
        <v>58</v>
      </c>
      <c r="I88" s="224"/>
      <c r="J88" s="225">
        <f>ROUND(I88*H88,2)</f>
        <v>0</v>
      </c>
      <c r="K88" s="221" t="s">
        <v>135</v>
      </c>
      <c r="L88" s="45"/>
      <c r="M88" s="226" t="s">
        <v>19</v>
      </c>
      <c r="N88" s="227" t="s">
        <v>43</v>
      </c>
      <c r="O88" s="85"/>
      <c r="P88" s="228">
        <f>O88*H88</f>
        <v>0</v>
      </c>
      <c r="Q88" s="228">
        <v>0</v>
      </c>
      <c r="R88" s="228">
        <f>Q88*H88</f>
        <v>0</v>
      </c>
      <c r="S88" s="228">
        <v>0.316</v>
      </c>
      <c r="T88" s="229">
        <f>S88*H88</f>
        <v>18.328</v>
      </c>
      <c r="U88" s="39"/>
      <c r="V88" s="39"/>
      <c r="W88" s="39"/>
      <c r="X88" s="39"/>
      <c r="Y88" s="39"/>
      <c r="Z88" s="39"/>
      <c r="AA88" s="39"/>
      <c r="AB88" s="39"/>
      <c r="AC88" s="39"/>
      <c r="AD88" s="39"/>
      <c r="AE88" s="39"/>
      <c r="AR88" s="230" t="s">
        <v>136</v>
      </c>
      <c r="AT88" s="230" t="s">
        <v>131</v>
      </c>
      <c r="AU88" s="230" t="s">
        <v>82</v>
      </c>
      <c r="AY88" s="18" t="s">
        <v>128</v>
      </c>
      <c r="BE88" s="231">
        <f>IF(N88="základní",J88,0)</f>
        <v>0</v>
      </c>
      <c r="BF88" s="231">
        <f>IF(N88="snížená",J88,0)</f>
        <v>0</v>
      </c>
      <c r="BG88" s="231">
        <f>IF(N88="zákl. přenesená",J88,0)</f>
        <v>0</v>
      </c>
      <c r="BH88" s="231">
        <f>IF(N88="sníž. přenesená",J88,0)</f>
        <v>0</v>
      </c>
      <c r="BI88" s="231">
        <f>IF(N88="nulová",J88,0)</f>
        <v>0</v>
      </c>
      <c r="BJ88" s="18" t="s">
        <v>80</v>
      </c>
      <c r="BK88" s="231">
        <f>ROUND(I88*H88,2)</f>
        <v>0</v>
      </c>
      <c r="BL88" s="18" t="s">
        <v>136</v>
      </c>
      <c r="BM88" s="230" t="s">
        <v>137</v>
      </c>
    </row>
    <row r="89" spans="1:47" s="2" customFormat="1" ht="12">
      <c r="A89" s="39"/>
      <c r="B89" s="40"/>
      <c r="C89" s="41"/>
      <c r="D89" s="232" t="s">
        <v>138</v>
      </c>
      <c r="E89" s="41"/>
      <c r="F89" s="233" t="s">
        <v>139</v>
      </c>
      <c r="G89" s="41"/>
      <c r="H89" s="41"/>
      <c r="I89" s="137"/>
      <c r="J89" s="41"/>
      <c r="K89" s="41"/>
      <c r="L89" s="45"/>
      <c r="M89" s="234"/>
      <c r="N89" s="235"/>
      <c r="O89" s="85"/>
      <c r="P89" s="85"/>
      <c r="Q89" s="85"/>
      <c r="R89" s="85"/>
      <c r="S89" s="85"/>
      <c r="T89" s="86"/>
      <c r="U89" s="39"/>
      <c r="V89" s="39"/>
      <c r="W89" s="39"/>
      <c r="X89" s="39"/>
      <c r="Y89" s="39"/>
      <c r="Z89" s="39"/>
      <c r="AA89" s="39"/>
      <c r="AB89" s="39"/>
      <c r="AC89" s="39"/>
      <c r="AD89" s="39"/>
      <c r="AE89" s="39"/>
      <c r="AT89" s="18" t="s">
        <v>138</v>
      </c>
      <c r="AU89" s="18" t="s">
        <v>82</v>
      </c>
    </row>
    <row r="90" spans="1:65" s="2" customFormat="1" ht="21.75" customHeight="1">
      <c r="A90" s="39"/>
      <c r="B90" s="40"/>
      <c r="C90" s="219" t="s">
        <v>140</v>
      </c>
      <c r="D90" s="219" t="s">
        <v>131</v>
      </c>
      <c r="E90" s="220" t="s">
        <v>141</v>
      </c>
      <c r="F90" s="221" t="s">
        <v>142</v>
      </c>
      <c r="G90" s="222" t="s">
        <v>143</v>
      </c>
      <c r="H90" s="223">
        <v>25</v>
      </c>
      <c r="I90" s="224"/>
      <c r="J90" s="225">
        <f>ROUND(I90*H90,2)</f>
        <v>0</v>
      </c>
      <c r="K90" s="221" t="s">
        <v>135</v>
      </c>
      <c r="L90" s="45"/>
      <c r="M90" s="226" t="s">
        <v>19</v>
      </c>
      <c r="N90" s="227" t="s">
        <v>43</v>
      </c>
      <c r="O90" s="85"/>
      <c r="P90" s="228">
        <f>O90*H90</f>
        <v>0</v>
      </c>
      <c r="Q90" s="228">
        <v>0</v>
      </c>
      <c r="R90" s="228">
        <f>Q90*H90</f>
        <v>0</v>
      </c>
      <c r="S90" s="228">
        <v>0.205</v>
      </c>
      <c r="T90" s="229">
        <f>S90*H90</f>
        <v>5.125</v>
      </c>
      <c r="U90" s="39"/>
      <c r="V90" s="39"/>
      <c r="W90" s="39"/>
      <c r="X90" s="39"/>
      <c r="Y90" s="39"/>
      <c r="Z90" s="39"/>
      <c r="AA90" s="39"/>
      <c r="AB90" s="39"/>
      <c r="AC90" s="39"/>
      <c r="AD90" s="39"/>
      <c r="AE90" s="39"/>
      <c r="AR90" s="230" t="s">
        <v>136</v>
      </c>
      <c r="AT90" s="230" t="s">
        <v>131</v>
      </c>
      <c r="AU90" s="230" t="s">
        <v>82</v>
      </c>
      <c r="AY90" s="18" t="s">
        <v>128</v>
      </c>
      <c r="BE90" s="231">
        <f>IF(N90="základní",J90,0)</f>
        <v>0</v>
      </c>
      <c r="BF90" s="231">
        <f>IF(N90="snížená",J90,0)</f>
        <v>0</v>
      </c>
      <c r="BG90" s="231">
        <f>IF(N90="zákl. přenesená",J90,0)</f>
        <v>0</v>
      </c>
      <c r="BH90" s="231">
        <f>IF(N90="sníž. přenesená",J90,0)</f>
        <v>0</v>
      </c>
      <c r="BI90" s="231">
        <f>IF(N90="nulová",J90,0)</f>
        <v>0</v>
      </c>
      <c r="BJ90" s="18" t="s">
        <v>80</v>
      </c>
      <c r="BK90" s="231">
        <f>ROUND(I90*H90,2)</f>
        <v>0</v>
      </c>
      <c r="BL90" s="18" t="s">
        <v>136</v>
      </c>
      <c r="BM90" s="230" t="s">
        <v>144</v>
      </c>
    </row>
    <row r="91" spans="1:47" s="2" customFormat="1" ht="12">
      <c r="A91" s="39"/>
      <c r="B91" s="40"/>
      <c r="C91" s="41"/>
      <c r="D91" s="232" t="s">
        <v>138</v>
      </c>
      <c r="E91" s="41"/>
      <c r="F91" s="233" t="s">
        <v>145</v>
      </c>
      <c r="G91" s="41"/>
      <c r="H91" s="41"/>
      <c r="I91" s="137"/>
      <c r="J91" s="41"/>
      <c r="K91" s="41"/>
      <c r="L91" s="45"/>
      <c r="M91" s="234"/>
      <c r="N91" s="235"/>
      <c r="O91" s="85"/>
      <c r="P91" s="85"/>
      <c r="Q91" s="85"/>
      <c r="R91" s="85"/>
      <c r="S91" s="85"/>
      <c r="T91" s="86"/>
      <c r="U91" s="39"/>
      <c r="V91" s="39"/>
      <c r="W91" s="39"/>
      <c r="X91" s="39"/>
      <c r="Y91" s="39"/>
      <c r="Z91" s="39"/>
      <c r="AA91" s="39"/>
      <c r="AB91" s="39"/>
      <c r="AC91" s="39"/>
      <c r="AD91" s="39"/>
      <c r="AE91" s="39"/>
      <c r="AT91" s="18" t="s">
        <v>138</v>
      </c>
      <c r="AU91" s="18" t="s">
        <v>82</v>
      </c>
    </row>
    <row r="92" spans="1:65" s="2" customFormat="1" ht="16.5" customHeight="1">
      <c r="A92" s="39"/>
      <c r="B92" s="40"/>
      <c r="C92" s="219" t="s">
        <v>146</v>
      </c>
      <c r="D92" s="219" t="s">
        <v>131</v>
      </c>
      <c r="E92" s="220" t="s">
        <v>147</v>
      </c>
      <c r="F92" s="221" t="s">
        <v>148</v>
      </c>
      <c r="G92" s="222" t="s">
        <v>149</v>
      </c>
      <c r="H92" s="223">
        <v>75.6</v>
      </c>
      <c r="I92" s="224"/>
      <c r="J92" s="225">
        <f>ROUND(I92*H92,2)</f>
        <v>0</v>
      </c>
      <c r="K92" s="221" t="s">
        <v>135</v>
      </c>
      <c r="L92" s="45"/>
      <c r="M92" s="226" t="s">
        <v>19</v>
      </c>
      <c r="N92" s="227" t="s">
        <v>43</v>
      </c>
      <c r="O92" s="85"/>
      <c r="P92" s="228">
        <f>O92*H92</f>
        <v>0</v>
      </c>
      <c r="Q92" s="228">
        <v>0</v>
      </c>
      <c r="R92" s="228">
        <f>Q92*H92</f>
        <v>0</v>
      </c>
      <c r="S92" s="228">
        <v>0</v>
      </c>
      <c r="T92" s="229">
        <f>S92*H92</f>
        <v>0</v>
      </c>
      <c r="U92" s="39"/>
      <c r="V92" s="39"/>
      <c r="W92" s="39"/>
      <c r="X92" s="39"/>
      <c r="Y92" s="39"/>
      <c r="Z92" s="39"/>
      <c r="AA92" s="39"/>
      <c r="AB92" s="39"/>
      <c r="AC92" s="39"/>
      <c r="AD92" s="39"/>
      <c r="AE92" s="39"/>
      <c r="AR92" s="230" t="s">
        <v>136</v>
      </c>
      <c r="AT92" s="230" t="s">
        <v>131</v>
      </c>
      <c r="AU92" s="230" t="s">
        <v>82</v>
      </c>
      <c r="AY92" s="18" t="s">
        <v>128</v>
      </c>
      <c r="BE92" s="231">
        <f>IF(N92="základní",J92,0)</f>
        <v>0</v>
      </c>
      <c r="BF92" s="231">
        <f>IF(N92="snížená",J92,0)</f>
        <v>0</v>
      </c>
      <c r="BG92" s="231">
        <f>IF(N92="zákl. přenesená",J92,0)</f>
        <v>0</v>
      </c>
      <c r="BH92" s="231">
        <f>IF(N92="sníž. přenesená",J92,0)</f>
        <v>0</v>
      </c>
      <c r="BI92" s="231">
        <f>IF(N92="nulová",J92,0)</f>
        <v>0</v>
      </c>
      <c r="BJ92" s="18" t="s">
        <v>80</v>
      </c>
      <c r="BK92" s="231">
        <f>ROUND(I92*H92,2)</f>
        <v>0</v>
      </c>
      <c r="BL92" s="18" t="s">
        <v>136</v>
      </c>
      <c r="BM92" s="230" t="s">
        <v>150</v>
      </c>
    </row>
    <row r="93" spans="1:47" s="2" customFormat="1" ht="12">
      <c r="A93" s="39"/>
      <c r="B93" s="40"/>
      <c r="C93" s="41"/>
      <c r="D93" s="232" t="s">
        <v>138</v>
      </c>
      <c r="E93" s="41"/>
      <c r="F93" s="233" t="s">
        <v>151</v>
      </c>
      <c r="G93" s="41"/>
      <c r="H93" s="41"/>
      <c r="I93" s="137"/>
      <c r="J93" s="41"/>
      <c r="K93" s="41"/>
      <c r="L93" s="45"/>
      <c r="M93" s="234"/>
      <c r="N93" s="235"/>
      <c r="O93" s="85"/>
      <c r="P93" s="85"/>
      <c r="Q93" s="85"/>
      <c r="R93" s="85"/>
      <c r="S93" s="85"/>
      <c r="T93" s="86"/>
      <c r="U93" s="39"/>
      <c r="V93" s="39"/>
      <c r="W93" s="39"/>
      <c r="X93" s="39"/>
      <c r="Y93" s="39"/>
      <c r="Z93" s="39"/>
      <c r="AA93" s="39"/>
      <c r="AB93" s="39"/>
      <c r="AC93" s="39"/>
      <c r="AD93" s="39"/>
      <c r="AE93" s="39"/>
      <c r="AT93" s="18" t="s">
        <v>138</v>
      </c>
      <c r="AU93" s="18" t="s">
        <v>82</v>
      </c>
    </row>
    <row r="94" spans="1:51" s="13" customFormat="1" ht="12">
      <c r="A94" s="13"/>
      <c r="B94" s="236"/>
      <c r="C94" s="237"/>
      <c r="D94" s="232" t="s">
        <v>152</v>
      </c>
      <c r="E94" s="238" t="s">
        <v>19</v>
      </c>
      <c r="F94" s="239" t="s">
        <v>153</v>
      </c>
      <c r="G94" s="237"/>
      <c r="H94" s="240">
        <v>75.6</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152</v>
      </c>
      <c r="AU94" s="246" t="s">
        <v>82</v>
      </c>
      <c r="AV94" s="13" t="s">
        <v>82</v>
      </c>
      <c r="AW94" s="13" t="s">
        <v>33</v>
      </c>
      <c r="AX94" s="13" t="s">
        <v>80</v>
      </c>
      <c r="AY94" s="246" t="s">
        <v>128</v>
      </c>
    </row>
    <row r="95" spans="1:65" s="2" customFormat="1" ht="21.75" customHeight="1">
      <c r="A95" s="39"/>
      <c r="B95" s="40"/>
      <c r="C95" s="219" t="s">
        <v>154</v>
      </c>
      <c r="D95" s="219" t="s">
        <v>131</v>
      </c>
      <c r="E95" s="220" t="s">
        <v>155</v>
      </c>
      <c r="F95" s="221" t="s">
        <v>156</v>
      </c>
      <c r="G95" s="222" t="s">
        <v>149</v>
      </c>
      <c r="H95" s="223">
        <v>7</v>
      </c>
      <c r="I95" s="224"/>
      <c r="J95" s="225">
        <f>ROUND(I95*H95,2)</f>
        <v>0</v>
      </c>
      <c r="K95" s="221" t="s">
        <v>135</v>
      </c>
      <c r="L95" s="45"/>
      <c r="M95" s="226" t="s">
        <v>19</v>
      </c>
      <c r="N95" s="227" t="s">
        <v>43</v>
      </c>
      <c r="O95" s="85"/>
      <c r="P95" s="228">
        <f>O95*H95</f>
        <v>0</v>
      </c>
      <c r="Q95" s="228">
        <v>0</v>
      </c>
      <c r="R95" s="228">
        <f>Q95*H95</f>
        <v>0</v>
      </c>
      <c r="S95" s="228">
        <v>0</v>
      </c>
      <c r="T95" s="229">
        <f>S95*H95</f>
        <v>0</v>
      </c>
      <c r="U95" s="39"/>
      <c r="V95" s="39"/>
      <c r="W95" s="39"/>
      <c r="X95" s="39"/>
      <c r="Y95" s="39"/>
      <c r="Z95" s="39"/>
      <c r="AA95" s="39"/>
      <c r="AB95" s="39"/>
      <c r="AC95" s="39"/>
      <c r="AD95" s="39"/>
      <c r="AE95" s="39"/>
      <c r="AR95" s="230" t="s">
        <v>136</v>
      </c>
      <c r="AT95" s="230" t="s">
        <v>131</v>
      </c>
      <c r="AU95" s="230" t="s">
        <v>82</v>
      </c>
      <c r="AY95" s="18" t="s">
        <v>128</v>
      </c>
      <c r="BE95" s="231">
        <f>IF(N95="základní",J95,0)</f>
        <v>0</v>
      </c>
      <c r="BF95" s="231">
        <f>IF(N95="snížená",J95,0)</f>
        <v>0</v>
      </c>
      <c r="BG95" s="231">
        <f>IF(N95="zákl. přenesená",J95,0)</f>
        <v>0</v>
      </c>
      <c r="BH95" s="231">
        <f>IF(N95="sníž. přenesená",J95,0)</f>
        <v>0</v>
      </c>
      <c r="BI95" s="231">
        <f>IF(N95="nulová",J95,0)</f>
        <v>0</v>
      </c>
      <c r="BJ95" s="18" t="s">
        <v>80</v>
      </c>
      <c r="BK95" s="231">
        <f>ROUND(I95*H95,2)</f>
        <v>0</v>
      </c>
      <c r="BL95" s="18" t="s">
        <v>136</v>
      </c>
      <c r="BM95" s="230" t="s">
        <v>157</v>
      </c>
    </row>
    <row r="96" spans="1:47" s="2" customFormat="1" ht="12">
      <c r="A96" s="39"/>
      <c r="B96" s="40"/>
      <c r="C96" s="41"/>
      <c r="D96" s="232" t="s">
        <v>138</v>
      </c>
      <c r="E96" s="41"/>
      <c r="F96" s="233" t="s">
        <v>158</v>
      </c>
      <c r="G96" s="41"/>
      <c r="H96" s="41"/>
      <c r="I96" s="137"/>
      <c r="J96" s="41"/>
      <c r="K96" s="41"/>
      <c r="L96" s="45"/>
      <c r="M96" s="234"/>
      <c r="N96" s="235"/>
      <c r="O96" s="85"/>
      <c r="P96" s="85"/>
      <c r="Q96" s="85"/>
      <c r="R96" s="85"/>
      <c r="S96" s="85"/>
      <c r="T96" s="86"/>
      <c r="U96" s="39"/>
      <c r="V96" s="39"/>
      <c r="W96" s="39"/>
      <c r="X96" s="39"/>
      <c r="Y96" s="39"/>
      <c r="Z96" s="39"/>
      <c r="AA96" s="39"/>
      <c r="AB96" s="39"/>
      <c r="AC96" s="39"/>
      <c r="AD96" s="39"/>
      <c r="AE96" s="39"/>
      <c r="AT96" s="18" t="s">
        <v>138</v>
      </c>
      <c r="AU96" s="18" t="s">
        <v>82</v>
      </c>
    </row>
    <row r="97" spans="1:51" s="13" customFormat="1" ht="12">
      <c r="A97" s="13"/>
      <c r="B97" s="236"/>
      <c r="C97" s="237"/>
      <c r="D97" s="232" t="s">
        <v>152</v>
      </c>
      <c r="E97" s="238" t="s">
        <v>19</v>
      </c>
      <c r="F97" s="239" t="s">
        <v>159</v>
      </c>
      <c r="G97" s="237"/>
      <c r="H97" s="240">
        <v>7</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152</v>
      </c>
      <c r="AU97" s="246" t="s">
        <v>82</v>
      </c>
      <c r="AV97" s="13" t="s">
        <v>82</v>
      </c>
      <c r="AW97" s="13" t="s">
        <v>33</v>
      </c>
      <c r="AX97" s="13" t="s">
        <v>80</v>
      </c>
      <c r="AY97" s="246" t="s">
        <v>128</v>
      </c>
    </row>
    <row r="98" spans="1:65" s="2" customFormat="1" ht="33" customHeight="1">
      <c r="A98" s="39"/>
      <c r="B98" s="40"/>
      <c r="C98" s="219" t="s">
        <v>160</v>
      </c>
      <c r="D98" s="219" t="s">
        <v>131</v>
      </c>
      <c r="E98" s="220" t="s">
        <v>161</v>
      </c>
      <c r="F98" s="221" t="s">
        <v>162</v>
      </c>
      <c r="G98" s="222" t="s">
        <v>149</v>
      </c>
      <c r="H98" s="223">
        <v>82.6</v>
      </c>
      <c r="I98" s="224"/>
      <c r="J98" s="225">
        <f>ROUND(I98*H98,2)</f>
        <v>0</v>
      </c>
      <c r="K98" s="221" t="s">
        <v>19</v>
      </c>
      <c r="L98" s="45"/>
      <c r="M98" s="226" t="s">
        <v>19</v>
      </c>
      <c r="N98" s="227" t="s">
        <v>43</v>
      </c>
      <c r="O98" s="85"/>
      <c r="P98" s="228">
        <f>O98*H98</f>
        <v>0</v>
      </c>
      <c r="Q98" s="228">
        <v>0</v>
      </c>
      <c r="R98" s="228">
        <f>Q98*H98</f>
        <v>0</v>
      </c>
      <c r="S98" s="228">
        <v>0</v>
      </c>
      <c r="T98" s="229">
        <f>S98*H98</f>
        <v>0</v>
      </c>
      <c r="U98" s="39"/>
      <c r="V98" s="39"/>
      <c r="W98" s="39"/>
      <c r="X98" s="39"/>
      <c r="Y98" s="39"/>
      <c r="Z98" s="39"/>
      <c r="AA98" s="39"/>
      <c r="AB98" s="39"/>
      <c r="AC98" s="39"/>
      <c r="AD98" s="39"/>
      <c r="AE98" s="39"/>
      <c r="AR98" s="230" t="s">
        <v>136</v>
      </c>
      <c r="AT98" s="230" t="s">
        <v>131</v>
      </c>
      <c r="AU98" s="230" t="s">
        <v>82</v>
      </c>
      <c r="AY98" s="18" t="s">
        <v>128</v>
      </c>
      <c r="BE98" s="231">
        <f>IF(N98="základní",J98,0)</f>
        <v>0</v>
      </c>
      <c r="BF98" s="231">
        <f>IF(N98="snížená",J98,0)</f>
        <v>0</v>
      </c>
      <c r="BG98" s="231">
        <f>IF(N98="zákl. přenesená",J98,0)</f>
        <v>0</v>
      </c>
      <c r="BH98" s="231">
        <f>IF(N98="sníž. přenesená",J98,0)</f>
        <v>0</v>
      </c>
      <c r="BI98" s="231">
        <f>IF(N98="nulová",J98,0)</f>
        <v>0</v>
      </c>
      <c r="BJ98" s="18" t="s">
        <v>80</v>
      </c>
      <c r="BK98" s="231">
        <f>ROUND(I98*H98,2)</f>
        <v>0</v>
      </c>
      <c r="BL98" s="18" t="s">
        <v>136</v>
      </c>
      <c r="BM98" s="230" t="s">
        <v>163</v>
      </c>
    </row>
    <row r="99" spans="1:51" s="13" customFormat="1" ht="12">
      <c r="A99" s="13"/>
      <c r="B99" s="236"/>
      <c r="C99" s="237"/>
      <c r="D99" s="232" t="s">
        <v>152</v>
      </c>
      <c r="E99" s="238" t="s">
        <v>19</v>
      </c>
      <c r="F99" s="239" t="s">
        <v>164</v>
      </c>
      <c r="G99" s="237"/>
      <c r="H99" s="240">
        <v>82.6</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152</v>
      </c>
      <c r="AU99" s="246" t="s">
        <v>82</v>
      </c>
      <c r="AV99" s="13" t="s">
        <v>82</v>
      </c>
      <c r="AW99" s="13" t="s">
        <v>33</v>
      </c>
      <c r="AX99" s="13" t="s">
        <v>80</v>
      </c>
      <c r="AY99" s="246" t="s">
        <v>128</v>
      </c>
    </row>
    <row r="100" spans="1:65" s="2" customFormat="1" ht="16.5" customHeight="1">
      <c r="A100" s="39"/>
      <c r="B100" s="40"/>
      <c r="C100" s="219" t="s">
        <v>7</v>
      </c>
      <c r="D100" s="219" t="s">
        <v>131</v>
      </c>
      <c r="E100" s="220" t="s">
        <v>165</v>
      </c>
      <c r="F100" s="221" t="s">
        <v>166</v>
      </c>
      <c r="G100" s="222" t="s">
        <v>134</v>
      </c>
      <c r="H100" s="223">
        <v>262</v>
      </c>
      <c r="I100" s="224"/>
      <c r="J100" s="225">
        <f>ROUND(I100*H100,2)</f>
        <v>0</v>
      </c>
      <c r="K100" s="221" t="s">
        <v>135</v>
      </c>
      <c r="L100" s="45"/>
      <c r="M100" s="226" t="s">
        <v>19</v>
      </c>
      <c r="N100" s="227" t="s">
        <v>43</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136</v>
      </c>
      <c r="AT100" s="230" t="s">
        <v>131</v>
      </c>
      <c r="AU100" s="230" t="s">
        <v>82</v>
      </c>
      <c r="AY100" s="18" t="s">
        <v>128</v>
      </c>
      <c r="BE100" s="231">
        <f>IF(N100="základní",J100,0)</f>
        <v>0</v>
      </c>
      <c r="BF100" s="231">
        <f>IF(N100="snížená",J100,0)</f>
        <v>0</v>
      </c>
      <c r="BG100" s="231">
        <f>IF(N100="zákl. přenesená",J100,0)</f>
        <v>0</v>
      </c>
      <c r="BH100" s="231">
        <f>IF(N100="sníž. přenesená",J100,0)</f>
        <v>0</v>
      </c>
      <c r="BI100" s="231">
        <f>IF(N100="nulová",J100,0)</f>
        <v>0</v>
      </c>
      <c r="BJ100" s="18" t="s">
        <v>80</v>
      </c>
      <c r="BK100" s="231">
        <f>ROUND(I100*H100,2)</f>
        <v>0</v>
      </c>
      <c r="BL100" s="18" t="s">
        <v>136</v>
      </c>
      <c r="BM100" s="230" t="s">
        <v>167</v>
      </c>
    </row>
    <row r="101" spans="1:47" s="2" customFormat="1" ht="12">
      <c r="A101" s="39"/>
      <c r="B101" s="40"/>
      <c r="C101" s="41"/>
      <c r="D101" s="232" t="s">
        <v>138</v>
      </c>
      <c r="E101" s="41"/>
      <c r="F101" s="233" t="s">
        <v>168</v>
      </c>
      <c r="G101" s="41"/>
      <c r="H101" s="41"/>
      <c r="I101" s="137"/>
      <c r="J101" s="41"/>
      <c r="K101" s="41"/>
      <c r="L101" s="45"/>
      <c r="M101" s="234"/>
      <c r="N101" s="235"/>
      <c r="O101" s="85"/>
      <c r="P101" s="85"/>
      <c r="Q101" s="85"/>
      <c r="R101" s="85"/>
      <c r="S101" s="85"/>
      <c r="T101" s="86"/>
      <c r="U101" s="39"/>
      <c r="V101" s="39"/>
      <c r="W101" s="39"/>
      <c r="X101" s="39"/>
      <c r="Y101" s="39"/>
      <c r="Z101" s="39"/>
      <c r="AA101" s="39"/>
      <c r="AB101" s="39"/>
      <c r="AC101" s="39"/>
      <c r="AD101" s="39"/>
      <c r="AE101" s="39"/>
      <c r="AT101" s="18" t="s">
        <v>138</v>
      </c>
      <c r="AU101" s="18" t="s">
        <v>82</v>
      </c>
    </row>
    <row r="102" spans="1:65" s="2" customFormat="1" ht="21.75" customHeight="1">
      <c r="A102" s="39"/>
      <c r="B102" s="40"/>
      <c r="C102" s="219" t="s">
        <v>169</v>
      </c>
      <c r="D102" s="219" t="s">
        <v>131</v>
      </c>
      <c r="E102" s="220" t="s">
        <v>170</v>
      </c>
      <c r="F102" s="221" t="s">
        <v>171</v>
      </c>
      <c r="G102" s="222" t="s">
        <v>134</v>
      </c>
      <c r="H102" s="223">
        <v>280</v>
      </c>
      <c r="I102" s="224"/>
      <c r="J102" s="225">
        <f>ROUND(I102*H102,2)</f>
        <v>0</v>
      </c>
      <c r="K102" s="221" t="s">
        <v>135</v>
      </c>
      <c r="L102" s="45"/>
      <c r="M102" s="226" t="s">
        <v>19</v>
      </c>
      <c r="N102" s="227" t="s">
        <v>43</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136</v>
      </c>
      <c r="AT102" s="230" t="s">
        <v>131</v>
      </c>
      <c r="AU102" s="230" t="s">
        <v>82</v>
      </c>
      <c r="AY102" s="18" t="s">
        <v>128</v>
      </c>
      <c r="BE102" s="231">
        <f>IF(N102="základní",J102,0)</f>
        <v>0</v>
      </c>
      <c r="BF102" s="231">
        <f>IF(N102="snížená",J102,0)</f>
        <v>0</v>
      </c>
      <c r="BG102" s="231">
        <f>IF(N102="zákl. přenesená",J102,0)</f>
        <v>0</v>
      </c>
      <c r="BH102" s="231">
        <f>IF(N102="sníž. přenesená",J102,0)</f>
        <v>0</v>
      </c>
      <c r="BI102" s="231">
        <f>IF(N102="nulová",J102,0)</f>
        <v>0</v>
      </c>
      <c r="BJ102" s="18" t="s">
        <v>80</v>
      </c>
      <c r="BK102" s="231">
        <f>ROUND(I102*H102,2)</f>
        <v>0</v>
      </c>
      <c r="BL102" s="18" t="s">
        <v>136</v>
      </c>
      <c r="BM102" s="230" t="s">
        <v>172</v>
      </c>
    </row>
    <row r="103" spans="1:47" s="2" customFormat="1" ht="12">
      <c r="A103" s="39"/>
      <c r="B103" s="40"/>
      <c r="C103" s="41"/>
      <c r="D103" s="232" t="s">
        <v>138</v>
      </c>
      <c r="E103" s="41"/>
      <c r="F103" s="233" t="s">
        <v>173</v>
      </c>
      <c r="G103" s="41"/>
      <c r="H103" s="41"/>
      <c r="I103" s="137"/>
      <c r="J103" s="41"/>
      <c r="K103" s="41"/>
      <c r="L103" s="45"/>
      <c r="M103" s="234"/>
      <c r="N103" s="235"/>
      <c r="O103" s="85"/>
      <c r="P103" s="85"/>
      <c r="Q103" s="85"/>
      <c r="R103" s="85"/>
      <c r="S103" s="85"/>
      <c r="T103" s="86"/>
      <c r="U103" s="39"/>
      <c r="V103" s="39"/>
      <c r="W103" s="39"/>
      <c r="X103" s="39"/>
      <c r="Y103" s="39"/>
      <c r="Z103" s="39"/>
      <c r="AA103" s="39"/>
      <c r="AB103" s="39"/>
      <c r="AC103" s="39"/>
      <c r="AD103" s="39"/>
      <c r="AE103" s="39"/>
      <c r="AT103" s="18" t="s">
        <v>138</v>
      </c>
      <c r="AU103" s="18" t="s">
        <v>82</v>
      </c>
    </row>
    <row r="104" spans="1:65" s="2" customFormat="1" ht="16.5" customHeight="1">
      <c r="A104" s="39"/>
      <c r="B104" s="40"/>
      <c r="C104" s="247" t="s">
        <v>174</v>
      </c>
      <c r="D104" s="247" t="s">
        <v>175</v>
      </c>
      <c r="E104" s="248" t="s">
        <v>176</v>
      </c>
      <c r="F104" s="249" t="s">
        <v>177</v>
      </c>
      <c r="G104" s="250" t="s">
        <v>178</v>
      </c>
      <c r="H104" s="251">
        <v>4.2</v>
      </c>
      <c r="I104" s="252"/>
      <c r="J104" s="253">
        <f>ROUND(I104*H104,2)</f>
        <v>0</v>
      </c>
      <c r="K104" s="249" t="s">
        <v>135</v>
      </c>
      <c r="L104" s="254"/>
      <c r="M104" s="255" t="s">
        <v>19</v>
      </c>
      <c r="N104" s="256" t="s">
        <v>43</v>
      </c>
      <c r="O104" s="85"/>
      <c r="P104" s="228">
        <f>O104*H104</f>
        <v>0</v>
      </c>
      <c r="Q104" s="228">
        <v>0.001</v>
      </c>
      <c r="R104" s="228">
        <f>Q104*H104</f>
        <v>0.004200000000000001</v>
      </c>
      <c r="S104" s="228">
        <v>0</v>
      </c>
      <c r="T104" s="229">
        <f>S104*H104</f>
        <v>0</v>
      </c>
      <c r="U104" s="39"/>
      <c r="V104" s="39"/>
      <c r="W104" s="39"/>
      <c r="X104" s="39"/>
      <c r="Y104" s="39"/>
      <c r="Z104" s="39"/>
      <c r="AA104" s="39"/>
      <c r="AB104" s="39"/>
      <c r="AC104" s="39"/>
      <c r="AD104" s="39"/>
      <c r="AE104" s="39"/>
      <c r="AR104" s="230" t="s">
        <v>179</v>
      </c>
      <c r="AT104" s="230" t="s">
        <v>175</v>
      </c>
      <c r="AU104" s="230" t="s">
        <v>82</v>
      </c>
      <c r="AY104" s="18" t="s">
        <v>128</v>
      </c>
      <c r="BE104" s="231">
        <f>IF(N104="základní",J104,0)</f>
        <v>0</v>
      </c>
      <c r="BF104" s="231">
        <f>IF(N104="snížená",J104,0)</f>
        <v>0</v>
      </c>
      <c r="BG104" s="231">
        <f>IF(N104="zákl. přenesená",J104,0)</f>
        <v>0</v>
      </c>
      <c r="BH104" s="231">
        <f>IF(N104="sníž. přenesená",J104,0)</f>
        <v>0</v>
      </c>
      <c r="BI104" s="231">
        <f>IF(N104="nulová",J104,0)</f>
        <v>0</v>
      </c>
      <c r="BJ104" s="18" t="s">
        <v>80</v>
      </c>
      <c r="BK104" s="231">
        <f>ROUND(I104*H104,2)</f>
        <v>0</v>
      </c>
      <c r="BL104" s="18" t="s">
        <v>136</v>
      </c>
      <c r="BM104" s="230" t="s">
        <v>180</v>
      </c>
    </row>
    <row r="105" spans="1:51" s="13" customFormat="1" ht="12">
      <c r="A105" s="13"/>
      <c r="B105" s="236"/>
      <c r="C105" s="237"/>
      <c r="D105" s="232" t="s">
        <v>152</v>
      </c>
      <c r="E105" s="237"/>
      <c r="F105" s="239" t="s">
        <v>181</v>
      </c>
      <c r="G105" s="237"/>
      <c r="H105" s="240">
        <v>4.2</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152</v>
      </c>
      <c r="AU105" s="246" t="s">
        <v>82</v>
      </c>
      <c r="AV105" s="13" t="s">
        <v>82</v>
      </c>
      <c r="AW105" s="13" t="s">
        <v>4</v>
      </c>
      <c r="AX105" s="13" t="s">
        <v>80</v>
      </c>
      <c r="AY105" s="246" t="s">
        <v>128</v>
      </c>
    </row>
    <row r="106" spans="1:65" s="2" customFormat="1" ht="21.75" customHeight="1">
      <c r="A106" s="39"/>
      <c r="B106" s="40"/>
      <c r="C106" s="219" t="s">
        <v>8</v>
      </c>
      <c r="D106" s="219" t="s">
        <v>131</v>
      </c>
      <c r="E106" s="220" t="s">
        <v>182</v>
      </c>
      <c r="F106" s="221" t="s">
        <v>183</v>
      </c>
      <c r="G106" s="222" t="s">
        <v>134</v>
      </c>
      <c r="H106" s="223">
        <v>280</v>
      </c>
      <c r="I106" s="224"/>
      <c r="J106" s="225">
        <f>ROUND(I106*H106,2)</f>
        <v>0</v>
      </c>
      <c r="K106" s="221" t="s">
        <v>135</v>
      </c>
      <c r="L106" s="45"/>
      <c r="M106" s="226" t="s">
        <v>19</v>
      </c>
      <c r="N106" s="227" t="s">
        <v>43</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136</v>
      </c>
      <c r="AT106" s="230" t="s">
        <v>131</v>
      </c>
      <c r="AU106" s="230" t="s">
        <v>82</v>
      </c>
      <c r="AY106" s="18" t="s">
        <v>128</v>
      </c>
      <c r="BE106" s="231">
        <f>IF(N106="základní",J106,0)</f>
        <v>0</v>
      </c>
      <c r="BF106" s="231">
        <f>IF(N106="snížená",J106,0)</f>
        <v>0</v>
      </c>
      <c r="BG106" s="231">
        <f>IF(N106="zákl. přenesená",J106,0)</f>
        <v>0</v>
      </c>
      <c r="BH106" s="231">
        <f>IF(N106="sníž. přenesená",J106,0)</f>
        <v>0</v>
      </c>
      <c r="BI106" s="231">
        <f>IF(N106="nulová",J106,0)</f>
        <v>0</v>
      </c>
      <c r="BJ106" s="18" t="s">
        <v>80</v>
      </c>
      <c r="BK106" s="231">
        <f>ROUND(I106*H106,2)</f>
        <v>0</v>
      </c>
      <c r="BL106" s="18" t="s">
        <v>136</v>
      </c>
      <c r="BM106" s="230" t="s">
        <v>184</v>
      </c>
    </row>
    <row r="107" spans="1:47" s="2" customFormat="1" ht="12">
      <c r="A107" s="39"/>
      <c r="B107" s="40"/>
      <c r="C107" s="41"/>
      <c r="D107" s="232" t="s">
        <v>138</v>
      </c>
      <c r="E107" s="41"/>
      <c r="F107" s="233" t="s">
        <v>185</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138</v>
      </c>
      <c r="AU107" s="18" t="s">
        <v>82</v>
      </c>
    </row>
    <row r="108" spans="1:63" s="12" customFormat="1" ht="22.8" customHeight="1">
      <c r="A108" s="12"/>
      <c r="B108" s="203"/>
      <c r="C108" s="204"/>
      <c r="D108" s="205" t="s">
        <v>71</v>
      </c>
      <c r="E108" s="217" t="s">
        <v>186</v>
      </c>
      <c r="F108" s="217" t="s">
        <v>187</v>
      </c>
      <c r="G108" s="204"/>
      <c r="H108" s="204"/>
      <c r="I108" s="207"/>
      <c r="J108" s="218">
        <f>BK108</f>
        <v>0</v>
      </c>
      <c r="K108" s="204"/>
      <c r="L108" s="209"/>
      <c r="M108" s="210"/>
      <c r="N108" s="211"/>
      <c r="O108" s="211"/>
      <c r="P108" s="212">
        <f>SUM(P109:P117)</f>
        <v>0</v>
      </c>
      <c r="Q108" s="211"/>
      <c r="R108" s="212">
        <f>SUM(R109:R117)</f>
        <v>0.21525</v>
      </c>
      <c r="S108" s="211"/>
      <c r="T108" s="213">
        <f>SUM(T109:T117)</f>
        <v>0</v>
      </c>
      <c r="U108" s="12"/>
      <c r="V108" s="12"/>
      <c r="W108" s="12"/>
      <c r="X108" s="12"/>
      <c r="Y108" s="12"/>
      <c r="Z108" s="12"/>
      <c r="AA108" s="12"/>
      <c r="AB108" s="12"/>
      <c r="AC108" s="12"/>
      <c r="AD108" s="12"/>
      <c r="AE108" s="12"/>
      <c r="AR108" s="214" t="s">
        <v>80</v>
      </c>
      <c r="AT108" s="215" t="s">
        <v>71</v>
      </c>
      <c r="AU108" s="215" t="s">
        <v>80</v>
      </c>
      <c r="AY108" s="214" t="s">
        <v>128</v>
      </c>
      <c r="BK108" s="216">
        <f>SUM(BK109:BK117)</f>
        <v>0</v>
      </c>
    </row>
    <row r="109" spans="1:65" s="2" customFormat="1" ht="16.5" customHeight="1">
      <c r="A109" s="39"/>
      <c r="B109" s="40"/>
      <c r="C109" s="219" t="s">
        <v>136</v>
      </c>
      <c r="D109" s="219" t="s">
        <v>131</v>
      </c>
      <c r="E109" s="220" t="s">
        <v>188</v>
      </c>
      <c r="F109" s="221" t="s">
        <v>189</v>
      </c>
      <c r="G109" s="222" t="s">
        <v>134</v>
      </c>
      <c r="H109" s="223">
        <v>35</v>
      </c>
      <c r="I109" s="224"/>
      <c r="J109" s="225">
        <f>ROUND(I109*H109,2)</f>
        <v>0</v>
      </c>
      <c r="K109" s="221" t="s">
        <v>135</v>
      </c>
      <c r="L109" s="45"/>
      <c r="M109" s="226" t="s">
        <v>19</v>
      </c>
      <c r="N109" s="227" t="s">
        <v>43</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136</v>
      </c>
      <c r="AT109" s="230" t="s">
        <v>131</v>
      </c>
      <c r="AU109" s="230" t="s">
        <v>82</v>
      </c>
      <c r="AY109" s="18" t="s">
        <v>128</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136</v>
      </c>
      <c r="BM109" s="230" t="s">
        <v>190</v>
      </c>
    </row>
    <row r="110" spans="1:47" s="2" customFormat="1" ht="12">
      <c r="A110" s="39"/>
      <c r="B110" s="40"/>
      <c r="C110" s="41"/>
      <c r="D110" s="232" t="s">
        <v>191</v>
      </c>
      <c r="E110" s="41"/>
      <c r="F110" s="233" t="s">
        <v>192</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191</v>
      </c>
      <c r="AU110" s="18" t="s">
        <v>82</v>
      </c>
    </row>
    <row r="111" spans="1:51" s="13" customFormat="1" ht="12">
      <c r="A111" s="13"/>
      <c r="B111" s="236"/>
      <c r="C111" s="237"/>
      <c r="D111" s="232" t="s">
        <v>152</v>
      </c>
      <c r="E111" s="238" t="s">
        <v>19</v>
      </c>
      <c r="F111" s="239" t="s">
        <v>193</v>
      </c>
      <c r="G111" s="237"/>
      <c r="H111" s="240">
        <v>35</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152</v>
      </c>
      <c r="AU111" s="246" t="s">
        <v>82</v>
      </c>
      <c r="AV111" s="13" t="s">
        <v>82</v>
      </c>
      <c r="AW111" s="13" t="s">
        <v>33</v>
      </c>
      <c r="AX111" s="13" t="s">
        <v>80</v>
      </c>
      <c r="AY111" s="246" t="s">
        <v>128</v>
      </c>
    </row>
    <row r="112" spans="1:65" s="2" customFormat="1" ht="16.5" customHeight="1">
      <c r="A112" s="39"/>
      <c r="B112" s="40"/>
      <c r="C112" s="219" t="s">
        <v>194</v>
      </c>
      <c r="D112" s="219" t="s">
        <v>131</v>
      </c>
      <c r="E112" s="220" t="s">
        <v>195</v>
      </c>
      <c r="F112" s="221" t="s">
        <v>196</v>
      </c>
      <c r="G112" s="222" t="s">
        <v>134</v>
      </c>
      <c r="H112" s="223">
        <v>262</v>
      </c>
      <c r="I112" s="224"/>
      <c r="J112" s="225">
        <f>ROUND(I112*H112,2)</f>
        <v>0</v>
      </c>
      <c r="K112" s="221" t="s">
        <v>135</v>
      </c>
      <c r="L112" s="45"/>
      <c r="M112" s="226" t="s">
        <v>19</v>
      </c>
      <c r="N112" s="227" t="s">
        <v>43</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136</v>
      </c>
      <c r="AT112" s="230" t="s">
        <v>131</v>
      </c>
      <c r="AU112" s="230" t="s">
        <v>82</v>
      </c>
      <c r="AY112" s="18" t="s">
        <v>128</v>
      </c>
      <c r="BE112" s="231">
        <f>IF(N112="základní",J112,0)</f>
        <v>0</v>
      </c>
      <c r="BF112" s="231">
        <f>IF(N112="snížená",J112,0)</f>
        <v>0</v>
      </c>
      <c r="BG112" s="231">
        <f>IF(N112="zákl. přenesená",J112,0)</f>
        <v>0</v>
      </c>
      <c r="BH112" s="231">
        <f>IF(N112="sníž. přenesená",J112,0)</f>
        <v>0</v>
      </c>
      <c r="BI112" s="231">
        <f>IF(N112="nulová",J112,0)</f>
        <v>0</v>
      </c>
      <c r="BJ112" s="18" t="s">
        <v>80</v>
      </c>
      <c r="BK112" s="231">
        <f>ROUND(I112*H112,2)</f>
        <v>0</v>
      </c>
      <c r="BL112" s="18" t="s">
        <v>136</v>
      </c>
      <c r="BM112" s="230" t="s">
        <v>197</v>
      </c>
    </row>
    <row r="113" spans="1:65" s="2" customFormat="1" ht="16.5" customHeight="1">
      <c r="A113" s="39"/>
      <c r="B113" s="40"/>
      <c r="C113" s="219" t="s">
        <v>82</v>
      </c>
      <c r="D113" s="219" t="s">
        <v>131</v>
      </c>
      <c r="E113" s="220" t="s">
        <v>198</v>
      </c>
      <c r="F113" s="221" t="s">
        <v>199</v>
      </c>
      <c r="G113" s="222" t="s">
        <v>134</v>
      </c>
      <c r="H113" s="223">
        <v>262</v>
      </c>
      <c r="I113" s="224"/>
      <c r="J113" s="225">
        <f>ROUND(I113*H113,2)</f>
        <v>0</v>
      </c>
      <c r="K113" s="221" t="s">
        <v>135</v>
      </c>
      <c r="L113" s="45"/>
      <c r="M113" s="226" t="s">
        <v>19</v>
      </c>
      <c r="N113" s="227" t="s">
        <v>43</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136</v>
      </c>
      <c r="AT113" s="230" t="s">
        <v>131</v>
      </c>
      <c r="AU113" s="230" t="s">
        <v>82</v>
      </c>
      <c r="AY113" s="18" t="s">
        <v>128</v>
      </c>
      <c r="BE113" s="231">
        <f>IF(N113="základní",J113,0)</f>
        <v>0</v>
      </c>
      <c r="BF113" s="231">
        <f>IF(N113="snížená",J113,0)</f>
        <v>0</v>
      </c>
      <c r="BG113" s="231">
        <f>IF(N113="zákl. přenesená",J113,0)</f>
        <v>0</v>
      </c>
      <c r="BH113" s="231">
        <f>IF(N113="sníž. přenesená",J113,0)</f>
        <v>0</v>
      </c>
      <c r="BI113" s="231">
        <f>IF(N113="nulová",J113,0)</f>
        <v>0</v>
      </c>
      <c r="BJ113" s="18" t="s">
        <v>80</v>
      </c>
      <c r="BK113" s="231">
        <f>ROUND(I113*H113,2)</f>
        <v>0</v>
      </c>
      <c r="BL113" s="18" t="s">
        <v>136</v>
      </c>
      <c r="BM113" s="230" t="s">
        <v>200</v>
      </c>
    </row>
    <row r="114" spans="1:65" s="2" customFormat="1" ht="21.75" customHeight="1">
      <c r="A114" s="39"/>
      <c r="B114" s="40"/>
      <c r="C114" s="219" t="s">
        <v>80</v>
      </c>
      <c r="D114" s="219" t="s">
        <v>131</v>
      </c>
      <c r="E114" s="220" t="s">
        <v>201</v>
      </c>
      <c r="F114" s="221" t="s">
        <v>202</v>
      </c>
      <c r="G114" s="222" t="s">
        <v>134</v>
      </c>
      <c r="H114" s="223">
        <v>262</v>
      </c>
      <c r="I114" s="224"/>
      <c r="J114" s="225">
        <f>ROUND(I114*H114,2)</f>
        <v>0</v>
      </c>
      <c r="K114" s="221" t="s">
        <v>135</v>
      </c>
      <c r="L114" s="45"/>
      <c r="M114" s="226" t="s">
        <v>19</v>
      </c>
      <c r="N114" s="22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136</v>
      </c>
      <c r="AT114" s="230" t="s">
        <v>131</v>
      </c>
      <c r="AU114" s="230" t="s">
        <v>82</v>
      </c>
      <c r="AY114" s="18" t="s">
        <v>128</v>
      </c>
      <c r="BE114" s="231">
        <f>IF(N114="základní",J114,0)</f>
        <v>0</v>
      </c>
      <c r="BF114" s="231">
        <f>IF(N114="snížená",J114,0)</f>
        <v>0</v>
      </c>
      <c r="BG114" s="231">
        <f>IF(N114="zákl. přenesená",J114,0)</f>
        <v>0</v>
      </c>
      <c r="BH114" s="231">
        <f>IF(N114="sníž. přenesená",J114,0)</f>
        <v>0</v>
      </c>
      <c r="BI114" s="231">
        <f>IF(N114="nulová",J114,0)</f>
        <v>0</v>
      </c>
      <c r="BJ114" s="18" t="s">
        <v>80</v>
      </c>
      <c r="BK114" s="231">
        <f>ROUND(I114*H114,2)</f>
        <v>0</v>
      </c>
      <c r="BL114" s="18" t="s">
        <v>136</v>
      </c>
      <c r="BM114" s="230" t="s">
        <v>203</v>
      </c>
    </row>
    <row r="115" spans="1:65" s="2" customFormat="1" ht="33" customHeight="1">
      <c r="A115" s="39"/>
      <c r="B115" s="40"/>
      <c r="C115" s="219" t="s">
        <v>204</v>
      </c>
      <c r="D115" s="219" t="s">
        <v>131</v>
      </c>
      <c r="E115" s="220" t="s">
        <v>205</v>
      </c>
      <c r="F115" s="221" t="s">
        <v>206</v>
      </c>
      <c r="G115" s="222" t="s">
        <v>134</v>
      </c>
      <c r="H115" s="223">
        <v>1</v>
      </c>
      <c r="I115" s="224"/>
      <c r="J115" s="225">
        <f>ROUND(I115*H115,2)</f>
        <v>0</v>
      </c>
      <c r="K115" s="221" t="s">
        <v>135</v>
      </c>
      <c r="L115" s="45"/>
      <c r="M115" s="226" t="s">
        <v>19</v>
      </c>
      <c r="N115" s="227" t="s">
        <v>43</v>
      </c>
      <c r="O115" s="85"/>
      <c r="P115" s="228">
        <f>O115*H115</f>
        <v>0</v>
      </c>
      <c r="Q115" s="228">
        <v>0.08425</v>
      </c>
      <c r="R115" s="228">
        <f>Q115*H115</f>
        <v>0.08425</v>
      </c>
      <c r="S115" s="228">
        <v>0</v>
      </c>
      <c r="T115" s="229">
        <f>S115*H115</f>
        <v>0</v>
      </c>
      <c r="U115" s="39"/>
      <c r="V115" s="39"/>
      <c r="W115" s="39"/>
      <c r="X115" s="39"/>
      <c r="Y115" s="39"/>
      <c r="Z115" s="39"/>
      <c r="AA115" s="39"/>
      <c r="AB115" s="39"/>
      <c r="AC115" s="39"/>
      <c r="AD115" s="39"/>
      <c r="AE115" s="39"/>
      <c r="AR115" s="230" t="s">
        <v>136</v>
      </c>
      <c r="AT115" s="230" t="s">
        <v>131</v>
      </c>
      <c r="AU115" s="230" t="s">
        <v>82</v>
      </c>
      <c r="AY115" s="18" t="s">
        <v>128</v>
      </c>
      <c r="BE115" s="231">
        <f>IF(N115="základní",J115,0)</f>
        <v>0</v>
      </c>
      <c r="BF115" s="231">
        <f>IF(N115="snížená",J115,0)</f>
        <v>0</v>
      </c>
      <c r="BG115" s="231">
        <f>IF(N115="zákl. přenesená",J115,0)</f>
        <v>0</v>
      </c>
      <c r="BH115" s="231">
        <f>IF(N115="sníž. přenesená",J115,0)</f>
        <v>0</v>
      </c>
      <c r="BI115" s="231">
        <f>IF(N115="nulová",J115,0)</f>
        <v>0</v>
      </c>
      <c r="BJ115" s="18" t="s">
        <v>80</v>
      </c>
      <c r="BK115" s="231">
        <f>ROUND(I115*H115,2)</f>
        <v>0</v>
      </c>
      <c r="BL115" s="18" t="s">
        <v>136</v>
      </c>
      <c r="BM115" s="230" t="s">
        <v>207</v>
      </c>
    </row>
    <row r="116" spans="1:47" s="2" customFormat="1" ht="12">
      <c r="A116" s="39"/>
      <c r="B116" s="40"/>
      <c r="C116" s="41"/>
      <c r="D116" s="232" t="s">
        <v>138</v>
      </c>
      <c r="E116" s="41"/>
      <c r="F116" s="233" t="s">
        <v>208</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138</v>
      </c>
      <c r="AU116" s="18" t="s">
        <v>82</v>
      </c>
    </row>
    <row r="117" spans="1:65" s="2" customFormat="1" ht="16.5" customHeight="1">
      <c r="A117" s="39"/>
      <c r="B117" s="40"/>
      <c r="C117" s="247" t="s">
        <v>209</v>
      </c>
      <c r="D117" s="247" t="s">
        <v>175</v>
      </c>
      <c r="E117" s="248" t="s">
        <v>210</v>
      </c>
      <c r="F117" s="249" t="s">
        <v>211</v>
      </c>
      <c r="G117" s="250" t="s">
        <v>134</v>
      </c>
      <c r="H117" s="251">
        <v>1</v>
      </c>
      <c r="I117" s="252"/>
      <c r="J117" s="253">
        <f>ROUND(I117*H117,2)</f>
        <v>0</v>
      </c>
      <c r="K117" s="249" t="s">
        <v>135</v>
      </c>
      <c r="L117" s="254"/>
      <c r="M117" s="255" t="s">
        <v>19</v>
      </c>
      <c r="N117" s="256" t="s">
        <v>43</v>
      </c>
      <c r="O117" s="85"/>
      <c r="P117" s="228">
        <f>O117*H117</f>
        <v>0</v>
      </c>
      <c r="Q117" s="228">
        <v>0.131</v>
      </c>
      <c r="R117" s="228">
        <f>Q117*H117</f>
        <v>0.131</v>
      </c>
      <c r="S117" s="228">
        <v>0</v>
      </c>
      <c r="T117" s="229">
        <f>S117*H117</f>
        <v>0</v>
      </c>
      <c r="U117" s="39"/>
      <c r="V117" s="39"/>
      <c r="W117" s="39"/>
      <c r="X117" s="39"/>
      <c r="Y117" s="39"/>
      <c r="Z117" s="39"/>
      <c r="AA117" s="39"/>
      <c r="AB117" s="39"/>
      <c r="AC117" s="39"/>
      <c r="AD117" s="39"/>
      <c r="AE117" s="39"/>
      <c r="AR117" s="230" t="s">
        <v>179</v>
      </c>
      <c r="AT117" s="230" t="s">
        <v>175</v>
      </c>
      <c r="AU117" s="230" t="s">
        <v>82</v>
      </c>
      <c r="AY117" s="18" t="s">
        <v>128</v>
      </c>
      <c r="BE117" s="231">
        <f>IF(N117="základní",J117,0)</f>
        <v>0</v>
      </c>
      <c r="BF117" s="231">
        <f>IF(N117="snížená",J117,0)</f>
        <v>0</v>
      </c>
      <c r="BG117" s="231">
        <f>IF(N117="zákl. přenesená",J117,0)</f>
        <v>0</v>
      </c>
      <c r="BH117" s="231">
        <f>IF(N117="sníž. přenesená",J117,0)</f>
        <v>0</v>
      </c>
      <c r="BI117" s="231">
        <f>IF(N117="nulová",J117,0)</f>
        <v>0</v>
      </c>
      <c r="BJ117" s="18" t="s">
        <v>80</v>
      </c>
      <c r="BK117" s="231">
        <f>ROUND(I117*H117,2)</f>
        <v>0</v>
      </c>
      <c r="BL117" s="18" t="s">
        <v>136</v>
      </c>
      <c r="BM117" s="230" t="s">
        <v>212</v>
      </c>
    </row>
    <row r="118" spans="1:63" s="12" customFormat="1" ht="22.8" customHeight="1">
      <c r="A118" s="12"/>
      <c r="B118" s="203"/>
      <c r="C118" s="204"/>
      <c r="D118" s="205" t="s">
        <v>71</v>
      </c>
      <c r="E118" s="217" t="s">
        <v>146</v>
      </c>
      <c r="F118" s="217" t="s">
        <v>213</v>
      </c>
      <c r="G118" s="204"/>
      <c r="H118" s="204"/>
      <c r="I118" s="207"/>
      <c r="J118" s="218">
        <f>BK118</f>
        <v>0</v>
      </c>
      <c r="K118" s="204"/>
      <c r="L118" s="209"/>
      <c r="M118" s="210"/>
      <c r="N118" s="211"/>
      <c r="O118" s="211"/>
      <c r="P118" s="212">
        <f>SUM(P119:P124)</f>
        <v>0</v>
      </c>
      <c r="Q118" s="211"/>
      <c r="R118" s="212">
        <f>SUM(R119:R124)</f>
        <v>47.895500000000006</v>
      </c>
      <c r="S118" s="211"/>
      <c r="T118" s="213">
        <f>SUM(T119:T124)</f>
        <v>0</v>
      </c>
      <c r="U118" s="12"/>
      <c r="V118" s="12"/>
      <c r="W118" s="12"/>
      <c r="X118" s="12"/>
      <c r="Y118" s="12"/>
      <c r="Z118" s="12"/>
      <c r="AA118" s="12"/>
      <c r="AB118" s="12"/>
      <c r="AC118" s="12"/>
      <c r="AD118" s="12"/>
      <c r="AE118" s="12"/>
      <c r="AR118" s="214" t="s">
        <v>80</v>
      </c>
      <c r="AT118" s="215" t="s">
        <v>71</v>
      </c>
      <c r="AU118" s="215" t="s">
        <v>80</v>
      </c>
      <c r="AY118" s="214" t="s">
        <v>128</v>
      </c>
      <c r="BK118" s="216">
        <f>SUM(BK119:BK124)</f>
        <v>0</v>
      </c>
    </row>
    <row r="119" spans="1:65" s="2" customFormat="1" ht="21.75" customHeight="1">
      <c r="A119" s="39"/>
      <c r="B119" s="40"/>
      <c r="C119" s="219" t="s">
        <v>186</v>
      </c>
      <c r="D119" s="219" t="s">
        <v>131</v>
      </c>
      <c r="E119" s="220" t="s">
        <v>214</v>
      </c>
      <c r="F119" s="221" t="s">
        <v>215</v>
      </c>
      <c r="G119" s="222" t="s">
        <v>143</v>
      </c>
      <c r="H119" s="223">
        <v>70</v>
      </c>
      <c r="I119" s="224"/>
      <c r="J119" s="225">
        <f>ROUND(I119*H119,2)</f>
        <v>0</v>
      </c>
      <c r="K119" s="221" t="s">
        <v>135</v>
      </c>
      <c r="L119" s="45"/>
      <c r="M119" s="226" t="s">
        <v>19</v>
      </c>
      <c r="N119" s="227" t="s">
        <v>43</v>
      </c>
      <c r="O119" s="85"/>
      <c r="P119" s="228">
        <f>O119*H119</f>
        <v>0</v>
      </c>
      <c r="Q119" s="228">
        <v>0.1554</v>
      </c>
      <c r="R119" s="228">
        <f>Q119*H119</f>
        <v>10.878</v>
      </c>
      <c r="S119" s="228">
        <v>0</v>
      </c>
      <c r="T119" s="229">
        <f>S119*H119</f>
        <v>0</v>
      </c>
      <c r="U119" s="39"/>
      <c r="V119" s="39"/>
      <c r="W119" s="39"/>
      <c r="X119" s="39"/>
      <c r="Y119" s="39"/>
      <c r="Z119" s="39"/>
      <c r="AA119" s="39"/>
      <c r="AB119" s="39"/>
      <c r="AC119" s="39"/>
      <c r="AD119" s="39"/>
      <c r="AE119" s="39"/>
      <c r="AR119" s="230" t="s">
        <v>136</v>
      </c>
      <c r="AT119" s="230" t="s">
        <v>131</v>
      </c>
      <c r="AU119" s="230" t="s">
        <v>82</v>
      </c>
      <c r="AY119" s="18" t="s">
        <v>128</v>
      </c>
      <c r="BE119" s="231">
        <f>IF(N119="základní",J119,0)</f>
        <v>0</v>
      </c>
      <c r="BF119" s="231">
        <f>IF(N119="snížená",J119,0)</f>
        <v>0</v>
      </c>
      <c r="BG119" s="231">
        <f>IF(N119="zákl. přenesená",J119,0)</f>
        <v>0</v>
      </c>
      <c r="BH119" s="231">
        <f>IF(N119="sníž. přenesená",J119,0)</f>
        <v>0</v>
      </c>
      <c r="BI119" s="231">
        <f>IF(N119="nulová",J119,0)</f>
        <v>0</v>
      </c>
      <c r="BJ119" s="18" t="s">
        <v>80</v>
      </c>
      <c r="BK119" s="231">
        <f>ROUND(I119*H119,2)</f>
        <v>0</v>
      </c>
      <c r="BL119" s="18" t="s">
        <v>136</v>
      </c>
      <c r="BM119" s="230" t="s">
        <v>216</v>
      </c>
    </row>
    <row r="120" spans="1:47" s="2" customFormat="1" ht="12">
      <c r="A120" s="39"/>
      <c r="B120" s="40"/>
      <c r="C120" s="41"/>
      <c r="D120" s="232" t="s">
        <v>138</v>
      </c>
      <c r="E120" s="41"/>
      <c r="F120" s="233" t="s">
        <v>217</v>
      </c>
      <c r="G120" s="41"/>
      <c r="H120" s="41"/>
      <c r="I120" s="137"/>
      <c r="J120" s="41"/>
      <c r="K120" s="41"/>
      <c r="L120" s="45"/>
      <c r="M120" s="234"/>
      <c r="N120" s="235"/>
      <c r="O120" s="85"/>
      <c r="P120" s="85"/>
      <c r="Q120" s="85"/>
      <c r="R120" s="85"/>
      <c r="S120" s="85"/>
      <c r="T120" s="86"/>
      <c r="U120" s="39"/>
      <c r="V120" s="39"/>
      <c r="W120" s="39"/>
      <c r="X120" s="39"/>
      <c r="Y120" s="39"/>
      <c r="Z120" s="39"/>
      <c r="AA120" s="39"/>
      <c r="AB120" s="39"/>
      <c r="AC120" s="39"/>
      <c r="AD120" s="39"/>
      <c r="AE120" s="39"/>
      <c r="AT120" s="18" t="s">
        <v>138</v>
      </c>
      <c r="AU120" s="18" t="s">
        <v>82</v>
      </c>
    </row>
    <row r="121" spans="1:65" s="2" customFormat="1" ht="16.5" customHeight="1">
      <c r="A121" s="39"/>
      <c r="B121" s="40"/>
      <c r="C121" s="247" t="s">
        <v>218</v>
      </c>
      <c r="D121" s="247" t="s">
        <v>175</v>
      </c>
      <c r="E121" s="248" t="s">
        <v>219</v>
      </c>
      <c r="F121" s="249" t="s">
        <v>220</v>
      </c>
      <c r="G121" s="250" t="s">
        <v>143</v>
      </c>
      <c r="H121" s="251">
        <v>70</v>
      </c>
      <c r="I121" s="252"/>
      <c r="J121" s="253">
        <f>ROUND(I121*H121,2)</f>
        <v>0</v>
      </c>
      <c r="K121" s="249" t="s">
        <v>135</v>
      </c>
      <c r="L121" s="254"/>
      <c r="M121" s="255" t="s">
        <v>19</v>
      </c>
      <c r="N121" s="256" t="s">
        <v>43</v>
      </c>
      <c r="O121" s="85"/>
      <c r="P121" s="228">
        <f>O121*H121</f>
        <v>0</v>
      </c>
      <c r="Q121" s="228">
        <v>0.08</v>
      </c>
      <c r="R121" s="228">
        <f>Q121*H121</f>
        <v>5.6000000000000005</v>
      </c>
      <c r="S121" s="228">
        <v>0</v>
      </c>
      <c r="T121" s="229">
        <f>S121*H121</f>
        <v>0</v>
      </c>
      <c r="U121" s="39"/>
      <c r="V121" s="39"/>
      <c r="W121" s="39"/>
      <c r="X121" s="39"/>
      <c r="Y121" s="39"/>
      <c r="Z121" s="39"/>
      <c r="AA121" s="39"/>
      <c r="AB121" s="39"/>
      <c r="AC121" s="39"/>
      <c r="AD121" s="39"/>
      <c r="AE121" s="39"/>
      <c r="AR121" s="230" t="s">
        <v>179</v>
      </c>
      <c r="AT121" s="230" t="s">
        <v>175</v>
      </c>
      <c r="AU121" s="230" t="s">
        <v>82</v>
      </c>
      <c r="AY121" s="18" t="s">
        <v>128</v>
      </c>
      <c r="BE121" s="231">
        <f>IF(N121="základní",J121,0)</f>
        <v>0</v>
      </c>
      <c r="BF121" s="231">
        <f>IF(N121="snížená",J121,0)</f>
        <v>0</v>
      </c>
      <c r="BG121" s="231">
        <f>IF(N121="zákl. přenesená",J121,0)</f>
        <v>0</v>
      </c>
      <c r="BH121" s="231">
        <f>IF(N121="sníž. přenesená",J121,0)</f>
        <v>0</v>
      </c>
      <c r="BI121" s="231">
        <f>IF(N121="nulová",J121,0)</f>
        <v>0</v>
      </c>
      <c r="BJ121" s="18" t="s">
        <v>80</v>
      </c>
      <c r="BK121" s="231">
        <f>ROUND(I121*H121,2)</f>
        <v>0</v>
      </c>
      <c r="BL121" s="18" t="s">
        <v>136</v>
      </c>
      <c r="BM121" s="230" t="s">
        <v>221</v>
      </c>
    </row>
    <row r="122" spans="1:65" s="2" customFormat="1" ht="21.75" customHeight="1">
      <c r="A122" s="39"/>
      <c r="B122" s="40"/>
      <c r="C122" s="219" t="s">
        <v>222</v>
      </c>
      <c r="D122" s="219" t="s">
        <v>131</v>
      </c>
      <c r="E122" s="220" t="s">
        <v>223</v>
      </c>
      <c r="F122" s="221" t="s">
        <v>224</v>
      </c>
      <c r="G122" s="222" t="s">
        <v>143</v>
      </c>
      <c r="H122" s="223">
        <v>177</v>
      </c>
      <c r="I122" s="224"/>
      <c r="J122" s="225">
        <f>ROUND(I122*H122,2)</f>
        <v>0</v>
      </c>
      <c r="K122" s="221" t="s">
        <v>135</v>
      </c>
      <c r="L122" s="45"/>
      <c r="M122" s="226" t="s">
        <v>19</v>
      </c>
      <c r="N122" s="227" t="s">
        <v>43</v>
      </c>
      <c r="O122" s="85"/>
      <c r="P122" s="228">
        <f>O122*H122</f>
        <v>0</v>
      </c>
      <c r="Q122" s="228">
        <v>0.1295</v>
      </c>
      <c r="R122" s="228">
        <f>Q122*H122</f>
        <v>22.9215</v>
      </c>
      <c r="S122" s="228">
        <v>0</v>
      </c>
      <c r="T122" s="229">
        <f>S122*H122</f>
        <v>0</v>
      </c>
      <c r="U122" s="39"/>
      <c r="V122" s="39"/>
      <c r="W122" s="39"/>
      <c r="X122" s="39"/>
      <c r="Y122" s="39"/>
      <c r="Z122" s="39"/>
      <c r="AA122" s="39"/>
      <c r="AB122" s="39"/>
      <c r="AC122" s="39"/>
      <c r="AD122" s="39"/>
      <c r="AE122" s="39"/>
      <c r="AR122" s="230" t="s">
        <v>136</v>
      </c>
      <c r="AT122" s="230" t="s">
        <v>131</v>
      </c>
      <c r="AU122" s="230" t="s">
        <v>82</v>
      </c>
      <c r="AY122" s="18" t="s">
        <v>128</v>
      </c>
      <c r="BE122" s="231">
        <f>IF(N122="základní",J122,0)</f>
        <v>0</v>
      </c>
      <c r="BF122" s="231">
        <f>IF(N122="snížená",J122,0)</f>
        <v>0</v>
      </c>
      <c r="BG122" s="231">
        <f>IF(N122="zákl. přenesená",J122,0)</f>
        <v>0</v>
      </c>
      <c r="BH122" s="231">
        <f>IF(N122="sníž. přenesená",J122,0)</f>
        <v>0</v>
      </c>
      <c r="BI122" s="231">
        <f>IF(N122="nulová",J122,0)</f>
        <v>0</v>
      </c>
      <c r="BJ122" s="18" t="s">
        <v>80</v>
      </c>
      <c r="BK122" s="231">
        <f>ROUND(I122*H122,2)</f>
        <v>0</v>
      </c>
      <c r="BL122" s="18" t="s">
        <v>136</v>
      </c>
      <c r="BM122" s="230" t="s">
        <v>225</v>
      </c>
    </row>
    <row r="123" spans="1:47" s="2" customFormat="1" ht="12">
      <c r="A123" s="39"/>
      <c r="B123" s="40"/>
      <c r="C123" s="41"/>
      <c r="D123" s="232" t="s">
        <v>138</v>
      </c>
      <c r="E123" s="41"/>
      <c r="F123" s="233" t="s">
        <v>226</v>
      </c>
      <c r="G123" s="41"/>
      <c r="H123" s="41"/>
      <c r="I123" s="137"/>
      <c r="J123" s="41"/>
      <c r="K123" s="41"/>
      <c r="L123" s="45"/>
      <c r="M123" s="234"/>
      <c r="N123" s="235"/>
      <c r="O123" s="85"/>
      <c r="P123" s="85"/>
      <c r="Q123" s="85"/>
      <c r="R123" s="85"/>
      <c r="S123" s="85"/>
      <c r="T123" s="86"/>
      <c r="U123" s="39"/>
      <c r="V123" s="39"/>
      <c r="W123" s="39"/>
      <c r="X123" s="39"/>
      <c r="Y123" s="39"/>
      <c r="Z123" s="39"/>
      <c r="AA123" s="39"/>
      <c r="AB123" s="39"/>
      <c r="AC123" s="39"/>
      <c r="AD123" s="39"/>
      <c r="AE123" s="39"/>
      <c r="AT123" s="18" t="s">
        <v>138</v>
      </c>
      <c r="AU123" s="18" t="s">
        <v>82</v>
      </c>
    </row>
    <row r="124" spans="1:65" s="2" customFormat="1" ht="16.5" customHeight="1">
      <c r="A124" s="39"/>
      <c r="B124" s="40"/>
      <c r="C124" s="247" t="s">
        <v>179</v>
      </c>
      <c r="D124" s="247" t="s">
        <v>175</v>
      </c>
      <c r="E124" s="248" t="s">
        <v>227</v>
      </c>
      <c r="F124" s="249" t="s">
        <v>228</v>
      </c>
      <c r="G124" s="250" t="s">
        <v>143</v>
      </c>
      <c r="H124" s="251">
        <v>177</v>
      </c>
      <c r="I124" s="252"/>
      <c r="J124" s="253">
        <f>ROUND(I124*H124,2)</f>
        <v>0</v>
      </c>
      <c r="K124" s="249" t="s">
        <v>135</v>
      </c>
      <c r="L124" s="254"/>
      <c r="M124" s="255" t="s">
        <v>19</v>
      </c>
      <c r="N124" s="256" t="s">
        <v>43</v>
      </c>
      <c r="O124" s="85"/>
      <c r="P124" s="228">
        <f>O124*H124</f>
        <v>0</v>
      </c>
      <c r="Q124" s="228">
        <v>0.048</v>
      </c>
      <c r="R124" s="228">
        <f>Q124*H124</f>
        <v>8.496</v>
      </c>
      <c r="S124" s="228">
        <v>0</v>
      </c>
      <c r="T124" s="229">
        <f>S124*H124</f>
        <v>0</v>
      </c>
      <c r="U124" s="39"/>
      <c r="V124" s="39"/>
      <c r="W124" s="39"/>
      <c r="X124" s="39"/>
      <c r="Y124" s="39"/>
      <c r="Z124" s="39"/>
      <c r="AA124" s="39"/>
      <c r="AB124" s="39"/>
      <c r="AC124" s="39"/>
      <c r="AD124" s="39"/>
      <c r="AE124" s="39"/>
      <c r="AR124" s="230" t="s">
        <v>179</v>
      </c>
      <c r="AT124" s="230" t="s">
        <v>175</v>
      </c>
      <c r="AU124" s="230" t="s">
        <v>82</v>
      </c>
      <c r="AY124" s="18" t="s">
        <v>128</v>
      </c>
      <c r="BE124" s="231">
        <f>IF(N124="základní",J124,0)</f>
        <v>0</v>
      </c>
      <c r="BF124" s="231">
        <f>IF(N124="snížená",J124,0)</f>
        <v>0</v>
      </c>
      <c r="BG124" s="231">
        <f>IF(N124="zákl. přenesená",J124,0)</f>
        <v>0</v>
      </c>
      <c r="BH124" s="231">
        <f>IF(N124="sníž. přenesená",J124,0)</f>
        <v>0</v>
      </c>
      <c r="BI124" s="231">
        <f>IF(N124="nulová",J124,0)</f>
        <v>0</v>
      </c>
      <c r="BJ124" s="18" t="s">
        <v>80</v>
      </c>
      <c r="BK124" s="231">
        <f>ROUND(I124*H124,2)</f>
        <v>0</v>
      </c>
      <c r="BL124" s="18" t="s">
        <v>136</v>
      </c>
      <c r="BM124" s="230" t="s">
        <v>229</v>
      </c>
    </row>
    <row r="125" spans="1:63" s="12" customFormat="1" ht="22.8" customHeight="1">
      <c r="A125" s="12"/>
      <c r="B125" s="203"/>
      <c r="C125" s="204"/>
      <c r="D125" s="205" t="s">
        <v>71</v>
      </c>
      <c r="E125" s="217" t="s">
        <v>230</v>
      </c>
      <c r="F125" s="217" t="s">
        <v>231</v>
      </c>
      <c r="G125" s="204"/>
      <c r="H125" s="204"/>
      <c r="I125" s="207"/>
      <c r="J125" s="218">
        <f>BK125</f>
        <v>0</v>
      </c>
      <c r="K125" s="204"/>
      <c r="L125" s="209"/>
      <c r="M125" s="210"/>
      <c r="N125" s="211"/>
      <c r="O125" s="211"/>
      <c r="P125" s="212">
        <f>P126</f>
        <v>0</v>
      </c>
      <c r="Q125" s="211"/>
      <c r="R125" s="212">
        <f>R126</f>
        <v>0</v>
      </c>
      <c r="S125" s="211"/>
      <c r="T125" s="213">
        <f>T126</f>
        <v>0</v>
      </c>
      <c r="U125" s="12"/>
      <c r="V125" s="12"/>
      <c r="W125" s="12"/>
      <c r="X125" s="12"/>
      <c r="Y125" s="12"/>
      <c r="Z125" s="12"/>
      <c r="AA125" s="12"/>
      <c r="AB125" s="12"/>
      <c r="AC125" s="12"/>
      <c r="AD125" s="12"/>
      <c r="AE125" s="12"/>
      <c r="AR125" s="214" t="s">
        <v>80</v>
      </c>
      <c r="AT125" s="215" t="s">
        <v>71</v>
      </c>
      <c r="AU125" s="215" t="s">
        <v>80</v>
      </c>
      <c r="AY125" s="214" t="s">
        <v>128</v>
      </c>
      <c r="BK125" s="216">
        <f>BK126</f>
        <v>0</v>
      </c>
    </row>
    <row r="126" spans="1:65" s="2" customFormat="1" ht="21.75" customHeight="1">
      <c r="A126" s="39"/>
      <c r="B126" s="40"/>
      <c r="C126" s="219" t="s">
        <v>232</v>
      </c>
      <c r="D126" s="219" t="s">
        <v>131</v>
      </c>
      <c r="E126" s="220" t="s">
        <v>233</v>
      </c>
      <c r="F126" s="221" t="s">
        <v>234</v>
      </c>
      <c r="G126" s="222" t="s">
        <v>235</v>
      </c>
      <c r="H126" s="223">
        <v>23.453</v>
      </c>
      <c r="I126" s="224"/>
      <c r="J126" s="225">
        <f>ROUND(I126*H126,2)</f>
        <v>0</v>
      </c>
      <c r="K126" s="221" t="s">
        <v>19</v>
      </c>
      <c r="L126" s="45"/>
      <c r="M126" s="226" t="s">
        <v>19</v>
      </c>
      <c r="N126" s="227" t="s">
        <v>43</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136</v>
      </c>
      <c r="AT126" s="230" t="s">
        <v>131</v>
      </c>
      <c r="AU126" s="230" t="s">
        <v>82</v>
      </c>
      <c r="AY126" s="18" t="s">
        <v>128</v>
      </c>
      <c r="BE126" s="231">
        <f>IF(N126="základní",J126,0)</f>
        <v>0</v>
      </c>
      <c r="BF126" s="231">
        <f>IF(N126="snížená",J126,0)</f>
        <v>0</v>
      </c>
      <c r="BG126" s="231">
        <f>IF(N126="zákl. přenesená",J126,0)</f>
        <v>0</v>
      </c>
      <c r="BH126" s="231">
        <f>IF(N126="sníž. přenesená",J126,0)</f>
        <v>0</v>
      </c>
      <c r="BI126" s="231">
        <f>IF(N126="nulová",J126,0)</f>
        <v>0</v>
      </c>
      <c r="BJ126" s="18" t="s">
        <v>80</v>
      </c>
      <c r="BK126" s="231">
        <f>ROUND(I126*H126,2)</f>
        <v>0</v>
      </c>
      <c r="BL126" s="18" t="s">
        <v>136</v>
      </c>
      <c r="BM126" s="230" t="s">
        <v>236</v>
      </c>
    </row>
    <row r="127" spans="1:63" s="12" customFormat="1" ht="22.8" customHeight="1">
      <c r="A127" s="12"/>
      <c r="B127" s="203"/>
      <c r="C127" s="204"/>
      <c r="D127" s="205" t="s">
        <v>71</v>
      </c>
      <c r="E127" s="217" t="s">
        <v>237</v>
      </c>
      <c r="F127" s="217" t="s">
        <v>238</v>
      </c>
      <c r="G127" s="204"/>
      <c r="H127" s="204"/>
      <c r="I127" s="207"/>
      <c r="J127" s="218">
        <f>BK127</f>
        <v>0</v>
      </c>
      <c r="K127" s="204"/>
      <c r="L127" s="209"/>
      <c r="M127" s="210"/>
      <c r="N127" s="211"/>
      <c r="O127" s="211"/>
      <c r="P127" s="212">
        <f>SUM(P128:P129)</f>
        <v>0</v>
      </c>
      <c r="Q127" s="211"/>
      <c r="R127" s="212">
        <f>SUM(R128:R129)</f>
        <v>0</v>
      </c>
      <c r="S127" s="211"/>
      <c r="T127" s="213">
        <f>SUM(T128:T129)</f>
        <v>0</v>
      </c>
      <c r="U127" s="12"/>
      <c r="V127" s="12"/>
      <c r="W127" s="12"/>
      <c r="X127" s="12"/>
      <c r="Y127" s="12"/>
      <c r="Z127" s="12"/>
      <c r="AA127" s="12"/>
      <c r="AB127" s="12"/>
      <c r="AC127" s="12"/>
      <c r="AD127" s="12"/>
      <c r="AE127" s="12"/>
      <c r="AR127" s="214" t="s">
        <v>80</v>
      </c>
      <c r="AT127" s="215" t="s">
        <v>71</v>
      </c>
      <c r="AU127" s="215" t="s">
        <v>80</v>
      </c>
      <c r="AY127" s="214" t="s">
        <v>128</v>
      </c>
      <c r="BK127" s="216">
        <f>SUM(BK128:BK129)</f>
        <v>0</v>
      </c>
    </row>
    <row r="128" spans="1:65" s="2" customFormat="1" ht="21.75" customHeight="1">
      <c r="A128" s="39"/>
      <c r="B128" s="40"/>
      <c r="C128" s="219" t="s">
        <v>239</v>
      </c>
      <c r="D128" s="219" t="s">
        <v>131</v>
      </c>
      <c r="E128" s="220" t="s">
        <v>240</v>
      </c>
      <c r="F128" s="221" t="s">
        <v>241</v>
      </c>
      <c r="G128" s="222" t="s">
        <v>235</v>
      </c>
      <c r="H128" s="223">
        <v>48.115</v>
      </c>
      <c r="I128" s="224"/>
      <c r="J128" s="225">
        <f>ROUND(I128*H128,2)</f>
        <v>0</v>
      </c>
      <c r="K128" s="221" t="s">
        <v>135</v>
      </c>
      <c r="L128" s="45"/>
      <c r="M128" s="226" t="s">
        <v>19</v>
      </c>
      <c r="N128" s="227" t="s">
        <v>43</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136</v>
      </c>
      <c r="AT128" s="230" t="s">
        <v>131</v>
      </c>
      <c r="AU128" s="230" t="s">
        <v>82</v>
      </c>
      <c r="AY128" s="18" t="s">
        <v>128</v>
      </c>
      <c r="BE128" s="231">
        <f>IF(N128="základní",J128,0)</f>
        <v>0</v>
      </c>
      <c r="BF128" s="231">
        <f>IF(N128="snížená",J128,0)</f>
        <v>0</v>
      </c>
      <c r="BG128" s="231">
        <f>IF(N128="zákl. přenesená",J128,0)</f>
        <v>0</v>
      </c>
      <c r="BH128" s="231">
        <f>IF(N128="sníž. přenesená",J128,0)</f>
        <v>0</v>
      </c>
      <c r="BI128" s="231">
        <f>IF(N128="nulová",J128,0)</f>
        <v>0</v>
      </c>
      <c r="BJ128" s="18" t="s">
        <v>80</v>
      </c>
      <c r="BK128" s="231">
        <f>ROUND(I128*H128,2)</f>
        <v>0</v>
      </c>
      <c r="BL128" s="18" t="s">
        <v>136</v>
      </c>
      <c r="BM128" s="230" t="s">
        <v>242</v>
      </c>
    </row>
    <row r="129" spans="1:47" s="2" customFormat="1" ht="12">
      <c r="A129" s="39"/>
      <c r="B129" s="40"/>
      <c r="C129" s="41"/>
      <c r="D129" s="232" t="s">
        <v>138</v>
      </c>
      <c r="E129" s="41"/>
      <c r="F129" s="233" t="s">
        <v>243</v>
      </c>
      <c r="G129" s="41"/>
      <c r="H129" s="41"/>
      <c r="I129" s="137"/>
      <c r="J129" s="41"/>
      <c r="K129" s="41"/>
      <c r="L129" s="45"/>
      <c r="M129" s="257"/>
      <c r="N129" s="258"/>
      <c r="O129" s="259"/>
      <c r="P129" s="259"/>
      <c r="Q129" s="259"/>
      <c r="R129" s="259"/>
      <c r="S129" s="259"/>
      <c r="T129" s="260"/>
      <c r="U129" s="39"/>
      <c r="V129" s="39"/>
      <c r="W129" s="39"/>
      <c r="X129" s="39"/>
      <c r="Y129" s="39"/>
      <c r="Z129" s="39"/>
      <c r="AA129" s="39"/>
      <c r="AB129" s="39"/>
      <c r="AC129" s="39"/>
      <c r="AD129" s="39"/>
      <c r="AE129" s="39"/>
      <c r="AT129" s="18" t="s">
        <v>138</v>
      </c>
      <c r="AU129" s="18" t="s">
        <v>82</v>
      </c>
    </row>
    <row r="130" spans="1:31" s="2" customFormat="1" ht="6.95" customHeight="1">
      <c r="A130" s="39"/>
      <c r="B130" s="60"/>
      <c r="C130" s="61"/>
      <c r="D130" s="61"/>
      <c r="E130" s="61"/>
      <c r="F130" s="61"/>
      <c r="G130" s="61"/>
      <c r="H130" s="61"/>
      <c r="I130" s="167"/>
      <c r="J130" s="61"/>
      <c r="K130" s="61"/>
      <c r="L130" s="45"/>
      <c r="M130" s="39"/>
      <c r="O130" s="39"/>
      <c r="P130" s="39"/>
      <c r="Q130" s="39"/>
      <c r="R130" s="39"/>
      <c r="S130" s="39"/>
      <c r="T130" s="39"/>
      <c r="U130" s="39"/>
      <c r="V130" s="39"/>
      <c r="W130" s="39"/>
      <c r="X130" s="39"/>
      <c r="Y130" s="39"/>
      <c r="Z130" s="39"/>
      <c r="AA130" s="39"/>
      <c r="AB130" s="39"/>
      <c r="AC130" s="39"/>
      <c r="AD130" s="39"/>
      <c r="AE130" s="39"/>
    </row>
  </sheetData>
  <sheetProtection password="CC35" sheet="1" objects="1" scenarios="1" formatColumns="0" formatRows="0" autoFilter="0"/>
  <autoFilter ref="C84:K129"/>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0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85</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100</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STEZKA PRO CHODCE A CYKLISTY KLATOVY - BEŇOVY</v>
      </c>
      <c r="F7" s="135"/>
      <c r="G7" s="135"/>
      <c r="H7" s="135"/>
      <c r="I7" s="129"/>
      <c r="L7" s="21"/>
    </row>
    <row r="8" spans="1:31" s="2" customFormat="1" ht="12" customHeight="1">
      <c r="A8" s="39"/>
      <c r="B8" s="45"/>
      <c r="C8" s="39"/>
      <c r="D8" s="135" t="s">
        <v>101</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244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20. 2. 2020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ROUND((SUM(BE88:BE203)),2)</f>
        <v>0</v>
      </c>
      <c r="G33" s="39"/>
      <c r="H33" s="39"/>
      <c r="I33" s="156">
        <v>0.21</v>
      </c>
      <c r="J33" s="155">
        <f>ROUND(((SUM(BE88:BE203))*I33),2)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ROUND((SUM(BF88:BF203)),2)</f>
        <v>0</v>
      </c>
      <c r="G34" s="39"/>
      <c r="H34" s="39"/>
      <c r="I34" s="156">
        <v>0.15</v>
      </c>
      <c r="J34" s="155">
        <f>ROUND(((SUM(BF88:BF203))*I34),2)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ROUND((SUM(BG88:BG203)),2)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ROUND((SUM(BH88:BH203)),2)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ROUND((SUM(BI88:BI203)),2)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103</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STEZKA PRO CHODCE A CYKLISTY KLATOVY - BEŇOVY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102 - VJEZDOVÁ BRÁNA A ÚPRAVY SILNICE II/191</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20. 2. 2020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Klatovy</v>
      </c>
      <c r="G54" s="41"/>
      <c r="H54" s="41"/>
      <c r="I54" s="141" t="s">
        <v>31</v>
      </c>
      <c r="J54" s="37" t="str">
        <f>E21</f>
        <v>MACÁN PROJEKCE DS s.r.o.</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Ing. Tomáš Macán</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104</v>
      </c>
      <c r="D57" s="173"/>
      <c r="E57" s="173"/>
      <c r="F57" s="173"/>
      <c r="G57" s="173"/>
      <c r="H57" s="173"/>
      <c r="I57" s="174"/>
      <c r="J57" s="175" t="s">
        <v>105</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J88</f>
        <v>0</v>
      </c>
      <c r="K59" s="41"/>
      <c r="L59" s="138"/>
      <c r="S59" s="39"/>
      <c r="T59" s="39"/>
      <c r="U59" s="39"/>
      <c r="V59" s="39"/>
      <c r="W59" s="39"/>
      <c r="X59" s="39"/>
      <c r="Y59" s="39"/>
      <c r="Z59" s="39"/>
      <c r="AA59" s="39"/>
      <c r="AB59" s="39"/>
      <c r="AC59" s="39"/>
      <c r="AD59" s="39"/>
      <c r="AE59" s="39"/>
      <c r="AU59" s="18" t="s">
        <v>106</v>
      </c>
    </row>
    <row r="60" spans="1:31" s="9" customFormat="1" ht="24.95" customHeight="1">
      <c r="A60" s="9"/>
      <c r="B60" s="177"/>
      <c r="C60" s="178"/>
      <c r="D60" s="179" t="s">
        <v>107</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108</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245</v>
      </c>
      <c r="E62" s="187"/>
      <c r="F62" s="187"/>
      <c r="G62" s="187"/>
      <c r="H62" s="187"/>
      <c r="I62" s="188"/>
      <c r="J62" s="189">
        <f>J116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246</v>
      </c>
      <c r="E63" s="187"/>
      <c r="F63" s="187"/>
      <c r="G63" s="187"/>
      <c r="H63" s="187"/>
      <c r="I63" s="188"/>
      <c r="J63" s="189">
        <f>J119</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109</v>
      </c>
      <c r="E64" s="187"/>
      <c r="F64" s="187"/>
      <c r="G64" s="187"/>
      <c r="H64" s="187"/>
      <c r="I64" s="188"/>
      <c r="J64" s="189">
        <f>J123</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247</v>
      </c>
      <c r="E65" s="187"/>
      <c r="F65" s="187"/>
      <c r="G65" s="187"/>
      <c r="H65" s="187"/>
      <c r="I65" s="188"/>
      <c r="J65" s="189">
        <f>J148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110</v>
      </c>
      <c r="E66" s="187"/>
      <c r="F66" s="187"/>
      <c r="G66" s="187"/>
      <c r="H66" s="187"/>
      <c r="I66" s="188"/>
      <c r="J66" s="189">
        <f>J162</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111</v>
      </c>
      <c r="E67" s="187"/>
      <c r="F67" s="187"/>
      <c r="G67" s="187"/>
      <c r="H67" s="187"/>
      <c r="I67" s="188"/>
      <c r="J67" s="189">
        <f>J199</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112</v>
      </c>
      <c r="E68" s="187"/>
      <c r="F68" s="187"/>
      <c r="G68" s="187"/>
      <c r="H68" s="187"/>
      <c r="I68" s="188"/>
      <c r="J68" s="189">
        <f>J201</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4" t="s">
        <v>113</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STEZKA PRO CHODCE A CYKLISTY KLATOVY - BEŇOVY</v>
      </c>
      <c r="F78" s="33"/>
      <c r="G78" s="33"/>
      <c r="H78" s="33"/>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101</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102 - VJEZDOVÁ BRÁNA A ÚPRAVY SILNICE II/191</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F12</f>
        <v xml:space="preserve"> </v>
      </c>
      <c r="G82" s="41"/>
      <c r="H82" s="41"/>
      <c r="I82" s="141" t="s">
        <v>23</v>
      </c>
      <c r="J82" s="73" t="str">
        <f>IF(J12="","",J12)</f>
        <v>20. 2. 2020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3" t="s">
        <v>25</v>
      </c>
      <c r="D84" s="41"/>
      <c r="E84" s="41"/>
      <c r="F84" s="28" t="str">
        <f>E15</f>
        <v>Město Klatovy</v>
      </c>
      <c r="G84" s="41"/>
      <c r="H84" s="41"/>
      <c r="I84" s="141" t="s">
        <v>31</v>
      </c>
      <c r="J84" s="37" t="str">
        <f>E21</f>
        <v>MACÁN PROJEKCE DS s.r.o.</v>
      </c>
      <c r="K84" s="41"/>
      <c r="L84" s="138"/>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IF(E18="","",E18)</f>
        <v>Vyplň údaj</v>
      </c>
      <c r="G85" s="41"/>
      <c r="H85" s="41"/>
      <c r="I85" s="141" t="s">
        <v>34</v>
      </c>
      <c r="J85" s="37" t="str">
        <f>E24</f>
        <v>Ing. Tomáš Macán</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114</v>
      </c>
      <c r="D87" s="194" t="s">
        <v>57</v>
      </c>
      <c r="E87" s="194" t="s">
        <v>53</v>
      </c>
      <c r="F87" s="194" t="s">
        <v>54</v>
      </c>
      <c r="G87" s="194" t="s">
        <v>115</v>
      </c>
      <c r="H87" s="194" t="s">
        <v>116</v>
      </c>
      <c r="I87" s="195" t="s">
        <v>117</v>
      </c>
      <c r="J87" s="194" t="s">
        <v>105</v>
      </c>
      <c r="K87" s="196" t="s">
        <v>118</v>
      </c>
      <c r="L87" s="197"/>
      <c r="M87" s="93" t="s">
        <v>19</v>
      </c>
      <c r="N87" s="94" t="s">
        <v>42</v>
      </c>
      <c r="O87" s="94" t="s">
        <v>119</v>
      </c>
      <c r="P87" s="94" t="s">
        <v>120</v>
      </c>
      <c r="Q87" s="94" t="s">
        <v>121</v>
      </c>
      <c r="R87" s="94" t="s">
        <v>122</v>
      </c>
      <c r="S87" s="94" t="s">
        <v>123</v>
      </c>
      <c r="T87" s="95" t="s">
        <v>124</v>
      </c>
      <c r="U87" s="191"/>
      <c r="V87" s="191"/>
      <c r="W87" s="191"/>
      <c r="X87" s="191"/>
      <c r="Y87" s="191"/>
      <c r="Z87" s="191"/>
      <c r="AA87" s="191"/>
      <c r="AB87" s="191"/>
      <c r="AC87" s="191"/>
      <c r="AD87" s="191"/>
      <c r="AE87" s="191"/>
    </row>
    <row r="88" spans="1:63" s="2" customFormat="1" ht="22.8" customHeight="1">
      <c r="A88" s="39"/>
      <c r="B88" s="40"/>
      <c r="C88" s="100" t="s">
        <v>125</v>
      </c>
      <c r="D88" s="41"/>
      <c r="E88" s="41"/>
      <c r="F88" s="41"/>
      <c r="G88" s="41"/>
      <c r="H88" s="41"/>
      <c r="I88" s="137"/>
      <c r="J88" s="198">
        <f>BK88</f>
        <v>0</v>
      </c>
      <c r="K88" s="41"/>
      <c r="L88" s="45"/>
      <c r="M88" s="96"/>
      <c r="N88" s="199"/>
      <c r="O88" s="97"/>
      <c r="P88" s="200">
        <f>P89</f>
        <v>0</v>
      </c>
      <c r="Q88" s="97"/>
      <c r="R88" s="200">
        <f>R89</f>
        <v>64.098404</v>
      </c>
      <c r="S88" s="97"/>
      <c r="T88" s="201">
        <f>T89</f>
        <v>81.5</v>
      </c>
      <c r="U88" s="39"/>
      <c r="V88" s="39"/>
      <c r="W88" s="39"/>
      <c r="X88" s="39"/>
      <c r="Y88" s="39"/>
      <c r="Z88" s="39"/>
      <c r="AA88" s="39"/>
      <c r="AB88" s="39"/>
      <c r="AC88" s="39"/>
      <c r="AD88" s="39"/>
      <c r="AE88" s="39"/>
      <c r="AT88" s="18" t="s">
        <v>71</v>
      </c>
      <c r="AU88" s="18" t="s">
        <v>106</v>
      </c>
      <c r="BK88" s="202">
        <f>BK89</f>
        <v>0</v>
      </c>
    </row>
    <row r="89" spans="1:63" s="12" customFormat="1" ht="25.9" customHeight="1">
      <c r="A89" s="12"/>
      <c r="B89" s="203"/>
      <c r="C89" s="204"/>
      <c r="D89" s="205" t="s">
        <v>71</v>
      </c>
      <c r="E89" s="206" t="s">
        <v>126</v>
      </c>
      <c r="F89" s="206" t="s">
        <v>127</v>
      </c>
      <c r="G89" s="204"/>
      <c r="H89" s="204"/>
      <c r="I89" s="207"/>
      <c r="J89" s="208">
        <f>BK89</f>
        <v>0</v>
      </c>
      <c r="K89" s="204"/>
      <c r="L89" s="209"/>
      <c r="M89" s="210"/>
      <c r="N89" s="211"/>
      <c r="O89" s="211"/>
      <c r="P89" s="212">
        <f>P90+P116+P119+P123+P148+P162+P199+P201</f>
        <v>0</v>
      </c>
      <c r="Q89" s="211"/>
      <c r="R89" s="212">
        <f>R90+R116+R119+R123+R148+R162+R199+R201</f>
        <v>64.098404</v>
      </c>
      <c r="S89" s="211"/>
      <c r="T89" s="213">
        <f>T90+T116+T119+T123+T148+T162+T199+T201</f>
        <v>81.5</v>
      </c>
      <c r="U89" s="12"/>
      <c r="V89" s="12"/>
      <c r="W89" s="12"/>
      <c r="X89" s="12"/>
      <c r="Y89" s="12"/>
      <c r="Z89" s="12"/>
      <c r="AA89" s="12"/>
      <c r="AB89" s="12"/>
      <c r="AC89" s="12"/>
      <c r="AD89" s="12"/>
      <c r="AE89" s="12"/>
      <c r="AR89" s="214" t="s">
        <v>80</v>
      </c>
      <c r="AT89" s="215" t="s">
        <v>71</v>
      </c>
      <c r="AU89" s="215" t="s">
        <v>72</v>
      </c>
      <c r="AY89" s="214" t="s">
        <v>128</v>
      </c>
      <c r="BK89" s="216">
        <f>BK90+BK116+BK119+BK123+BK148+BK162+BK199+BK201</f>
        <v>0</v>
      </c>
    </row>
    <row r="90" spans="1:63" s="12" customFormat="1" ht="22.8" customHeight="1">
      <c r="A90" s="12"/>
      <c r="B90" s="203"/>
      <c r="C90" s="204"/>
      <c r="D90" s="205" t="s">
        <v>71</v>
      </c>
      <c r="E90" s="217" t="s">
        <v>80</v>
      </c>
      <c r="F90" s="217" t="s">
        <v>129</v>
      </c>
      <c r="G90" s="204"/>
      <c r="H90" s="204"/>
      <c r="I90" s="207"/>
      <c r="J90" s="218">
        <f>BK90</f>
        <v>0</v>
      </c>
      <c r="K90" s="204"/>
      <c r="L90" s="209"/>
      <c r="M90" s="210"/>
      <c r="N90" s="211"/>
      <c r="O90" s="211"/>
      <c r="P90" s="212">
        <f>SUM(P91:P115)</f>
        <v>0</v>
      </c>
      <c r="Q90" s="211"/>
      <c r="R90" s="212">
        <f>SUM(R91:R115)</f>
        <v>12.0243</v>
      </c>
      <c r="S90" s="211"/>
      <c r="T90" s="213">
        <f>SUM(T91:T115)</f>
        <v>81.5</v>
      </c>
      <c r="U90" s="12"/>
      <c r="V90" s="12"/>
      <c r="W90" s="12"/>
      <c r="X90" s="12"/>
      <c r="Y90" s="12"/>
      <c r="Z90" s="12"/>
      <c r="AA90" s="12"/>
      <c r="AB90" s="12"/>
      <c r="AC90" s="12"/>
      <c r="AD90" s="12"/>
      <c r="AE90" s="12"/>
      <c r="AR90" s="214" t="s">
        <v>80</v>
      </c>
      <c r="AT90" s="215" t="s">
        <v>71</v>
      </c>
      <c r="AU90" s="215" t="s">
        <v>80</v>
      </c>
      <c r="AY90" s="214" t="s">
        <v>128</v>
      </c>
      <c r="BK90" s="216">
        <f>SUM(BK91:BK115)</f>
        <v>0</v>
      </c>
    </row>
    <row r="91" spans="1:65" s="2" customFormat="1" ht="21.75" customHeight="1">
      <c r="A91" s="39"/>
      <c r="B91" s="40"/>
      <c r="C91" s="219" t="s">
        <v>248</v>
      </c>
      <c r="D91" s="219" t="s">
        <v>131</v>
      </c>
      <c r="E91" s="220" t="s">
        <v>249</v>
      </c>
      <c r="F91" s="221" t="s">
        <v>250</v>
      </c>
      <c r="G91" s="222" t="s">
        <v>134</v>
      </c>
      <c r="H91" s="223">
        <v>580</v>
      </c>
      <c r="I91" s="224"/>
      <c r="J91" s="225">
        <f>ROUND(I91*H91,2)</f>
        <v>0</v>
      </c>
      <c r="K91" s="221" t="s">
        <v>135</v>
      </c>
      <c r="L91" s="45"/>
      <c r="M91" s="226" t="s">
        <v>19</v>
      </c>
      <c r="N91" s="227" t="s">
        <v>43</v>
      </c>
      <c r="O91" s="85"/>
      <c r="P91" s="228">
        <f>O91*H91</f>
        <v>0</v>
      </c>
      <c r="Q91" s="228">
        <v>3E-05</v>
      </c>
      <c r="R91" s="228">
        <f>Q91*H91</f>
        <v>0.0174</v>
      </c>
      <c r="S91" s="228">
        <v>0.103</v>
      </c>
      <c r="T91" s="229">
        <f>S91*H91</f>
        <v>59.739999999999995</v>
      </c>
      <c r="U91" s="39"/>
      <c r="V91" s="39"/>
      <c r="W91" s="39"/>
      <c r="X91" s="39"/>
      <c r="Y91" s="39"/>
      <c r="Z91" s="39"/>
      <c r="AA91" s="39"/>
      <c r="AB91" s="39"/>
      <c r="AC91" s="39"/>
      <c r="AD91" s="39"/>
      <c r="AE91" s="39"/>
      <c r="AR91" s="230" t="s">
        <v>136</v>
      </c>
      <c r="AT91" s="230" t="s">
        <v>131</v>
      </c>
      <c r="AU91" s="230" t="s">
        <v>82</v>
      </c>
      <c r="AY91" s="18" t="s">
        <v>128</v>
      </c>
      <c r="BE91" s="231">
        <f>IF(N91="základní",J91,0)</f>
        <v>0</v>
      </c>
      <c r="BF91" s="231">
        <f>IF(N91="snížená",J91,0)</f>
        <v>0</v>
      </c>
      <c r="BG91" s="231">
        <f>IF(N91="zákl. přenesená",J91,0)</f>
        <v>0</v>
      </c>
      <c r="BH91" s="231">
        <f>IF(N91="sníž. přenesená",J91,0)</f>
        <v>0</v>
      </c>
      <c r="BI91" s="231">
        <f>IF(N91="nulová",J91,0)</f>
        <v>0</v>
      </c>
      <c r="BJ91" s="18" t="s">
        <v>80</v>
      </c>
      <c r="BK91" s="231">
        <f>ROUND(I91*H91,2)</f>
        <v>0</v>
      </c>
      <c r="BL91" s="18" t="s">
        <v>136</v>
      </c>
      <c r="BM91" s="230" t="s">
        <v>251</v>
      </c>
    </row>
    <row r="92" spans="1:47" s="2" customFormat="1" ht="12">
      <c r="A92" s="39"/>
      <c r="B92" s="40"/>
      <c r="C92" s="41"/>
      <c r="D92" s="232" t="s">
        <v>138</v>
      </c>
      <c r="E92" s="41"/>
      <c r="F92" s="233" t="s">
        <v>252</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138</v>
      </c>
      <c r="AU92" s="18" t="s">
        <v>82</v>
      </c>
    </row>
    <row r="93" spans="1:51" s="13" customFormat="1" ht="12">
      <c r="A93" s="13"/>
      <c r="B93" s="236"/>
      <c r="C93" s="237"/>
      <c r="D93" s="232" t="s">
        <v>152</v>
      </c>
      <c r="E93" s="238" t="s">
        <v>19</v>
      </c>
      <c r="F93" s="239" t="s">
        <v>253</v>
      </c>
      <c r="G93" s="237"/>
      <c r="H93" s="240">
        <v>580</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152</v>
      </c>
      <c r="AU93" s="246" t="s">
        <v>82</v>
      </c>
      <c r="AV93" s="13" t="s">
        <v>82</v>
      </c>
      <c r="AW93" s="13" t="s">
        <v>33</v>
      </c>
      <c r="AX93" s="13" t="s">
        <v>80</v>
      </c>
      <c r="AY93" s="246" t="s">
        <v>128</v>
      </c>
    </row>
    <row r="94" spans="1:65" s="2" customFormat="1" ht="21.75" customHeight="1">
      <c r="A94" s="39"/>
      <c r="B94" s="40"/>
      <c r="C94" s="219" t="s">
        <v>254</v>
      </c>
      <c r="D94" s="219" t="s">
        <v>131</v>
      </c>
      <c r="E94" s="220" t="s">
        <v>255</v>
      </c>
      <c r="F94" s="221" t="s">
        <v>256</v>
      </c>
      <c r="G94" s="222" t="s">
        <v>134</v>
      </c>
      <c r="H94" s="223">
        <v>75</v>
      </c>
      <c r="I94" s="224"/>
      <c r="J94" s="225">
        <f>ROUND(I94*H94,2)</f>
        <v>0</v>
      </c>
      <c r="K94" s="221" t="s">
        <v>135</v>
      </c>
      <c r="L94" s="45"/>
      <c r="M94" s="226" t="s">
        <v>19</v>
      </c>
      <c r="N94" s="227" t="s">
        <v>43</v>
      </c>
      <c r="O94" s="85"/>
      <c r="P94" s="228">
        <f>O94*H94</f>
        <v>0</v>
      </c>
      <c r="Q94" s="228">
        <v>8E-05</v>
      </c>
      <c r="R94" s="228">
        <f>Q94*H94</f>
        <v>0.006</v>
      </c>
      <c r="S94" s="228">
        <v>0.256</v>
      </c>
      <c r="T94" s="229">
        <f>S94*H94</f>
        <v>19.2</v>
      </c>
      <c r="U94" s="39"/>
      <c r="V94" s="39"/>
      <c r="W94" s="39"/>
      <c r="X94" s="39"/>
      <c r="Y94" s="39"/>
      <c r="Z94" s="39"/>
      <c r="AA94" s="39"/>
      <c r="AB94" s="39"/>
      <c r="AC94" s="39"/>
      <c r="AD94" s="39"/>
      <c r="AE94" s="39"/>
      <c r="AR94" s="230" t="s">
        <v>136</v>
      </c>
      <c r="AT94" s="230" t="s">
        <v>131</v>
      </c>
      <c r="AU94" s="230" t="s">
        <v>82</v>
      </c>
      <c r="AY94" s="18" t="s">
        <v>128</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136</v>
      </c>
      <c r="BM94" s="230" t="s">
        <v>257</v>
      </c>
    </row>
    <row r="95" spans="1:47" s="2" customFormat="1" ht="12">
      <c r="A95" s="39"/>
      <c r="B95" s="40"/>
      <c r="C95" s="41"/>
      <c r="D95" s="232" t="s">
        <v>138</v>
      </c>
      <c r="E95" s="41"/>
      <c r="F95" s="233" t="s">
        <v>252</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138</v>
      </c>
      <c r="AU95" s="18" t="s">
        <v>82</v>
      </c>
    </row>
    <row r="96" spans="1:65" s="2" customFormat="1" ht="21.75" customHeight="1">
      <c r="A96" s="39"/>
      <c r="B96" s="40"/>
      <c r="C96" s="219" t="s">
        <v>258</v>
      </c>
      <c r="D96" s="219" t="s">
        <v>131</v>
      </c>
      <c r="E96" s="220" t="s">
        <v>259</v>
      </c>
      <c r="F96" s="221" t="s">
        <v>260</v>
      </c>
      <c r="G96" s="222" t="s">
        <v>134</v>
      </c>
      <c r="H96" s="223">
        <v>10</v>
      </c>
      <c r="I96" s="224"/>
      <c r="J96" s="225">
        <f>ROUND(I96*H96,2)</f>
        <v>0</v>
      </c>
      <c r="K96" s="221" t="s">
        <v>135</v>
      </c>
      <c r="L96" s="45"/>
      <c r="M96" s="226" t="s">
        <v>19</v>
      </c>
      <c r="N96" s="227" t="s">
        <v>43</v>
      </c>
      <c r="O96" s="85"/>
      <c r="P96" s="228">
        <f>O96*H96</f>
        <v>0</v>
      </c>
      <c r="Q96" s="228">
        <v>9E-05</v>
      </c>
      <c r="R96" s="228">
        <f>Q96*H96</f>
        <v>0.0009000000000000001</v>
      </c>
      <c r="S96" s="228">
        <v>0.256</v>
      </c>
      <c r="T96" s="229">
        <f>S96*H96</f>
        <v>2.56</v>
      </c>
      <c r="U96" s="39"/>
      <c r="V96" s="39"/>
      <c r="W96" s="39"/>
      <c r="X96" s="39"/>
      <c r="Y96" s="39"/>
      <c r="Z96" s="39"/>
      <c r="AA96" s="39"/>
      <c r="AB96" s="39"/>
      <c r="AC96" s="39"/>
      <c r="AD96" s="39"/>
      <c r="AE96" s="39"/>
      <c r="AR96" s="230" t="s">
        <v>136</v>
      </c>
      <c r="AT96" s="230" t="s">
        <v>131</v>
      </c>
      <c r="AU96" s="230" t="s">
        <v>82</v>
      </c>
      <c r="AY96" s="18" t="s">
        <v>128</v>
      </c>
      <c r="BE96" s="231">
        <f>IF(N96="základní",J96,0)</f>
        <v>0</v>
      </c>
      <c r="BF96" s="231">
        <f>IF(N96="snížená",J96,0)</f>
        <v>0</v>
      </c>
      <c r="BG96" s="231">
        <f>IF(N96="zákl. přenesená",J96,0)</f>
        <v>0</v>
      </c>
      <c r="BH96" s="231">
        <f>IF(N96="sníž. přenesená",J96,0)</f>
        <v>0</v>
      </c>
      <c r="BI96" s="231">
        <f>IF(N96="nulová",J96,0)</f>
        <v>0</v>
      </c>
      <c r="BJ96" s="18" t="s">
        <v>80</v>
      </c>
      <c r="BK96" s="231">
        <f>ROUND(I96*H96,2)</f>
        <v>0</v>
      </c>
      <c r="BL96" s="18" t="s">
        <v>136</v>
      </c>
      <c r="BM96" s="230" t="s">
        <v>261</v>
      </c>
    </row>
    <row r="97" spans="1:47" s="2" customFormat="1" ht="12">
      <c r="A97" s="39"/>
      <c r="B97" s="40"/>
      <c r="C97" s="41"/>
      <c r="D97" s="232" t="s">
        <v>138</v>
      </c>
      <c r="E97" s="41"/>
      <c r="F97" s="233" t="s">
        <v>252</v>
      </c>
      <c r="G97" s="41"/>
      <c r="H97" s="41"/>
      <c r="I97" s="137"/>
      <c r="J97" s="41"/>
      <c r="K97" s="41"/>
      <c r="L97" s="45"/>
      <c r="M97" s="234"/>
      <c r="N97" s="235"/>
      <c r="O97" s="85"/>
      <c r="P97" s="85"/>
      <c r="Q97" s="85"/>
      <c r="R97" s="85"/>
      <c r="S97" s="85"/>
      <c r="T97" s="86"/>
      <c r="U97" s="39"/>
      <c r="V97" s="39"/>
      <c r="W97" s="39"/>
      <c r="X97" s="39"/>
      <c r="Y97" s="39"/>
      <c r="Z97" s="39"/>
      <c r="AA97" s="39"/>
      <c r="AB97" s="39"/>
      <c r="AC97" s="39"/>
      <c r="AD97" s="39"/>
      <c r="AE97" s="39"/>
      <c r="AT97" s="18" t="s">
        <v>138</v>
      </c>
      <c r="AU97" s="18" t="s">
        <v>82</v>
      </c>
    </row>
    <row r="98" spans="1:65" s="2" customFormat="1" ht="16.5" customHeight="1">
      <c r="A98" s="39"/>
      <c r="B98" s="40"/>
      <c r="C98" s="219" t="s">
        <v>262</v>
      </c>
      <c r="D98" s="219" t="s">
        <v>131</v>
      </c>
      <c r="E98" s="220" t="s">
        <v>263</v>
      </c>
      <c r="F98" s="221" t="s">
        <v>264</v>
      </c>
      <c r="G98" s="222" t="s">
        <v>149</v>
      </c>
      <c r="H98" s="223">
        <v>43.5</v>
      </c>
      <c r="I98" s="224"/>
      <c r="J98" s="225">
        <f>ROUND(I98*H98,2)</f>
        <v>0</v>
      </c>
      <c r="K98" s="221" t="s">
        <v>135</v>
      </c>
      <c r="L98" s="45"/>
      <c r="M98" s="226" t="s">
        <v>19</v>
      </c>
      <c r="N98" s="227" t="s">
        <v>43</v>
      </c>
      <c r="O98" s="85"/>
      <c r="P98" s="228">
        <f>O98*H98</f>
        <v>0</v>
      </c>
      <c r="Q98" s="228">
        <v>0</v>
      </c>
      <c r="R98" s="228">
        <f>Q98*H98</f>
        <v>0</v>
      </c>
      <c r="S98" s="228">
        <v>0</v>
      </c>
      <c r="T98" s="229">
        <f>S98*H98</f>
        <v>0</v>
      </c>
      <c r="U98" s="39"/>
      <c r="V98" s="39"/>
      <c r="W98" s="39"/>
      <c r="X98" s="39"/>
      <c r="Y98" s="39"/>
      <c r="Z98" s="39"/>
      <c r="AA98" s="39"/>
      <c r="AB98" s="39"/>
      <c r="AC98" s="39"/>
      <c r="AD98" s="39"/>
      <c r="AE98" s="39"/>
      <c r="AR98" s="230" t="s">
        <v>136</v>
      </c>
      <c r="AT98" s="230" t="s">
        <v>131</v>
      </c>
      <c r="AU98" s="230" t="s">
        <v>82</v>
      </c>
      <c r="AY98" s="18" t="s">
        <v>128</v>
      </c>
      <c r="BE98" s="231">
        <f>IF(N98="základní",J98,0)</f>
        <v>0</v>
      </c>
      <c r="BF98" s="231">
        <f>IF(N98="snížená",J98,0)</f>
        <v>0</v>
      </c>
      <c r="BG98" s="231">
        <f>IF(N98="zákl. přenesená",J98,0)</f>
        <v>0</v>
      </c>
      <c r="BH98" s="231">
        <f>IF(N98="sníž. přenesená",J98,0)</f>
        <v>0</v>
      </c>
      <c r="BI98" s="231">
        <f>IF(N98="nulová",J98,0)</f>
        <v>0</v>
      </c>
      <c r="BJ98" s="18" t="s">
        <v>80</v>
      </c>
      <c r="BK98" s="231">
        <f>ROUND(I98*H98,2)</f>
        <v>0</v>
      </c>
      <c r="BL98" s="18" t="s">
        <v>136</v>
      </c>
      <c r="BM98" s="230" t="s">
        <v>265</v>
      </c>
    </row>
    <row r="99" spans="1:47" s="2" customFormat="1" ht="12">
      <c r="A99" s="39"/>
      <c r="B99" s="40"/>
      <c r="C99" s="41"/>
      <c r="D99" s="232" t="s">
        <v>138</v>
      </c>
      <c r="E99" s="41"/>
      <c r="F99" s="233" t="s">
        <v>151</v>
      </c>
      <c r="G99" s="41"/>
      <c r="H99" s="41"/>
      <c r="I99" s="137"/>
      <c r="J99" s="41"/>
      <c r="K99" s="41"/>
      <c r="L99" s="45"/>
      <c r="M99" s="234"/>
      <c r="N99" s="235"/>
      <c r="O99" s="85"/>
      <c r="P99" s="85"/>
      <c r="Q99" s="85"/>
      <c r="R99" s="85"/>
      <c r="S99" s="85"/>
      <c r="T99" s="86"/>
      <c r="U99" s="39"/>
      <c r="V99" s="39"/>
      <c r="W99" s="39"/>
      <c r="X99" s="39"/>
      <c r="Y99" s="39"/>
      <c r="Z99" s="39"/>
      <c r="AA99" s="39"/>
      <c r="AB99" s="39"/>
      <c r="AC99" s="39"/>
      <c r="AD99" s="39"/>
      <c r="AE99" s="39"/>
      <c r="AT99" s="18" t="s">
        <v>138</v>
      </c>
      <c r="AU99" s="18" t="s">
        <v>82</v>
      </c>
    </row>
    <row r="100" spans="1:51" s="13" customFormat="1" ht="12">
      <c r="A100" s="13"/>
      <c r="B100" s="236"/>
      <c r="C100" s="237"/>
      <c r="D100" s="232" t="s">
        <v>152</v>
      </c>
      <c r="E100" s="238" t="s">
        <v>19</v>
      </c>
      <c r="F100" s="239" t="s">
        <v>266</v>
      </c>
      <c r="G100" s="237"/>
      <c r="H100" s="240">
        <v>43.5</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152</v>
      </c>
      <c r="AU100" s="246" t="s">
        <v>82</v>
      </c>
      <c r="AV100" s="13" t="s">
        <v>82</v>
      </c>
      <c r="AW100" s="13" t="s">
        <v>33</v>
      </c>
      <c r="AX100" s="13" t="s">
        <v>80</v>
      </c>
      <c r="AY100" s="246" t="s">
        <v>128</v>
      </c>
    </row>
    <row r="101" spans="1:65" s="2" customFormat="1" ht="21.75" customHeight="1">
      <c r="A101" s="39"/>
      <c r="B101" s="40"/>
      <c r="C101" s="219" t="s">
        <v>267</v>
      </c>
      <c r="D101" s="219" t="s">
        <v>131</v>
      </c>
      <c r="E101" s="220" t="s">
        <v>268</v>
      </c>
      <c r="F101" s="221" t="s">
        <v>269</v>
      </c>
      <c r="G101" s="222" t="s">
        <v>149</v>
      </c>
      <c r="H101" s="223">
        <v>16</v>
      </c>
      <c r="I101" s="224"/>
      <c r="J101" s="225">
        <f>ROUND(I101*H101,2)</f>
        <v>0</v>
      </c>
      <c r="K101" s="221" t="s">
        <v>135</v>
      </c>
      <c r="L101" s="45"/>
      <c r="M101" s="226" t="s">
        <v>19</v>
      </c>
      <c r="N101" s="227" t="s">
        <v>43</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136</v>
      </c>
      <c r="AT101" s="230" t="s">
        <v>131</v>
      </c>
      <c r="AU101" s="230" t="s">
        <v>82</v>
      </c>
      <c r="AY101" s="18" t="s">
        <v>128</v>
      </c>
      <c r="BE101" s="231">
        <f>IF(N101="základní",J101,0)</f>
        <v>0</v>
      </c>
      <c r="BF101" s="231">
        <f>IF(N101="snížená",J101,0)</f>
        <v>0</v>
      </c>
      <c r="BG101" s="231">
        <f>IF(N101="zákl. přenesená",J101,0)</f>
        <v>0</v>
      </c>
      <c r="BH101" s="231">
        <f>IF(N101="sníž. přenesená",J101,0)</f>
        <v>0</v>
      </c>
      <c r="BI101" s="231">
        <f>IF(N101="nulová",J101,0)</f>
        <v>0</v>
      </c>
      <c r="BJ101" s="18" t="s">
        <v>80</v>
      </c>
      <c r="BK101" s="231">
        <f>ROUND(I101*H101,2)</f>
        <v>0</v>
      </c>
      <c r="BL101" s="18" t="s">
        <v>136</v>
      </c>
      <c r="BM101" s="230" t="s">
        <v>270</v>
      </c>
    </row>
    <row r="102" spans="1:47" s="2" customFormat="1" ht="12">
      <c r="A102" s="39"/>
      <c r="B102" s="40"/>
      <c r="C102" s="41"/>
      <c r="D102" s="232" t="s">
        <v>138</v>
      </c>
      <c r="E102" s="41"/>
      <c r="F102" s="233" t="s">
        <v>158</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138</v>
      </c>
      <c r="AU102" s="18" t="s">
        <v>82</v>
      </c>
    </row>
    <row r="103" spans="1:51" s="13" customFormat="1" ht="12">
      <c r="A103" s="13"/>
      <c r="B103" s="236"/>
      <c r="C103" s="237"/>
      <c r="D103" s="232" t="s">
        <v>152</v>
      </c>
      <c r="E103" s="238" t="s">
        <v>19</v>
      </c>
      <c r="F103" s="239" t="s">
        <v>271</v>
      </c>
      <c r="G103" s="237"/>
      <c r="H103" s="240">
        <v>16</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152</v>
      </c>
      <c r="AU103" s="246" t="s">
        <v>82</v>
      </c>
      <c r="AV103" s="13" t="s">
        <v>82</v>
      </c>
      <c r="AW103" s="13" t="s">
        <v>33</v>
      </c>
      <c r="AX103" s="13" t="s">
        <v>80</v>
      </c>
      <c r="AY103" s="246" t="s">
        <v>128</v>
      </c>
    </row>
    <row r="104" spans="1:65" s="2" customFormat="1" ht="21.75" customHeight="1">
      <c r="A104" s="39"/>
      <c r="B104" s="40"/>
      <c r="C104" s="219" t="s">
        <v>272</v>
      </c>
      <c r="D104" s="219" t="s">
        <v>131</v>
      </c>
      <c r="E104" s="220" t="s">
        <v>273</v>
      </c>
      <c r="F104" s="221" t="s">
        <v>274</v>
      </c>
      <c r="G104" s="222" t="s">
        <v>149</v>
      </c>
      <c r="H104" s="223">
        <v>6</v>
      </c>
      <c r="I104" s="224"/>
      <c r="J104" s="225">
        <f>ROUND(I104*H104,2)</f>
        <v>0</v>
      </c>
      <c r="K104" s="221" t="s">
        <v>135</v>
      </c>
      <c r="L104" s="45"/>
      <c r="M104" s="226" t="s">
        <v>19</v>
      </c>
      <c r="N104" s="227" t="s">
        <v>43</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136</v>
      </c>
      <c r="AT104" s="230" t="s">
        <v>131</v>
      </c>
      <c r="AU104" s="230" t="s">
        <v>82</v>
      </c>
      <c r="AY104" s="18" t="s">
        <v>128</v>
      </c>
      <c r="BE104" s="231">
        <f>IF(N104="základní",J104,0)</f>
        <v>0</v>
      </c>
      <c r="BF104" s="231">
        <f>IF(N104="snížená",J104,0)</f>
        <v>0</v>
      </c>
      <c r="BG104" s="231">
        <f>IF(N104="zákl. přenesená",J104,0)</f>
        <v>0</v>
      </c>
      <c r="BH104" s="231">
        <f>IF(N104="sníž. přenesená",J104,0)</f>
        <v>0</v>
      </c>
      <c r="BI104" s="231">
        <f>IF(N104="nulová",J104,0)</f>
        <v>0</v>
      </c>
      <c r="BJ104" s="18" t="s">
        <v>80</v>
      </c>
      <c r="BK104" s="231">
        <f>ROUND(I104*H104,2)</f>
        <v>0</v>
      </c>
      <c r="BL104" s="18" t="s">
        <v>136</v>
      </c>
      <c r="BM104" s="230" t="s">
        <v>275</v>
      </c>
    </row>
    <row r="105" spans="1:47" s="2" customFormat="1" ht="12">
      <c r="A105" s="39"/>
      <c r="B105" s="40"/>
      <c r="C105" s="41"/>
      <c r="D105" s="232" t="s">
        <v>138</v>
      </c>
      <c r="E105" s="41"/>
      <c r="F105" s="233" t="s">
        <v>158</v>
      </c>
      <c r="G105" s="41"/>
      <c r="H105" s="41"/>
      <c r="I105" s="137"/>
      <c r="J105" s="41"/>
      <c r="K105" s="41"/>
      <c r="L105" s="45"/>
      <c r="M105" s="234"/>
      <c r="N105" s="235"/>
      <c r="O105" s="85"/>
      <c r="P105" s="85"/>
      <c r="Q105" s="85"/>
      <c r="R105" s="85"/>
      <c r="S105" s="85"/>
      <c r="T105" s="86"/>
      <c r="U105" s="39"/>
      <c r="V105" s="39"/>
      <c r="W105" s="39"/>
      <c r="X105" s="39"/>
      <c r="Y105" s="39"/>
      <c r="Z105" s="39"/>
      <c r="AA105" s="39"/>
      <c r="AB105" s="39"/>
      <c r="AC105" s="39"/>
      <c r="AD105" s="39"/>
      <c r="AE105" s="39"/>
      <c r="AT105" s="18" t="s">
        <v>138</v>
      </c>
      <c r="AU105" s="18" t="s">
        <v>82</v>
      </c>
    </row>
    <row r="106" spans="1:51" s="13" customFormat="1" ht="12">
      <c r="A106" s="13"/>
      <c r="B106" s="236"/>
      <c r="C106" s="237"/>
      <c r="D106" s="232" t="s">
        <v>152</v>
      </c>
      <c r="E106" s="238" t="s">
        <v>19</v>
      </c>
      <c r="F106" s="239" t="s">
        <v>276</v>
      </c>
      <c r="G106" s="237"/>
      <c r="H106" s="240">
        <v>6</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152</v>
      </c>
      <c r="AU106" s="246" t="s">
        <v>82</v>
      </c>
      <c r="AV106" s="13" t="s">
        <v>82</v>
      </c>
      <c r="AW106" s="13" t="s">
        <v>33</v>
      </c>
      <c r="AX106" s="13" t="s">
        <v>80</v>
      </c>
      <c r="AY106" s="246" t="s">
        <v>128</v>
      </c>
    </row>
    <row r="107" spans="1:65" s="2" customFormat="1" ht="33" customHeight="1">
      <c r="A107" s="39"/>
      <c r="B107" s="40"/>
      <c r="C107" s="219" t="s">
        <v>277</v>
      </c>
      <c r="D107" s="219" t="s">
        <v>131</v>
      </c>
      <c r="E107" s="220" t="s">
        <v>161</v>
      </c>
      <c r="F107" s="221" t="s">
        <v>162</v>
      </c>
      <c r="G107" s="222" t="s">
        <v>149</v>
      </c>
      <c r="H107" s="223">
        <v>59.5</v>
      </c>
      <c r="I107" s="224"/>
      <c r="J107" s="225">
        <f>ROUND(I107*H107,2)</f>
        <v>0</v>
      </c>
      <c r="K107" s="221" t="s">
        <v>19</v>
      </c>
      <c r="L107" s="45"/>
      <c r="M107" s="226" t="s">
        <v>19</v>
      </c>
      <c r="N107" s="227" t="s">
        <v>43</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136</v>
      </c>
      <c r="AT107" s="230" t="s">
        <v>131</v>
      </c>
      <c r="AU107" s="230" t="s">
        <v>82</v>
      </c>
      <c r="AY107" s="18" t="s">
        <v>128</v>
      </c>
      <c r="BE107" s="231">
        <f>IF(N107="základní",J107,0)</f>
        <v>0</v>
      </c>
      <c r="BF107" s="231">
        <f>IF(N107="snížená",J107,0)</f>
        <v>0</v>
      </c>
      <c r="BG107" s="231">
        <f>IF(N107="zákl. přenesená",J107,0)</f>
        <v>0</v>
      </c>
      <c r="BH107" s="231">
        <f>IF(N107="sníž. přenesená",J107,0)</f>
        <v>0</v>
      </c>
      <c r="BI107" s="231">
        <f>IF(N107="nulová",J107,0)</f>
        <v>0</v>
      </c>
      <c r="BJ107" s="18" t="s">
        <v>80</v>
      </c>
      <c r="BK107" s="231">
        <f>ROUND(I107*H107,2)</f>
        <v>0</v>
      </c>
      <c r="BL107" s="18" t="s">
        <v>136</v>
      </c>
      <c r="BM107" s="230" t="s">
        <v>278</v>
      </c>
    </row>
    <row r="108" spans="1:51" s="13" customFormat="1" ht="12">
      <c r="A108" s="13"/>
      <c r="B108" s="236"/>
      <c r="C108" s="237"/>
      <c r="D108" s="232" t="s">
        <v>152</v>
      </c>
      <c r="E108" s="238" t="s">
        <v>19</v>
      </c>
      <c r="F108" s="239" t="s">
        <v>279</v>
      </c>
      <c r="G108" s="237"/>
      <c r="H108" s="240">
        <v>59.5</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152</v>
      </c>
      <c r="AU108" s="246" t="s">
        <v>82</v>
      </c>
      <c r="AV108" s="13" t="s">
        <v>82</v>
      </c>
      <c r="AW108" s="13" t="s">
        <v>33</v>
      </c>
      <c r="AX108" s="13" t="s">
        <v>80</v>
      </c>
      <c r="AY108" s="246" t="s">
        <v>128</v>
      </c>
    </row>
    <row r="109" spans="1:65" s="2" customFormat="1" ht="21.75" customHeight="1">
      <c r="A109" s="39"/>
      <c r="B109" s="40"/>
      <c r="C109" s="219" t="s">
        <v>280</v>
      </c>
      <c r="D109" s="219" t="s">
        <v>131</v>
      </c>
      <c r="E109" s="220" t="s">
        <v>281</v>
      </c>
      <c r="F109" s="221" t="s">
        <v>282</v>
      </c>
      <c r="G109" s="222" t="s">
        <v>149</v>
      </c>
      <c r="H109" s="223">
        <v>6</v>
      </c>
      <c r="I109" s="224"/>
      <c r="J109" s="225">
        <f>ROUND(I109*H109,2)</f>
        <v>0</v>
      </c>
      <c r="K109" s="221" t="s">
        <v>135</v>
      </c>
      <c r="L109" s="45"/>
      <c r="M109" s="226" t="s">
        <v>19</v>
      </c>
      <c r="N109" s="227" t="s">
        <v>43</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136</v>
      </c>
      <c r="AT109" s="230" t="s">
        <v>131</v>
      </c>
      <c r="AU109" s="230" t="s">
        <v>82</v>
      </c>
      <c r="AY109" s="18" t="s">
        <v>128</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136</v>
      </c>
      <c r="BM109" s="230" t="s">
        <v>283</v>
      </c>
    </row>
    <row r="110" spans="1:47" s="2" customFormat="1" ht="12">
      <c r="A110" s="39"/>
      <c r="B110" s="40"/>
      <c r="C110" s="41"/>
      <c r="D110" s="232" t="s">
        <v>138</v>
      </c>
      <c r="E110" s="41"/>
      <c r="F110" s="233" t="s">
        <v>284</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138</v>
      </c>
      <c r="AU110" s="18" t="s">
        <v>82</v>
      </c>
    </row>
    <row r="111" spans="1:65" s="2" customFormat="1" ht="16.5" customHeight="1">
      <c r="A111" s="39"/>
      <c r="B111" s="40"/>
      <c r="C111" s="247" t="s">
        <v>285</v>
      </c>
      <c r="D111" s="247" t="s">
        <v>175</v>
      </c>
      <c r="E111" s="248" t="s">
        <v>286</v>
      </c>
      <c r="F111" s="249" t="s">
        <v>287</v>
      </c>
      <c r="G111" s="250" t="s">
        <v>235</v>
      </c>
      <c r="H111" s="251">
        <v>12</v>
      </c>
      <c r="I111" s="252"/>
      <c r="J111" s="253">
        <f>ROUND(I111*H111,2)</f>
        <v>0</v>
      </c>
      <c r="K111" s="249" t="s">
        <v>135</v>
      </c>
      <c r="L111" s="254"/>
      <c r="M111" s="255" t="s">
        <v>19</v>
      </c>
      <c r="N111" s="256" t="s">
        <v>43</v>
      </c>
      <c r="O111" s="85"/>
      <c r="P111" s="228">
        <f>O111*H111</f>
        <v>0</v>
      </c>
      <c r="Q111" s="228">
        <v>1</v>
      </c>
      <c r="R111" s="228">
        <f>Q111*H111</f>
        <v>12</v>
      </c>
      <c r="S111" s="228">
        <v>0</v>
      </c>
      <c r="T111" s="229">
        <f>S111*H111</f>
        <v>0</v>
      </c>
      <c r="U111" s="39"/>
      <c r="V111" s="39"/>
      <c r="W111" s="39"/>
      <c r="X111" s="39"/>
      <c r="Y111" s="39"/>
      <c r="Z111" s="39"/>
      <c r="AA111" s="39"/>
      <c r="AB111" s="39"/>
      <c r="AC111" s="39"/>
      <c r="AD111" s="39"/>
      <c r="AE111" s="39"/>
      <c r="AR111" s="230" t="s">
        <v>179</v>
      </c>
      <c r="AT111" s="230" t="s">
        <v>175</v>
      </c>
      <c r="AU111" s="230" t="s">
        <v>82</v>
      </c>
      <c r="AY111" s="18" t="s">
        <v>128</v>
      </c>
      <c r="BE111" s="231">
        <f>IF(N111="základní",J111,0)</f>
        <v>0</v>
      </c>
      <c r="BF111" s="231">
        <f>IF(N111="snížená",J111,0)</f>
        <v>0</v>
      </c>
      <c r="BG111" s="231">
        <f>IF(N111="zákl. přenesená",J111,0)</f>
        <v>0</v>
      </c>
      <c r="BH111" s="231">
        <f>IF(N111="sníž. přenesená",J111,0)</f>
        <v>0</v>
      </c>
      <c r="BI111" s="231">
        <f>IF(N111="nulová",J111,0)</f>
        <v>0</v>
      </c>
      <c r="BJ111" s="18" t="s">
        <v>80</v>
      </c>
      <c r="BK111" s="231">
        <f>ROUND(I111*H111,2)</f>
        <v>0</v>
      </c>
      <c r="BL111" s="18" t="s">
        <v>136</v>
      </c>
      <c r="BM111" s="230" t="s">
        <v>288</v>
      </c>
    </row>
    <row r="112" spans="1:51" s="13" customFormat="1" ht="12">
      <c r="A112" s="13"/>
      <c r="B112" s="236"/>
      <c r="C112" s="237"/>
      <c r="D112" s="232" t="s">
        <v>152</v>
      </c>
      <c r="E112" s="237"/>
      <c r="F112" s="239" t="s">
        <v>289</v>
      </c>
      <c r="G112" s="237"/>
      <c r="H112" s="240">
        <v>12</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152</v>
      </c>
      <c r="AU112" s="246" t="s">
        <v>82</v>
      </c>
      <c r="AV112" s="13" t="s">
        <v>82</v>
      </c>
      <c r="AW112" s="13" t="s">
        <v>4</v>
      </c>
      <c r="AX112" s="13" t="s">
        <v>80</v>
      </c>
      <c r="AY112" s="246" t="s">
        <v>128</v>
      </c>
    </row>
    <row r="113" spans="1:65" s="2" customFormat="1" ht="16.5" customHeight="1">
      <c r="A113" s="39"/>
      <c r="B113" s="40"/>
      <c r="C113" s="219" t="s">
        <v>290</v>
      </c>
      <c r="D113" s="219" t="s">
        <v>131</v>
      </c>
      <c r="E113" s="220" t="s">
        <v>165</v>
      </c>
      <c r="F113" s="221" t="s">
        <v>166</v>
      </c>
      <c r="G113" s="222" t="s">
        <v>134</v>
      </c>
      <c r="H113" s="223">
        <v>100</v>
      </c>
      <c r="I113" s="224"/>
      <c r="J113" s="225">
        <f>ROUND(I113*H113,2)</f>
        <v>0</v>
      </c>
      <c r="K113" s="221" t="s">
        <v>135</v>
      </c>
      <c r="L113" s="45"/>
      <c r="M113" s="226" t="s">
        <v>19</v>
      </c>
      <c r="N113" s="227" t="s">
        <v>43</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136</v>
      </c>
      <c r="AT113" s="230" t="s">
        <v>131</v>
      </c>
      <c r="AU113" s="230" t="s">
        <v>82</v>
      </c>
      <c r="AY113" s="18" t="s">
        <v>128</v>
      </c>
      <c r="BE113" s="231">
        <f>IF(N113="základní",J113,0)</f>
        <v>0</v>
      </c>
      <c r="BF113" s="231">
        <f>IF(N113="snížená",J113,0)</f>
        <v>0</v>
      </c>
      <c r="BG113" s="231">
        <f>IF(N113="zákl. přenesená",J113,0)</f>
        <v>0</v>
      </c>
      <c r="BH113" s="231">
        <f>IF(N113="sníž. přenesená",J113,0)</f>
        <v>0</v>
      </c>
      <c r="BI113" s="231">
        <f>IF(N113="nulová",J113,0)</f>
        <v>0</v>
      </c>
      <c r="BJ113" s="18" t="s">
        <v>80</v>
      </c>
      <c r="BK113" s="231">
        <f>ROUND(I113*H113,2)</f>
        <v>0</v>
      </c>
      <c r="BL113" s="18" t="s">
        <v>136</v>
      </c>
      <c r="BM113" s="230" t="s">
        <v>291</v>
      </c>
    </row>
    <row r="114" spans="1:47" s="2" customFormat="1" ht="12">
      <c r="A114" s="39"/>
      <c r="B114" s="40"/>
      <c r="C114" s="41"/>
      <c r="D114" s="232" t="s">
        <v>138</v>
      </c>
      <c r="E114" s="41"/>
      <c r="F114" s="233" t="s">
        <v>168</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138</v>
      </c>
      <c r="AU114" s="18" t="s">
        <v>82</v>
      </c>
    </row>
    <row r="115" spans="1:51" s="13" customFormat="1" ht="12">
      <c r="A115" s="13"/>
      <c r="B115" s="236"/>
      <c r="C115" s="237"/>
      <c r="D115" s="232" t="s">
        <v>152</v>
      </c>
      <c r="E115" s="238" t="s">
        <v>19</v>
      </c>
      <c r="F115" s="239" t="s">
        <v>292</v>
      </c>
      <c r="G115" s="237"/>
      <c r="H115" s="240">
        <v>100</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152</v>
      </c>
      <c r="AU115" s="246" t="s">
        <v>82</v>
      </c>
      <c r="AV115" s="13" t="s">
        <v>82</v>
      </c>
      <c r="AW115" s="13" t="s">
        <v>33</v>
      </c>
      <c r="AX115" s="13" t="s">
        <v>80</v>
      </c>
      <c r="AY115" s="246" t="s">
        <v>128</v>
      </c>
    </row>
    <row r="116" spans="1:63" s="12" customFormat="1" ht="22.8" customHeight="1">
      <c r="A116" s="12"/>
      <c r="B116" s="203"/>
      <c r="C116" s="204"/>
      <c r="D116" s="205" t="s">
        <v>71</v>
      </c>
      <c r="E116" s="217" t="s">
        <v>82</v>
      </c>
      <c r="F116" s="217" t="s">
        <v>293</v>
      </c>
      <c r="G116" s="204"/>
      <c r="H116" s="204"/>
      <c r="I116" s="207"/>
      <c r="J116" s="218">
        <f>BK116</f>
        <v>0</v>
      </c>
      <c r="K116" s="204"/>
      <c r="L116" s="209"/>
      <c r="M116" s="210"/>
      <c r="N116" s="211"/>
      <c r="O116" s="211"/>
      <c r="P116" s="212">
        <f>SUM(P117:P118)</f>
        <v>0</v>
      </c>
      <c r="Q116" s="211"/>
      <c r="R116" s="212">
        <f>SUM(R117:R118)</f>
        <v>21.9024</v>
      </c>
      <c r="S116" s="211"/>
      <c r="T116" s="213">
        <f>SUM(T117:T118)</f>
        <v>0</v>
      </c>
      <c r="U116" s="12"/>
      <c r="V116" s="12"/>
      <c r="W116" s="12"/>
      <c r="X116" s="12"/>
      <c r="Y116" s="12"/>
      <c r="Z116" s="12"/>
      <c r="AA116" s="12"/>
      <c r="AB116" s="12"/>
      <c r="AC116" s="12"/>
      <c r="AD116" s="12"/>
      <c r="AE116" s="12"/>
      <c r="AR116" s="214" t="s">
        <v>80</v>
      </c>
      <c r="AT116" s="215" t="s">
        <v>71</v>
      </c>
      <c r="AU116" s="215" t="s">
        <v>80</v>
      </c>
      <c r="AY116" s="214" t="s">
        <v>128</v>
      </c>
      <c r="BK116" s="216">
        <f>SUM(BK117:BK118)</f>
        <v>0</v>
      </c>
    </row>
    <row r="117" spans="1:65" s="2" customFormat="1" ht="21.75" customHeight="1">
      <c r="A117" s="39"/>
      <c r="B117" s="40"/>
      <c r="C117" s="219" t="s">
        <v>232</v>
      </c>
      <c r="D117" s="219" t="s">
        <v>131</v>
      </c>
      <c r="E117" s="220" t="s">
        <v>294</v>
      </c>
      <c r="F117" s="221" t="s">
        <v>295</v>
      </c>
      <c r="G117" s="222" t="s">
        <v>143</v>
      </c>
      <c r="H117" s="223">
        <v>80</v>
      </c>
      <c r="I117" s="224"/>
      <c r="J117" s="225">
        <f>ROUND(I117*H117,2)</f>
        <v>0</v>
      </c>
      <c r="K117" s="221" t="s">
        <v>135</v>
      </c>
      <c r="L117" s="45"/>
      <c r="M117" s="226" t="s">
        <v>19</v>
      </c>
      <c r="N117" s="227" t="s">
        <v>43</v>
      </c>
      <c r="O117" s="85"/>
      <c r="P117" s="228">
        <f>O117*H117</f>
        <v>0</v>
      </c>
      <c r="Q117" s="228">
        <v>0.27378</v>
      </c>
      <c r="R117" s="228">
        <f>Q117*H117</f>
        <v>21.9024</v>
      </c>
      <c r="S117" s="228">
        <v>0</v>
      </c>
      <c r="T117" s="229">
        <f>S117*H117</f>
        <v>0</v>
      </c>
      <c r="U117" s="39"/>
      <c r="V117" s="39"/>
      <c r="W117" s="39"/>
      <c r="X117" s="39"/>
      <c r="Y117" s="39"/>
      <c r="Z117" s="39"/>
      <c r="AA117" s="39"/>
      <c r="AB117" s="39"/>
      <c r="AC117" s="39"/>
      <c r="AD117" s="39"/>
      <c r="AE117" s="39"/>
      <c r="AR117" s="230" t="s">
        <v>136</v>
      </c>
      <c r="AT117" s="230" t="s">
        <v>131</v>
      </c>
      <c r="AU117" s="230" t="s">
        <v>82</v>
      </c>
      <c r="AY117" s="18" t="s">
        <v>128</v>
      </c>
      <c r="BE117" s="231">
        <f>IF(N117="základní",J117,0)</f>
        <v>0</v>
      </c>
      <c r="BF117" s="231">
        <f>IF(N117="snížená",J117,0)</f>
        <v>0</v>
      </c>
      <c r="BG117" s="231">
        <f>IF(N117="zákl. přenesená",J117,0)</f>
        <v>0</v>
      </c>
      <c r="BH117" s="231">
        <f>IF(N117="sníž. přenesená",J117,0)</f>
        <v>0</v>
      </c>
      <c r="BI117" s="231">
        <f>IF(N117="nulová",J117,0)</f>
        <v>0</v>
      </c>
      <c r="BJ117" s="18" t="s">
        <v>80</v>
      </c>
      <c r="BK117" s="231">
        <f>ROUND(I117*H117,2)</f>
        <v>0</v>
      </c>
      <c r="BL117" s="18" t="s">
        <v>136</v>
      </c>
      <c r="BM117" s="230" t="s">
        <v>296</v>
      </c>
    </row>
    <row r="118" spans="1:47" s="2" customFormat="1" ht="12">
      <c r="A118" s="39"/>
      <c r="B118" s="40"/>
      <c r="C118" s="41"/>
      <c r="D118" s="232" t="s">
        <v>138</v>
      </c>
      <c r="E118" s="41"/>
      <c r="F118" s="233" t="s">
        <v>297</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138</v>
      </c>
      <c r="AU118" s="18" t="s">
        <v>82</v>
      </c>
    </row>
    <row r="119" spans="1:63" s="12" customFormat="1" ht="22.8" customHeight="1">
      <c r="A119" s="12"/>
      <c r="B119" s="203"/>
      <c r="C119" s="204"/>
      <c r="D119" s="205" t="s">
        <v>71</v>
      </c>
      <c r="E119" s="217" t="s">
        <v>136</v>
      </c>
      <c r="F119" s="217" t="s">
        <v>298</v>
      </c>
      <c r="G119" s="204"/>
      <c r="H119" s="204"/>
      <c r="I119" s="207"/>
      <c r="J119" s="218">
        <f>BK119</f>
        <v>0</v>
      </c>
      <c r="K119" s="204"/>
      <c r="L119" s="209"/>
      <c r="M119" s="210"/>
      <c r="N119" s="211"/>
      <c r="O119" s="211"/>
      <c r="P119" s="212">
        <f>SUM(P120:P122)</f>
        <v>0</v>
      </c>
      <c r="Q119" s="211"/>
      <c r="R119" s="212">
        <f>SUM(R120:R122)</f>
        <v>0</v>
      </c>
      <c r="S119" s="211"/>
      <c r="T119" s="213">
        <f>SUM(T120:T122)</f>
        <v>0</v>
      </c>
      <c r="U119" s="12"/>
      <c r="V119" s="12"/>
      <c r="W119" s="12"/>
      <c r="X119" s="12"/>
      <c r="Y119" s="12"/>
      <c r="Z119" s="12"/>
      <c r="AA119" s="12"/>
      <c r="AB119" s="12"/>
      <c r="AC119" s="12"/>
      <c r="AD119" s="12"/>
      <c r="AE119" s="12"/>
      <c r="AR119" s="214" t="s">
        <v>80</v>
      </c>
      <c r="AT119" s="215" t="s">
        <v>71</v>
      </c>
      <c r="AU119" s="215" t="s">
        <v>80</v>
      </c>
      <c r="AY119" s="214" t="s">
        <v>128</v>
      </c>
      <c r="BK119" s="216">
        <f>SUM(BK120:BK122)</f>
        <v>0</v>
      </c>
    </row>
    <row r="120" spans="1:65" s="2" customFormat="1" ht="21.75" customHeight="1">
      <c r="A120" s="39"/>
      <c r="B120" s="40"/>
      <c r="C120" s="219" t="s">
        <v>239</v>
      </c>
      <c r="D120" s="219" t="s">
        <v>131</v>
      </c>
      <c r="E120" s="220" t="s">
        <v>299</v>
      </c>
      <c r="F120" s="221" t="s">
        <v>300</v>
      </c>
      <c r="G120" s="222" t="s">
        <v>149</v>
      </c>
      <c r="H120" s="223">
        <v>4</v>
      </c>
      <c r="I120" s="224"/>
      <c r="J120" s="225">
        <f>ROUND(I120*H120,2)</f>
        <v>0</v>
      </c>
      <c r="K120" s="221" t="s">
        <v>135</v>
      </c>
      <c r="L120" s="45"/>
      <c r="M120" s="226" t="s">
        <v>19</v>
      </c>
      <c r="N120" s="227" t="s">
        <v>43</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136</v>
      </c>
      <c r="AT120" s="230" t="s">
        <v>131</v>
      </c>
      <c r="AU120" s="230" t="s">
        <v>82</v>
      </c>
      <c r="AY120" s="18" t="s">
        <v>128</v>
      </c>
      <c r="BE120" s="231">
        <f>IF(N120="základní",J120,0)</f>
        <v>0</v>
      </c>
      <c r="BF120" s="231">
        <f>IF(N120="snížená",J120,0)</f>
        <v>0</v>
      </c>
      <c r="BG120" s="231">
        <f>IF(N120="zákl. přenesená",J120,0)</f>
        <v>0</v>
      </c>
      <c r="BH120" s="231">
        <f>IF(N120="sníž. přenesená",J120,0)</f>
        <v>0</v>
      </c>
      <c r="BI120" s="231">
        <f>IF(N120="nulová",J120,0)</f>
        <v>0</v>
      </c>
      <c r="BJ120" s="18" t="s">
        <v>80</v>
      </c>
      <c r="BK120" s="231">
        <f>ROUND(I120*H120,2)</f>
        <v>0</v>
      </c>
      <c r="BL120" s="18" t="s">
        <v>136</v>
      </c>
      <c r="BM120" s="230" t="s">
        <v>301</v>
      </c>
    </row>
    <row r="121" spans="1:47" s="2" customFormat="1" ht="12">
      <c r="A121" s="39"/>
      <c r="B121" s="40"/>
      <c r="C121" s="41"/>
      <c r="D121" s="232" t="s">
        <v>138</v>
      </c>
      <c r="E121" s="41"/>
      <c r="F121" s="233" t="s">
        <v>302</v>
      </c>
      <c r="G121" s="41"/>
      <c r="H121" s="41"/>
      <c r="I121" s="137"/>
      <c r="J121" s="41"/>
      <c r="K121" s="41"/>
      <c r="L121" s="45"/>
      <c r="M121" s="234"/>
      <c r="N121" s="235"/>
      <c r="O121" s="85"/>
      <c r="P121" s="85"/>
      <c r="Q121" s="85"/>
      <c r="R121" s="85"/>
      <c r="S121" s="85"/>
      <c r="T121" s="86"/>
      <c r="U121" s="39"/>
      <c r="V121" s="39"/>
      <c r="W121" s="39"/>
      <c r="X121" s="39"/>
      <c r="Y121" s="39"/>
      <c r="Z121" s="39"/>
      <c r="AA121" s="39"/>
      <c r="AB121" s="39"/>
      <c r="AC121" s="39"/>
      <c r="AD121" s="39"/>
      <c r="AE121" s="39"/>
      <c r="AT121" s="18" t="s">
        <v>138</v>
      </c>
      <c r="AU121" s="18" t="s">
        <v>82</v>
      </c>
    </row>
    <row r="122" spans="1:51" s="13" customFormat="1" ht="12">
      <c r="A122" s="13"/>
      <c r="B122" s="236"/>
      <c r="C122" s="237"/>
      <c r="D122" s="232" t="s">
        <v>152</v>
      </c>
      <c r="E122" s="238" t="s">
        <v>19</v>
      </c>
      <c r="F122" s="239" t="s">
        <v>303</v>
      </c>
      <c r="G122" s="237"/>
      <c r="H122" s="240">
        <v>4</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152</v>
      </c>
      <c r="AU122" s="246" t="s">
        <v>82</v>
      </c>
      <c r="AV122" s="13" t="s">
        <v>82</v>
      </c>
      <c r="AW122" s="13" t="s">
        <v>33</v>
      </c>
      <c r="AX122" s="13" t="s">
        <v>80</v>
      </c>
      <c r="AY122" s="246" t="s">
        <v>128</v>
      </c>
    </row>
    <row r="123" spans="1:63" s="12" customFormat="1" ht="22.8" customHeight="1">
      <c r="A123" s="12"/>
      <c r="B123" s="203"/>
      <c r="C123" s="204"/>
      <c r="D123" s="205" t="s">
        <v>71</v>
      </c>
      <c r="E123" s="217" t="s">
        <v>186</v>
      </c>
      <c r="F123" s="217" t="s">
        <v>187</v>
      </c>
      <c r="G123" s="204"/>
      <c r="H123" s="204"/>
      <c r="I123" s="207"/>
      <c r="J123" s="218">
        <f>BK123</f>
        <v>0</v>
      </c>
      <c r="K123" s="204"/>
      <c r="L123" s="209"/>
      <c r="M123" s="210"/>
      <c r="N123" s="211"/>
      <c r="O123" s="211"/>
      <c r="P123" s="212">
        <f>SUM(P124:P147)</f>
        <v>0</v>
      </c>
      <c r="Q123" s="211"/>
      <c r="R123" s="212">
        <f>SUM(R124:R147)</f>
        <v>3.12695</v>
      </c>
      <c r="S123" s="211"/>
      <c r="T123" s="213">
        <f>SUM(T124:T147)</f>
        <v>0</v>
      </c>
      <c r="U123" s="12"/>
      <c r="V123" s="12"/>
      <c r="W123" s="12"/>
      <c r="X123" s="12"/>
      <c r="Y123" s="12"/>
      <c r="Z123" s="12"/>
      <c r="AA123" s="12"/>
      <c r="AB123" s="12"/>
      <c r="AC123" s="12"/>
      <c r="AD123" s="12"/>
      <c r="AE123" s="12"/>
      <c r="AR123" s="214" t="s">
        <v>80</v>
      </c>
      <c r="AT123" s="215" t="s">
        <v>71</v>
      </c>
      <c r="AU123" s="215" t="s">
        <v>80</v>
      </c>
      <c r="AY123" s="214" t="s">
        <v>128</v>
      </c>
      <c r="BK123" s="216">
        <f>SUM(BK124:BK147)</f>
        <v>0</v>
      </c>
    </row>
    <row r="124" spans="1:65" s="2" customFormat="1" ht="16.5" customHeight="1">
      <c r="A124" s="39"/>
      <c r="B124" s="40"/>
      <c r="C124" s="219" t="s">
        <v>179</v>
      </c>
      <c r="D124" s="219" t="s">
        <v>131</v>
      </c>
      <c r="E124" s="220" t="s">
        <v>195</v>
      </c>
      <c r="F124" s="221" t="s">
        <v>196</v>
      </c>
      <c r="G124" s="222" t="s">
        <v>134</v>
      </c>
      <c r="H124" s="223">
        <v>10</v>
      </c>
      <c r="I124" s="224"/>
      <c r="J124" s="225">
        <f>ROUND(I124*H124,2)</f>
        <v>0</v>
      </c>
      <c r="K124" s="221" t="s">
        <v>135</v>
      </c>
      <c r="L124" s="45"/>
      <c r="M124" s="226" t="s">
        <v>19</v>
      </c>
      <c r="N124" s="227" t="s">
        <v>43</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136</v>
      </c>
      <c r="AT124" s="230" t="s">
        <v>131</v>
      </c>
      <c r="AU124" s="230" t="s">
        <v>82</v>
      </c>
      <c r="AY124" s="18" t="s">
        <v>128</v>
      </c>
      <c r="BE124" s="231">
        <f>IF(N124="základní",J124,0)</f>
        <v>0</v>
      </c>
      <c r="BF124" s="231">
        <f>IF(N124="snížená",J124,0)</f>
        <v>0</v>
      </c>
      <c r="BG124" s="231">
        <f>IF(N124="zákl. přenesená",J124,0)</f>
        <v>0</v>
      </c>
      <c r="BH124" s="231">
        <f>IF(N124="sníž. přenesená",J124,0)</f>
        <v>0</v>
      </c>
      <c r="BI124" s="231">
        <f>IF(N124="nulová",J124,0)</f>
        <v>0</v>
      </c>
      <c r="BJ124" s="18" t="s">
        <v>80</v>
      </c>
      <c r="BK124" s="231">
        <f>ROUND(I124*H124,2)</f>
        <v>0</v>
      </c>
      <c r="BL124" s="18" t="s">
        <v>136</v>
      </c>
      <c r="BM124" s="230" t="s">
        <v>304</v>
      </c>
    </row>
    <row r="125" spans="1:51" s="13" customFormat="1" ht="12">
      <c r="A125" s="13"/>
      <c r="B125" s="236"/>
      <c r="C125" s="237"/>
      <c r="D125" s="232" t="s">
        <v>152</v>
      </c>
      <c r="E125" s="238" t="s">
        <v>19</v>
      </c>
      <c r="F125" s="239" t="s">
        <v>305</v>
      </c>
      <c r="G125" s="237"/>
      <c r="H125" s="240">
        <v>10</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152</v>
      </c>
      <c r="AU125" s="246" t="s">
        <v>82</v>
      </c>
      <c r="AV125" s="13" t="s">
        <v>82</v>
      </c>
      <c r="AW125" s="13" t="s">
        <v>33</v>
      </c>
      <c r="AX125" s="13" t="s">
        <v>80</v>
      </c>
      <c r="AY125" s="246" t="s">
        <v>128</v>
      </c>
    </row>
    <row r="126" spans="1:65" s="2" customFormat="1" ht="16.5" customHeight="1">
      <c r="A126" s="39"/>
      <c r="B126" s="40"/>
      <c r="C126" s="219" t="s">
        <v>222</v>
      </c>
      <c r="D126" s="219" t="s">
        <v>131</v>
      </c>
      <c r="E126" s="220" t="s">
        <v>306</v>
      </c>
      <c r="F126" s="221" t="s">
        <v>307</v>
      </c>
      <c r="G126" s="222" t="s">
        <v>134</v>
      </c>
      <c r="H126" s="223">
        <v>75</v>
      </c>
      <c r="I126" s="224"/>
      <c r="J126" s="225">
        <f>ROUND(I126*H126,2)</f>
        <v>0</v>
      </c>
      <c r="K126" s="221" t="s">
        <v>135</v>
      </c>
      <c r="L126" s="45"/>
      <c r="M126" s="226" t="s">
        <v>19</v>
      </c>
      <c r="N126" s="227" t="s">
        <v>43</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136</v>
      </c>
      <c r="AT126" s="230" t="s">
        <v>131</v>
      </c>
      <c r="AU126" s="230" t="s">
        <v>82</v>
      </c>
      <c r="AY126" s="18" t="s">
        <v>128</v>
      </c>
      <c r="BE126" s="231">
        <f>IF(N126="základní",J126,0)</f>
        <v>0</v>
      </c>
      <c r="BF126" s="231">
        <f>IF(N126="snížená",J126,0)</f>
        <v>0</v>
      </c>
      <c r="BG126" s="231">
        <f>IF(N126="zákl. přenesená",J126,0)</f>
        <v>0</v>
      </c>
      <c r="BH126" s="231">
        <f>IF(N126="sníž. přenesená",J126,0)</f>
        <v>0</v>
      </c>
      <c r="BI126" s="231">
        <f>IF(N126="nulová",J126,0)</f>
        <v>0</v>
      </c>
      <c r="BJ126" s="18" t="s">
        <v>80</v>
      </c>
      <c r="BK126" s="231">
        <f>ROUND(I126*H126,2)</f>
        <v>0</v>
      </c>
      <c r="BL126" s="18" t="s">
        <v>136</v>
      </c>
      <c r="BM126" s="230" t="s">
        <v>308</v>
      </c>
    </row>
    <row r="127" spans="1:65" s="2" customFormat="1" ht="21.75" customHeight="1">
      <c r="A127" s="39"/>
      <c r="B127" s="40"/>
      <c r="C127" s="219" t="s">
        <v>218</v>
      </c>
      <c r="D127" s="219" t="s">
        <v>131</v>
      </c>
      <c r="E127" s="220" t="s">
        <v>309</v>
      </c>
      <c r="F127" s="221" t="s">
        <v>310</v>
      </c>
      <c r="G127" s="222" t="s">
        <v>134</v>
      </c>
      <c r="H127" s="223">
        <v>90</v>
      </c>
      <c r="I127" s="224"/>
      <c r="J127" s="225">
        <f>ROUND(I127*H127,2)</f>
        <v>0</v>
      </c>
      <c r="K127" s="221" t="s">
        <v>135</v>
      </c>
      <c r="L127" s="45"/>
      <c r="M127" s="226" t="s">
        <v>19</v>
      </c>
      <c r="N127" s="227" t="s">
        <v>43</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136</v>
      </c>
      <c r="AT127" s="230" t="s">
        <v>131</v>
      </c>
      <c r="AU127" s="230" t="s">
        <v>82</v>
      </c>
      <c r="AY127" s="18" t="s">
        <v>128</v>
      </c>
      <c r="BE127" s="231">
        <f>IF(N127="základní",J127,0)</f>
        <v>0</v>
      </c>
      <c r="BF127" s="231">
        <f>IF(N127="snížená",J127,0)</f>
        <v>0</v>
      </c>
      <c r="BG127" s="231">
        <f>IF(N127="zákl. přenesená",J127,0)</f>
        <v>0</v>
      </c>
      <c r="BH127" s="231">
        <f>IF(N127="sníž. přenesená",J127,0)</f>
        <v>0</v>
      </c>
      <c r="BI127" s="231">
        <f>IF(N127="nulová",J127,0)</f>
        <v>0</v>
      </c>
      <c r="BJ127" s="18" t="s">
        <v>80</v>
      </c>
      <c r="BK127" s="231">
        <f>ROUND(I127*H127,2)</f>
        <v>0</v>
      </c>
      <c r="BL127" s="18" t="s">
        <v>136</v>
      </c>
      <c r="BM127" s="230" t="s">
        <v>311</v>
      </c>
    </row>
    <row r="128" spans="1:47" s="2" customFormat="1" ht="12">
      <c r="A128" s="39"/>
      <c r="B128" s="40"/>
      <c r="C128" s="41"/>
      <c r="D128" s="232" t="s">
        <v>138</v>
      </c>
      <c r="E128" s="41"/>
      <c r="F128" s="233" t="s">
        <v>312</v>
      </c>
      <c r="G128" s="41"/>
      <c r="H128" s="41"/>
      <c r="I128" s="137"/>
      <c r="J128" s="41"/>
      <c r="K128" s="41"/>
      <c r="L128" s="45"/>
      <c r="M128" s="234"/>
      <c r="N128" s="235"/>
      <c r="O128" s="85"/>
      <c r="P128" s="85"/>
      <c r="Q128" s="85"/>
      <c r="R128" s="85"/>
      <c r="S128" s="85"/>
      <c r="T128" s="86"/>
      <c r="U128" s="39"/>
      <c r="V128" s="39"/>
      <c r="W128" s="39"/>
      <c r="X128" s="39"/>
      <c r="Y128" s="39"/>
      <c r="Z128" s="39"/>
      <c r="AA128" s="39"/>
      <c r="AB128" s="39"/>
      <c r="AC128" s="39"/>
      <c r="AD128" s="39"/>
      <c r="AE128" s="39"/>
      <c r="AT128" s="18" t="s">
        <v>138</v>
      </c>
      <c r="AU128" s="18" t="s">
        <v>82</v>
      </c>
    </row>
    <row r="129" spans="1:51" s="13" customFormat="1" ht="12">
      <c r="A129" s="13"/>
      <c r="B129" s="236"/>
      <c r="C129" s="237"/>
      <c r="D129" s="232" t="s">
        <v>152</v>
      </c>
      <c r="E129" s="238" t="s">
        <v>19</v>
      </c>
      <c r="F129" s="239" t="s">
        <v>313</v>
      </c>
      <c r="G129" s="237"/>
      <c r="H129" s="240">
        <v>90</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152</v>
      </c>
      <c r="AU129" s="246" t="s">
        <v>82</v>
      </c>
      <c r="AV129" s="13" t="s">
        <v>82</v>
      </c>
      <c r="AW129" s="13" t="s">
        <v>33</v>
      </c>
      <c r="AX129" s="13" t="s">
        <v>80</v>
      </c>
      <c r="AY129" s="246" t="s">
        <v>128</v>
      </c>
    </row>
    <row r="130" spans="1:65" s="2" customFormat="1" ht="21.75" customHeight="1">
      <c r="A130" s="39"/>
      <c r="B130" s="40"/>
      <c r="C130" s="219" t="s">
        <v>186</v>
      </c>
      <c r="D130" s="219" t="s">
        <v>131</v>
      </c>
      <c r="E130" s="220" t="s">
        <v>314</v>
      </c>
      <c r="F130" s="221" t="s">
        <v>315</v>
      </c>
      <c r="G130" s="222" t="s">
        <v>134</v>
      </c>
      <c r="H130" s="223">
        <v>105</v>
      </c>
      <c r="I130" s="224"/>
      <c r="J130" s="225">
        <f>ROUND(I130*H130,2)</f>
        <v>0</v>
      </c>
      <c r="K130" s="221" t="s">
        <v>135</v>
      </c>
      <c r="L130" s="45"/>
      <c r="M130" s="226" t="s">
        <v>19</v>
      </c>
      <c r="N130" s="227" t="s">
        <v>43</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136</v>
      </c>
      <c r="AT130" s="230" t="s">
        <v>131</v>
      </c>
      <c r="AU130" s="230" t="s">
        <v>82</v>
      </c>
      <c r="AY130" s="18" t="s">
        <v>128</v>
      </c>
      <c r="BE130" s="231">
        <f>IF(N130="základní",J130,0)</f>
        <v>0</v>
      </c>
      <c r="BF130" s="231">
        <f>IF(N130="snížená",J130,0)</f>
        <v>0</v>
      </c>
      <c r="BG130" s="231">
        <f>IF(N130="zákl. přenesená",J130,0)</f>
        <v>0</v>
      </c>
      <c r="BH130" s="231">
        <f>IF(N130="sníž. přenesená",J130,0)</f>
        <v>0</v>
      </c>
      <c r="BI130" s="231">
        <f>IF(N130="nulová",J130,0)</f>
        <v>0</v>
      </c>
      <c r="BJ130" s="18" t="s">
        <v>80</v>
      </c>
      <c r="BK130" s="231">
        <f>ROUND(I130*H130,2)</f>
        <v>0</v>
      </c>
      <c r="BL130" s="18" t="s">
        <v>136</v>
      </c>
      <c r="BM130" s="230" t="s">
        <v>316</v>
      </c>
    </row>
    <row r="131" spans="1:47" s="2" customFormat="1" ht="12">
      <c r="A131" s="39"/>
      <c r="B131" s="40"/>
      <c r="C131" s="41"/>
      <c r="D131" s="232" t="s">
        <v>138</v>
      </c>
      <c r="E131" s="41"/>
      <c r="F131" s="233" t="s">
        <v>317</v>
      </c>
      <c r="G131" s="41"/>
      <c r="H131" s="41"/>
      <c r="I131" s="137"/>
      <c r="J131" s="41"/>
      <c r="K131" s="41"/>
      <c r="L131" s="45"/>
      <c r="M131" s="234"/>
      <c r="N131" s="235"/>
      <c r="O131" s="85"/>
      <c r="P131" s="85"/>
      <c r="Q131" s="85"/>
      <c r="R131" s="85"/>
      <c r="S131" s="85"/>
      <c r="T131" s="86"/>
      <c r="U131" s="39"/>
      <c r="V131" s="39"/>
      <c r="W131" s="39"/>
      <c r="X131" s="39"/>
      <c r="Y131" s="39"/>
      <c r="Z131" s="39"/>
      <c r="AA131" s="39"/>
      <c r="AB131" s="39"/>
      <c r="AC131" s="39"/>
      <c r="AD131" s="39"/>
      <c r="AE131" s="39"/>
      <c r="AT131" s="18" t="s">
        <v>138</v>
      </c>
      <c r="AU131" s="18" t="s">
        <v>82</v>
      </c>
    </row>
    <row r="132" spans="1:51" s="13" customFormat="1" ht="12">
      <c r="A132" s="13"/>
      <c r="B132" s="236"/>
      <c r="C132" s="237"/>
      <c r="D132" s="232" t="s">
        <v>152</v>
      </c>
      <c r="E132" s="238" t="s">
        <v>19</v>
      </c>
      <c r="F132" s="239" t="s">
        <v>318</v>
      </c>
      <c r="G132" s="237"/>
      <c r="H132" s="240">
        <v>105</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152</v>
      </c>
      <c r="AU132" s="246" t="s">
        <v>82</v>
      </c>
      <c r="AV132" s="13" t="s">
        <v>82</v>
      </c>
      <c r="AW132" s="13" t="s">
        <v>33</v>
      </c>
      <c r="AX132" s="13" t="s">
        <v>80</v>
      </c>
      <c r="AY132" s="246" t="s">
        <v>128</v>
      </c>
    </row>
    <row r="133" spans="1:65" s="2" customFormat="1" ht="21.75" customHeight="1">
      <c r="A133" s="39"/>
      <c r="B133" s="40"/>
      <c r="C133" s="219" t="s">
        <v>194</v>
      </c>
      <c r="D133" s="219" t="s">
        <v>131</v>
      </c>
      <c r="E133" s="220" t="s">
        <v>319</v>
      </c>
      <c r="F133" s="221" t="s">
        <v>320</v>
      </c>
      <c r="G133" s="222" t="s">
        <v>134</v>
      </c>
      <c r="H133" s="223">
        <v>580</v>
      </c>
      <c r="I133" s="224"/>
      <c r="J133" s="225">
        <f>ROUND(I133*H133,2)</f>
        <v>0</v>
      </c>
      <c r="K133" s="221" t="s">
        <v>135</v>
      </c>
      <c r="L133" s="45"/>
      <c r="M133" s="226" t="s">
        <v>19</v>
      </c>
      <c r="N133" s="227" t="s">
        <v>43</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136</v>
      </c>
      <c r="AT133" s="230" t="s">
        <v>131</v>
      </c>
      <c r="AU133" s="230" t="s">
        <v>82</v>
      </c>
      <c r="AY133" s="18" t="s">
        <v>128</v>
      </c>
      <c r="BE133" s="231">
        <f>IF(N133="základní",J133,0)</f>
        <v>0</v>
      </c>
      <c r="BF133" s="231">
        <f>IF(N133="snížená",J133,0)</f>
        <v>0</v>
      </c>
      <c r="BG133" s="231">
        <f>IF(N133="zákl. přenesená",J133,0)</f>
        <v>0</v>
      </c>
      <c r="BH133" s="231">
        <f>IF(N133="sníž. přenesená",J133,0)</f>
        <v>0</v>
      </c>
      <c r="BI133" s="231">
        <f>IF(N133="nulová",J133,0)</f>
        <v>0</v>
      </c>
      <c r="BJ133" s="18" t="s">
        <v>80</v>
      </c>
      <c r="BK133" s="231">
        <f>ROUND(I133*H133,2)</f>
        <v>0</v>
      </c>
      <c r="BL133" s="18" t="s">
        <v>136</v>
      </c>
      <c r="BM133" s="230" t="s">
        <v>321</v>
      </c>
    </row>
    <row r="134" spans="1:47" s="2" customFormat="1" ht="12">
      <c r="A134" s="39"/>
      <c r="B134" s="40"/>
      <c r="C134" s="41"/>
      <c r="D134" s="232" t="s">
        <v>138</v>
      </c>
      <c r="E134" s="41"/>
      <c r="F134" s="233" t="s">
        <v>322</v>
      </c>
      <c r="G134" s="41"/>
      <c r="H134" s="41"/>
      <c r="I134" s="137"/>
      <c r="J134" s="41"/>
      <c r="K134" s="41"/>
      <c r="L134" s="45"/>
      <c r="M134" s="234"/>
      <c r="N134" s="235"/>
      <c r="O134" s="85"/>
      <c r="P134" s="85"/>
      <c r="Q134" s="85"/>
      <c r="R134" s="85"/>
      <c r="S134" s="85"/>
      <c r="T134" s="86"/>
      <c r="U134" s="39"/>
      <c r="V134" s="39"/>
      <c r="W134" s="39"/>
      <c r="X134" s="39"/>
      <c r="Y134" s="39"/>
      <c r="Z134" s="39"/>
      <c r="AA134" s="39"/>
      <c r="AB134" s="39"/>
      <c r="AC134" s="39"/>
      <c r="AD134" s="39"/>
      <c r="AE134" s="39"/>
      <c r="AT134" s="18" t="s">
        <v>138</v>
      </c>
      <c r="AU134" s="18" t="s">
        <v>82</v>
      </c>
    </row>
    <row r="135" spans="1:51" s="13" customFormat="1" ht="12">
      <c r="A135" s="13"/>
      <c r="B135" s="236"/>
      <c r="C135" s="237"/>
      <c r="D135" s="232" t="s">
        <v>152</v>
      </c>
      <c r="E135" s="238" t="s">
        <v>19</v>
      </c>
      <c r="F135" s="239" t="s">
        <v>253</v>
      </c>
      <c r="G135" s="237"/>
      <c r="H135" s="240">
        <v>580</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152</v>
      </c>
      <c r="AU135" s="246" t="s">
        <v>82</v>
      </c>
      <c r="AV135" s="13" t="s">
        <v>82</v>
      </c>
      <c r="AW135" s="13" t="s">
        <v>33</v>
      </c>
      <c r="AX135" s="13" t="s">
        <v>80</v>
      </c>
      <c r="AY135" s="246" t="s">
        <v>128</v>
      </c>
    </row>
    <row r="136" spans="1:65" s="2" customFormat="1" ht="21.75" customHeight="1">
      <c r="A136" s="39"/>
      <c r="B136" s="40"/>
      <c r="C136" s="219" t="s">
        <v>136</v>
      </c>
      <c r="D136" s="219" t="s">
        <v>131</v>
      </c>
      <c r="E136" s="220" t="s">
        <v>323</v>
      </c>
      <c r="F136" s="221" t="s">
        <v>324</v>
      </c>
      <c r="G136" s="222" t="s">
        <v>134</v>
      </c>
      <c r="H136" s="223">
        <v>120</v>
      </c>
      <c r="I136" s="224"/>
      <c r="J136" s="225">
        <f>ROUND(I136*H136,2)</f>
        <v>0</v>
      </c>
      <c r="K136" s="221" t="s">
        <v>135</v>
      </c>
      <c r="L136" s="45"/>
      <c r="M136" s="226" t="s">
        <v>19</v>
      </c>
      <c r="N136" s="227" t="s">
        <v>43</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136</v>
      </c>
      <c r="AT136" s="230" t="s">
        <v>131</v>
      </c>
      <c r="AU136" s="230" t="s">
        <v>82</v>
      </c>
      <c r="AY136" s="18" t="s">
        <v>128</v>
      </c>
      <c r="BE136" s="231">
        <f>IF(N136="základní",J136,0)</f>
        <v>0</v>
      </c>
      <c r="BF136" s="231">
        <f>IF(N136="snížená",J136,0)</f>
        <v>0</v>
      </c>
      <c r="BG136" s="231">
        <f>IF(N136="zákl. přenesená",J136,0)</f>
        <v>0</v>
      </c>
      <c r="BH136" s="231">
        <f>IF(N136="sníž. přenesená",J136,0)</f>
        <v>0</v>
      </c>
      <c r="BI136" s="231">
        <f>IF(N136="nulová",J136,0)</f>
        <v>0</v>
      </c>
      <c r="BJ136" s="18" t="s">
        <v>80</v>
      </c>
      <c r="BK136" s="231">
        <f>ROUND(I136*H136,2)</f>
        <v>0</v>
      </c>
      <c r="BL136" s="18" t="s">
        <v>136</v>
      </c>
      <c r="BM136" s="230" t="s">
        <v>325</v>
      </c>
    </row>
    <row r="137" spans="1:47" s="2" customFormat="1" ht="12">
      <c r="A137" s="39"/>
      <c r="B137" s="40"/>
      <c r="C137" s="41"/>
      <c r="D137" s="232" t="s">
        <v>138</v>
      </c>
      <c r="E137" s="41"/>
      <c r="F137" s="233" t="s">
        <v>326</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138</v>
      </c>
      <c r="AU137" s="18" t="s">
        <v>82</v>
      </c>
    </row>
    <row r="138" spans="1:51" s="13" customFormat="1" ht="12">
      <c r="A138" s="13"/>
      <c r="B138" s="236"/>
      <c r="C138" s="237"/>
      <c r="D138" s="232" t="s">
        <v>152</v>
      </c>
      <c r="E138" s="238" t="s">
        <v>19</v>
      </c>
      <c r="F138" s="239" t="s">
        <v>327</v>
      </c>
      <c r="G138" s="237"/>
      <c r="H138" s="240">
        <v>120</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152</v>
      </c>
      <c r="AU138" s="246" t="s">
        <v>82</v>
      </c>
      <c r="AV138" s="13" t="s">
        <v>82</v>
      </c>
      <c r="AW138" s="13" t="s">
        <v>33</v>
      </c>
      <c r="AX138" s="13" t="s">
        <v>80</v>
      </c>
      <c r="AY138" s="246" t="s">
        <v>128</v>
      </c>
    </row>
    <row r="139" spans="1:65" s="2" customFormat="1" ht="21.75" customHeight="1">
      <c r="A139" s="39"/>
      <c r="B139" s="40"/>
      <c r="C139" s="219" t="s">
        <v>328</v>
      </c>
      <c r="D139" s="219" t="s">
        <v>131</v>
      </c>
      <c r="E139" s="220" t="s">
        <v>329</v>
      </c>
      <c r="F139" s="221" t="s">
        <v>330</v>
      </c>
      <c r="G139" s="222" t="s">
        <v>134</v>
      </c>
      <c r="H139" s="223">
        <v>5</v>
      </c>
      <c r="I139" s="224"/>
      <c r="J139" s="225">
        <f>ROUND(I139*H139,2)</f>
        <v>0</v>
      </c>
      <c r="K139" s="221" t="s">
        <v>135</v>
      </c>
      <c r="L139" s="45"/>
      <c r="M139" s="226" t="s">
        <v>19</v>
      </c>
      <c r="N139" s="227" t="s">
        <v>43</v>
      </c>
      <c r="O139" s="85"/>
      <c r="P139" s="228">
        <f>O139*H139</f>
        <v>0</v>
      </c>
      <c r="Q139" s="228">
        <v>0.1837</v>
      </c>
      <c r="R139" s="228">
        <f>Q139*H139</f>
        <v>0.9185</v>
      </c>
      <c r="S139" s="228">
        <v>0</v>
      </c>
      <c r="T139" s="229">
        <f>S139*H139</f>
        <v>0</v>
      </c>
      <c r="U139" s="39"/>
      <c r="V139" s="39"/>
      <c r="W139" s="39"/>
      <c r="X139" s="39"/>
      <c r="Y139" s="39"/>
      <c r="Z139" s="39"/>
      <c r="AA139" s="39"/>
      <c r="AB139" s="39"/>
      <c r="AC139" s="39"/>
      <c r="AD139" s="39"/>
      <c r="AE139" s="39"/>
      <c r="AR139" s="230" t="s">
        <v>136</v>
      </c>
      <c r="AT139" s="230" t="s">
        <v>131</v>
      </c>
      <c r="AU139" s="230" t="s">
        <v>82</v>
      </c>
      <c r="AY139" s="18" t="s">
        <v>128</v>
      </c>
      <c r="BE139" s="231">
        <f>IF(N139="základní",J139,0)</f>
        <v>0</v>
      </c>
      <c r="BF139" s="231">
        <f>IF(N139="snížená",J139,0)</f>
        <v>0</v>
      </c>
      <c r="BG139" s="231">
        <f>IF(N139="zákl. přenesená",J139,0)</f>
        <v>0</v>
      </c>
      <c r="BH139" s="231">
        <f>IF(N139="sníž. přenesená",J139,0)</f>
        <v>0</v>
      </c>
      <c r="BI139" s="231">
        <f>IF(N139="nulová",J139,0)</f>
        <v>0</v>
      </c>
      <c r="BJ139" s="18" t="s">
        <v>80</v>
      </c>
      <c r="BK139" s="231">
        <f>ROUND(I139*H139,2)</f>
        <v>0</v>
      </c>
      <c r="BL139" s="18" t="s">
        <v>136</v>
      </c>
      <c r="BM139" s="230" t="s">
        <v>331</v>
      </c>
    </row>
    <row r="140" spans="1:47" s="2" customFormat="1" ht="12">
      <c r="A140" s="39"/>
      <c r="B140" s="40"/>
      <c r="C140" s="41"/>
      <c r="D140" s="232" t="s">
        <v>138</v>
      </c>
      <c r="E140" s="41"/>
      <c r="F140" s="233" t="s">
        <v>332</v>
      </c>
      <c r="G140" s="41"/>
      <c r="H140" s="41"/>
      <c r="I140" s="137"/>
      <c r="J140" s="41"/>
      <c r="K140" s="41"/>
      <c r="L140" s="45"/>
      <c r="M140" s="234"/>
      <c r="N140" s="235"/>
      <c r="O140" s="85"/>
      <c r="P140" s="85"/>
      <c r="Q140" s="85"/>
      <c r="R140" s="85"/>
      <c r="S140" s="85"/>
      <c r="T140" s="86"/>
      <c r="U140" s="39"/>
      <c r="V140" s="39"/>
      <c r="W140" s="39"/>
      <c r="X140" s="39"/>
      <c r="Y140" s="39"/>
      <c r="Z140" s="39"/>
      <c r="AA140" s="39"/>
      <c r="AB140" s="39"/>
      <c r="AC140" s="39"/>
      <c r="AD140" s="39"/>
      <c r="AE140" s="39"/>
      <c r="AT140" s="18" t="s">
        <v>138</v>
      </c>
      <c r="AU140" s="18" t="s">
        <v>82</v>
      </c>
    </row>
    <row r="141" spans="1:65" s="2" customFormat="1" ht="16.5" customHeight="1">
      <c r="A141" s="39"/>
      <c r="B141" s="40"/>
      <c r="C141" s="247" t="s">
        <v>333</v>
      </c>
      <c r="D141" s="247" t="s">
        <v>175</v>
      </c>
      <c r="E141" s="248" t="s">
        <v>334</v>
      </c>
      <c r="F141" s="249" t="s">
        <v>335</v>
      </c>
      <c r="G141" s="250" t="s">
        <v>134</v>
      </c>
      <c r="H141" s="251">
        <v>5.1</v>
      </c>
      <c r="I141" s="252"/>
      <c r="J141" s="253">
        <f>ROUND(I141*H141,2)</f>
        <v>0</v>
      </c>
      <c r="K141" s="249" t="s">
        <v>135</v>
      </c>
      <c r="L141" s="254"/>
      <c r="M141" s="255" t="s">
        <v>19</v>
      </c>
      <c r="N141" s="256" t="s">
        <v>43</v>
      </c>
      <c r="O141" s="85"/>
      <c r="P141" s="228">
        <f>O141*H141</f>
        <v>0</v>
      </c>
      <c r="Q141" s="228">
        <v>0.222</v>
      </c>
      <c r="R141" s="228">
        <f>Q141*H141</f>
        <v>1.1321999999999999</v>
      </c>
      <c r="S141" s="228">
        <v>0</v>
      </c>
      <c r="T141" s="229">
        <f>S141*H141</f>
        <v>0</v>
      </c>
      <c r="U141" s="39"/>
      <c r="V141" s="39"/>
      <c r="W141" s="39"/>
      <c r="X141" s="39"/>
      <c r="Y141" s="39"/>
      <c r="Z141" s="39"/>
      <c r="AA141" s="39"/>
      <c r="AB141" s="39"/>
      <c r="AC141" s="39"/>
      <c r="AD141" s="39"/>
      <c r="AE141" s="39"/>
      <c r="AR141" s="230" t="s">
        <v>179</v>
      </c>
      <c r="AT141" s="230" t="s">
        <v>175</v>
      </c>
      <c r="AU141" s="230" t="s">
        <v>82</v>
      </c>
      <c r="AY141" s="18" t="s">
        <v>128</v>
      </c>
      <c r="BE141" s="231">
        <f>IF(N141="základní",J141,0)</f>
        <v>0</v>
      </c>
      <c r="BF141" s="231">
        <f>IF(N141="snížená",J141,0)</f>
        <v>0</v>
      </c>
      <c r="BG141" s="231">
        <f>IF(N141="zákl. přenesená",J141,0)</f>
        <v>0</v>
      </c>
      <c r="BH141" s="231">
        <f>IF(N141="sníž. přenesená",J141,0)</f>
        <v>0</v>
      </c>
      <c r="BI141" s="231">
        <f>IF(N141="nulová",J141,0)</f>
        <v>0</v>
      </c>
      <c r="BJ141" s="18" t="s">
        <v>80</v>
      </c>
      <c r="BK141" s="231">
        <f>ROUND(I141*H141,2)</f>
        <v>0</v>
      </c>
      <c r="BL141" s="18" t="s">
        <v>136</v>
      </c>
      <c r="BM141" s="230" t="s">
        <v>336</v>
      </c>
    </row>
    <row r="142" spans="1:51" s="13" customFormat="1" ht="12">
      <c r="A142" s="13"/>
      <c r="B142" s="236"/>
      <c r="C142" s="237"/>
      <c r="D142" s="232" t="s">
        <v>152</v>
      </c>
      <c r="E142" s="237"/>
      <c r="F142" s="239" t="s">
        <v>337</v>
      </c>
      <c r="G142" s="237"/>
      <c r="H142" s="240">
        <v>5.1</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152</v>
      </c>
      <c r="AU142" s="246" t="s">
        <v>82</v>
      </c>
      <c r="AV142" s="13" t="s">
        <v>82</v>
      </c>
      <c r="AW142" s="13" t="s">
        <v>4</v>
      </c>
      <c r="AX142" s="13" t="s">
        <v>80</v>
      </c>
      <c r="AY142" s="246" t="s">
        <v>128</v>
      </c>
    </row>
    <row r="143" spans="1:65" s="2" customFormat="1" ht="33" customHeight="1">
      <c r="A143" s="39"/>
      <c r="B143" s="40"/>
      <c r="C143" s="219" t="s">
        <v>338</v>
      </c>
      <c r="D143" s="219" t="s">
        <v>131</v>
      </c>
      <c r="E143" s="220" t="s">
        <v>205</v>
      </c>
      <c r="F143" s="221" t="s">
        <v>206</v>
      </c>
      <c r="G143" s="222" t="s">
        <v>134</v>
      </c>
      <c r="H143" s="223">
        <v>5</v>
      </c>
      <c r="I143" s="224"/>
      <c r="J143" s="225">
        <f>ROUND(I143*H143,2)</f>
        <v>0</v>
      </c>
      <c r="K143" s="221" t="s">
        <v>135</v>
      </c>
      <c r="L143" s="45"/>
      <c r="M143" s="226" t="s">
        <v>19</v>
      </c>
      <c r="N143" s="227" t="s">
        <v>43</v>
      </c>
      <c r="O143" s="85"/>
      <c r="P143" s="228">
        <f>O143*H143</f>
        <v>0</v>
      </c>
      <c r="Q143" s="228">
        <v>0.08425</v>
      </c>
      <c r="R143" s="228">
        <f>Q143*H143</f>
        <v>0.42125</v>
      </c>
      <c r="S143" s="228">
        <v>0</v>
      </c>
      <c r="T143" s="229">
        <f>S143*H143</f>
        <v>0</v>
      </c>
      <c r="U143" s="39"/>
      <c r="V143" s="39"/>
      <c r="W143" s="39"/>
      <c r="X143" s="39"/>
      <c r="Y143" s="39"/>
      <c r="Z143" s="39"/>
      <c r="AA143" s="39"/>
      <c r="AB143" s="39"/>
      <c r="AC143" s="39"/>
      <c r="AD143" s="39"/>
      <c r="AE143" s="39"/>
      <c r="AR143" s="230" t="s">
        <v>136</v>
      </c>
      <c r="AT143" s="230" t="s">
        <v>131</v>
      </c>
      <c r="AU143" s="230" t="s">
        <v>82</v>
      </c>
      <c r="AY143" s="18" t="s">
        <v>128</v>
      </c>
      <c r="BE143" s="231">
        <f>IF(N143="základní",J143,0)</f>
        <v>0</v>
      </c>
      <c r="BF143" s="231">
        <f>IF(N143="snížená",J143,0)</f>
        <v>0</v>
      </c>
      <c r="BG143" s="231">
        <f>IF(N143="zákl. přenesená",J143,0)</f>
        <v>0</v>
      </c>
      <c r="BH143" s="231">
        <f>IF(N143="sníž. přenesená",J143,0)</f>
        <v>0</v>
      </c>
      <c r="BI143" s="231">
        <f>IF(N143="nulová",J143,0)</f>
        <v>0</v>
      </c>
      <c r="BJ143" s="18" t="s">
        <v>80</v>
      </c>
      <c r="BK143" s="231">
        <f>ROUND(I143*H143,2)</f>
        <v>0</v>
      </c>
      <c r="BL143" s="18" t="s">
        <v>136</v>
      </c>
      <c r="BM143" s="230" t="s">
        <v>339</v>
      </c>
    </row>
    <row r="144" spans="1:47" s="2" customFormat="1" ht="12">
      <c r="A144" s="39"/>
      <c r="B144" s="40"/>
      <c r="C144" s="41"/>
      <c r="D144" s="232" t="s">
        <v>138</v>
      </c>
      <c r="E144" s="41"/>
      <c r="F144" s="233" t="s">
        <v>208</v>
      </c>
      <c r="G144" s="41"/>
      <c r="H144" s="41"/>
      <c r="I144" s="137"/>
      <c r="J144" s="41"/>
      <c r="K144" s="41"/>
      <c r="L144" s="45"/>
      <c r="M144" s="234"/>
      <c r="N144" s="235"/>
      <c r="O144" s="85"/>
      <c r="P144" s="85"/>
      <c r="Q144" s="85"/>
      <c r="R144" s="85"/>
      <c r="S144" s="85"/>
      <c r="T144" s="86"/>
      <c r="U144" s="39"/>
      <c r="V144" s="39"/>
      <c r="W144" s="39"/>
      <c r="X144" s="39"/>
      <c r="Y144" s="39"/>
      <c r="Z144" s="39"/>
      <c r="AA144" s="39"/>
      <c r="AB144" s="39"/>
      <c r="AC144" s="39"/>
      <c r="AD144" s="39"/>
      <c r="AE144" s="39"/>
      <c r="AT144" s="18" t="s">
        <v>138</v>
      </c>
      <c r="AU144" s="18" t="s">
        <v>82</v>
      </c>
    </row>
    <row r="145" spans="1:51" s="13" customFormat="1" ht="12">
      <c r="A145" s="13"/>
      <c r="B145" s="236"/>
      <c r="C145" s="237"/>
      <c r="D145" s="232" t="s">
        <v>152</v>
      </c>
      <c r="E145" s="238" t="s">
        <v>19</v>
      </c>
      <c r="F145" s="239" t="s">
        <v>340</v>
      </c>
      <c r="G145" s="237"/>
      <c r="H145" s="240">
        <v>5</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152</v>
      </c>
      <c r="AU145" s="246" t="s">
        <v>82</v>
      </c>
      <c r="AV145" s="13" t="s">
        <v>82</v>
      </c>
      <c r="AW145" s="13" t="s">
        <v>33</v>
      </c>
      <c r="AX145" s="13" t="s">
        <v>80</v>
      </c>
      <c r="AY145" s="246" t="s">
        <v>128</v>
      </c>
    </row>
    <row r="146" spans="1:65" s="2" customFormat="1" ht="16.5" customHeight="1">
      <c r="A146" s="39"/>
      <c r="B146" s="40"/>
      <c r="C146" s="247" t="s">
        <v>341</v>
      </c>
      <c r="D146" s="247" t="s">
        <v>175</v>
      </c>
      <c r="E146" s="248" t="s">
        <v>342</v>
      </c>
      <c r="F146" s="249" t="s">
        <v>343</v>
      </c>
      <c r="G146" s="250" t="s">
        <v>134</v>
      </c>
      <c r="H146" s="251">
        <v>2</v>
      </c>
      <c r="I146" s="252"/>
      <c r="J146" s="253">
        <f>ROUND(I146*H146,2)</f>
        <v>0</v>
      </c>
      <c r="K146" s="249" t="s">
        <v>135</v>
      </c>
      <c r="L146" s="254"/>
      <c r="M146" s="255" t="s">
        <v>19</v>
      </c>
      <c r="N146" s="256" t="s">
        <v>43</v>
      </c>
      <c r="O146" s="85"/>
      <c r="P146" s="228">
        <f>O146*H146</f>
        <v>0</v>
      </c>
      <c r="Q146" s="228">
        <v>0.131</v>
      </c>
      <c r="R146" s="228">
        <f>Q146*H146</f>
        <v>0.262</v>
      </c>
      <c r="S146" s="228">
        <v>0</v>
      </c>
      <c r="T146" s="229">
        <f>S146*H146</f>
        <v>0</v>
      </c>
      <c r="U146" s="39"/>
      <c r="V146" s="39"/>
      <c r="W146" s="39"/>
      <c r="X146" s="39"/>
      <c r="Y146" s="39"/>
      <c r="Z146" s="39"/>
      <c r="AA146" s="39"/>
      <c r="AB146" s="39"/>
      <c r="AC146" s="39"/>
      <c r="AD146" s="39"/>
      <c r="AE146" s="39"/>
      <c r="AR146" s="230" t="s">
        <v>179</v>
      </c>
      <c r="AT146" s="230" t="s">
        <v>175</v>
      </c>
      <c r="AU146" s="230" t="s">
        <v>82</v>
      </c>
      <c r="AY146" s="18" t="s">
        <v>128</v>
      </c>
      <c r="BE146" s="231">
        <f>IF(N146="základní",J146,0)</f>
        <v>0</v>
      </c>
      <c r="BF146" s="231">
        <f>IF(N146="snížená",J146,0)</f>
        <v>0</v>
      </c>
      <c r="BG146" s="231">
        <f>IF(N146="zákl. přenesená",J146,0)</f>
        <v>0</v>
      </c>
      <c r="BH146" s="231">
        <f>IF(N146="sníž. přenesená",J146,0)</f>
        <v>0</v>
      </c>
      <c r="BI146" s="231">
        <f>IF(N146="nulová",J146,0)</f>
        <v>0</v>
      </c>
      <c r="BJ146" s="18" t="s">
        <v>80</v>
      </c>
      <c r="BK146" s="231">
        <f>ROUND(I146*H146,2)</f>
        <v>0</v>
      </c>
      <c r="BL146" s="18" t="s">
        <v>136</v>
      </c>
      <c r="BM146" s="230" t="s">
        <v>344</v>
      </c>
    </row>
    <row r="147" spans="1:65" s="2" customFormat="1" ht="16.5" customHeight="1">
      <c r="A147" s="39"/>
      <c r="B147" s="40"/>
      <c r="C147" s="247" t="s">
        <v>345</v>
      </c>
      <c r="D147" s="247" t="s">
        <v>175</v>
      </c>
      <c r="E147" s="248" t="s">
        <v>210</v>
      </c>
      <c r="F147" s="249" t="s">
        <v>211</v>
      </c>
      <c r="G147" s="250" t="s">
        <v>134</v>
      </c>
      <c r="H147" s="251">
        <v>3</v>
      </c>
      <c r="I147" s="252"/>
      <c r="J147" s="253">
        <f>ROUND(I147*H147,2)</f>
        <v>0</v>
      </c>
      <c r="K147" s="249" t="s">
        <v>135</v>
      </c>
      <c r="L147" s="254"/>
      <c r="M147" s="255" t="s">
        <v>19</v>
      </c>
      <c r="N147" s="256" t="s">
        <v>43</v>
      </c>
      <c r="O147" s="85"/>
      <c r="P147" s="228">
        <f>O147*H147</f>
        <v>0</v>
      </c>
      <c r="Q147" s="228">
        <v>0.131</v>
      </c>
      <c r="R147" s="228">
        <f>Q147*H147</f>
        <v>0.393</v>
      </c>
      <c r="S147" s="228">
        <v>0</v>
      </c>
      <c r="T147" s="229">
        <f>S147*H147</f>
        <v>0</v>
      </c>
      <c r="U147" s="39"/>
      <c r="V147" s="39"/>
      <c r="W147" s="39"/>
      <c r="X147" s="39"/>
      <c r="Y147" s="39"/>
      <c r="Z147" s="39"/>
      <c r="AA147" s="39"/>
      <c r="AB147" s="39"/>
      <c r="AC147" s="39"/>
      <c r="AD147" s="39"/>
      <c r="AE147" s="39"/>
      <c r="AR147" s="230" t="s">
        <v>179</v>
      </c>
      <c r="AT147" s="230" t="s">
        <v>175</v>
      </c>
      <c r="AU147" s="230" t="s">
        <v>82</v>
      </c>
      <c r="AY147" s="18" t="s">
        <v>128</v>
      </c>
      <c r="BE147" s="231">
        <f>IF(N147="základní",J147,0)</f>
        <v>0</v>
      </c>
      <c r="BF147" s="231">
        <f>IF(N147="snížená",J147,0)</f>
        <v>0</v>
      </c>
      <c r="BG147" s="231">
        <f>IF(N147="zákl. přenesená",J147,0)</f>
        <v>0</v>
      </c>
      <c r="BH147" s="231">
        <f>IF(N147="sníž. přenesená",J147,0)</f>
        <v>0</v>
      </c>
      <c r="BI147" s="231">
        <f>IF(N147="nulová",J147,0)</f>
        <v>0</v>
      </c>
      <c r="BJ147" s="18" t="s">
        <v>80</v>
      </c>
      <c r="BK147" s="231">
        <f>ROUND(I147*H147,2)</f>
        <v>0</v>
      </c>
      <c r="BL147" s="18" t="s">
        <v>136</v>
      </c>
      <c r="BM147" s="230" t="s">
        <v>346</v>
      </c>
    </row>
    <row r="148" spans="1:63" s="12" customFormat="1" ht="22.8" customHeight="1">
      <c r="A148" s="12"/>
      <c r="B148" s="203"/>
      <c r="C148" s="204"/>
      <c r="D148" s="205" t="s">
        <v>71</v>
      </c>
      <c r="E148" s="217" t="s">
        <v>179</v>
      </c>
      <c r="F148" s="217" t="s">
        <v>347</v>
      </c>
      <c r="G148" s="204"/>
      <c r="H148" s="204"/>
      <c r="I148" s="207"/>
      <c r="J148" s="218">
        <f>BK148</f>
        <v>0</v>
      </c>
      <c r="K148" s="204"/>
      <c r="L148" s="209"/>
      <c r="M148" s="210"/>
      <c r="N148" s="211"/>
      <c r="O148" s="211"/>
      <c r="P148" s="212">
        <f>SUM(P149:P161)</f>
        <v>0</v>
      </c>
      <c r="Q148" s="211"/>
      <c r="R148" s="212">
        <f>SUM(R149:R161)</f>
        <v>2.7306899999999996</v>
      </c>
      <c r="S148" s="211"/>
      <c r="T148" s="213">
        <f>SUM(T149:T161)</f>
        <v>0</v>
      </c>
      <c r="U148" s="12"/>
      <c r="V148" s="12"/>
      <c r="W148" s="12"/>
      <c r="X148" s="12"/>
      <c r="Y148" s="12"/>
      <c r="Z148" s="12"/>
      <c r="AA148" s="12"/>
      <c r="AB148" s="12"/>
      <c r="AC148" s="12"/>
      <c r="AD148" s="12"/>
      <c r="AE148" s="12"/>
      <c r="AR148" s="214" t="s">
        <v>80</v>
      </c>
      <c r="AT148" s="215" t="s">
        <v>71</v>
      </c>
      <c r="AU148" s="215" t="s">
        <v>80</v>
      </c>
      <c r="AY148" s="214" t="s">
        <v>128</v>
      </c>
      <c r="BK148" s="216">
        <f>SUM(BK149:BK161)</f>
        <v>0</v>
      </c>
    </row>
    <row r="149" spans="1:65" s="2" customFormat="1" ht="16.5" customHeight="1">
      <c r="A149" s="39"/>
      <c r="B149" s="40"/>
      <c r="C149" s="219" t="s">
        <v>348</v>
      </c>
      <c r="D149" s="219" t="s">
        <v>131</v>
      </c>
      <c r="E149" s="220" t="s">
        <v>349</v>
      </c>
      <c r="F149" s="221" t="s">
        <v>350</v>
      </c>
      <c r="G149" s="222" t="s">
        <v>351</v>
      </c>
      <c r="H149" s="223">
        <v>3</v>
      </c>
      <c r="I149" s="224"/>
      <c r="J149" s="225">
        <f>ROUND(I149*H149,2)</f>
        <v>0</v>
      </c>
      <c r="K149" s="221" t="s">
        <v>135</v>
      </c>
      <c r="L149" s="45"/>
      <c r="M149" s="226" t="s">
        <v>19</v>
      </c>
      <c r="N149" s="227" t="s">
        <v>43</v>
      </c>
      <c r="O149" s="85"/>
      <c r="P149" s="228">
        <f>O149*H149</f>
        <v>0</v>
      </c>
      <c r="Q149" s="228">
        <v>0.00273</v>
      </c>
      <c r="R149" s="228">
        <f>Q149*H149</f>
        <v>0.00819</v>
      </c>
      <c r="S149" s="228">
        <v>0</v>
      </c>
      <c r="T149" s="229">
        <f>S149*H149</f>
        <v>0</v>
      </c>
      <c r="U149" s="39"/>
      <c r="V149" s="39"/>
      <c r="W149" s="39"/>
      <c r="X149" s="39"/>
      <c r="Y149" s="39"/>
      <c r="Z149" s="39"/>
      <c r="AA149" s="39"/>
      <c r="AB149" s="39"/>
      <c r="AC149" s="39"/>
      <c r="AD149" s="39"/>
      <c r="AE149" s="39"/>
      <c r="AR149" s="230" t="s">
        <v>136</v>
      </c>
      <c r="AT149" s="230" t="s">
        <v>131</v>
      </c>
      <c r="AU149" s="230" t="s">
        <v>82</v>
      </c>
      <c r="AY149" s="18" t="s">
        <v>128</v>
      </c>
      <c r="BE149" s="231">
        <f>IF(N149="základní",J149,0)</f>
        <v>0</v>
      </c>
      <c r="BF149" s="231">
        <f>IF(N149="snížená",J149,0)</f>
        <v>0</v>
      </c>
      <c r="BG149" s="231">
        <f>IF(N149="zákl. přenesená",J149,0)</f>
        <v>0</v>
      </c>
      <c r="BH149" s="231">
        <f>IF(N149="sníž. přenesená",J149,0)</f>
        <v>0</v>
      </c>
      <c r="BI149" s="231">
        <f>IF(N149="nulová",J149,0)</f>
        <v>0</v>
      </c>
      <c r="BJ149" s="18" t="s">
        <v>80</v>
      </c>
      <c r="BK149" s="231">
        <f>ROUND(I149*H149,2)</f>
        <v>0</v>
      </c>
      <c r="BL149" s="18" t="s">
        <v>136</v>
      </c>
      <c r="BM149" s="230" t="s">
        <v>352</v>
      </c>
    </row>
    <row r="150" spans="1:47" s="2" customFormat="1" ht="12">
      <c r="A150" s="39"/>
      <c r="B150" s="40"/>
      <c r="C150" s="41"/>
      <c r="D150" s="232" t="s">
        <v>138</v>
      </c>
      <c r="E150" s="41"/>
      <c r="F150" s="233" t="s">
        <v>353</v>
      </c>
      <c r="G150" s="41"/>
      <c r="H150" s="41"/>
      <c r="I150" s="137"/>
      <c r="J150" s="41"/>
      <c r="K150" s="41"/>
      <c r="L150" s="45"/>
      <c r="M150" s="234"/>
      <c r="N150" s="235"/>
      <c r="O150" s="85"/>
      <c r="P150" s="85"/>
      <c r="Q150" s="85"/>
      <c r="R150" s="85"/>
      <c r="S150" s="85"/>
      <c r="T150" s="86"/>
      <c r="U150" s="39"/>
      <c r="V150" s="39"/>
      <c r="W150" s="39"/>
      <c r="X150" s="39"/>
      <c r="Y150" s="39"/>
      <c r="Z150" s="39"/>
      <c r="AA150" s="39"/>
      <c r="AB150" s="39"/>
      <c r="AC150" s="39"/>
      <c r="AD150" s="39"/>
      <c r="AE150" s="39"/>
      <c r="AT150" s="18" t="s">
        <v>138</v>
      </c>
      <c r="AU150" s="18" t="s">
        <v>82</v>
      </c>
    </row>
    <row r="151" spans="1:65" s="2" customFormat="1" ht="21.75" customHeight="1">
      <c r="A151" s="39"/>
      <c r="B151" s="40"/>
      <c r="C151" s="219" t="s">
        <v>354</v>
      </c>
      <c r="D151" s="219" t="s">
        <v>131</v>
      </c>
      <c r="E151" s="220" t="s">
        <v>355</v>
      </c>
      <c r="F151" s="221" t="s">
        <v>356</v>
      </c>
      <c r="G151" s="222" t="s">
        <v>143</v>
      </c>
      <c r="H151" s="223">
        <v>3</v>
      </c>
      <c r="I151" s="224"/>
      <c r="J151" s="225">
        <f>ROUND(I151*H151,2)</f>
        <v>0</v>
      </c>
      <c r="K151" s="221" t="s">
        <v>135</v>
      </c>
      <c r="L151" s="45"/>
      <c r="M151" s="226" t="s">
        <v>19</v>
      </c>
      <c r="N151" s="227" t="s">
        <v>43</v>
      </c>
      <c r="O151" s="85"/>
      <c r="P151" s="228">
        <f>O151*H151</f>
        <v>0</v>
      </c>
      <c r="Q151" s="228">
        <v>0.00276</v>
      </c>
      <c r="R151" s="228">
        <f>Q151*H151</f>
        <v>0.00828</v>
      </c>
      <c r="S151" s="228">
        <v>0</v>
      </c>
      <c r="T151" s="229">
        <f>S151*H151</f>
        <v>0</v>
      </c>
      <c r="U151" s="39"/>
      <c r="V151" s="39"/>
      <c r="W151" s="39"/>
      <c r="X151" s="39"/>
      <c r="Y151" s="39"/>
      <c r="Z151" s="39"/>
      <c r="AA151" s="39"/>
      <c r="AB151" s="39"/>
      <c r="AC151" s="39"/>
      <c r="AD151" s="39"/>
      <c r="AE151" s="39"/>
      <c r="AR151" s="230" t="s">
        <v>136</v>
      </c>
      <c r="AT151" s="230" t="s">
        <v>131</v>
      </c>
      <c r="AU151" s="230" t="s">
        <v>82</v>
      </c>
      <c r="AY151" s="18" t="s">
        <v>128</v>
      </c>
      <c r="BE151" s="231">
        <f>IF(N151="základní",J151,0)</f>
        <v>0</v>
      </c>
      <c r="BF151" s="231">
        <f>IF(N151="snížená",J151,0)</f>
        <v>0</v>
      </c>
      <c r="BG151" s="231">
        <f>IF(N151="zákl. přenesená",J151,0)</f>
        <v>0</v>
      </c>
      <c r="BH151" s="231">
        <f>IF(N151="sníž. přenesená",J151,0)</f>
        <v>0</v>
      </c>
      <c r="BI151" s="231">
        <f>IF(N151="nulová",J151,0)</f>
        <v>0</v>
      </c>
      <c r="BJ151" s="18" t="s">
        <v>80</v>
      </c>
      <c r="BK151" s="231">
        <f>ROUND(I151*H151,2)</f>
        <v>0</v>
      </c>
      <c r="BL151" s="18" t="s">
        <v>136</v>
      </c>
      <c r="BM151" s="230" t="s">
        <v>357</v>
      </c>
    </row>
    <row r="152" spans="1:47" s="2" customFormat="1" ht="12">
      <c r="A152" s="39"/>
      <c r="B152" s="40"/>
      <c r="C152" s="41"/>
      <c r="D152" s="232" t="s">
        <v>138</v>
      </c>
      <c r="E152" s="41"/>
      <c r="F152" s="233" t="s">
        <v>358</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138</v>
      </c>
      <c r="AU152" s="18" t="s">
        <v>82</v>
      </c>
    </row>
    <row r="153" spans="1:65" s="2" customFormat="1" ht="16.5" customHeight="1">
      <c r="A153" s="39"/>
      <c r="B153" s="40"/>
      <c r="C153" s="219" t="s">
        <v>359</v>
      </c>
      <c r="D153" s="219" t="s">
        <v>131</v>
      </c>
      <c r="E153" s="220" t="s">
        <v>360</v>
      </c>
      <c r="F153" s="221" t="s">
        <v>361</v>
      </c>
      <c r="G153" s="222" t="s">
        <v>351</v>
      </c>
      <c r="H153" s="223">
        <v>3</v>
      </c>
      <c r="I153" s="224"/>
      <c r="J153" s="225">
        <f>ROUND(I153*H153,2)</f>
        <v>0</v>
      </c>
      <c r="K153" s="221" t="s">
        <v>362</v>
      </c>
      <c r="L153" s="45"/>
      <c r="M153" s="226" t="s">
        <v>19</v>
      </c>
      <c r="N153" s="227" t="s">
        <v>43</v>
      </c>
      <c r="O153" s="85"/>
      <c r="P153" s="228">
        <f>O153*H153</f>
        <v>0</v>
      </c>
      <c r="Q153" s="228">
        <v>0.3409</v>
      </c>
      <c r="R153" s="228">
        <f>Q153*H153</f>
        <v>1.0227</v>
      </c>
      <c r="S153" s="228">
        <v>0</v>
      </c>
      <c r="T153" s="229">
        <f>S153*H153</f>
        <v>0</v>
      </c>
      <c r="U153" s="39"/>
      <c r="V153" s="39"/>
      <c r="W153" s="39"/>
      <c r="X153" s="39"/>
      <c r="Y153" s="39"/>
      <c r="Z153" s="39"/>
      <c r="AA153" s="39"/>
      <c r="AB153" s="39"/>
      <c r="AC153" s="39"/>
      <c r="AD153" s="39"/>
      <c r="AE153" s="39"/>
      <c r="AR153" s="230" t="s">
        <v>136</v>
      </c>
      <c r="AT153" s="230" t="s">
        <v>131</v>
      </c>
      <c r="AU153" s="230" t="s">
        <v>82</v>
      </c>
      <c r="AY153" s="18" t="s">
        <v>128</v>
      </c>
      <c r="BE153" s="231">
        <f>IF(N153="základní",J153,0)</f>
        <v>0</v>
      </c>
      <c r="BF153" s="231">
        <f>IF(N153="snížená",J153,0)</f>
        <v>0</v>
      </c>
      <c r="BG153" s="231">
        <f>IF(N153="zákl. přenesená",J153,0)</f>
        <v>0</v>
      </c>
      <c r="BH153" s="231">
        <f>IF(N153="sníž. přenesená",J153,0)</f>
        <v>0</v>
      </c>
      <c r="BI153" s="231">
        <f>IF(N153="nulová",J153,0)</f>
        <v>0</v>
      </c>
      <c r="BJ153" s="18" t="s">
        <v>80</v>
      </c>
      <c r="BK153" s="231">
        <f>ROUND(I153*H153,2)</f>
        <v>0</v>
      </c>
      <c r="BL153" s="18" t="s">
        <v>136</v>
      </c>
      <c r="BM153" s="230" t="s">
        <v>363</v>
      </c>
    </row>
    <row r="154" spans="1:65" s="2" customFormat="1" ht="16.5" customHeight="1">
      <c r="A154" s="39"/>
      <c r="B154" s="40"/>
      <c r="C154" s="247" t="s">
        <v>364</v>
      </c>
      <c r="D154" s="247" t="s">
        <v>175</v>
      </c>
      <c r="E154" s="248" t="s">
        <v>365</v>
      </c>
      <c r="F154" s="249" t="s">
        <v>366</v>
      </c>
      <c r="G154" s="250" t="s">
        <v>351</v>
      </c>
      <c r="H154" s="251">
        <v>3</v>
      </c>
      <c r="I154" s="252"/>
      <c r="J154" s="253">
        <f>ROUND(I154*H154,2)</f>
        <v>0</v>
      </c>
      <c r="K154" s="249" t="s">
        <v>362</v>
      </c>
      <c r="L154" s="254"/>
      <c r="M154" s="255" t="s">
        <v>19</v>
      </c>
      <c r="N154" s="256" t="s">
        <v>43</v>
      </c>
      <c r="O154" s="85"/>
      <c r="P154" s="228">
        <f>O154*H154</f>
        <v>0</v>
      </c>
      <c r="Q154" s="228">
        <v>0.08</v>
      </c>
      <c r="R154" s="228">
        <f>Q154*H154</f>
        <v>0.24</v>
      </c>
      <c r="S154" s="228">
        <v>0</v>
      </c>
      <c r="T154" s="229">
        <f>S154*H154</f>
        <v>0</v>
      </c>
      <c r="U154" s="39"/>
      <c r="V154" s="39"/>
      <c r="W154" s="39"/>
      <c r="X154" s="39"/>
      <c r="Y154" s="39"/>
      <c r="Z154" s="39"/>
      <c r="AA154" s="39"/>
      <c r="AB154" s="39"/>
      <c r="AC154" s="39"/>
      <c r="AD154" s="39"/>
      <c r="AE154" s="39"/>
      <c r="AR154" s="230" t="s">
        <v>179</v>
      </c>
      <c r="AT154" s="230" t="s">
        <v>175</v>
      </c>
      <c r="AU154" s="230" t="s">
        <v>82</v>
      </c>
      <c r="AY154" s="18" t="s">
        <v>128</v>
      </c>
      <c r="BE154" s="231">
        <f>IF(N154="základní",J154,0)</f>
        <v>0</v>
      </c>
      <c r="BF154" s="231">
        <f>IF(N154="snížená",J154,0)</f>
        <v>0</v>
      </c>
      <c r="BG154" s="231">
        <f>IF(N154="zákl. přenesená",J154,0)</f>
        <v>0</v>
      </c>
      <c r="BH154" s="231">
        <f>IF(N154="sníž. přenesená",J154,0)</f>
        <v>0</v>
      </c>
      <c r="BI154" s="231">
        <f>IF(N154="nulová",J154,0)</f>
        <v>0</v>
      </c>
      <c r="BJ154" s="18" t="s">
        <v>80</v>
      </c>
      <c r="BK154" s="231">
        <f>ROUND(I154*H154,2)</f>
        <v>0</v>
      </c>
      <c r="BL154" s="18" t="s">
        <v>136</v>
      </c>
      <c r="BM154" s="230" t="s">
        <v>367</v>
      </c>
    </row>
    <row r="155" spans="1:65" s="2" customFormat="1" ht="16.5" customHeight="1">
      <c r="A155" s="39"/>
      <c r="B155" s="40"/>
      <c r="C155" s="247" t="s">
        <v>368</v>
      </c>
      <c r="D155" s="247" t="s">
        <v>175</v>
      </c>
      <c r="E155" s="248" t="s">
        <v>369</v>
      </c>
      <c r="F155" s="249" t="s">
        <v>370</v>
      </c>
      <c r="G155" s="250" t="s">
        <v>351</v>
      </c>
      <c r="H155" s="251">
        <v>3</v>
      </c>
      <c r="I155" s="252"/>
      <c r="J155" s="253">
        <f>ROUND(I155*H155,2)</f>
        <v>0</v>
      </c>
      <c r="K155" s="249" t="s">
        <v>362</v>
      </c>
      <c r="L155" s="254"/>
      <c r="M155" s="255" t="s">
        <v>19</v>
      </c>
      <c r="N155" s="256" t="s">
        <v>43</v>
      </c>
      <c r="O155" s="85"/>
      <c r="P155" s="228">
        <f>O155*H155</f>
        <v>0</v>
      </c>
      <c r="Q155" s="228">
        <v>0.072</v>
      </c>
      <c r="R155" s="228">
        <f>Q155*H155</f>
        <v>0.21599999999999997</v>
      </c>
      <c r="S155" s="228">
        <v>0</v>
      </c>
      <c r="T155" s="229">
        <f>S155*H155</f>
        <v>0</v>
      </c>
      <c r="U155" s="39"/>
      <c r="V155" s="39"/>
      <c r="W155" s="39"/>
      <c r="X155" s="39"/>
      <c r="Y155" s="39"/>
      <c r="Z155" s="39"/>
      <c r="AA155" s="39"/>
      <c r="AB155" s="39"/>
      <c r="AC155" s="39"/>
      <c r="AD155" s="39"/>
      <c r="AE155" s="39"/>
      <c r="AR155" s="230" t="s">
        <v>179</v>
      </c>
      <c r="AT155" s="230" t="s">
        <v>175</v>
      </c>
      <c r="AU155" s="230" t="s">
        <v>82</v>
      </c>
      <c r="AY155" s="18" t="s">
        <v>128</v>
      </c>
      <c r="BE155" s="231">
        <f>IF(N155="základní",J155,0)</f>
        <v>0</v>
      </c>
      <c r="BF155" s="231">
        <f>IF(N155="snížená",J155,0)</f>
        <v>0</v>
      </c>
      <c r="BG155" s="231">
        <f>IF(N155="zákl. přenesená",J155,0)</f>
        <v>0</v>
      </c>
      <c r="BH155" s="231">
        <f>IF(N155="sníž. přenesená",J155,0)</f>
        <v>0</v>
      </c>
      <c r="BI155" s="231">
        <f>IF(N155="nulová",J155,0)</f>
        <v>0</v>
      </c>
      <c r="BJ155" s="18" t="s">
        <v>80</v>
      </c>
      <c r="BK155" s="231">
        <f>ROUND(I155*H155,2)</f>
        <v>0</v>
      </c>
      <c r="BL155" s="18" t="s">
        <v>136</v>
      </c>
      <c r="BM155" s="230" t="s">
        <v>371</v>
      </c>
    </row>
    <row r="156" spans="1:65" s="2" customFormat="1" ht="16.5" customHeight="1">
      <c r="A156" s="39"/>
      <c r="B156" s="40"/>
      <c r="C156" s="247" t="s">
        <v>372</v>
      </c>
      <c r="D156" s="247" t="s">
        <v>175</v>
      </c>
      <c r="E156" s="248" t="s">
        <v>373</v>
      </c>
      <c r="F156" s="249" t="s">
        <v>374</v>
      </c>
      <c r="G156" s="250" t="s">
        <v>351</v>
      </c>
      <c r="H156" s="251">
        <v>3</v>
      </c>
      <c r="I156" s="252"/>
      <c r="J156" s="253">
        <f>ROUND(I156*H156,2)</f>
        <v>0</v>
      </c>
      <c r="K156" s="249" t="s">
        <v>362</v>
      </c>
      <c r="L156" s="254"/>
      <c r="M156" s="255" t="s">
        <v>19</v>
      </c>
      <c r="N156" s="256" t="s">
        <v>43</v>
      </c>
      <c r="O156" s="85"/>
      <c r="P156" s="228">
        <f>O156*H156</f>
        <v>0</v>
      </c>
      <c r="Q156" s="228">
        <v>0.057</v>
      </c>
      <c r="R156" s="228">
        <f>Q156*H156</f>
        <v>0.171</v>
      </c>
      <c r="S156" s="228">
        <v>0</v>
      </c>
      <c r="T156" s="229">
        <f>S156*H156</f>
        <v>0</v>
      </c>
      <c r="U156" s="39"/>
      <c r="V156" s="39"/>
      <c r="W156" s="39"/>
      <c r="X156" s="39"/>
      <c r="Y156" s="39"/>
      <c r="Z156" s="39"/>
      <c r="AA156" s="39"/>
      <c r="AB156" s="39"/>
      <c r="AC156" s="39"/>
      <c r="AD156" s="39"/>
      <c r="AE156" s="39"/>
      <c r="AR156" s="230" t="s">
        <v>179</v>
      </c>
      <c r="AT156" s="230" t="s">
        <v>175</v>
      </c>
      <c r="AU156" s="230" t="s">
        <v>82</v>
      </c>
      <c r="AY156" s="18" t="s">
        <v>128</v>
      </c>
      <c r="BE156" s="231">
        <f>IF(N156="základní",J156,0)</f>
        <v>0</v>
      </c>
      <c r="BF156" s="231">
        <f>IF(N156="snížená",J156,0)</f>
        <v>0</v>
      </c>
      <c r="BG156" s="231">
        <f>IF(N156="zákl. přenesená",J156,0)</f>
        <v>0</v>
      </c>
      <c r="BH156" s="231">
        <f>IF(N156="sníž. přenesená",J156,0)</f>
        <v>0</v>
      </c>
      <c r="BI156" s="231">
        <f>IF(N156="nulová",J156,0)</f>
        <v>0</v>
      </c>
      <c r="BJ156" s="18" t="s">
        <v>80</v>
      </c>
      <c r="BK156" s="231">
        <f>ROUND(I156*H156,2)</f>
        <v>0</v>
      </c>
      <c r="BL156" s="18" t="s">
        <v>136</v>
      </c>
      <c r="BM156" s="230" t="s">
        <v>375</v>
      </c>
    </row>
    <row r="157" spans="1:65" s="2" customFormat="1" ht="16.5" customHeight="1">
      <c r="A157" s="39"/>
      <c r="B157" s="40"/>
      <c r="C157" s="247" t="s">
        <v>376</v>
      </c>
      <c r="D157" s="247" t="s">
        <v>175</v>
      </c>
      <c r="E157" s="248" t="s">
        <v>377</v>
      </c>
      <c r="F157" s="249" t="s">
        <v>378</v>
      </c>
      <c r="G157" s="250" t="s">
        <v>351</v>
      </c>
      <c r="H157" s="251">
        <v>3</v>
      </c>
      <c r="I157" s="252"/>
      <c r="J157" s="253">
        <f>ROUND(I157*H157,2)</f>
        <v>0</v>
      </c>
      <c r="K157" s="249" t="s">
        <v>362</v>
      </c>
      <c r="L157" s="254"/>
      <c r="M157" s="255" t="s">
        <v>19</v>
      </c>
      <c r="N157" s="256" t="s">
        <v>43</v>
      </c>
      <c r="O157" s="85"/>
      <c r="P157" s="228">
        <f>O157*H157</f>
        <v>0</v>
      </c>
      <c r="Q157" s="228">
        <v>0.061</v>
      </c>
      <c r="R157" s="228">
        <f>Q157*H157</f>
        <v>0.183</v>
      </c>
      <c r="S157" s="228">
        <v>0</v>
      </c>
      <c r="T157" s="229">
        <f>S157*H157</f>
        <v>0</v>
      </c>
      <c r="U157" s="39"/>
      <c r="V157" s="39"/>
      <c r="W157" s="39"/>
      <c r="X157" s="39"/>
      <c r="Y157" s="39"/>
      <c r="Z157" s="39"/>
      <c r="AA157" s="39"/>
      <c r="AB157" s="39"/>
      <c r="AC157" s="39"/>
      <c r="AD157" s="39"/>
      <c r="AE157" s="39"/>
      <c r="AR157" s="230" t="s">
        <v>179</v>
      </c>
      <c r="AT157" s="230" t="s">
        <v>175</v>
      </c>
      <c r="AU157" s="230" t="s">
        <v>82</v>
      </c>
      <c r="AY157" s="18" t="s">
        <v>128</v>
      </c>
      <c r="BE157" s="231">
        <f>IF(N157="základní",J157,0)</f>
        <v>0</v>
      </c>
      <c r="BF157" s="231">
        <f>IF(N157="snížená",J157,0)</f>
        <v>0</v>
      </c>
      <c r="BG157" s="231">
        <f>IF(N157="zákl. přenesená",J157,0)</f>
        <v>0</v>
      </c>
      <c r="BH157" s="231">
        <f>IF(N157="sníž. přenesená",J157,0)</f>
        <v>0</v>
      </c>
      <c r="BI157" s="231">
        <f>IF(N157="nulová",J157,0)</f>
        <v>0</v>
      </c>
      <c r="BJ157" s="18" t="s">
        <v>80</v>
      </c>
      <c r="BK157" s="231">
        <f>ROUND(I157*H157,2)</f>
        <v>0</v>
      </c>
      <c r="BL157" s="18" t="s">
        <v>136</v>
      </c>
      <c r="BM157" s="230" t="s">
        <v>379</v>
      </c>
    </row>
    <row r="158" spans="1:65" s="2" customFormat="1" ht="16.5" customHeight="1">
      <c r="A158" s="39"/>
      <c r="B158" s="40"/>
      <c r="C158" s="247" t="s">
        <v>380</v>
      </c>
      <c r="D158" s="247" t="s">
        <v>175</v>
      </c>
      <c r="E158" s="248" t="s">
        <v>381</v>
      </c>
      <c r="F158" s="249" t="s">
        <v>382</v>
      </c>
      <c r="G158" s="250" t="s">
        <v>351</v>
      </c>
      <c r="H158" s="251">
        <v>3</v>
      </c>
      <c r="I158" s="252"/>
      <c r="J158" s="253">
        <f>ROUND(I158*H158,2)</f>
        <v>0</v>
      </c>
      <c r="K158" s="249" t="s">
        <v>362</v>
      </c>
      <c r="L158" s="254"/>
      <c r="M158" s="255" t="s">
        <v>19</v>
      </c>
      <c r="N158" s="256" t="s">
        <v>43</v>
      </c>
      <c r="O158" s="85"/>
      <c r="P158" s="228">
        <f>O158*H158</f>
        <v>0</v>
      </c>
      <c r="Q158" s="228">
        <v>0.027</v>
      </c>
      <c r="R158" s="228">
        <f>Q158*H158</f>
        <v>0.081</v>
      </c>
      <c r="S158" s="228">
        <v>0</v>
      </c>
      <c r="T158" s="229">
        <f>S158*H158</f>
        <v>0</v>
      </c>
      <c r="U158" s="39"/>
      <c r="V158" s="39"/>
      <c r="W158" s="39"/>
      <c r="X158" s="39"/>
      <c r="Y158" s="39"/>
      <c r="Z158" s="39"/>
      <c r="AA158" s="39"/>
      <c r="AB158" s="39"/>
      <c r="AC158" s="39"/>
      <c r="AD158" s="39"/>
      <c r="AE158" s="39"/>
      <c r="AR158" s="230" t="s">
        <v>179</v>
      </c>
      <c r="AT158" s="230" t="s">
        <v>175</v>
      </c>
      <c r="AU158" s="230" t="s">
        <v>82</v>
      </c>
      <c r="AY158" s="18" t="s">
        <v>128</v>
      </c>
      <c r="BE158" s="231">
        <f>IF(N158="základní",J158,0)</f>
        <v>0</v>
      </c>
      <c r="BF158" s="231">
        <f>IF(N158="snížená",J158,0)</f>
        <v>0</v>
      </c>
      <c r="BG158" s="231">
        <f>IF(N158="zákl. přenesená",J158,0)</f>
        <v>0</v>
      </c>
      <c r="BH158" s="231">
        <f>IF(N158="sníž. přenesená",J158,0)</f>
        <v>0</v>
      </c>
      <c r="BI158" s="231">
        <f>IF(N158="nulová",J158,0)</f>
        <v>0</v>
      </c>
      <c r="BJ158" s="18" t="s">
        <v>80</v>
      </c>
      <c r="BK158" s="231">
        <f>ROUND(I158*H158,2)</f>
        <v>0</v>
      </c>
      <c r="BL158" s="18" t="s">
        <v>136</v>
      </c>
      <c r="BM158" s="230" t="s">
        <v>383</v>
      </c>
    </row>
    <row r="159" spans="1:65" s="2" customFormat="1" ht="16.5" customHeight="1">
      <c r="A159" s="39"/>
      <c r="B159" s="40"/>
      <c r="C159" s="219" t="s">
        <v>384</v>
      </c>
      <c r="D159" s="219" t="s">
        <v>131</v>
      </c>
      <c r="E159" s="220" t="s">
        <v>385</v>
      </c>
      <c r="F159" s="221" t="s">
        <v>386</v>
      </c>
      <c r="G159" s="222" t="s">
        <v>351</v>
      </c>
      <c r="H159" s="223">
        <v>3</v>
      </c>
      <c r="I159" s="224"/>
      <c r="J159" s="225">
        <f>ROUND(I159*H159,2)</f>
        <v>0</v>
      </c>
      <c r="K159" s="221" t="s">
        <v>362</v>
      </c>
      <c r="L159" s="45"/>
      <c r="M159" s="226" t="s">
        <v>19</v>
      </c>
      <c r="N159" s="227" t="s">
        <v>43</v>
      </c>
      <c r="O159" s="85"/>
      <c r="P159" s="228">
        <f>O159*H159</f>
        <v>0</v>
      </c>
      <c r="Q159" s="228">
        <v>0.21734</v>
      </c>
      <c r="R159" s="228">
        <f>Q159*H159</f>
        <v>0.65202</v>
      </c>
      <c r="S159" s="228">
        <v>0</v>
      </c>
      <c r="T159" s="229">
        <f>S159*H159</f>
        <v>0</v>
      </c>
      <c r="U159" s="39"/>
      <c r="V159" s="39"/>
      <c r="W159" s="39"/>
      <c r="X159" s="39"/>
      <c r="Y159" s="39"/>
      <c r="Z159" s="39"/>
      <c r="AA159" s="39"/>
      <c r="AB159" s="39"/>
      <c r="AC159" s="39"/>
      <c r="AD159" s="39"/>
      <c r="AE159" s="39"/>
      <c r="AR159" s="230" t="s">
        <v>136</v>
      </c>
      <c r="AT159" s="230" t="s">
        <v>131</v>
      </c>
      <c r="AU159" s="230" t="s">
        <v>82</v>
      </c>
      <c r="AY159" s="18" t="s">
        <v>128</v>
      </c>
      <c r="BE159" s="231">
        <f>IF(N159="základní",J159,0)</f>
        <v>0</v>
      </c>
      <c r="BF159" s="231">
        <f>IF(N159="snížená",J159,0)</f>
        <v>0</v>
      </c>
      <c r="BG159" s="231">
        <f>IF(N159="zákl. přenesená",J159,0)</f>
        <v>0</v>
      </c>
      <c r="BH159" s="231">
        <f>IF(N159="sníž. přenesená",J159,0)</f>
        <v>0</v>
      </c>
      <c r="BI159" s="231">
        <f>IF(N159="nulová",J159,0)</f>
        <v>0</v>
      </c>
      <c r="BJ159" s="18" t="s">
        <v>80</v>
      </c>
      <c r="BK159" s="231">
        <f>ROUND(I159*H159,2)</f>
        <v>0</v>
      </c>
      <c r="BL159" s="18" t="s">
        <v>136</v>
      </c>
      <c r="BM159" s="230" t="s">
        <v>387</v>
      </c>
    </row>
    <row r="160" spans="1:65" s="2" customFormat="1" ht="16.5" customHeight="1">
      <c r="A160" s="39"/>
      <c r="B160" s="40"/>
      <c r="C160" s="247" t="s">
        <v>388</v>
      </c>
      <c r="D160" s="247" t="s">
        <v>175</v>
      </c>
      <c r="E160" s="248" t="s">
        <v>389</v>
      </c>
      <c r="F160" s="249" t="s">
        <v>390</v>
      </c>
      <c r="G160" s="250" t="s">
        <v>351</v>
      </c>
      <c r="H160" s="251">
        <v>3</v>
      </c>
      <c r="I160" s="252"/>
      <c r="J160" s="253">
        <f>ROUND(I160*H160,2)</f>
        <v>0</v>
      </c>
      <c r="K160" s="249" t="s">
        <v>362</v>
      </c>
      <c r="L160" s="254"/>
      <c r="M160" s="255" t="s">
        <v>19</v>
      </c>
      <c r="N160" s="256" t="s">
        <v>43</v>
      </c>
      <c r="O160" s="85"/>
      <c r="P160" s="228">
        <f>O160*H160</f>
        <v>0</v>
      </c>
      <c r="Q160" s="228">
        <v>0.0435</v>
      </c>
      <c r="R160" s="228">
        <f>Q160*H160</f>
        <v>0.1305</v>
      </c>
      <c r="S160" s="228">
        <v>0</v>
      </c>
      <c r="T160" s="229">
        <f>S160*H160</f>
        <v>0</v>
      </c>
      <c r="U160" s="39"/>
      <c r="V160" s="39"/>
      <c r="W160" s="39"/>
      <c r="X160" s="39"/>
      <c r="Y160" s="39"/>
      <c r="Z160" s="39"/>
      <c r="AA160" s="39"/>
      <c r="AB160" s="39"/>
      <c r="AC160" s="39"/>
      <c r="AD160" s="39"/>
      <c r="AE160" s="39"/>
      <c r="AR160" s="230" t="s">
        <v>179</v>
      </c>
      <c r="AT160" s="230" t="s">
        <v>175</v>
      </c>
      <c r="AU160" s="230" t="s">
        <v>82</v>
      </c>
      <c r="AY160" s="18" t="s">
        <v>128</v>
      </c>
      <c r="BE160" s="231">
        <f>IF(N160="základní",J160,0)</f>
        <v>0</v>
      </c>
      <c r="BF160" s="231">
        <f>IF(N160="snížená",J160,0)</f>
        <v>0</v>
      </c>
      <c r="BG160" s="231">
        <f>IF(N160="zákl. přenesená",J160,0)</f>
        <v>0</v>
      </c>
      <c r="BH160" s="231">
        <f>IF(N160="sníž. přenesená",J160,0)</f>
        <v>0</v>
      </c>
      <c r="BI160" s="231">
        <f>IF(N160="nulová",J160,0)</f>
        <v>0</v>
      </c>
      <c r="BJ160" s="18" t="s">
        <v>80</v>
      </c>
      <c r="BK160" s="231">
        <f>ROUND(I160*H160,2)</f>
        <v>0</v>
      </c>
      <c r="BL160" s="18" t="s">
        <v>136</v>
      </c>
      <c r="BM160" s="230" t="s">
        <v>391</v>
      </c>
    </row>
    <row r="161" spans="1:65" s="2" customFormat="1" ht="16.5" customHeight="1">
      <c r="A161" s="39"/>
      <c r="B161" s="40"/>
      <c r="C161" s="247" t="s">
        <v>392</v>
      </c>
      <c r="D161" s="247" t="s">
        <v>175</v>
      </c>
      <c r="E161" s="248" t="s">
        <v>393</v>
      </c>
      <c r="F161" s="249" t="s">
        <v>394</v>
      </c>
      <c r="G161" s="250" t="s">
        <v>351</v>
      </c>
      <c r="H161" s="251">
        <v>3</v>
      </c>
      <c r="I161" s="252"/>
      <c r="J161" s="253">
        <f>ROUND(I161*H161,2)</f>
        <v>0</v>
      </c>
      <c r="K161" s="249" t="s">
        <v>362</v>
      </c>
      <c r="L161" s="254"/>
      <c r="M161" s="255" t="s">
        <v>19</v>
      </c>
      <c r="N161" s="256" t="s">
        <v>43</v>
      </c>
      <c r="O161" s="85"/>
      <c r="P161" s="228">
        <f>O161*H161</f>
        <v>0</v>
      </c>
      <c r="Q161" s="228">
        <v>0.006</v>
      </c>
      <c r="R161" s="228">
        <f>Q161*H161</f>
        <v>0.018000000000000002</v>
      </c>
      <c r="S161" s="228">
        <v>0</v>
      </c>
      <c r="T161" s="229">
        <f>S161*H161</f>
        <v>0</v>
      </c>
      <c r="U161" s="39"/>
      <c r="V161" s="39"/>
      <c r="W161" s="39"/>
      <c r="X161" s="39"/>
      <c r="Y161" s="39"/>
      <c r="Z161" s="39"/>
      <c r="AA161" s="39"/>
      <c r="AB161" s="39"/>
      <c r="AC161" s="39"/>
      <c r="AD161" s="39"/>
      <c r="AE161" s="39"/>
      <c r="AR161" s="230" t="s">
        <v>179</v>
      </c>
      <c r="AT161" s="230" t="s">
        <v>175</v>
      </c>
      <c r="AU161" s="230" t="s">
        <v>82</v>
      </c>
      <c r="AY161" s="18" t="s">
        <v>128</v>
      </c>
      <c r="BE161" s="231">
        <f>IF(N161="základní",J161,0)</f>
        <v>0</v>
      </c>
      <c r="BF161" s="231">
        <f>IF(N161="snížená",J161,0)</f>
        <v>0</v>
      </c>
      <c r="BG161" s="231">
        <f>IF(N161="zákl. přenesená",J161,0)</f>
        <v>0</v>
      </c>
      <c r="BH161" s="231">
        <f>IF(N161="sníž. přenesená",J161,0)</f>
        <v>0</v>
      </c>
      <c r="BI161" s="231">
        <f>IF(N161="nulová",J161,0)</f>
        <v>0</v>
      </c>
      <c r="BJ161" s="18" t="s">
        <v>80</v>
      </c>
      <c r="BK161" s="231">
        <f>ROUND(I161*H161,2)</f>
        <v>0</v>
      </c>
      <c r="BL161" s="18" t="s">
        <v>136</v>
      </c>
      <c r="BM161" s="230" t="s">
        <v>395</v>
      </c>
    </row>
    <row r="162" spans="1:63" s="12" customFormat="1" ht="22.8" customHeight="1">
      <c r="A162" s="12"/>
      <c r="B162" s="203"/>
      <c r="C162" s="204"/>
      <c r="D162" s="205" t="s">
        <v>71</v>
      </c>
      <c r="E162" s="217" t="s">
        <v>146</v>
      </c>
      <c r="F162" s="217" t="s">
        <v>213</v>
      </c>
      <c r="G162" s="204"/>
      <c r="H162" s="204"/>
      <c r="I162" s="207"/>
      <c r="J162" s="218">
        <f>BK162</f>
        <v>0</v>
      </c>
      <c r="K162" s="204"/>
      <c r="L162" s="209"/>
      <c r="M162" s="210"/>
      <c r="N162" s="211"/>
      <c r="O162" s="211"/>
      <c r="P162" s="212">
        <f>SUM(P163:P198)</f>
        <v>0</v>
      </c>
      <c r="Q162" s="211"/>
      <c r="R162" s="212">
        <f>SUM(R163:R198)</f>
        <v>24.314064</v>
      </c>
      <c r="S162" s="211"/>
      <c r="T162" s="213">
        <f>SUM(T163:T198)</f>
        <v>0</v>
      </c>
      <c r="U162" s="12"/>
      <c r="V162" s="12"/>
      <c r="W162" s="12"/>
      <c r="X162" s="12"/>
      <c r="Y162" s="12"/>
      <c r="Z162" s="12"/>
      <c r="AA162" s="12"/>
      <c r="AB162" s="12"/>
      <c r="AC162" s="12"/>
      <c r="AD162" s="12"/>
      <c r="AE162" s="12"/>
      <c r="AR162" s="214" t="s">
        <v>80</v>
      </c>
      <c r="AT162" s="215" t="s">
        <v>71</v>
      </c>
      <c r="AU162" s="215" t="s">
        <v>80</v>
      </c>
      <c r="AY162" s="214" t="s">
        <v>128</v>
      </c>
      <c r="BK162" s="216">
        <f>SUM(BK163:BK198)</f>
        <v>0</v>
      </c>
    </row>
    <row r="163" spans="1:65" s="2" customFormat="1" ht="16.5" customHeight="1">
      <c r="A163" s="39"/>
      <c r="B163" s="40"/>
      <c r="C163" s="219" t="s">
        <v>130</v>
      </c>
      <c r="D163" s="219" t="s">
        <v>131</v>
      </c>
      <c r="E163" s="220" t="s">
        <v>396</v>
      </c>
      <c r="F163" s="221" t="s">
        <v>397</v>
      </c>
      <c r="G163" s="222" t="s">
        <v>351</v>
      </c>
      <c r="H163" s="223">
        <v>6</v>
      </c>
      <c r="I163" s="224"/>
      <c r="J163" s="225">
        <f>ROUND(I163*H163,2)</f>
        <v>0</v>
      </c>
      <c r="K163" s="221" t="s">
        <v>135</v>
      </c>
      <c r="L163" s="45"/>
      <c r="M163" s="226" t="s">
        <v>19</v>
      </c>
      <c r="N163" s="227" t="s">
        <v>43</v>
      </c>
      <c r="O163" s="85"/>
      <c r="P163" s="228">
        <f>O163*H163</f>
        <v>0</v>
      </c>
      <c r="Q163" s="228">
        <v>0.0007</v>
      </c>
      <c r="R163" s="228">
        <f>Q163*H163</f>
        <v>0.0042</v>
      </c>
      <c r="S163" s="228">
        <v>0</v>
      </c>
      <c r="T163" s="229">
        <f>S163*H163</f>
        <v>0</v>
      </c>
      <c r="U163" s="39"/>
      <c r="V163" s="39"/>
      <c r="W163" s="39"/>
      <c r="X163" s="39"/>
      <c r="Y163" s="39"/>
      <c r="Z163" s="39"/>
      <c r="AA163" s="39"/>
      <c r="AB163" s="39"/>
      <c r="AC163" s="39"/>
      <c r="AD163" s="39"/>
      <c r="AE163" s="39"/>
      <c r="AR163" s="230" t="s">
        <v>136</v>
      </c>
      <c r="AT163" s="230" t="s">
        <v>131</v>
      </c>
      <c r="AU163" s="230" t="s">
        <v>82</v>
      </c>
      <c r="AY163" s="18" t="s">
        <v>128</v>
      </c>
      <c r="BE163" s="231">
        <f>IF(N163="základní",J163,0)</f>
        <v>0</v>
      </c>
      <c r="BF163" s="231">
        <f>IF(N163="snížená",J163,0)</f>
        <v>0</v>
      </c>
      <c r="BG163" s="231">
        <f>IF(N163="zákl. přenesená",J163,0)</f>
        <v>0</v>
      </c>
      <c r="BH163" s="231">
        <f>IF(N163="sníž. přenesená",J163,0)</f>
        <v>0</v>
      </c>
      <c r="BI163" s="231">
        <f>IF(N163="nulová",J163,0)</f>
        <v>0</v>
      </c>
      <c r="BJ163" s="18" t="s">
        <v>80</v>
      </c>
      <c r="BK163" s="231">
        <f>ROUND(I163*H163,2)</f>
        <v>0</v>
      </c>
      <c r="BL163" s="18" t="s">
        <v>136</v>
      </c>
      <c r="BM163" s="230" t="s">
        <v>398</v>
      </c>
    </row>
    <row r="164" spans="1:47" s="2" customFormat="1" ht="12">
      <c r="A164" s="39"/>
      <c r="B164" s="40"/>
      <c r="C164" s="41"/>
      <c r="D164" s="232" t="s">
        <v>138</v>
      </c>
      <c r="E164" s="41"/>
      <c r="F164" s="233" t="s">
        <v>399</v>
      </c>
      <c r="G164" s="41"/>
      <c r="H164" s="41"/>
      <c r="I164" s="137"/>
      <c r="J164" s="41"/>
      <c r="K164" s="41"/>
      <c r="L164" s="45"/>
      <c r="M164" s="234"/>
      <c r="N164" s="235"/>
      <c r="O164" s="85"/>
      <c r="P164" s="85"/>
      <c r="Q164" s="85"/>
      <c r="R164" s="85"/>
      <c r="S164" s="85"/>
      <c r="T164" s="86"/>
      <c r="U164" s="39"/>
      <c r="V164" s="39"/>
      <c r="W164" s="39"/>
      <c r="X164" s="39"/>
      <c r="Y164" s="39"/>
      <c r="Z164" s="39"/>
      <c r="AA164" s="39"/>
      <c r="AB164" s="39"/>
      <c r="AC164" s="39"/>
      <c r="AD164" s="39"/>
      <c r="AE164" s="39"/>
      <c r="AT164" s="18" t="s">
        <v>138</v>
      </c>
      <c r="AU164" s="18" t="s">
        <v>82</v>
      </c>
    </row>
    <row r="165" spans="1:65" s="2" customFormat="1" ht="16.5" customHeight="1">
      <c r="A165" s="39"/>
      <c r="B165" s="40"/>
      <c r="C165" s="247" t="s">
        <v>169</v>
      </c>
      <c r="D165" s="247" t="s">
        <v>175</v>
      </c>
      <c r="E165" s="248" t="s">
        <v>400</v>
      </c>
      <c r="F165" s="249" t="s">
        <v>401</v>
      </c>
      <c r="G165" s="250" t="s">
        <v>351</v>
      </c>
      <c r="H165" s="251">
        <v>2</v>
      </c>
      <c r="I165" s="252"/>
      <c r="J165" s="253">
        <f>ROUND(I165*H165,2)</f>
        <v>0</v>
      </c>
      <c r="K165" s="249" t="s">
        <v>135</v>
      </c>
      <c r="L165" s="254"/>
      <c r="M165" s="255" t="s">
        <v>19</v>
      </c>
      <c r="N165" s="256" t="s">
        <v>43</v>
      </c>
      <c r="O165" s="85"/>
      <c r="P165" s="228">
        <f>O165*H165</f>
        <v>0</v>
      </c>
      <c r="Q165" s="228">
        <v>0.0013</v>
      </c>
      <c r="R165" s="228">
        <f>Q165*H165</f>
        <v>0.0026</v>
      </c>
      <c r="S165" s="228">
        <v>0</v>
      </c>
      <c r="T165" s="229">
        <f>S165*H165</f>
        <v>0</v>
      </c>
      <c r="U165" s="39"/>
      <c r="V165" s="39"/>
      <c r="W165" s="39"/>
      <c r="X165" s="39"/>
      <c r="Y165" s="39"/>
      <c r="Z165" s="39"/>
      <c r="AA165" s="39"/>
      <c r="AB165" s="39"/>
      <c r="AC165" s="39"/>
      <c r="AD165" s="39"/>
      <c r="AE165" s="39"/>
      <c r="AR165" s="230" t="s">
        <v>179</v>
      </c>
      <c r="AT165" s="230" t="s">
        <v>175</v>
      </c>
      <c r="AU165" s="230" t="s">
        <v>82</v>
      </c>
      <c r="AY165" s="18" t="s">
        <v>128</v>
      </c>
      <c r="BE165" s="231">
        <f>IF(N165="základní",J165,0)</f>
        <v>0</v>
      </c>
      <c r="BF165" s="231">
        <f>IF(N165="snížená",J165,0)</f>
        <v>0</v>
      </c>
      <c r="BG165" s="231">
        <f>IF(N165="zákl. přenesená",J165,0)</f>
        <v>0</v>
      </c>
      <c r="BH165" s="231">
        <f>IF(N165="sníž. přenesená",J165,0)</f>
        <v>0</v>
      </c>
      <c r="BI165" s="231">
        <f>IF(N165="nulová",J165,0)</f>
        <v>0</v>
      </c>
      <c r="BJ165" s="18" t="s">
        <v>80</v>
      </c>
      <c r="BK165" s="231">
        <f>ROUND(I165*H165,2)</f>
        <v>0</v>
      </c>
      <c r="BL165" s="18" t="s">
        <v>136</v>
      </c>
      <c r="BM165" s="230" t="s">
        <v>402</v>
      </c>
    </row>
    <row r="166" spans="1:65" s="2" customFormat="1" ht="16.5" customHeight="1">
      <c r="A166" s="39"/>
      <c r="B166" s="40"/>
      <c r="C166" s="247" t="s">
        <v>403</v>
      </c>
      <c r="D166" s="247" t="s">
        <v>175</v>
      </c>
      <c r="E166" s="248" t="s">
        <v>404</v>
      </c>
      <c r="F166" s="249" t="s">
        <v>405</v>
      </c>
      <c r="G166" s="250" t="s">
        <v>351</v>
      </c>
      <c r="H166" s="251">
        <v>4</v>
      </c>
      <c r="I166" s="252"/>
      <c r="J166" s="253">
        <f>ROUND(I166*H166,2)</f>
        <v>0</v>
      </c>
      <c r="K166" s="249" t="s">
        <v>135</v>
      </c>
      <c r="L166" s="254"/>
      <c r="M166" s="255" t="s">
        <v>19</v>
      </c>
      <c r="N166" s="256" t="s">
        <v>43</v>
      </c>
      <c r="O166" s="85"/>
      <c r="P166" s="228">
        <f>O166*H166</f>
        <v>0</v>
      </c>
      <c r="Q166" s="228">
        <v>0.0053</v>
      </c>
      <c r="R166" s="228">
        <f>Q166*H166</f>
        <v>0.0212</v>
      </c>
      <c r="S166" s="228">
        <v>0</v>
      </c>
      <c r="T166" s="229">
        <f>S166*H166</f>
        <v>0</v>
      </c>
      <c r="U166" s="39"/>
      <c r="V166" s="39"/>
      <c r="W166" s="39"/>
      <c r="X166" s="39"/>
      <c r="Y166" s="39"/>
      <c r="Z166" s="39"/>
      <c r="AA166" s="39"/>
      <c r="AB166" s="39"/>
      <c r="AC166" s="39"/>
      <c r="AD166" s="39"/>
      <c r="AE166" s="39"/>
      <c r="AR166" s="230" t="s">
        <v>179</v>
      </c>
      <c r="AT166" s="230" t="s">
        <v>175</v>
      </c>
      <c r="AU166" s="230" t="s">
        <v>82</v>
      </c>
      <c r="AY166" s="18" t="s">
        <v>128</v>
      </c>
      <c r="BE166" s="231">
        <f>IF(N166="základní",J166,0)</f>
        <v>0</v>
      </c>
      <c r="BF166" s="231">
        <f>IF(N166="snížená",J166,0)</f>
        <v>0</v>
      </c>
      <c r="BG166" s="231">
        <f>IF(N166="zákl. přenesená",J166,0)</f>
        <v>0</v>
      </c>
      <c r="BH166" s="231">
        <f>IF(N166="sníž. přenesená",J166,0)</f>
        <v>0</v>
      </c>
      <c r="BI166" s="231">
        <f>IF(N166="nulová",J166,0)</f>
        <v>0</v>
      </c>
      <c r="BJ166" s="18" t="s">
        <v>80</v>
      </c>
      <c r="BK166" s="231">
        <f>ROUND(I166*H166,2)</f>
        <v>0</v>
      </c>
      <c r="BL166" s="18" t="s">
        <v>136</v>
      </c>
      <c r="BM166" s="230" t="s">
        <v>406</v>
      </c>
    </row>
    <row r="167" spans="1:65" s="2" customFormat="1" ht="16.5" customHeight="1">
      <c r="A167" s="39"/>
      <c r="B167" s="40"/>
      <c r="C167" s="219" t="s">
        <v>174</v>
      </c>
      <c r="D167" s="219" t="s">
        <v>131</v>
      </c>
      <c r="E167" s="220" t="s">
        <v>407</v>
      </c>
      <c r="F167" s="221" t="s">
        <v>408</v>
      </c>
      <c r="G167" s="222" t="s">
        <v>351</v>
      </c>
      <c r="H167" s="223">
        <v>6</v>
      </c>
      <c r="I167" s="224"/>
      <c r="J167" s="225">
        <f>ROUND(I167*H167,2)</f>
        <v>0</v>
      </c>
      <c r="K167" s="221" t="s">
        <v>135</v>
      </c>
      <c r="L167" s="45"/>
      <c r="M167" s="226" t="s">
        <v>19</v>
      </c>
      <c r="N167" s="227" t="s">
        <v>43</v>
      </c>
      <c r="O167" s="85"/>
      <c r="P167" s="228">
        <f>O167*H167</f>
        <v>0</v>
      </c>
      <c r="Q167" s="228">
        <v>0.11241</v>
      </c>
      <c r="R167" s="228">
        <f>Q167*H167</f>
        <v>0.67446</v>
      </c>
      <c r="S167" s="228">
        <v>0</v>
      </c>
      <c r="T167" s="229">
        <f>S167*H167</f>
        <v>0</v>
      </c>
      <c r="U167" s="39"/>
      <c r="V167" s="39"/>
      <c r="W167" s="39"/>
      <c r="X167" s="39"/>
      <c r="Y167" s="39"/>
      <c r="Z167" s="39"/>
      <c r="AA167" s="39"/>
      <c r="AB167" s="39"/>
      <c r="AC167" s="39"/>
      <c r="AD167" s="39"/>
      <c r="AE167" s="39"/>
      <c r="AR167" s="230" t="s">
        <v>136</v>
      </c>
      <c r="AT167" s="230" t="s">
        <v>131</v>
      </c>
      <c r="AU167" s="230" t="s">
        <v>82</v>
      </c>
      <c r="AY167" s="18" t="s">
        <v>128</v>
      </c>
      <c r="BE167" s="231">
        <f>IF(N167="základní",J167,0)</f>
        <v>0</v>
      </c>
      <c r="BF167" s="231">
        <f>IF(N167="snížená",J167,0)</f>
        <v>0</v>
      </c>
      <c r="BG167" s="231">
        <f>IF(N167="zákl. přenesená",J167,0)</f>
        <v>0</v>
      </c>
      <c r="BH167" s="231">
        <f>IF(N167="sníž. přenesená",J167,0)</f>
        <v>0</v>
      </c>
      <c r="BI167" s="231">
        <f>IF(N167="nulová",J167,0)</f>
        <v>0</v>
      </c>
      <c r="BJ167" s="18" t="s">
        <v>80</v>
      </c>
      <c r="BK167" s="231">
        <f>ROUND(I167*H167,2)</f>
        <v>0</v>
      </c>
      <c r="BL167" s="18" t="s">
        <v>136</v>
      </c>
      <c r="BM167" s="230" t="s">
        <v>409</v>
      </c>
    </row>
    <row r="168" spans="1:47" s="2" customFormat="1" ht="12">
      <c r="A168" s="39"/>
      <c r="B168" s="40"/>
      <c r="C168" s="41"/>
      <c r="D168" s="232" t="s">
        <v>138</v>
      </c>
      <c r="E168" s="41"/>
      <c r="F168" s="233" t="s">
        <v>410</v>
      </c>
      <c r="G168" s="41"/>
      <c r="H168" s="41"/>
      <c r="I168" s="137"/>
      <c r="J168" s="41"/>
      <c r="K168" s="41"/>
      <c r="L168" s="45"/>
      <c r="M168" s="234"/>
      <c r="N168" s="235"/>
      <c r="O168" s="85"/>
      <c r="P168" s="85"/>
      <c r="Q168" s="85"/>
      <c r="R168" s="85"/>
      <c r="S168" s="85"/>
      <c r="T168" s="86"/>
      <c r="U168" s="39"/>
      <c r="V168" s="39"/>
      <c r="W168" s="39"/>
      <c r="X168" s="39"/>
      <c r="Y168" s="39"/>
      <c r="Z168" s="39"/>
      <c r="AA168" s="39"/>
      <c r="AB168" s="39"/>
      <c r="AC168" s="39"/>
      <c r="AD168" s="39"/>
      <c r="AE168" s="39"/>
      <c r="AT168" s="18" t="s">
        <v>138</v>
      </c>
      <c r="AU168" s="18" t="s">
        <v>82</v>
      </c>
    </row>
    <row r="169" spans="1:65" s="2" customFormat="1" ht="16.5" customHeight="1">
      <c r="A169" s="39"/>
      <c r="B169" s="40"/>
      <c r="C169" s="247" t="s">
        <v>8</v>
      </c>
      <c r="D169" s="247" t="s">
        <v>175</v>
      </c>
      <c r="E169" s="248" t="s">
        <v>411</v>
      </c>
      <c r="F169" s="249" t="s">
        <v>412</v>
      </c>
      <c r="G169" s="250" t="s">
        <v>351</v>
      </c>
      <c r="H169" s="251">
        <v>6</v>
      </c>
      <c r="I169" s="252"/>
      <c r="J169" s="253">
        <f>ROUND(I169*H169,2)</f>
        <v>0</v>
      </c>
      <c r="K169" s="249" t="s">
        <v>135</v>
      </c>
      <c r="L169" s="254"/>
      <c r="M169" s="255" t="s">
        <v>19</v>
      </c>
      <c r="N169" s="256" t="s">
        <v>43</v>
      </c>
      <c r="O169" s="85"/>
      <c r="P169" s="228">
        <f>O169*H169</f>
        <v>0</v>
      </c>
      <c r="Q169" s="228">
        <v>0.0061</v>
      </c>
      <c r="R169" s="228">
        <f>Q169*H169</f>
        <v>0.0366</v>
      </c>
      <c r="S169" s="228">
        <v>0</v>
      </c>
      <c r="T169" s="229">
        <f>S169*H169</f>
        <v>0</v>
      </c>
      <c r="U169" s="39"/>
      <c r="V169" s="39"/>
      <c r="W169" s="39"/>
      <c r="X169" s="39"/>
      <c r="Y169" s="39"/>
      <c r="Z169" s="39"/>
      <c r="AA169" s="39"/>
      <c r="AB169" s="39"/>
      <c r="AC169" s="39"/>
      <c r="AD169" s="39"/>
      <c r="AE169" s="39"/>
      <c r="AR169" s="230" t="s">
        <v>179</v>
      </c>
      <c r="AT169" s="230" t="s">
        <v>175</v>
      </c>
      <c r="AU169" s="230" t="s">
        <v>82</v>
      </c>
      <c r="AY169" s="18" t="s">
        <v>128</v>
      </c>
      <c r="BE169" s="231">
        <f>IF(N169="základní",J169,0)</f>
        <v>0</v>
      </c>
      <c r="BF169" s="231">
        <f>IF(N169="snížená",J169,0)</f>
        <v>0</v>
      </c>
      <c r="BG169" s="231">
        <f>IF(N169="zákl. přenesená",J169,0)</f>
        <v>0</v>
      </c>
      <c r="BH169" s="231">
        <f>IF(N169="sníž. přenesená",J169,0)</f>
        <v>0</v>
      </c>
      <c r="BI169" s="231">
        <f>IF(N169="nulová",J169,0)</f>
        <v>0</v>
      </c>
      <c r="BJ169" s="18" t="s">
        <v>80</v>
      </c>
      <c r="BK169" s="231">
        <f>ROUND(I169*H169,2)</f>
        <v>0</v>
      </c>
      <c r="BL169" s="18" t="s">
        <v>136</v>
      </c>
      <c r="BM169" s="230" t="s">
        <v>413</v>
      </c>
    </row>
    <row r="170" spans="1:65" s="2" customFormat="1" ht="16.5" customHeight="1">
      <c r="A170" s="39"/>
      <c r="B170" s="40"/>
      <c r="C170" s="247" t="s">
        <v>414</v>
      </c>
      <c r="D170" s="247" t="s">
        <v>175</v>
      </c>
      <c r="E170" s="248" t="s">
        <v>415</v>
      </c>
      <c r="F170" s="249" t="s">
        <v>416</v>
      </c>
      <c r="G170" s="250" t="s">
        <v>351</v>
      </c>
      <c r="H170" s="251">
        <v>6</v>
      </c>
      <c r="I170" s="252"/>
      <c r="J170" s="253">
        <f>ROUND(I170*H170,2)</f>
        <v>0</v>
      </c>
      <c r="K170" s="249" t="s">
        <v>135</v>
      </c>
      <c r="L170" s="254"/>
      <c r="M170" s="255" t="s">
        <v>19</v>
      </c>
      <c r="N170" s="256" t="s">
        <v>43</v>
      </c>
      <c r="O170" s="85"/>
      <c r="P170" s="228">
        <f>O170*H170</f>
        <v>0</v>
      </c>
      <c r="Q170" s="228">
        <v>0.003</v>
      </c>
      <c r="R170" s="228">
        <f>Q170*H170</f>
        <v>0.018000000000000002</v>
      </c>
      <c r="S170" s="228">
        <v>0</v>
      </c>
      <c r="T170" s="229">
        <f>S170*H170</f>
        <v>0</v>
      </c>
      <c r="U170" s="39"/>
      <c r="V170" s="39"/>
      <c r="W170" s="39"/>
      <c r="X170" s="39"/>
      <c r="Y170" s="39"/>
      <c r="Z170" s="39"/>
      <c r="AA170" s="39"/>
      <c r="AB170" s="39"/>
      <c r="AC170" s="39"/>
      <c r="AD170" s="39"/>
      <c r="AE170" s="39"/>
      <c r="AR170" s="230" t="s">
        <v>179</v>
      </c>
      <c r="AT170" s="230" t="s">
        <v>175</v>
      </c>
      <c r="AU170" s="230" t="s">
        <v>82</v>
      </c>
      <c r="AY170" s="18" t="s">
        <v>128</v>
      </c>
      <c r="BE170" s="231">
        <f>IF(N170="základní",J170,0)</f>
        <v>0</v>
      </c>
      <c r="BF170" s="231">
        <f>IF(N170="snížená",J170,0)</f>
        <v>0</v>
      </c>
      <c r="BG170" s="231">
        <f>IF(N170="zákl. přenesená",J170,0)</f>
        <v>0</v>
      </c>
      <c r="BH170" s="231">
        <f>IF(N170="sníž. přenesená",J170,0)</f>
        <v>0</v>
      </c>
      <c r="BI170" s="231">
        <f>IF(N170="nulová",J170,0)</f>
        <v>0</v>
      </c>
      <c r="BJ170" s="18" t="s">
        <v>80</v>
      </c>
      <c r="BK170" s="231">
        <f>ROUND(I170*H170,2)</f>
        <v>0</v>
      </c>
      <c r="BL170" s="18" t="s">
        <v>136</v>
      </c>
      <c r="BM170" s="230" t="s">
        <v>417</v>
      </c>
    </row>
    <row r="171" spans="1:65" s="2" customFormat="1" ht="16.5" customHeight="1">
      <c r="A171" s="39"/>
      <c r="B171" s="40"/>
      <c r="C171" s="247" t="s">
        <v>154</v>
      </c>
      <c r="D171" s="247" t="s">
        <v>175</v>
      </c>
      <c r="E171" s="248" t="s">
        <v>418</v>
      </c>
      <c r="F171" s="249" t="s">
        <v>419</v>
      </c>
      <c r="G171" s="250" t="s">
        <v>351</v>
      </c>
      <c r="H171" s="251">
        <v>12</v>
      </c>
      <c r="I171" s="252"/>
      <c r="J171" s="253">
        <f>ROUND(I171*H171,2)</f>
        <v>0</v>
      </c>
      <c r="K171" s="249" t="s">
        <v>135</v>
      </c>
      <c r="L171" s="254"/>
      <c r="M171" s="255" t="s">
        <v>19</v>
      </c>
      <c r="N171" s="256" t="s">
        <v>43</v>
      </c>
      <c r="O171" s="85"/>
      <c r="P171" s="228">
        <f>O171*H171</f>
        <v>0</v>
      </c>
      <c r="Q171" s="228">
        <v>0.00035</v>
      </c>
      <c r="R171" s="228">
        <f>Q171*H171</f>
        <v>0.0042</v>
      </c>
      <c r="S171" s="228">
        <v>0</v>
      </c>
      <c r="T171" s="229">
        <f>S171*H171</f>
        <v>0</v>
      </c>
      <c r="U171" s="39"/>
      <c r="V171" s="39"/>
      <c r="W171" s="39"/>
      <c r="X171" s="39"/>
      <c r="Y171" s="39"/>
      <c r="Z171" s="39"/>
      <c r="AA171" s="39"/>
      <c r="AB171" s="39"/>
      <c r="AC171" s="39"/>
      <c r="AD171" s="39"/>
      <c r="AE171" s="39"/>
      <c r="AR171" s="230" t="s">
        <v>179</v>
      </c>
      <c r="AT171" s="230" t="s">
        <v>175</v>
      </c>
      <c r="AU171" s="230" t="s">
        <v>82</v>
      </c>
      <c r="AY171" s="18" t="s">
        <v>128</v>
      </c>
      <c r="BE171" s="231">
        <f>IF(N171="základní",J171,0)</f>
        <v>0</v>
      </c>
      <c r="BF171" s="231">
        <f>IF(N171="snížená",J171,0)</f>
        <v>0</v>
      </c>
      <c r="BG171" s="231">
        <f>IF(N171="zákl. přenesená",J171,0)</f>
        <v>0</v>
      </c>
      <c r="BH171" s="231">
        <f>IF(N171="sníž. přenesená",J171,0)</f>
        <v>0</v>
      </c>
      <c r="BI171" s="231">
        <f>IF(N171="nulová",J171,0)</f>
        <v>0</v>
      </c>
      <c r="BJ171" s="18" t="s">
        <v>80</v>
      </c>
      <c r="BK171" s="231">
        <f>ROUND(I171*H171,2)</f>
        <v>0</v>
      </c>
      <c r="BL171" s="18" t="s">
        <v>136</v>
      </c>
      <c r="BM171" s="230" t="s">
        <v>420</v>
      </c>
    </row>
    <row r="172" spans="1:51" s="13" customFormat="1" ht="12">
      <c r="A172" s="13"/>
      <c r="B172" s="236"/>
      <c r="C172" s="237"/>
      <c r="D172" s="232" t="s">
        <v>152</v>
      </c>
      <c r="E172" s="237"/>
      <c r="F172" s="239" t="s">
        <v>289</v>
      </c>
      <c r="G172" s="237"/>
      <c r="H172" s="240">
        <v>12</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152</v>
      </c>
      <c r="AU172" s="246" t="s">
        <v>82</v>
      </c>
      <c r="AV172" s="13" t="s">
        <v>82</v>
      </c>
      <c r="AW172" s="13" t="s">
        <v>4</v>
      </c>
      <c r="AX172" s="13" t="s">
        <v>80</v>
      </c>
      <c r="AY172" s="246" t="s">
        <v>128</v>
      </c>
    </row>
    <row r="173" spans="1:65" s="2" customFormat="1" ht="16.5" customHeight="1">
      <c r="A173" s="39"/>
      <c r="B173" s="40"/>
      <c r="C173" s="247" t="s">
        <v>160</v>
      </c>
      <c r="D173" s="247" t="s">
        <v>175</v>
      </c>
      <c r="E173" s="248" t="s">
        <v>421</v>
      </c>
      <c r="F173" s="249" t="s">
        <v>422</v>
      </c>
      <c r="G173" s="250" t="s">
        <v>351</v>
      </c>
      <c r="H173" s="251">
        <v>12</v>
      </c>
      <c r="I173" s="252"/>
      <c r="J173" s="253">
        <f>ROUND(I173*H173,2)</f>
        <v>0</v>
      </c>
      <c r="K173" s="249" t="s">
        <v>135</v>
      </c>
      <c r="L173" s="254"/>
      <c r="M173" s="255" t="s">
        <v>19</v>
      </c>
      <c r="N173" s="256" t="s">
        <v>43</v>
      </c>
      <c r="O173" s="85"/>
      <c r="P173" s="228">
        <f>O173*H173</f>
        <v>0</v>
      </c>
      <c r="Q173" s="228">
        <v>0.0001</v>
      </c>
      <c r="R173" s="228">
        <f>Q173*H173</f>
        <v>0.0012000000000000001</v>
      </c>
      <c r="S173" s="228">
        <v>0</v>
      </c>
      <c r="T173" s="229">
        <f>S173*H173</f>
        <v>0</v>
      </c>
      <c r="U173" s="39"/>
      <c r="V173" s="39"/>
      <c r="W173" s="39"/>
      <c r="X173" s="39"/>
      <c r="Y173" s="39"/>
      <c r="Z173" s="39"/>
      <c r="AA173" s="39"/>
      <c r="AB173" s="39"/>
      <c r="AC173" s="39"/>
      <c r="AD173" s="39"/>
      <c r="AE173" s="39"/>
      <c r="AR173" s="230" t="s">
        <v>179</v>
      </c>
      <c r="AT173" s="230" t="s">
        <v>175</v>
      </c>
      <c r="AU173" s="230" t="s">
        <v>82</v>
      </c>
      <c r="AY173" s="18" t="s">
        <v>128</v>
      </c>
      <c r="BE173" s="231">
        <f>IF(N173="základní",J173,0)</f>
        <v>0</v>
      </c>
      <c r="BF173" s="231">
        <f>IF(N173="snížená",J173,0)</f>
        <v>0</v>
      </c>
      <c r="BG173" s="231">
        <f>IF(N173="zákl. přenesená",J173,0)</f>
        <v>0</v>
      </c>
      <c r="BH173" s="231">
        <f>IF(N173="sníž. přenesená",J173,0)</f>
        <v>0</v>
      </c>
      <c r="BI173" s="231">
        <f>IF(N173="nulová",J173,0)</f>
        <v>0</v>
      </c>
      <c r="BJ173" s="18" t="s">
        <v>80</v>
      </c>
      <c r="BK173" s="231">
        <f>ROUND(I173*H173,2)</f>
        <v>0</v>
      </c>
      <c r="BL173" s="18" t="s">
        <v>136</v>
      </c>
      <c r="BM173" s="230" t="s">
        <v>423</v>
      </c>
    </row>
    <row r="174" spans="1:51" s="13" customFormat="1" ht="12">
      <c r="A174" s="13"/>
      <c r="B174" s="236"/>
      <c r="C174" s="237"/>
      <c r="D174" s="232" t="s">
        <v>152</v>
      </c>
      <c r="E174" s="237"/>
      <c r="F174" s="239" t="s">
        <v>289</v>
      </c>
      <c r="G174" s="237"/>
      <c r="H174" s="240">
        <v>12</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152</v>
      </c>
      <c r="AU174" s="246" t="s">
        <v>82</v>
      </c>
      <c r="AV174" s="13" t="s">
        <v>82</v>
      </c>
      <c r="AW174" s="13" t="s">
        <v>4</v>
      </c>
      <c r="AX174" s="13" t="s">
        <v>80</v>
      </c>
      <c r="AY174" s="246" t="s">
        <v>128</v>
      </c>
    </row>
    <row r="175" spans="1:65" s="2" customFormat="1" ht="16.5" customHeight="1">
      <c r="A175" s="39"/>
      <c r="B175" s="40"/>
      <c r="C175" s="219" t="s">
        <v>204</v>
      </c>
      <c r="D175" s="219" t="s">
        <v>131</v>
      </c>
      <c r="E175" s="220" t="s">
        <v>424</v>
      </c>
      <c r="F175" s="221" t="s">
        <v>425</v>
      </c>
      <c r="G175" s="222" t="s">
        <v>143</v>
      </c>
      <c r="H175" s="223">
        <v>120</v>
      </c>
      <c r="I175" s="224"/>
      <c r="J175" s="225">
        <f>ROUND(I175*H175,2)</f>
        <v>0</v>
      </c>
      <c r="K175" s="221" t="s">
        <v>135</v>
      </c>
      <c r="L175" s="45"/>
      <c r="M175" s="226" t="s">
        <v>19</v>
      </c>
      <c r="N175" s="227" t="s">
        <v>43</v>
      </c>
      <c r="O175" s="85"/>
      <c r="P175" s="228">
        <f>O175*H175</f>
        <v>0</v>
      </c>
      <c r="Q175" s="228">
        <v>0.00033</v>
      </c>
      <c r="R175" s="228">
        <f>Q175*H175</f>
        <v>0.039599999999999996</v>
      </c>
      <c r="S175" s="228">
        <v>0</v>
      </c>
      <c r="T175" s="229">
        <f>S175*H175</f>
        <v>0</v>
      </c>
      <c r="U175" s="39"/>
      <c r="V175" s="39"/>
      <c r="W175" s="39"/>
      <c r="X175" s="39"/>
      <c r="Y175" s="39"/>
      <c r="Z175" s="39"/>
      <c r="AA175" s="39"/>
      <c r="AB175" s="39"/>
      <c r="AC175" s="39"/>
      <c r="AD175" s="39"/>
      <c r="AE175" s="39"/>
      <c r="AR175" s="230" t="s">
        <v>136</v>
      </c>
      <c r="AT175" s="230" t="s">
        <v>131</v>
      </c>
      <c r="AU175" s="230" t="s">
        <v>82</v>
      </c>
      <c r="AY175" s="18" t="s">
        <v>128</v>
      </c>
      <c r="BE175" s="231">
        <f>IF(N175="základní",J175,0)</f>
        <v>0</v>
      </c>
      <c r="BF175" s="231">
        <f>IF(N175="snížená",J175,0)</f>
        <v>0</v>
      </c>
      <c r="BG175" s="231">
        <f>IF(N175="zákl. přenesená",J175,0)</f>
        <v>0</v>
      </c>
      <c r="BH175" s="231">
        <f>IF(N175="sníž. přenesená",J175,0)</f>
        <v>0</v>
      </c>
      <c r="BI175" s="231">
        <f>IF(N175="nulová",J175,0)</f>
        <v>0</v>
      </c>
      <c r="BJ175" s="18" t="s">
        <v>80</v>
      </c>
      <c r="BK175" s="231">
        <f>ROUND(I175*H175,2)</f>
        <v>0</v>
      </c>
      <c r="BL175" s="18" t="s">
        <v>136</v>
      </c>
      <c r="BM175" s="230" t="s">
        <v>426</v>
      </c>
    </row>
    <row r="176" spans="1:47" s="2" customFormat="1" ht="12">
      <c r="A176" s="39"/>
      <c r="B176" s="40"/>
      <c r="C176" s="41"/>
      <c r="D176" s="232" t="s">
        <v>138</v>
      </c>
      <c r="E176" s="41"/>
      <c r="F176" s="233" t="s">
        <v>427</v>
      </c>
      <c r="G176" s="41"/>
      <c r="H176" s="41"/>
      <c r="I176" s="137"/>
      <c r="J176" s="41"/>
      <c r="K176" s="41"/>
      <c r="L176" s="45"/>
      <c r="M176" s="234"/>
      <c r="N176" s="235"/>
      <c r="O176" s="85"/>
      <c r="P176" s="85"/>
      <c r="Q176" s="85"/>
      <c r="R176" s="85"/>
      <c r="S176" s="85"/>
      <c r="T176" s="86"/>
      <c r="U176" s="39"/>
      <c r="V176" s="39"/>
      <c r="W176" s="39"/>
      <c r="X176" s="39"/>
      <c r="Y176" s="39"/>
      <c r="Z176" s="39"/>
      <c r="AA176" s="39"/>
      <c r="AB176" s="39"/>
      <c r="AC176" s="39"/>
      <c r="AD176" s="39"/>
      <c r="AE176" s="39"/>
      <c r="AT176" s="18" t="s">
        <v>138</v>
      </c>
      <c r="AU176" s="18" t="s">
        <v>82</v>
      </c>
    </row>
    <row r="177" spans="1:65" s="2" customFormat="1" ht="16.5" customHeight="1">
      <c r="A177" s="39"/>
      <c r="B177" s="40"/>
      <c r="C177" s="219" t="s">
        <v>146</v>
      </c>
      <c r="D177" s="219" t="s">
        <v>131</v>
      </c>
      <c r="E177" s="220" t="s">
        <v>428</v>
      </c>
      <c r="F177" s="221" t="s">
        <v>429</v>
      </c>
      <c r="G177" s="222" t="s">
        <v>143</v>
      </c>
      <c r="H177" s="223">
        <v>155</v>
      </c>
      <c r="I177" s="224"/>
      <c r="J177" s="225">
        <f>ROUND(I177*H177,2)</f>
        <v>0</v>
      </c>
      <c r="K177" s="221" t="s">
        <v>135</v>
      </c>
      <c r="L177" s="45"/>
      <c r="M177" s="226" t="s">
        <v>19</v>
      </c>
      <c r="N177" s="227" t="s">
        <v>43</v>
      </c>
      <c r="O177" s="85"/>
      <c r="P177" s="228">
        <f>O177*H177</f>
        <v>0</v>
      </c>
      <c r="Q177" s="228">
        <v>0.00065</v>
      </c>
      <c r="R177" s="228">
        <f>Q177*H177</f>
        <v>0.10074999999999999</v>
      </c>
      <c r="S177" s="228">
        <v>0</v>
      </c>
      <c r="T177" s="229">
        <f>S177*H177</f>
        <v>0</v>
      </c>
      <c r="U177" s="39"/>
      <c r="V177" s="39"/>
      <c r="W177" s="39"/>
      <c r="X177" s="39"/>
      <c r="Y177" s="39"/>
      <c r="Z177" s="39"/>
      <c r="AA177" s="39"/>
      <c r="AB177" s="39"/>
      <c r="AC177" s="39"/>
      <c r="AD177" s="39"/>
      <c r="AE177" s="39"/>
      <c r="AR177" s="230" t="s">
        <v>136</v>
      </c>
      <c r="AT177" s="230" t="s">
        <v>131</v>
      </c>
      <c r="AU177" s="230" t="s">
        <v>82</v>
      </c>
      <c r="AY177" s="18" t="s">
        <v>128</v>
      </c>
      <c r="BE177" s="231">
        <f>IF(N177="základní",J177,0)</f>
        <v>0</v>
      </c>
      <c r="BF177" s="231">
        <f>IF(N177="snížená",J177,0)</f>
        <v>0</v>
      </c>
      <c r="BG177" s="231">
        <f>IF(N177="zákl. přenesená",J177,0)</f>
        <v>0</v>
      </c>
      <c r="BH177" s="231">
        <f>IF(N177="sníž. přenesená",J177,0)</f>
        <v>0</v>
      </c>
      <c r="BI177" s="231">
        <f>IF(N177="nulová",J177,0)</f>
        <v>0</v>
      </c>
      <c r="BJ177" s="18" t="s">
        <v>80</v>
      </c>
      <c r="BK177" s="231">
        <f>ROUND(I177*H177,2)</f>
        <v>0</v>
      </c>
      <c r="BL177" s="18" t="s">
        <v>136</v>
      </c>
      <c r="BM177" s="230" t="s">
        <v>430</v>
      </c>
    </row>
    <row r="178" spans="1:47" s="2" customFormat="1" ht="12">
      <c r="A178" s="39"/>
      <c r="B178" s="40"/>
      <c r="C178" s="41"/>
      <c r="D178" s="232" t="s">
        <v>138</v>
      </c>
      <c r="E178" s="41"/>
      <c r="F178" s="233" t="s">
        <v>427</v>
      </c>
      <c r="G178" s="41"/>
      <c r="H178" s="41"/>
      <c r="I178" s="137"/>
      <c r="J178" s="41"/>
      <c r="K178" s="41"/>
      <c r="L178" s="45"/>
      <c r="M178" s="234"/>
      <c r="N178" s="235"/>
      <c r="O178" s="85"/>
      <c r="P178" s="85"/>
      <c r="Q178" s="85"/>
      <c r="R178" s="85"/>
      <c r="S178" s="85"/>
      <c r="T178" s="86"/>
      <c r="U178" s="39"/>
      <c r="V178" s="39"/>
      <c r="W178" s="39"/>
      <c r="X178" s="39"/>
      <c r="Y178" s="39"/>
      <c r="Z178" s="39"/>
      <c r="AA178" s="39"/>
      <c r="AB178" s="39"/>
      <c r="AC178" s="39"/>
      <c r="AD178" s="39"/>
      <c r="AE178" s="39"/>
      <c r="AT178" s="18" t="s">
        <v>138</v>
      </c>
      <c r="AU178" s="18" t="s">
        <v>82</v>
      </c>
    </row>
    <row r="179" spans="1:65" s="2" customFormat="1" ht="16.5" customHeight="1">
      <c r="A179" s="39"/>
      <c r="B179" s="40"/>
      <c r="C179" s="219" t="s">
        <v>209</v>
      </c>
      <c r="D179" s="219" t="s">
        <v>131</v>
      </c>
      <c r="E179" s="220" t="s">
        <v>431</v>
      </c>
      <c r="F179" s="221" t="s">
        <v>432</v>
      </c>
      <c r="G179" s="222" t="s">
        <v>134</v>
      </c>
      <c r="H179" s="223">
        <v>15</v>
      </c>
      <c r="I179" s="224"/>
      <c r="J179" s="225">
        <f>ROUND(I179*H179,2)</f>
        <v>0</v>
      </c>
      <c r="K179" s="221" t="s">
        <v>135</v>
      </c>
      <c r="L179" s="45"/>
      <c r="M179" s="226" t="s">
        <v>19</v>
      </c>
      <c r="N179" s="227" t="s">
        <v>43</v>
      </c>
      <c r="O179" s="85"/>
      <c r="P179" s="228">
        <f>O179*H179</f>
        <v>0</v>
      </c>
      <c r="Q179" s="228">
        <v>0.0026</v>
      </c>
      <c r="R179" s="228">
        <f>Q179*H179</f>
        <v>0.039</v>
      </c>
      <c r="S179" s="228">
        <v>0</v>
      </c>
      <c r="T179" s="229">
        <f>S179*H179</f>
        <v>0</v>
      </c>
      <c r="U179" s="39"/>
      <c r="V179" s="39"/>
      <c r="W179" s="39"/>
      <c r="X179" s="39"/>
      <c r="Y179" s="39"/>
      <c r="Z179" s="39"/>
      <c r="AA179" s="39"/>
      <c r="AB179" s="39"/>
      <c r="AC179" s="39"/>
      <c r="AD179" s="39"/>
      <c r="AE179" s="39"/>
      <c r="AR179" s="230" t="s">
        <v>136</v>
      </c>
      <c r="AT179" s="230" t="s">
        <v>131</v>
      </c>
      <c r="AU179" s="230" t="s">
        <v>82</v>
      </c>
      <c r="AY179" s="18" t="s">
        <v>128</v>
      </c>
      <c r="BE179" s="231">
        <f>IF(N179="základní",J179,0)</f>
        <v>0</v>
      </c>
      <c r="BF179" s="231">
        <f>IF(N179="snížená",J179,0)</f>
        <v>0</v>
      </c>
      <c r="BG179" s="231">
        <f>IF(N179="zákl. přenesená",J179,0)</f>
        <v>0</v>
      </c>
      <c r="BH179" s="231">
        <f>IF(N179="sníž. přenesená",J179,0)</f>
        <v>0</v>
      </c>
      <c r="BI179" s="231">
        <f>IF(N179="nulová",J179,0)</f>
        <v>0</v>
      </c>
      <c r="BJ179" s="18" t="s">
        <v>80</v>
      </c>
      <c r="BK179" s="231">
        <f>ROUND(I179*H179,2)</f>
        <v>0</v>
      </c>
      <c r="BL179" s="18" t="s">
        <v>136</v>
      </c>
      <c r="BM179" s="230" t="s">
        <v>433</v>
      </c>
    </row>
    <row r="180" spans="1:47" s="2" customFormat="1" ht="12">
      <c r="A180" s="39"/>
      <c r="B180" s="40"/>
      <c r="C180" s="41"/>
      <c r="D180" s="232" t="s">
        <v>138</v>
      </c>
      <c r="E180" s="41"/>
      <c r="F180" s="233" t="s">
        <v>427</v>
      </c>
      <c r="G180" s="41"/>
      <c r="H180" s="41"/>
      <c r="I180" s="137"/>
      <c r="J180" s="41"/>
      <c r="K180" s="41"/>
      <c r="L180" s="45"/>
      <c r="M180" s="234"/>
      <c r="N180" s="235"/>
      <c r="O180" s="85"/>
      <c r="P180" s="85"/>
      <c r="Q180" s="85"/>
      <c r="R180" s="85"/>
      <c r="S180" s="85"/>
      <c r="T180" s="86"/>
      <c r="U180" s="39"/>
      <c r="V180" s="39"/>
      <c r="W180" s="39"/>
      <c r="X180" s="39"/>
      <c r="Y180" s="39"/>
      <c r="Z180" s="39"/>
      <c r="AA180" s="39"/>
      <c r="AB180" s="39"/>
      <c r="AC180" s="39"/>
      <c r="AD180" s="39"/>
      <c r="AE180" s="39"/>
      <c r="AT180" s="18" t="s">
        <v>138</v>
      </c>
      <c r="AU180" s="18" t="s">
        <v>82</v>
      </c>
    </row>
    <row r="181" spans="1:65" s="2" customFormat="1" ht="33" customHeight="1">
      <c r="A181" s="39"/>
      <c r="B181" s="40"/>
      <c r="C181" s="219" t="s">
        <v>7</v>
      </c>
      <c r="D181" s="219" t="s">
        <v>131</v>
      </c>
      <c r="E181" s="220" t="s">
        <v>434</v>
      </c>
      <c r="F181" s="221" t="s">
        <v>435</v>
      </c>
      <c r="G181" s="222" t="s">
        <v>143</v>
      </c>
      <c r="H181" s="223">
        <v>156</v>
      </c>
      <c r="I181" s="224"/>
      <c r="J181" s="225">
        <f>ROUND(I181*H181,2)</f>
        <v>0</v>
      </c>
      <c r="K181" s="221" t="s">
        <v>135</v>
      </c>
      <c r="L181" s="45"/>
      <c r="M181" s="226" t="s">
        <v>19</v>
      </c>
      <c r="N181" s="227" t="s">
        <v>43</v>
      </c>
      <c r="O181" s="85"/>
      <c r="P181" s="228">
        <f>O181*H181</f>
        <v>0</v>
      </c>
      <c r="Q181" s="228">
        <v>0.08978</v>
      </c>
      <c r="R181" s="228">
        <f>Q181*H181</f>
        <v>14.00568</v>
      </c>
      <c r="S181" s="228">
        <v>0</v>
      </c>
      <c r="T181" s="229">
        <f>S181*H181</f>
        <v>0</v>
      </c>
      <c r="U181" s="39"/>
      <c r="V181" s="39"/>
      <c r="W181" s="39"/>
      <c r="X181" s="39"/>
      <c r="Y181" s="39"/>
      <c r="Z181" s="39"/>
      <c r="AA181" s="39"/>
      <c r="AB181" s="39"/>
      <c r="AC181" s="39"/>
      <c r="AD181" s="39"/>
      <c r="AE181" s="39"/>
      <c r="AR181" s="230" t="s">
        <v>136</v>
      </c>
      <c r="AT181" s="230" t="s">
        <v>131</v>
      </c>
      <c r="AU181" s="230" t="s">
        <v>82</v>
      </c>
      <c r="AY181" s="18" t="s">
        <v>128</v>
      </c>
      <c r="BE181" s="231">
        <f>IF(N181="základní",J181,0)</f>
        <v>0</v>
      </c>
      <c r="BF181" s="231">
        <f>IF(N181="snížená",J181,0)</f>
        <v>0</v>
      </c>
      <c r="BG181" s="231">
        <f>IF(N181="zákl. přenesená",J181,0)</f>
        <v>0</v>
      </c>
      <c r="BH181" s="231">
        <f>IF(N181="sníž. přenesená",J181,0)</f>
        <v>0</v>
      </c>
      <c r="BI181" s="231">
        <f>IF(N181="nulová",J181,0)</f>
        <v>0</v>
      </c>
      <c r="BJ181" s="18" t="s">
        <v>80</v>
      </c>
      <c r="BK181" s="231">
        <f>ROUND(I181*H181,2)</f>
        <v>0</v>
      </c>
      <c r="BL181" s="18" t="s">
        <v>136</v>
      </c>
      <c r="BM181" s="230" t="s">
        <v>436</v>
      </c>
    </row>
    <row r="182" spans="1:47" s="2" customFormat="1" ht="12">
      <c r="A182" s="39"/>
      <c r="B182" s="40"/>
      <c r="C182" s="41"/>
      <c r="D182" s="232" t="s">
        <v>138</v>
      </c>
      <c r="E182" s="41"/>
      <c r="F182" s="233" t="s">
        <v>437</v>
      </c>
      <c r="G182" s="41"/>
      <c r="H182" s="41"/>
      <c r="I182" s="137"/>
      <c r="J182" s="41"/>
      <c r="K182" s="41"/>
      <c r="L182" s="45"/>
      <c r="M182" s="234"/>
      <c r="N182" s="235"/>
      <c r="O182" s="85"/>
      <c r="P182" s="85"/>
      <c r="Q182" s="85"/>
      <c r="R182" s="85"/>
      <c r="S182" s="85"/>
      <c r="T182" s="86"/>
      <c r="U182" s="39"/>
      <c r="V182" s="39"/>
      <c r="W182" s="39"/>
      <c r="X182" s="39"/>
      <c r="Y182" s="39"/>
      <c r="Z182" s="39"/>
      <c r="AA182" s="39"/>
      <c r="AB182" s="39"/>
      <c r="AC182" s="39"/>
      <c r="AD182" s="39"/>
      <c r="AE182" s="39"/>
      <c r="AT182" s="18" t="s">
        <v>138</v>
      </c>
      <c r="AU182" s="18" t="s">
        <v>82</v>
      </c>
    </row>
    <row r="183" spans="1:51" s="13" customFormat="1" ht="12">
      <c r="A183" s="13"/>
      <c r="B183" s="236"/>
      <c r="C183" s="237"/>
      <c r="D183" s="232" t="s">
        <v>152</v>
      </c>
      <c r="E183" s="238" t="s">
        <v>19</v>
      </c>
      <c r="F183" s="239" t="s">
        <v>438</v>
      </c>
      <c r="G183" s="237"/>
      <c r="H183" s="240">
        <v>156</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152</v>
      </c>
      <c r="AU183" s="246" t="s">
        <v>82</v>
      </c>
      <c r="AV183" s="13" t="s">
        <v>82</v>
      </c>
      <c r="AW183" s="13" t="s">
        <v>33</v>
      </c>
      <c r="AX183" s="13" t="s">
        <v>80</v>
      </c>
      <c r="AY183" s="246" t="s">
        <v>128</v>
      </c>
    </row>
    <row r="184" spans="1:65" s="2" customFormat="1" ht="16.5" customHeight="1">
      <c r="A184" s="39"/>
      <c r="B184" s="40"/>
      <c r="C184" s="247" t="s">
        <v>140</v>
      </c>
      <c r="D184" s="247" t="s">
        <v>175</v>
      </c>
      <c r="E184" s="248" t="s">
        <v>334</v>
      </c>
      <c r="F184" s="249" t="s">
        <v>335</v>
      </c>
      <c r="G184" s="250" t="s">
        <v>134</v>
      </c>
      <c r="H184" s="251">
        <v>15.6</v>
      </c>
      <c r="I184" s="252"/>
      <c r="J184" s="253">
        <f>ROUND(I184*H184,2)</f>
        <v>0</v>
      </c>
      <c r="K184" s="249" t="s">
        <v>135</v>
      </c>
      <c r="L184" s="254"/>
      <c r="M184" s="255" t="s">
        <v>19</v>
      </c>
      <c r="N184" s="256" t="s">
        <v>43</v>
      </c>
      <c r="O184" s="85"/>
      <c r="P184" s="228">
        <f>O184*H184</f>
        <v>0</v>
      </c>
      <c r="Q184" s="228">
        <v>0.222</v>
      </c>
      <c r="R184" s="228">
        <f>Q184*H184</f>
        <v>3.4632</v>
      </c>
      <c r="S184" s="228">
        <v>0</v>
      </c>
      <c r="T184" s="229">
        <f>S184*H184</f>
        <v>0</v>
      </c>
      <c r="U184" s="39"/>
      <c r="V184" s="39"/>
      <c r="W184" s="39"/>
      <c r="X184" s="39"/>
      <c r="Y184" s="39"/>
      <c r="Z184" s="39"/>
      <c r="AA184" s="39"/>
      <c r="AB184" s="39"/>
      <c r="AC184" s="39"/>
      <c r="AD184" s="39"/>
      <c r="AE184" s="39"/>
      <c r="AR184" s="230" t="s">
        <v>179</v>
      </c>
      <c r="AT184" s="230" t="s">
        <v>175</v>
      </c>
      <c r="AU184" s="230" t="s">
        <v>82</v>
      </c>
      <c r="AY184" s="18" t="s">
        <v>128</v>
      </c>
      <c r="BE184" s="231">
        <f>IF(N184="základní",J184,0)</f>
        <v>0</v>
      </c>
      <c r="BF184" s="231">
        <f>IF(N184="snížená",J184,0)</f>
        <v>0</v>
      </c>
      <c r="BG184" s="231">
        <f>IF(N184="zákl. přenesená",J184,0)</f>
        <v>0</v>
      </c>
      <c r="BH184" s="231">
        <f>IF(N184="sníž. přenesená",J184,0)</f>
        <v>0</v>
      </c>
      <c r="BI184" s="231">
        <f>IF(N184="nulová",J184,0)</f>
        <v>0</v>
      </c>
      <c r="BJ184" s="18" t="s">
        <v>80</v>
      </c>
      <c r="BK184" s="231">
        <f>ROUND(I184*H184,2)</f>
        <v>0</v>
      </c>
      <c r="BL184" s="18" t="s">
        <v>136</v>
      </c>
      <c r="BM184" s="230" t="s">
        <v>439</v>
      </c>
    </row>
    <row r="185" spans="1:51" s="13" customFormat="1" ht="12">
      <c r="A185" s="13"/>
      <c r="B185" s="236"/>
      <c r="C185" s="237"/>
      <c r="D185" s="232" t="s">
        <v>152</v>
      </c>
      <c r="E185" s="237"/>
      <c r="F185" s="239" t="s">
        <v>440</v>
      </c>
      <c r="G185" s="237"/>
      <c r="H185" s="240">
        <v>15.6</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152</v>
      </c>
      <c r="AU185" s="246" t="s">
        <v>82</v>
      </c>
      <c r="AV185" s="13" t="s">
        <v>82</v>
      </c>
      <c r="AW185" s="13" t="s">
        <v>4</v>
      </c>
      <c r="AX185" s="13" t="s">
        <v>80</v>
      </c>
      <c r="AY185" s="246" t="s">
        <v>128</v>
      </c>
    </row>
    <row r="186" spans="1:65" s="2" customFormat="1" ht="21.75" customHeight="1">
      <c r="A186" s="39"/>
      <c r="B186" s="40"/>
      <c r="C186" s="219" t="s">
        <v>441</v>
      </c>
      <c r="D186" s="219" t="s">
        <v>131</v>
      </c>
      <c r="E186" s="220" t="s">
        <v>442</v>
      </c>
      <c r="F186" s="221" t="s">
        <v>443</v>
      </c>
      <c r="G186" s="222" t="s">
        <v>143</v>
      </c>
      <c r="H186" s="223">
        <v>22.2</v>
      </c>
      <c r="I186" s="224"/>
      <c r="J186" s="225">
        <f>ROUND(I186*H186,2)</f>
        <v>0</v>
      </c>
      <c r="K186" s="221" t="s">
        <v>135</v>
      </c>
      <c r="L186" s="45"/>
      <c r="M186" s="226" t="s">
        <v>19</v>
      </c>
      <c r="N186" s="227" t="s">
        <v>43</v>
      </c>
      <c r="O186" s="85"/>
      <c r="P186" s="228">
        <f>O186*H186</f>
        <v>0</v>
      </c>
      <c r="Q186" s="228">
        <v>0.14067</v>
      </c>
      <c r="R186" s="228">
        <f>Q186*H186</f>
        <v>3.1228739999999995</v>
      </c>
      <c r="S186" s="228">
        <v>0</v>
      </c>
      <c r="T186" s="229">
        <f>S186*H186</f>
        <v>0</v>
      </c>
      <c r="U186" s="39"/>
      <c r="V186" s="39"/>
      <c r="W186" s="39"/>
      <c r="X186" s="39"/>
      <c r="Y186" s="39"/>
      <c r="Z186" s="39"/>
      <c r="AA186" s="39"/>
      <c r="AB186" s="39"/>
      <c r="AC186" s="39"/>
      <c r="AD186" s="39"/>
      <c r="AE186" s="39"/>
      <c r="AR186" s="230" t="s">
        <v>136</v>
      </c>
      <c r="AT186" s="230" t="s">
        <v>131</v>
      </c>
      <c r="AU186" s="230" t="s">
        <v>82</v>
      </c>
      <c r="AY186" s="18" t="s">
        <v>128</v>
      </c>
      <c r="BE186" s="231">
        <f>IF(N186="základní",J186,0)</f>
        <v>0</v>
      </c>
      <c r="BF186" s="231">
        <f>IF(N186="snížená",J186,0)</f>
        <v>0</v>
      </c>
      <c r="BG186" s="231">
        <f>IF(N186="zákl. přenesená",J186,0)</f>
        <v>0</v>
      </c>
      <c r="BH186" s="231">
        <f>IF(N186="sníž. přenesená",J186,0)</f>
        <v>0</v>
      </c>
      <c r="BI186" s="231">
        <f>IF(N186="nulová",J186,0)</f>
        <v>0</v>
      </c>
      <c r="BJ186" s="18" t="s">
        <v>80</v>
      </c>
      <c r="BK186" s="231">
        <f>ROUND(I186*H186,2)</f>
        <v>0</v>
      </c>
      <c r="BL186" s="18" t="s">
        <v>136</v>
      </c>
      <c r="BM186" s="230" t="s">
        <v>444</v>
      </c>
    </row>
    <row r="187" spans="1:47" s="2" customFormat="1" ht="12">
      <c r="A187" s="39"/>
      <c r="B187" s="40"/>
      <c r="C187" s="41"/>
      <c r="D187" s="232" t="s">
        <v>138</v>
      </c>
      <c r="E187" s="41"/>
      <c r="F187" s="233" t="s">
        <v>445</v>
      </c>
      <c r="G187" s="41"/>
      <c r="H187" s="41"/>
      <c r="I187" s="137"/>
      <c r="J187" s="41"/>
      <c r="K187" s="41"/>
      <c r="L187" s="45"/>
      <c r="M187" s="234"/>
      <c r="N187" s="235"/>
      <c r="O187" s="85"/>
      <c r="P187" s="85"/>
      <c r="Q187" s="85"/>
      <c r="R187" s="85"/>
      <c r="S187" s="85"/>
      <c r="T187" s="86"/>
      <c r="U187" s="39"/>
      <c r="V187" s="39"/>
      <c r="W187" s="39"/>
      <c r="X187" s="39"/>
      <c r="Y187" s="39"/>
      <c r="Z187" s="39"/>
      <c r="AA187" s="39"/>
      <c r="AB187" s="39"/>
      <c r="AC187" s="39"/>
      <c r="AD187" s="39"/>
      <c r="AE187" s="39"/>
      <c r="AT187" s="18" t="s">
        <v>138</v>
      </c>
      <c r="AU187" s="18" t="s">
        <v>82</v>
      </c>
    </row>
    <row r="188" spans="1:51" s="13" customFormat="1" ht="12">
      <c r="A188" s="13"/>
      <c r="B188" s="236"/>
      <c r="C188" s="237"/>
      <c r="D188" s="232" t="s">
        <v>152</v>
      </c>
      <c r="E188" s="238" t="s">
        <v>19</v>
      </c>
      <c r="F188" s="239" t="s">
        <v>446</v>
      </c>
      <c r="G188" s="237"/>
      <c r="H188" s="240">
        <v>22.2</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152</v>
      </c>
      <c r="AU188" s="246" t="s">
        <v>82</v>
      </c>
      <c r="AV188" s="13" t="s">
        <v>82</v>
      </c>
      <c r="AW188" s="13" t="s">
        <v>33</v>
      </c>
      <c r="AX188" s="13" t="s">
        <v>80</v>
      </c>
      <c r="AY188" s="246" t="s">
        <v>128</v>
      </c>
    </row>
    <row r="189" spans="1:65" s="2" customFormat="1" ht="16.5" customHeight="1">
      <c r="A189" s="39"/>
      <c r="B189" s="40"/>
      <c r="C189" s="247" t="s">
        <v>447</v>
      </c>
      <c r="D189" s="247" t="s">
        <v>175</v>
      </c>
      <c r="E189" s="248" t="s">
        <v>448</v>
      </c>
      <c r="F189" s="249" t="s">
        <v>449</v>
      </c>
      <c r="G189" s="250" t="s">
        <v>143</v>
      </c>
      <c r="H189" s="251">
        <v>12</v>
      </c>
      <c r="I189" s="252"/>
      <c r="J189" s="253">
        <f>ROUND(I189*H189,2)</f>
        <v>0</v>
      </c>
      <c r="K189" s="249" t="s">
        <v>135</v>
      </c>
      <c r="L189" s="254"/>
      <c r="M189" s="255" t="s">
        <v>19</v>
      </c>
      <c r="N189" s="256" t="s">
        <v>43</v>
      </c>
      <c r="O189" s="85"/>
      <c r="P189" s="228">
        <f>O189*H189</f>
        <v>0</v>
      </c>
      <c r="Q189" s="228">
        <v>0.125</v>
      </c>
      <c r="R189" s="228">
        <f>Q189*H189</f>
        <v>1.5</v>
      </c>
      <c r="S189" s="228">
        <v>0</v>
      </c>
      <c r="T189" s="229">
        <f>S189*H189</f>
        <v>0</v>
      </c>
      <c r="U189" s="39"/>
      <c r="V189" s="39"/>
      <c r="W189" s="39"/>
      <c r="X189" s="39"/>
      <c r="Y189" s="39"/>
      <c r="Z189" s="39"/>
      <c r="AA189" s="39"/>
      <c r="AB189" s="39"/>
      <c r="AC189" s="39"/>
      <c r="AD189" s="39"/>
      <c r="AE189" s="39"/>
      <c r="AR189" s="230" t="s">
        <v>179</v>
      </c>
      <c r="AT189" s="230" t="s">
        <v>175</v>
      </c>
      <c r="AU189" s="230" t="s">
        <v>82</v>
      </c>
      <c r="AY189" s="18" t="s">
        <v>128</v>
      </c>
      <c r="BE189" s="231">
        <f>IF(N189="základní",J189,0)</f>
        <v>0</v>
      </c>
      <c r="BF189" s="231">
        <f>IF(N189="snížená",J189,0)</f>
        <v>0</v>
      </c>
      <c r="BG189" s="231">
        <f>IF(N189="zákl. přenesená",J189,0)</f>
        <v>0</v>
      </c>
      <c r="BH189" s="231">
        <f>IF(N189="sníž. přenesená",J189,0)</f>
        <v>0</v>
      </c>
      <c r="BI189" s="231">
        <f>IF(N189="nulová",J189,0)</f>
        <v>0</v>
      </c>
      <c r="BJ189" s="18" t="s">
        <v>80</v>
      </c>
      <c r="BK189" s="231">
        <f>ROUND(I189*H189,2)</f>
        <v>0</v>
      </c>
      <c r="BL189" s="18" t="s">
        <v>136</v>
      </c>
      <c r="BM189" s="230" t="s">
        <v>450</v>
      </c>
    </row>
    <row r="190" spans="1:65" s="2" customFormat="1" ht="16.5" customHeight="1">
      <c r="A190" s="39"/>
      <c r="B190" s="40"/>
      <c r="C190" s="247" t="s">
        <v>451</v>
      </c>
      <c r="D190" s="247" t="s">
        <v>175</v>
      </c>
      <c r="E190" s="248" t="s">
        <v>452</v>
      </c>
      <c r="F190" s="249" t="s">
        <v>453</v>
      </c>
      <c r="G190" s="250" t="s">
        <v>143</v>
      </c>
      <c r="H190" s="251">
        <v>3.2</v>
      </c>
      <c r="I190" s="252"/>
      <c r="J190" s="253">
        <f>ROUND(I190*H190,2)</f>
        <v>0</v>
      </c>
      <c r="K190" s="249" t="s">
        <v>135</v>
      </c>
      <c r="L190" s="254"/>
      <c r="M190" s="255" t="s">
        <v>19</v>
      </c>
      <c r="N190" s="256" t="s">
        <v>43</v>
      </c>
      <c r="O190" s="85"/>
      <c r="P190" s="228">
        <f>O190*H190</f>
        <v>0</v>
      </c>
      <c r="Q190" s="228">
        <v>0.125</v>
      </c>
      <c r="R190" s="228">
        <f>Q190*H190</f>
        <v>0.4</v>
      </c>
      <c r="S190" s="228">
        <v>0</v>
      </c>
      <c r="T190" s="229">
        <f>S190*H190</f>
        <v>0</v>
      </c>
      <c r="U190" s="39"/>
      <c r="V190" s="39"/>
      <c r="W190" s="39"/>
      <c r="X190" s="39"/>
      <c r="Y190" s="39"/>
      <c r="Z190" s="39"/>
      <c r="AA190" s="39"/>
      <c r="AB190" s="39"/>
      <c r="AC190" s="39"/>
      <c r="AD190" s="39"/>
      <c r="AE190" s="39"/>
      <c r="AR190" s="230" t="s">
        <v>179</v>
      </c>
      <c r="AT190" s="230" t="s">
        <v>175</v>
      </c>
      <c r="AU190" s="230" t="s">
        <v>82</v>
      </c>
      <c r="AY190" s="18" t="s">
        <v>128</v>
      </c>
      <c r="BE190" s="231">
        <f>IF(N190="základní",J190,0)</f>
        <v>0</v>
      </c>
      <c r="BF190" s="231">
        <f>IF(N190="snížená",J190,0)</f>
        <v>0</v>
      </c>
      <c r="BG190" s="231">
        <f>IF(N190="zákl. přenesená",J190,0)</f>
        <v>0</v>
      </c>
      <c r="BH190" s="231">
        <f>IF(N190="sníž. přenesená",J190,0)</f>
        <v>0</v>
      </c>
      <c r="BI190" s="231">
        <f>IF(N190="nulová",J190,0)</f>
        <v>0</v>
      </c>
      <c r="BJ190" s="18" t="s">
        <v>80</v>
      </c>
      <c r="BK190" s="231">
        <f>ROUND(I190*H190,2)</f>
        <v>0</v>
      </c>
      <c r="BL190" s="18" t="s">
        <v>136</v>
      </c>
      <c r="BM190" s="230" t="s">
        <v>454</v>
      </c>
    </row>
    <row r="191" spans="1:51" s="13" customFormat="1" ht="12">
      <c r="A191" s="13"/>
      <c r="B191" s="236"/>
      <c r="C191" s="237"/>
      <c r="D191" s="232" t="s">
        <v>152</v>
      </c>
      <c r="E191" s="238" t="s">
        <v>19</v>
      </c>
      <c r="F191" s="239" t="s">
        <v>455</v>
      </c>
      <c r="G191" s="237"/>
      <c r="H191" s="240">
        <v>3.2</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152</v>
      </c>
      <c r="AU191" s="246" t="s">
        <v>82</v>
      </c>
      <c r="AV191" s="13" t="s">
        <v>82</v>
      </c>
      <c r="AW191" s="13" t="s">
        <v>33</v>
      </c>
      <c r="AX191" s="13" t="s">
        <v>80</v>
      </c>
      <c r="AY191" s="246" t="s">
        <v>128</v>
      </c>
    </row>
    <row r="192" spans="1:65" s="2" customFormat="1" ht="16.5" customHeight="1">
      <c r="A192" s="39"/>
      <c r="B192" s="40"/>
      <c r="C192" s="247" t="s">
        <v>456</v>
      </c>
      <c r="D192" s="247" t="s">
        <v>175</v>
      </c>
      <c r="E192" s="248" t="s">
        <v>457</v>
      </c>
      <c r="F192" s="249" t="s">
        <v>458</v>
      </c>
      <c r="G192" s="250" t="s">
        <v>143</v>
      </c>
      <c r="H192" s="251">
        <v>7</v>
      </c>
      <c r="I192" s="252"/>
      <c r="J192" s="253">
        <f>ROUND(I192*H192,2)</f>
        <v>0</v>
      </c>
      <c r="K192" s="249" t="s">
        <v>135</v>
      </c>
      <c r="L192" s="254"/>
      <c r="M192" s="255" t="s">
        <v>19</v>
      </c>
      <c r="N192" s="256" t="s">
        <v>43</v>
      </c>
      <c r="O192" s="85"/>
      <c r="P192" s="228">
        <f>O192*H192</f>
        <v>0</v>
      </c>
      <c r="Q192" s="228">
        <v>0.125</v>
      </c>
      <c r="R192" s="228">
        <f>Q192*H192</f>
        <v>0.875</v>
      </c>
      <c r="S192" s="228">
        <v>0</v>
      </c>
      <c r="T192" s="229">
        <f>S192*H192</f>
        <v>0</v>
      </c>
      <c r="U192" s="39"/>
      <c r="V192" s="39"/>
      <c r="W192" s="39"/>
      <c r="X192" s="39"/>
      <c r="Y192" s="39"/>
      <c r="Z192" s="39"/>
      <c r="AA192" s="39"/>
      <c r="AB192" s="39"/>
      <c r="AC192" s="39"/>
      <c r="AD192" s="39"/>
      <c r="AE192" s="39"/>
      <c r="AR192" s="230" t="s">
        <v>179</v>
      </c>
      <c r="AT192" s="230" t="s">
        <v>175</v>
      </c>
      <c r="AU192" s="230" t="s">
        <v>82</v>
      </c>
      <c r="AY192" s="18" t="s">
        <v>128</v>
      </c>
      <c r="BE192" s="231">
        <f>IF(N192="základní",J192,0)</f>
        <v>0</v>
      </c>
      <c r="BF192" s="231">
        <f>IF(N192="snížená",J192,0)</f>
        <v>0</v>
      </c>
      <c r="BG192" s="231">
        <f>IF(N192="zákl. přenesená",J192,0)</f>
        <v>0</v>
      </c>
      <c r="BH192" s="231">
        <f>IF(N192="sníž. přenesená",J192,0)</f>
        <v>0</v>
      </c>
      <c r="BI192" s="231">
        <f>IF(N192="nulová",J192,0)</f>
        <v>0</v>
      </c>
      <c r="BJ192" s="18" t="s">
        <v>80</v>
      </c>
      <c r="BK192" s="231">
        <f>ROUND(I192*H192,2)</f>
        <v>0</v>
      </c>
      <c r="BL192" s="18" t="s">
        <v>136</v>
      </c>
      <c r="BM192" s="230" t="s">
        <v>459</v>
      </c>
    </row>
    <row r="193" spans="1:65" s="2" customFormat="1" ht="16.5" customHeight="1">
      <c r="A193" s="39"/>
      <c r="B193" s="40"/>
      <c r="C193" s="219" t="s">
        <v>460</v>
      </c>
      <c r="D193" s="219" t="s">
        <v>131</v>
      </c>
      <c r="E193" s="220" t="s">
        <v>461</v>
      </c>
      <c r="F193" s="221" t="s">
        <v>462</v>
      </c>
      <c r="G193" s="222" t="s">
        <v>143</v>
      </c>
      <c r="H193" s="223">
        <v>50</v>
      </c>
      <c r="I193" s="224"/>
      <c r="J193" s="225">
        <f>ROUND(I193*H193,2)</f>
        <v>0</v>
      </c>
      <c r="K193" s="221" t="s">
        <v>135</v>
      </c>
      <c r="L193" s="45"/>
      <c r="M193" s="226" t="s">
        <v>19</v>
      </c>
      <c r="N193" s="227" t="s">
        <v>43</v>
      </c>
      <c r="O193" s="85"/>
      <c r="P193" s="228">
        <f>O193*H193</f>
        <v>0</v>
      </c>
      <c r="Q193" s="228">
        <v>0</v>
      </c>
      <c r="R193" s="228">
        <f>Q193*H193</f>
        <v>0</v>
      </c>
      <c r="S193" s="228">
        <v>0</v>
      </c>
      <c r="T193" s="229">
        <f>S193*H193</f>
        <v>0</v>
      </c>
      <c r="U193" s="39"/>
      <c r="V193" s="39"/>
      <c r="W193" s="39"/>
      <c r="X193" s="39"/>
      <c r="Y193" s="39"/>
      <c r="Z193" s="39"/>
      <c r="AA193" s="39"/>
      <c r="AB193" s="39"/>
      <c r="AC193" s="39"/>
      <c r="AD193" s="39"/>
      <c r="AE193" s="39"/>
      <c r="AR193" s="230" t="s">
        <v>136</v>
      </c>
      <c r="AT193" s="230" t="s">
        <v>131</v>
      </c>
      <c r="AU193" s="230" t="s">
        <v>82</v>
      </c>
      <c r="AY193" s="18" t="s">
        <v>128</v>
      </c>
      <c r="BE193" s="231">
        <f>IF(N193="základní",J193,0)</f>
        <v>0</v>
      </c>
      <c r="BF193" s="231">
        <f>IF(N193="snížená",J193,0)</f>
        <v>0</v>
      </c>
      <c r="BG193" s="231">
        <f>IF(N193="zákl. přenesená",J193,0)</f>
        <v>0</v>
      </c>
      <c r="BH193" s="231">
        <f>IF(N193="sníž. přenesená",J193,0)</f>
        <v>0</v>
      </c>
      <c r="BI193" s="231">
        <f>IF(N193="nulová",J193,0)</f>
        <v>0</v>
      </c>
      <c r="BJ193" s="18" t="s">
        <v>80</v>
      </c>
      <c r="BK193" s="231">
        <f>ROUND(I193*H193,2)</f>
        <v>0</v>
      </c>
      <c r="BL193" s="18" t="s">
        <v>136</v>
      </c>
      <c r="BM193" s="230" t="s">
        <v>463</v>
      </c>
    </row>
    <row r="194" spans="1:47" s="2" customFormat="1" ht="12">
      <c r="A194" s="39"/>
      <c r="B194" s="40"/>
      <c r="C194" s="41"/>
      <c r="D194" s="232" t="s">
        <v>138</v>
      </c>
      <c r="E194" s="41"/>
      <c r="F194" s="233" t="s">
        <v>464</v>
      </c>
      <c r="G194" s="41"/>
      <c r="H194" s="41"/>
      <c r="I194" s="137"/>
      <c r="J194" s="41"/>
      <c r="K194" s="41"/>
      <c r="L194" s="45"/>
      <c r="M194" s="234"/>
      <c r="N194" s="235"/>
      <c r="O194" s="85"/>
      <c r="P194" s="85"/>
      <c r="Q194" s="85"/>
      <c r="R194" s="85"/>
      <c r="S194" s="85"/>
      <c r="T194" s="86"/>
      <c r="U194" s="39"/>
      <c r="V194" s="39"/>
      <c r="W194" s="39"/>
      <c r="X194" s="39"/>
      <c r="Y194" s="39"/>
      <c r="Z194" s="39"/>
      <c r="AA194" s="39"/>
      <c r="AB194" s="39"/>
      <c r="AC194" s="39"/>
      <c r="AD194" s="39"/>
      <c r="AE194" s="39"/>
      <c r="AT194" s="18" t="s">
        <v>138</v>
      </c>
      <c r="AU194" s="18" t="s">
        <v>82</v>
      </c>
    </row>
    <row r="195" spans="1:65" s="2" customFormat="1" ht="21.75" customHeight="1">
      <c r="A195" s="39"/>
      <c r="B195" s="40"/>
      <c r="C195" s="219" t="s">
        <v>465</v>
      </c>
      <c r="D195" s="219" t="s">
        <v>131</v>
      </c>
      <c r="E195" s="220" t="s">
        <v>466</v>
      </c>
      <c r="F195" s="221" t="s">
        <v>467</v>
      </c>
      <c r="G195" s="222" t="s">
        <v>143</v>
      </c>
      <c r="H195" s="223">
        <v>50</v>
      </c>
      <c r="I195" s="224"/>
      <c r="J195" s="225">
        <f>ROUND(I195*H195,2)</f>
        <v>0</v>
      </c>
      <c r="K195" s="221" t="s">
        <v>135</v>
      </c>
      <c r="L195" s="45"/>
      <c r="M195" s="226" t="s">
        <v>19</v>
      </c>
      <c r="N195" s="227" t="s">
        <v>43</v>
      </c>
      <c r="O195" s="85"/>
      <c r="P195" s="228">
        <f>O195*H195</f>
        <v>0</v>
      </c>
      <c r="Q195" s="228">
        <v>0.00011</v>
      </c>
      <c r="R195" s="228">
        <f>Q195*H195</f>
        <v>0.0055000000000000005</v>
      </c>
      <c r="S195" s="228">
        <v>0</v>
      </c>
      <c r="T195" s="229">
        <f>S195*H195</f>
        <v>0</v>
      </c>
      <c r="U195" s="39"/>
      <c r="V195" s="39"/>
      <c r="W195" s="39"/>
      <c r="X195" s="39"/>
      <c r="Y195" s="39"/>
      <c r="Z195" s="39"/>
      <c r="AA195" s="39"/>
      <c r="AB195" s="39"/>
      <c r="AC195" s="39"/>
      <c r="AD195" s="39"/>
      <c r="AE195" s="39"/>
      <c r="AR195" s="230" t="s">
        <v>136</v>
      </c>
      <c r="AT195" s="230" t="s">
        <v>131</v>
      </c>
      <c r="AU195" s="230" t="s">
        <v>82</v>
      </c>
      <c r="AY195" s="18" t="s">
        <v>128</v>
      </c>
      <c r="BE195" s="231">
        <f>IF(N195="základní",J195,0)</f>
        <v>0</v>
      </c>
      <c r="BF195" s="231">
        <f>IF(N195="snížená",J195,0)</f>
        <v>0</v>
      </c>
      <c r="BG195" s="231">
        <f>IF(N195="zákl. přenesená",J195,0)</f>
        <v>0</v>
      </c>
      <c r="BH195" s="231">
        <f>IF(N195="sníž. přenesená",J195,0)</f>
        <v>0</v>
      </c>
      <c r="BI195" s="231">
        <f>IF(N195="nulová",J195,0)</f>
        <v>0</v>
      </c>
      <c r="BJ195" s="18" t="s">
        <v>80</v>
      </c>
      <c r="BK195" s="231">
        <f>ROUND(I195*H195,2)</f>
        <v>0</v>
      </c>
      <c r="BL195" s="18" t="s">
        <v>136</v>
      </c>
      <c r="BM195" s="230" t="s">
        <v>468</v>
      </c>
    </row>
    <row r="196" spans="1:47" s="2" customFormat="1" ht="12">
      <c r="A196" s="39"/>
      <c r="B196" s="40"/>
      <c r="C196" s="41"/>
      <c r="D196" s="232" t="s">
        <v>138</v>
      </c>
      <c r="E196" s="41"/>
      <c r="F196" s="233" t="s">
        <v>469</v>
      </c>
      <c r="G196" s="41"/>
      <c r="H196" s="41"/>
      <c r="I196" s="137"/>
      <c r="J196" s="41"/>
      <c r="K196" s="41"/>
      <c r="L196" s="45"/>
      <c r="M196" s="234"/>
      <c r="N196" s="235"/>
      <c r="O196" s="85"/>
      <c r="P196" s="85"/>
      <c r="Q196" s="85"/>
      <c r="R196" s="85"/>
      <c r="S196" s="85"/>
      <c r="T196" s="86"/>
      <c r="U196" s="39"/>
      <c r="V196" s="39"/>
      <c r="W196" s="39"/>
      <c r="X196" s="39"/>
      <c r="Y196" s="39"/>
      <c r="Z196" s="39"/>
      <c r="AA196" s="39"/>
      <c r="AB196" s="39"/>
      <c r="AC196" s="39"/>
      <c r="AD196" s="39"/>
      <c r="AE196" s="39"/>
      <c r="AT196" s="18" t="s">
        <v>138</v>
      </c>
      <c r="AU196" s="18" t="s">
        <v>82</v>
      </c>
    </row>
    <row r="197" spans="1:65" s="2" customFormat="1" ht="16.5" customHeight="1">
      <c r="A197" s="39"/>
      <c r="B197" s="40"/>
      <c r="C197" s="219" t="s">
        <v>470</v>
      </c>
      <c r="D197" s="219" t="s">
        <v>131</v>
      </c>
      <c r="E197" s="220" t="s">
        <v>471</v>
      </c>
      <c r="F197" s="221" t="s">
        <v>472</v>
      </c>
      <c r="G197" s="222" t="s">
        <v>143</v>
      </c>
      <c r="H197" s="223">
        <v>50</v>
      </c>
      <c r="I197" s="224"/>
      <c r="J197" s="225">
        <f>ROUND(I197*H197,2)</f>
        <v>0</v>
      </c>
      <c r="K197" s="221" t="s">
        <v>135</v>
      </c>
      <c r="L197" s="45"/>
      <c r="M197" s="226" t="s">
        <v>19</v>
      </c>
      <c r="N197" s="227" t="s">
        <v>43</v>
      </c>
      <c r="O197" s="85"/>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136</v>
      </c>
      <c r="AT197" s="230" t="s">
        <v>131</v>
      </c>
      <c r="AU197" s="230" t="s">
        <v>82</v>
      </c>
      <c r="AY197" s="18" t="s">
        <v>128</v>
      </c>
      <c r="BE197" s="231">
        <f>IF(N197="základní",J197,0)</f>
        <v>0</v>
      </c>
      <c r="BF197" s="231">
        <f>IF(N197="snížená",J197,0)</f>
        <v>0</v>
      </c>
      <c r="BG197" s="231">
        <f>IF(N197="zákl. přenesená",J197,0)</f>
        <v>0</v>
      </c>
      <c r="BH197" s="231">
        <f>IF(N197="sníž. přenesená",J197,0)</f>
        <v>0</v>
      </c>
      <c r="BI197" s="231">
        <f>IF(N197="nulová",J197,0)</f>
        <v>0</v>
      </c>
      <c r="BJ197" s="18" t="s">
        <v>80</v>
      </c>
      <c r="BK197" s="231">
        <f>ROUND(I197*H197,2)</f>
        <v>0</v>
      </c>
      <c r="BL197" s="18" t="s">
        <v>136</v>
      </c>
      <c r="BM197" s="230" t="s">
        <v>473</v>
      </c>
    </row>
    <row r="198" spans="1:47" s="2" customFormat="1" ht="12">
      <c r="A198" s="39"/>
      <c r="B198" s="40"/>
      <c r="C198" s="41"/>
      <c r="D198" s="232" t="s">
        <v>138</v>
      </c>
      <c r="E198" s="41"/>
      <c r="F198" s="233" t="s">
        <v>474</v>
      </c>
      <c r="G198" s="41"/>
      <c r="H198" s="41"/>
      <c r="I198" s="137"/>
      <c r="J198" s="41"/>
      <c r="K198" s="41"/>
      <c r="L198" s="45"/>
      <c r="M198" s="234"/>
      <c r="N198" s="235"/>
      <c r="O198" s="85"/>
      <c r="P198" s="85"/>
      <c r="Q198" s="85"/>
      <c r="R198" s="85"/>
      <c r="S198" s="85"/>
      <c r="T198" s="86"/>
      <c r="U198" s="39"/>
      <c r="V198" s="39"/>
      <c r="W198" s="39"/>
      <c r="X198" s="39"/>
      <c r="Y198" s="39"/>
      <c r="Z198" s="39"/>
      <c r="AA198" s="39"/>
      <c r="AB198" s="39"/>
      <c r="AC198" s="39"/>
      <c r="AD198" s="39"/>
      <c r="AE198" s="39"/>
      <c r="AT198" s="18" t="s">
        <v>138</v>
      </c>
      <c r="AU198" s="18" t="s">
        <v>82</v>
      </c>
    </row>
    <row r="199" spans="1:63" s="12" customFormat="1" ht="22.8" customHeight="1">
      <c r="A199" s="12"/>
      <c r="B199" s="203"/>
      <c r="C199" s="204"/>
      <c r="D199" s="205" t="s">
        <v>71</v>
      </c>
      <c r="E199" s="217" t="s">
        <v>230</v>
      </c>
      <c r="F199" s="217" t="s">
        <v>231</v>
      </c>
      <c r="G199" s="204"/>
      <c r="H199" s="204"/>
      <c r="I199" s="207"/>
      <c r="J199" s="218">
        <f>BK199</f>
        <v>0</v>
      </c>
      <c r="K199" s="204"/>
      <c r="L199" s="209"/>
      <c r="M199" s="210"/>
      <c r="N199" s="211"/>
      <c r="O199" s="211"/>
      <c r="P199" s="212">
        <f>P200</f>
        <v>0</v>
      </c>
      <c r="Q199" s="211"/>
      <c r="R199" s="212">
        <f>R200</f>
        <v>0</v>
      </c>
      <c r="S199" s="211"/>
      <c r="T199" s="213">
        <f>T200</f>
        <v>0</v>
      </c>
      <c r="U199" s="12"/>
      <c r="V199" s="12"/>
      <c r="W199" s="12"/>
      <c r="X199" s="12"/>
      <c r="Y199" s="12"/>
      <c r="Z199" s="12"/>
      <c r="AA199" s="12"/>
      <c r="AB199" s="12"/>
      <c r="AC199" s="12"/>
      <c r="AD199" s="12"/>
      <c r="AE199" s="12"/>
      <c r="AR199" s="214" t="s">
        <v>80</v>
      </c>
      <c r="AT199" s="215" t="s">
        <v>71</v>
      </c>
      <c r="AU199" s="215" t="s">
        <v>80</v>
      </c>
      <c r="AY199" s="214" t="s">
        <v>128</v>
      </c>
      <c r="BK199" s="216">
        <f>BK200</f>
        <v>0</v>
      </c>
    </row>
    <row r="200" spans="1:65" s="2" customFormat="1" ht="21.75" customHeight="1">
      <c r="A200" s="39"/>
      <c r="B200" s="40"/>
      <c r="C200" s="219" t="s">
        <v>475</v>
      </c>
      <c r="D200" s="219" t="s">
        <v>131</v>
      </c>
      <c r="E200" s="220" t="s">
        <v>233</v>
      </c>
      <c r="F200" s="221" t="s">
        <v>234</v>
      </c>
      <c r="G200" s="222" t="s">
        <v>235</v>
      </c>
      <c r="H200" s="223">
        <v>81.5</v>
      </c>
      <c r="I200" s="224"/>
      <c r="J200" s="225">
        <f>ROUND(I200*H200,2)</f>
        <v>0</v>
      </c>
      <c r="K200" s="221" t="s">
        <v>19</v>
      </c>
      <c r="L200" s="45"/>
      <c r="M200" s="226" t="s">
        <v>19</v>
      </c>
      <c r="N200" s="227" t="s">
        <v>43</v>
      </c>
      <c r="O200" s="85"/>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136</v>
      </c>
      <c r="AT200" s="230" t="s">
        <v>131</v>
      </c>
      <c r="AU200" s="230" t="s">
        <v>82</v>
      </c>
      <c r="AY200" s="18" t="s">
        <v>128</v>
      </c>
      <c r="BE200" s="231">
        <f>IF(N200="základní",J200,0)</f>
        <v>0</v>
      </c>
      <c r="BF200" s="231">
        <f>IF(N200="snížená",J200,0)</f>
        <v>0</v>
      </c>
      <c r="BG200" s="231">
        <f>IF(N200="zákl. přenesená",J200,0)</f>
        <v>0</v>
      </c>
      <c r="BH200" s="231">
        <f>IF(N200="sníž. přenesená",J200,0)</f>
        <v>0</v>
      </c>
      <c r="BI200" s="231">
        <f>IF(N200="nulová",J200,0)</f>
        <v>0</v>
      </c>
      <c r="BJ200" s="18" t="s">
        <v>80</v>
      </c>
      <c r="BK200" s="231">
        <f>ROUND(I200*H200,2)</f>
        <v>0</v>
      </c>
      <c r="BL200" s="18" t="s">
        <v>136</v>
      </c>
      <c r="BM200" s="230" t="s">
        <v>476</v>
      </c>
    </row>
    <row r="201" spans="1:63" s="12" customFormat="1" ht="22.8" customHeight="1">
      <c r="A201" s="12"/>
      <c r="B201" s="203"/>
      <c r="C201" s="204"/>
      <c r="D201" s="205" t="s">
        <v>71</v>
      </c>
      <c r="E201" s="217" t="s">
        <v>237</v>
      </c>
      <c r="F201" s="217" t="s">
        <v>238</v>
      </c>
      <c r="G201" s="204"/>
      <c r="H201" s="204"/>
      <c r="I201" s="207"/>
      <c r="J201" s="218">
        <f>BK201</f>
        <v>0</v>
      </c>
      <c r="K201" s="204"/>
      <c r="L201" s="209"/>
      <c r="M201" s="210"/>
      <c r="N201" s="211"/>
      <c r="O201" s="211"/>
      <c r="P201" s="212">
        <f>SUM(P202:P203)</f>
        <v>0</v>
      </c>
      <c r="Q201" s="211"/>
      <c r="R201" s="212">
        <f>SUM(R202:R203)</f>
        <v>0</v>
      </c>
      <c r="S201" s="211"/>
      <c r="T201" s="213">
        <f>SUM(T202:T203)</f>
        <v>0</v>
      </c>
      <c r="U201" s="12"/>
      <c r="V201" s="12"/>
      <c r="W201" s="12"/>
      <c r="X201" s="12"/>
      <c r="Y201" s="12"/>
      <c r="Z201" s="12"/>
      <c r="AA201" s="12"/>
      <c r="AB201" s="12"/>
      <c r="AC201" s="12"/>
      <c r="AD201" s="12"/>
      <c r="AE201" s="12"/>
      <c r="AR201" s="214" t="s">
        <v>80</v>
      </c>
      <c r="AT201" s="215" t="s">
        <v>71</v>
      </c>
      <c r="AU201" s="215" t="s">
        <v>80</v>
      </c>
      <c r="AY201" s="214" t="s">
        <v>128</v>
      </c>
      <c r="BK201" s="216">
        <f>SUM(BK202:BK203)</f>
        <v>0</v>
      </c>
    </row>
    <row r="202" spans="1:65" s="2" customFormat="1" ht="21.75" customHeight="1">
      <c r="A202" s="39"/>
      <c r="B202" s="40"/>
      <c r="C202" s="219" t="s">
        <v>477</v>
      </c>
      <c r="D202" s="219" t="s">
        <v>131</v>
      </c>
      <c r="E202" s="220" t="s">
        <v>240</v>
      </c>
      <c r="F202" s="221" t="s">
        <v>241</v>
      </c>
      <c r="G202" s="222" t="s">
        <v>235</v>
      </c>
      <c r="H202" s="223">
        <v>64.098</v>
      </c>
      <c r="I202" s="224"/>
      <c r="J202" s="225">
        <f>ROUND(I202*H202,2)</f>
        <v>0</v>
      </c>
      <c r="K202" s="221" t="s">
        <v>135</v>
      </c>
      <c r="L202" s="45"/>
      <c r="M202" s="226" t="s">
        <v>19</v>
      </c>
      <c r="N202" s="227" t="s">
        <v>43</v>
      </c>
      <c r="O202" s="85"/>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136</v>
      </c>
      <c r="AT202" s="230" t="s">
        <v>131</v>
      </c>
      <c r="AU202" s="230" t="s">
        <v>82</v>
      </c>
      <c r="AY202" s="18" t="s">
        <v>128</v>
      </c>
      <c r="BE202" s="231">
        <f>IF(N202="základní",J202,0)</f>
        <v>0</v>
      </c>
      <c r="BF202" s="231">
        <f>IF(N202="snížená",J202,0)</f>
        <v>0</v>
      </c>
      <c r="BG202" s="231">
        <f>IF(N202="zákl. přenesená",J202,0)</f>
        <v>0</v>
      </c>
      <c r="BH202" s="231">
        <f>IF(N202="sníž. přenesená",J202,0)</f>
        <v>0</v>
      </c>
      <c r="BI202" s="231">
        <f>IF(N202="nulová",J202,0)</f>
        <v>0</v>
      </c>
      <c r="BJ202" s="18" t="s">
        <v>80</v>
      </c>
      <c r="BK202" s="231">
        <f>ROUND(I202*H202,2)</f>
        <v>0</v>
      </c>
      <c r="BL202" s="18" t="s">
        <v>136</v>
      </c>
      <c r="BM202" s="230" t="s">
        <v>478</v>
      </c>
    </row>
    <row r="203" spans="1:47" s="2" customFormat="1" ht="12">
      <c r="A203" s="39"/>
      <c r="B203" s="40"/>
      <c r="C203" s="41"/>
      <c r="D203" s="232" t="s">
        <v>138</v>
      </c>
      <c r="E203" s="41"/>
      <c r="F203" s="233" t="s">
        <v>243</v>
      </c>
      <c r="G203" s="41"/>
      <c r="H203" s="41"/>
      <c r="I203" s="137"/>
      <c r="J203" s="41"/>
      <c r="K203" s="41"/>
      <c r="L203" s="45"/>
      <c r="M203" s="257"/>
      <c r="N203" s="258"/>
      <c r="O203" s="259"/>
      <c r="P203" s="259"/>
      <c r="Q203" s="259"/>
      <c r="R203" s="259"/>
      <c r="S203" s="259"/>
      <c r="T203" s="260"/>
      <c r="U203" s="39"/>
      <c r="V203" s="39"/>
      <c r="W203" s="39"/>
      <c r="X203" s="39"/>
      <c r="Y203" s="39"/>
      <c r="Z203" s="39"/>
      <c r="AA203" s="39"/>
      <c r="AB203" s="39"/>
      <c r="AC203" s="39"/>
      <c r="AD203" s="39"/>
      <c r="AE203" s="39"/>
      <c r="AT203" s="18" t="s">
        <v>138</v>
      </c>
      <c r="AU203" s="18" t="s">
        <v>82</v>
      </c>
    </row>
    <row r="204" spans="1:31" s="2" customFormat="1" ht="6.95" customHeight="1">
      <c r="A204" s="39"/>
      <c r="B204" s="60"/>
      <c r="C204" s="61"/>
      <c r="D204" s="61"/>
      <c r="E204" s="61"/>
      <c r="F204" s="61"/>
      <c r="G204" s="61"/>
      <c r="H204" s="61"/>
      <c r="I204" s="167"/>
      <c r="J204" s="61"/>
      <c r="K204" s="61"/>
      <c r="L204" s="45"/>
      <c r="M204" s="39"/>
      <c r="O204" s="39"/>
      <c r="P204" s="39"/>
      <c r="Q204" s="39"/>
      <c r="R204" s="39"/>
      <c r="S204" s="39"/>
      <c r="T204" s="39"/>
      <c r="U204" s="39"/>
      <c r="V204" s="39"/>
      <c r="W204" s="39"/>
      <c r="X204" s="39"/>
      <c r="Y204" s="39"/>
      <c r="Z204" s="39"/>
      <c r="AA204" s="39"/>
      <c r="AB204" s="39"/>
      <c r="AC204" s="39"/>
      <c r="AD204" s="39"/>
      <c r="AE204" s="39"/>
    </row>
  </sheetData>
  <sheetProtection password="CC35" sheet="1" objects="1" scenarios="1" formatColumns="0" formatRows="0" autoFilter="0"/>
  <autoFilter ref="C87:K203"/>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6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100</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STEZKA PRO CHODCE A CYKLISTY KLATOVY - BEŇOVY</v>
      </c>
      <c r="F7" s="135"/>
      <c r="G7" s="135"/>
      <c r="H7" s="135"/>
      <c r="I7" s="129"/>
      <c r="L7" s="21"/>
    </row>
    <row r="8" spans="1:31" s="2" customFormat="1" ht="12" customHeight="1">
      <c r="A8" s="39"/>
      <c r="B8" s="45"/>
      <c r="C8" s="39"/>
      <c r="D8" s="135" t="s">
        <v>101</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479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20. 2. 2020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ROUND((SUM(BE87:BE160)),2)</f>
        <v>0</v>
      </c>
      <c r="G33" s="39"/>
      <c r="H33" s="39"/>
      <c r="I33" s="156">
        <v>0.21</v>
      </c>
      <c r="J33" s="155">
        <f>ROUND(((SUM(BE87:BE160))*I33),2)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ROUND((SUM(BF87:BF160)),2)</f>
        <v>0</v>
      </c>
      <c r="G34" s="39"/>
      <c r="H34" s="39"/>
      <c r="I34" s="156">
        <v>0.15</v>
      </c>
      <c r="J34" s="155">
        <f>ROUND(((SUM(BF87:BF160))*I34),2)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ROUND((SUM(BG87:BG160)),2)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ROUND((SUM(BH87:BH160)),2)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ROUND((SUM(BI87:BI160)),2)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103</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STEZKA PRO CHODCE A CYKLISTY KLATOVY - BEŇOVY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103 - STEZKA PRO PĚŠÍ A CYKLISTY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20. 2. 2020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Klatovy</v>
      </c>
      <c r="G54" s="41"/>
      <c r="H54" s="41"/>
      <c r="I54" s="141" t="s">
        <v>31</v>
      </c>
      <c r="J54" s="37" t="str">
        <f>E21</f>
        <v>MACÁN PROJEKCE DS s.r.o.</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Ing. Tomáš Macán</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104</v>
      </c>
      <c r="D57" s="173"/>
      <c r="E57" s="173"/>
      <c r="F57" s="173"/>
      <c r="G57" s="173"/>
      <c r="H57" s="173"/>
      <c r="I57" s="174"/>
      <c r="J57" s="175" t="s">
        <v>105</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J87</f>
        <v>0</v>
      </c>
      <c r="K59" s="41"/>
      <c r="L59" s="138"/>
      <c r="S59" s="39"/>
      <c r="T59" s="39"/>
      <c r="U59" s="39"/>
      <c r="V59" s="39"/>
      <c r="W59" s="39"/>
      <c r="X59" s="39"/>
      <c r="Y59" s="39"/>
      <c r="Z59" s="39"/>
      <c r="AA59" s="39"/>
      <c r="AB59" s="39"/>
      <c r="AC59" s="39"/>
      <c r="AD59" s="39"/>
      <c r="AE59" s="39"/>
      <c r="AU59" s="18" t="s">
        <v>106</v>
      </c>
    </row>
    <row r="60" spans="1:31" s="9" customFormat="1" ht="24.95" customHeight="1">
      <c r="A60" s="9"/>
      <c r="B60" s="177"/>
      <c r="C60" s="178"/>
      <c r="D60" s="179" t="s">
        <v>107</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108</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245</v>
      </c>
      <c r="E62" s="187"/>
      <c r="F62" s="187"/>
      <c r="G62" s="187"/>
      <c r="H62" s="187"/>
      <c r="I62" s="188"/>
      <c r="J62" s="189">
        <f>J118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246</v>
      </c>
      <c r="E63" s="187"/>
      <c r="F63" s="187"/>
      <c r="G63" s="187"/>
      <c r="H63" s="187"/>
      <c r="I63" s="188"/>
      <c r="J63" s="189">
        <f>J121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109</v>
      </c>
      <c r="E64" s="187"/>
      <c r="F64" s="187"/>
      <c r="G64" s="187"/>
      <c r="H64" s="187"/>
      <c r="I64" s="188"/>
      <c r="J64" s="189">
        <f>J125</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247</v>
      </c>
      <c r="E65" s="187"/>
      <c r="F65" s="187"/>
      <c r="G65" s="187"/>
      <c r="H65" s="187"/>
      <c r="I65" s="188"/>
      <c r="J65" s="189">
        <f>J136</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110</v>
      </c>
      <c r="E66" s="187"/>
      <c r="F66" s="187"/>
      <c r="G66" s="187"/>
      <c r="H66" s="187"/>
      <c r="I66" s="188"/>
      <c r="J66" s="189">
        <f>J139</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112</v>
      </c>
      <c r="E67" s="187"/>
      <c r="F67" s="187"/>
      <c r="G67" s="187"/>
      <c r="H67" s="187"/>
      <c r="I67" s="188"/>
      <c r="J67" s="189">
        <f>J159</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4" t="s">
        <v>113</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STEZKA PRO CHODCE A CYKLISTY KLATOVY - BEŇOVY</v>
      </c>
      <c r="F77" s="33"/>
      <c r="G77" s="33"/>
      <c r="H77" s="33"/>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101</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103 - STEZKA PRO PĚŠÍ A CYKLISTY</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 xml:space="preserve"> </v>
      </c>
      <c r="G81" s="41"/>
      <c r="H81" s="41"/>
      <c r="I81" s="141" t="s">
        <v>23</v>
      </c>
      <c r="J81" s="73" t="str">
        <f>IF(J12="","",J12)</f>
        <v>20. 2. 2020</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40.05" customHeight="1">
      <c r="A83" s="39"/>
      <c r="B83" s="40"/>
      <c r="C83" s="33" t="s">
        <v>25</v>
      </c>
      <c r="D83" s="41"/>
      <c r="E83" s="41"/>
      <c r="F83" s="28" t="str">
        <f>E15</f>
        <v>Město Klatovy</v>
      </c>
      <c r="G83" s="41"/>
      <c r="H83" s="41"/>
      <c r="I83" s="141" t="s">
        <v>31</v>
      </c>
      <c r="J83" s="37" t="str">
        <f>E21</f>
        <v>MACÁN PROJEKCE DS s.r.o.</v>
      </c>
      <c r="K83" s="41"/>
      <c r="L83" s="138"/>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141" t="s">
        <v>34</v>
      </c>
      <c r="J84" s="37" t="str">
        <f>E24</f>
        <v>Ing. Tomáš Macán</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114</v>
      </c>
      <c r="D86" s="194" t="s">
        <v>57</v>
      </c>
      <c r="E86" s="194" t="s">
        <v>53</v>
      </c>
      <c r="F86" s="194" t="s">
        <v>54</v>
      </c>
      <c r="G86" s="194" t="s">
        <v>115</v>
      </c>
      <c r="H86" s="194" t="s">
        <v>116</v>
      </c>
      <c r="I86" s="195" t="s">
        <v>117</v>
      </c>
      <c r="J86" s="194" t="s">
        <v>105</v>
      </c>
      <c r="K86" s="196" t="s">
        <v>118</v>
      </c>
      <c r="L86" s="197"/>
      <c r="M86" s="93" t="s">
        <v>19</v>
      </c>
      <c r="N86" s="94" t="s">
        <v>42</v>
      </c>
      <c r="O86" s="94" t="s">
        <v>119</v>
      </c>
      <c r="P86" s="94" t="s">
        <v>120</v>
      </c>
      <c r="Q86" s="94" t="s">
        <v>121</v>
      </c>
      <c r="R86" s="94" t="s">
        <v>122</v>
      </c>
      <c r="S86" s="94" t="s">
        <v>123</v>
      </c>
      <c r="T86" s="95" t="s">
        <v>124</v>
      </c>
      <c r="U86" s="191"/>
      <c r="V86" s="191"/>
      <c r="W86" s="191"/>
      <c r="X86" s="191"/>
      <c r="Y86" s="191"/>
      <c r="Z86" s="191"/>
      <c r="AA86" s="191"/>
      <c r="AB86" s="191"/>
      <c r="AC86" s="191"/>
      <c r="AD86" s="191"/>
      <c r="AE86" s="191"/>
    </row>
    <row r="87" spans="1:63" s="2" customFormat="1" ht="22.8" customHeight="1">
      <c r="A87" s="39"/>
      <c r="B87" s="40"/>
      <c r="C87" s="100" t="s">
        <v>125</v>
      </c>
      <c r="D87" s="41"/>
      <c r="E87" s="41"/>
      <c r="F87" s="41"/>
      <c r="G87" s="41"/>
      <c r="H87" s="41"/>
      <c r="I87" s="137"/>
      <c r="J87" s="198">
        <f>BK87</f>
        <v>0</v>
      </c>
      <c r="K87" s="41"/>
      <c r="L87" s="45"/>
      <c r="M87" s="96"/>
      <c r="N87" s="199"/>
      <c r="O87" s="97"/>
      <c r="P87" s="200">
        <f>P88</f>
        <v>0</v>
      </c>
      <c r="Q87" s="97"/>
      <c r="R87" s="200">
        <f>R88</f>
        <v>471.59159000000005</v>
      </c>
      <c r="S87" s="97"/>
      <c r="T87" s="201">
        <f>T88</f>
        <v>0</v>
      </c>
      <c r="U87" s="39"/>
      <c r="V87" s="39"/>
      <c r="W87" s="39"/>
      <c r="X87" s="39"/>
      <c r="Y87" s="39"/>
      <c r="Z87" s="39"/>
      <c r="AA87" s="39"/>
      <c r="AB87" s="39"/>
      <c r="AC87" s="39"/>
      <c r="AD87" s="39"/>
      <c r="AE87" s="39"/>
      <c r="AT87" s="18" t="s">
        <v>71</v>
      </c>
      <c r="AU87" s="18" t="s">
        <v>106</v>
      </c>
      <c r="BK87" s="202">
        <f>BK88</f>
        <v>0</v>
      </c>
    </row>
    <row r="88" spans="1:63" s="12" customFormat="1" ht="25.9" customHeight="1">
      <c r="A88" s="12"/>
      <c r="B88" s="203"/>
      <c r="C88" s="204"/>
      <c r="D88" s="205" t="s">
        <v>71</v>
      </c>
      <c r="E88" s="206" t="s">
        <v>126</v>
      </c>
      <c r="F88" s="206" t="s">
        <v>127</v>
      </c>
      <c r="G88" s="204"/>
      <c r="H88" s="204"/>
      <c r="I88" s="207"/>
      <c r="J88" s="208">
        <f>BK88</f>
        <v>0</v>
      </c>
      <c r="K88" s="204"/>
      <c r="L88" s="209"/>
      <c r="M88" s="210"/>
      <c r="N88" s="211"/>
      <c r="O88" s="211"/>
      <c r="P88" s="212">
        <f>P89+P118+P121+P125+P136+P139+P159</f>
        <v>0</v>
      </c>
      <c r="Q88" s="211"/>
      <c r="R88" s="212">
        <f>R89+R118+R121+R125+R136+R139+R159</f>
        <v>471.59159000000005</v>
      </c>
      <c r="S88" s="211"/>
      <c r="T88" s="213">
        <f>T89+T118+T121+T125+T136+T139+T159</f>
        <v>0</v>
      </c>
      <c r="U88" s="12"/>
      <c r="V88" s="12"/>
      <c r="W88" s="12"/>
      <c r="X88" s="12"/>
      <c r="Y88" s="12"/>
      <c r="Z88" s="12"/>
      <c r="AA88" s="12"/>
      <c r="AB88" s="12"/>
      <c r="AC88" s="12"/>
      <c r="AD88" s="12"/>
      <c r="AE88" s="12"/>
      <c r="AR88" s="214" t="s">
        <v>80</v>
      </c>
      <c r="AT88" s="215" t="s">
        <v>71</v>
      </c>
      <c r="AU88" s="215" t="s">
        <v>72</v>
      </c>
      <c r="AY88" s="214" t="s">
        <v>128</v>
      </c>
      <c r="BK88" s="216">
        <f>BK89+BK118+BK121+BK125+BK136+BK139+BK159</f>
        <v>0</v>
      </c>
    </row>
    <row r="89" spans="1:63" s="12" customFormat="1" ht="22.8" customHeight="1">
      <c r="A89" s="12"/>
      <c r="B89" s="203"/>
      <c r="C89" s="204"/>
      <c r="D89" s="205" t="s">
        <v>71</v>
      </c>
      <c r="E89" s="217" t="s">
        <v>80</v>
      </c>
      <c r="F89" s="217" t="s">
        <v>129</v>
      </c>
      <c r="G89" s="204"/>
      <c r="H89" s="204"/>
      <c r="I89" s="207"/>
      <c r="J89" s="218">
        <f>BK89</f>
        <v>0</v>
      </c>
      <c r="K89" s="204"/>
      <c r="L89" s="209"/>
      <c r="M89" s="210"/>
      <c r="N89" s="211"/>
      <c r="O89" s="211"/>
      <c r="P89" s="212">
        <f>SUM(P90:P117)</f>
        <v>0</v>
      </c>
      <c r="Q89" s="211"/>
      <c r="R89" s="212">
        <f>SUM(R90:R117)</f>
        <v>149.06155</v>
      </c>
      <c r="S89" s="211"/>
      <c r="T89" s="213">
        <f>SUM(T90:T117)</f>
        <v>0</v>
      </c>
      <c r="U89" s="12"/>
      <c r="V89" s="12"/>
      <c r="W89" s="12"/>
      <c r="X89" s="12"/>
      <c r="Y89" s="12"/>
      <c r="Z89" s="12"/>
      <c r="AA89" s="12"/>
      <c r="AB89" s="12"/>
      <c r="AC89" s="12"/>
      <c r="AD89" s="12"/>
      <c r="AE89" s="12"/>
      <c r="AR89" s="214" t="s">
        <v>80</v>
      </c>
      <c r="AT89" s="215" t="s">
        <v>71</v>
      </c>
      <c r="AU89" s="215" t="s">
        <v>80</v>
      </c>
      <c r="AY89" s="214" t="s">
        <v>128</v>
      </c>
      <c r="BK89" s="216">
        <f>SUM(BK90:BK117)</f>
        <v>0</v>
      </c>
    </row>
    <row r="90" spans="1:65" s="2" customFormat="1" ht="21.75" customHeight="1">
      <c r="A90" s="39"/>
      <c r="B90" s="40"/>
      <c r="C90" s="219" t="s">
        <v>359</v>
      </c>
      <c r="D90" s="219" t="s">
        <v>131</v>
      </c>
      <c r="E90" s="220" t="s">
        <v>480</v>
      </c>
      <c r="F90" s="221" t="s">
        <v>481</v>
      </c>
      <c r="G90" s="222" t="s">
        <v>149</v>
      </c>
      <c r="H90" s="223">
        <v>1355</v>
      </c>
      <c r="I90" s="224"/>
      <c r="J90" s="225">
        <f>ROUND(I90*H90,2)</f>
        <v>0</v>
      </c>
      <c r="K90" s="221" t="s">
        <v>135</v>
      </c>
      <c r="L90" s="45"/>
      <c r="M90" s="226" t="s">
        <v>19</v>
      </c>
      <c r="N90" s="227" t="s">
        <v>43</v>
      </c>
      <c r="O90" s="85"/>
      <c r="P90" s="228">
        <f>O90*H90</f>
        <v>0</v>
      </c>
      <c r="Q90" s="228">
        <v>0</v>
      </c>
      <c r="R90" s="228">
        <f>Q90*H90</f>
        <v>0</v>
      </c>
      <c r="S90" s="228">
        <v>0</v>
      </c>
      <c r="T90" s="229">
        <f>S90*H90</f>
        <v>0</v>
      </c>
      <c r="U90" s="39"/>
      <c r="V90" s="39"/>
      <c r="W90" s="39"/>
      <c r="X90" s="39"/>
      <c r="Y90" s="39"/>
      <c r="Z90" s="39"/>
      <c r="AA90" s="39"/>
      <c r="AB90" s="39"/>
      <c r="AC90" s="39"/>
      <c r="AD90" s="39"/>
      <c r="AE90" s="39"/>
      <c r="AR90" s="230" t="s">
        <v>136</v>
      </c>
      <c r="AT90" s="230" t="s">
        <v>131</v>
      </c>
      <c r="AU90" s="230" t="s">
        <v>82</v>
      </c>
      <c r="AY90" s="18" t="s">
        <v>128</v>
      </c>
      <c r="BE90" s="231">
        <f>IF(N90="základní",J90,0)</f>
        <v>0</v>
      </c>
      <c r="BF90" s="231">
        <f>IF(N90="snížená",J90,0)</f>
        <v>0</v>
      </c>
      <c r="BG90" s="231">
        <f>IF(N90="zákl. přenesená",J90,0)</f>
        <v>0</v>
      </c>
      <c r="BH90" s="231">
        <f>IF(N90="sníž. přenesená",J90,0)</f>
        <v>0</v>
      </c>
      <c r="BI90" s="231">
        <f>IF(N90="nulová",J90,0)</f>
        <v>0</v>
      </c>
      <c r="BJ90" s="18" t="s">
        <v>80</v>
      </c>
      <c r="BK90" s="231">
        <f>ROUND(I90*H90,2)</f>
        <v>0</v>
      </c>
      <c r="BL90" s="18" t="s">
        <v>136</v>
      </c>
      <c r="BM90" s="230" t="s">
        <v>482</v>
      </c>
    </row>
    <row r="91" spans="1:47" s="2" customFormat="1" ht="12">
      <c r="A91" s="39"/>
      <c r="B91" s="40"/>
      <c r="C91" s="41"/>
      <c r="D91" s="232" t="s">
        <v>138</v>
      </c>
      <c r="E91" s="41"/>
      <c r="F91" s="233" t="s">
        <v>483</v>
      </c>
      <c r="G91" s="41"/>
      <c r="H91" s="41"/>
      <c r="I91" s="137"/>
      <c r="J91" s="41"/>
      <c r="K91" s="41"/>
      <c r="L91" s="45"/>
      <c r="M91" s="234"/>
      <c r="N91" s="235"/>
      <c r="O91" s="85"/>
      <c r="P91" s="85"/>
      <c r="Q91" s="85"/>
      <c r="R91" s="85"/>
      <c r="S91" s="85"/>
      <c r="T91" s="86"/>
      <c r="U91" s="39"/>
      <c r="V91" s="39"/>
      <c r="W91" s="39"/>
      <c r="X91" s="39"/>
      <c r="Y91" s="39"/>
      <c r="Z91" s="39"/>
      <c r="AA91" s="39"/>
      <c r="AB91" s="39"/>
      <c r="AC91" s="39"/>
      <c r="AD91" s="39"/>
      <c r="AE91" s="39"/>
      <c r="AT91" s="18" t="s">
        <v>138</v>
      </c>
      <c r="AU91" s="18" t="s">
        <v>82</v>
      </c>
    </row>
    <row r="92" spans="1:47" s="2" customFormat="1" ht="12">
      <c r="A92" s="39"/>
      <c r="B92" s="40"/>
      <c r="C92" s="41"/>
      <c r="D92" s="232" t="s">
        <v>191</v>
      </c>
      <c r="E92" s="41"/>
      <c r="F92" s="233" t="s">
        <v>484</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191</v>
      </c>
      <c r="AU92" s="18" t="s">
        <v>82</v>
      </c>
    </row>
    <row r="93" spans="1:51" s="13" customFormat="1" ht="12">
      <c r="A93" s="13"/>
      <c r="B93" s="236"/>
      <c r="C93" s="237"/>
      <c r="D93" s="232" t="s">
        <v>152</v>
      </c>
      <c r="E93" s="238" t="s">
        <v>19</v>
      </c>
      <c r="F93" s="239" t="s">
        <v>485</v>
      </c>
      <c r="G93" s="237"/>
      <c r="H93" s="240">
        <v>1355</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152</v>
      </c>
      <c r="AU93" s="246" t="s">
        <v>82</v>
      </c>
      <c r="AV93" s="13" t="s">
        <v>82</v>
      </c>
      <c r="AW93" s="13" t="s">
        <v>33</v>
      </c>
      <c r="AX93" s="13" t="s">
        <v>80</v>
      </c>
      <c r="AY93" s="246" t="s">
        <v>128</v>
      </c>
    </row>
    <row r="94" spans="1:65" s="2" customFormat="1" ht="16.5" customHeight="1">
      <c r="A94" s="39"/>
      <c r="B94" s="40"/>
      <c r="C94" s="247" t="s">
        <v>364</v>
      </c>
      <c r="D94" s="247" t="s">
        <v>175</v>
      </c>
      <c r="E94" s="248" t="s">
        <v>486</v>
      </c>
      <c r="F94" s="249" t="s">
        <v>487</v>
      </c>
      <c r="G94" s="250" t="s">
        <v>235</v>
      </c>
      <c r="H94" s="251">
        <v>67.75</v>
      </c>
      <c r="I94" s="252"/>
      <c r="J94" s="253">
        <f>ROUND(I94*H94,2)</f>
        <v>0</v>
      </c>
      <c r="K94" s="249" t="s">
        <v>135</v>
      </c>
      <c r="L94" s="254"/>
      <c r="M94" s="255" t="s">
        <v>19</v>
      </c>
      <c r="N94" s="256" t="s">
        <v>43</v>
      </c>
      <c r="O94" s="85"/>
      <c r="P94" s="228">
        <f>O94*H94</f>
        <v>0</v>
      </c>
      <c r="Q94" s="228">
        <v>1</v>
      </c>
      <c r="R94" s="228">
        <f>Q94*H94</f>
        <v>67.75</v>
      </c>
      <c r="S94" s="228">
        <v>0</v>
      </c>
      <c r="T94" s="229">
        <f>S94*H94</f>
        <v>0</v>
      </c>
      <c r="U94" s="39"/>
      <c r="V94" s="39"/>
      <c r="W94" s="39"/>
      <c r="X94" s="39"/>
      <c r="Y94" s="39"/>
      <c r="Z94" s="39"/>
      <c r="AA94" s="39"/>
      <c r="AB94" s="39"/>
      <c r="AC94" s="39"/>
      <c r="AD94" s="39"/>
      <c r="AE94" s="39"/>
      <c r="AR94" s="230" t="s">
        <v>179</v>
      </c>
      <c r="AT94" s="230" t="s">
        <v>175</v>
      </c>
      <c r="AU94" s="230" t="s">
        <v>82</v>
      </c>
      <c r="AY94" s="18" t="s">
        <v>128</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136</v>
      </c>
      <c r="BM94" s="230" t="s">
        <v>488</v>
      </c>
    </row>
    <row r="95" spans="1:47" s="2" customFormat="1" ht="12">
      <c r="A95" s="39"/>
      <c r="B95" s="40"/>
      <c r="C95" s="41"/>
      <c r="D95" s="232" t="s">
        <v>191</v>
      </c>
      <c r="E95" s="41"/>
      <c r="F95" s="233" t="s">
        <v>489</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191</v>
      </c>
      <c r="AU95" s="18" t="s">
        <v>82</v>
      </c>
    </row>
    <row r="96" spans="1:51" s="13" customFormat="1" ht="12">
      <c r="A96" s="13"/>
      <c r="B96" s="236"/>
      <c r="C96" s="237"/>
      <c r="D96" s="232" t="s">
        <v>152</v>
      </c>
      <c r="E96" s="238" t="s">
        <v>19</v>
      </c>
      <c r="F96" s="239" t="s">
        <v>490</v>
      </c>
      <c r="G96" s="237"/>
      <c r="H96" s="240">
        <v>67.75</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152</v>
      </c>
      <c r="AU96" s="246" t="s">
        <v>82</v>
      </c>
      <c r="AV96" s="13" t="s">
        <v>82</v>
      </c>
      <c r="AW96" s="13" t="s">
        <v>33</v>
      </c>
      <c r="AX96" s="13" t="s">
        <v>80</v>
      </c>
      <c r="AY96" s="246" t="s">
        <v>128</v>
      </c>
    </row>
    <row r="97" spans="1:65" s="2" customFormat="1" ht="16.5" customHeight="1">
      <c r="A97" s="39"/>
      <c r="B97" s="40"/>
      <c r="C97" s="247" t="s">
        <v>368</v>
      </c>
      <c r="D97" s="247" t="s">
        <v>175</v>
      </c>
      <c r="E97" s="248" t="s">
        <v>491</v>
      </c>
      <c r="F97" s="249" t="s">
        <v>492</v>
      </c>
      <c r="G97" s="250" t="s">
        <v>235</v>
      </c>
      <c r="H97" s="251">
        <v>81.3</v>
      </c>
      <c r="I97" s="252"/>
      <c r="J97" s="253">
        <f>ROUND(I97*H97,2)</f>
        <v>0</v>
      </c>
      <c r="K97" s="249" t="s">
        <v>135</v>
      </c>
      <c r="L97" s="254"/>
      <c r="M97" s="255" t="s">
        <v>19</v>
      </c>
      <c r="N97" s="256" t="s">
        <v>43</v>
      </c>
      <c r="O97" s="85"/>
      <c r="P97" s="228">
        <f>O97*H97</f>
        <v>0</v>
      </c>
      <c r="Q97" s="228">
        <v>1</v>
      </c>
      <c r="R97" s="228">
        <f>Q97*H97</f>
        <v>81.3</v>
      </c>
      <c r="S97" s="228">
        <v>0</v>
      </c>
      <c r="T97" s="229">
        <f>S97*H97</f>
        <v>0</v>
      </c>
      <c r="U97" s="39"/>
      <c r="V97" s="39"/>
      <c r="W97" s="39"/>
      <c r="X97" s="39"/>
      <c r="Y97" s="39"/>
      <c r="Z97" s="39"/>
      <c r="AA97" s="39"/>
      <c r="AB97" s="39"/>
      <c r="AC97" s="39"/>
      <c r="AD97" s="39"/>
      <c r="AE97" s="39"/>
      <c r="AR97" s="230" t="s">
        <v>179</v>
      </c>
      <c r="AT97" s="230" t="s">
        <v>175</v>
      </c>
      <c r="AU97" s="230" t="s">
        <v>82</v>
      </c>
      <c r="AY97" s="18" t="s">
        <v>128</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136</v>
      </c>
      <c r="BM97" s="230" t="s">
        <v>493</v>
      </c>
    </row>
    <row r="98" spans="1:47" s="2" customFormat="1" ht="12">
      <c r="A98" s="39"/>
      <c r="B98" s="40"/>
      <c r="C98" s="41"/>
      <c r="D98" s="232" t="s">
        <v>191</v>
      </c>
      <c r="E98" s="41"/>
      <c r="F98" s="233" t="s">
        <v>494</v>
      </c>
      <c r="G98" s="41"/>
      <c r="H98" s="41"/>
      <c r="I98" s="137"/>
      <c r="J98" s="41"/>
      <c r="K98" s="41"/>
      <c r="L98" s="45"/>
      <c r="M98" s="234"/>
      <c r="N98" s="235"/>
      <c r="O98" s="85"/>
      <c r="P98" s="85"/>
      <c r="Q98" s="85"/>
      <c r="R98" s="85"/>
      <c r="S98" s="85"/>
      <c r="T98" s="86"/>
      <c r="U98" s="39"/>
      <c r="V98" s="39"/>
      <c r="W98" s="39"/>
      <c r="X98" s="39"/>
      <c r="Y98" s="39"/>
      <c r="Z98" s="39"/>
      <c r="AA98" s="39"/>
      <c r="AB98" s="39"/>
      <c r="AC98" s="39"/>
      <c r="AD98" s="39"/>
      <c r="AE98" s="39"/>
      <c r="AT98" s="18" t="s">
        <v>191</v>
      </c>
      <c r="AU98" s="18" t="s">
        <v>82</v>
      </c>
    </row>
    <row r="99" spans="1:51" s="13" customFormat="1" ht="12">
      <c r="A99" s="13"/>
      <c r="B99" s="236"/>
      <c r="C99" s="237"/>
      <c r="D99" s="232" t="s">
        <v>152</v>
      </c>
      <c r="E99" s="238" t="s">
        <v>19</v>
      </c>
      <c r="F99" s="239" t="s">
        <v>495</v>
      </c>
      <c r="G99" s="237"/>
      <c r="H99" s="240">
        <v>81.3</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152</v>
      </c>
      <c r="AU99" s="246" t="s">
        <v>82</v>
      </c>
      <c r="AV99" s="13" t="s">
        <v>82</v>
      </c>
      <c r="AW99" s="13" t="s">
        <v>33</v>
      </c>
      <c r="AX99" s="13" t="s">
        <v>80</v>
      </c>
      <c r="AY99" s="246" t="s">
        <v>128</v>
      </c>
    </row>
    <row r="100" spans="1:65" s="2" customFormat="1" ht="16.5" customHeight="1">
      <c r="A100" s="39"/>
      <c r="B100" s="40"/>
      <c r="C100" s="219" t="s">
        <v>174</v>
      </c>
      <c r="D100" s="219" t="s">
        <v>131</v>
      </c>
      <c r="E100" s="220" t="s">
        <v>496</v>
      </c>
      <c r="F100" s="221" t="s">
        <v>497</v>
      </c>
      <c r="G100" s="222" t="s">
        <v>134</v>
      </c>
      <c r="H100" s="223">
        <v>4075</v>
      </c>
      <c r="I100" s="224"/>
      <c r="J100" s="225">
        <f>ROUND(I100*H100,2)</f>
        <v>0</v>
      </c>
      <c r="K100" s="221" t="s">
        <v>135</v>
      </c>
      <c r="L100" s="45"/>
      <c r="M100" s="226" t="s">
        <v>19</v>
      </c>
      <c r="N100" s="227" t="s">
        <v>43</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136</v>
      </c>
      <c r="AT100" s="230" t="s">
        <v>131</v>
      </c>
      <c r="AU100" s="230" t="s">
        <v>82</v>
      </c>
      <c r="AY100" s="18" t="s">
        <v>128</v>
      </c>
      <c r="BE100" s="231">
        <f>IF(N100="základní",J100,0)</f>
        <v>0</v>
      </c>
      <c r="BF100" s="231">
        <f>IF(N100="snížená",J100,0)</f>
        <v>0</v>
      </c>
      <c r="BG100" s="231">
        <f>IF(N100="zákl. přenesená",J100,0)</f>
        <v>0</v>
      </c>
      <c r="BH100" s="231">
        <f>IF(N100="sníž. přenesená",J100,0)</f>
        <v>0</v>
      </c>
      <c r="BI100" s="231">
        <f>IF(N100="nulová",J100,0)</f>
        <v>0</v>
      </c>
      <c r="BJ100" s="18" t="s">
        <v>80</v>
      </c>
      <c r="BK100" s="231">
        <f>ROUND(I100*H100,2)</f>
        <v>0</v>
      </c>
      <c r="BL100" s="18" t="s">
        <v>136</v>
      </c>
      <c r="BM100" s="230" t="s">
        <v>498</v>
      </c>
    </row>
    <row r="101" spans="1:47" s="2" customFormat="1" ht="12">
      <c r="A101" s="39"/>
      <c r="B101" s="40"/>
      <c r="C101" s="41"/>
      <c r="D101" s="232" t="s">
        <v>138</v>
      </c>
      <c r="E101" s="41"/>
      <c r="F101" s="233" t="s">
        <v>499</v>
      </c>
      <c r="G101" s="41"/>
      <c r="H101" s="41"/>
      <c r="I101" s="137"/>
      <c r="J101" s="41"/>
      <c r="K101" s="41"/>
      <c r="L101" s="45"/>
      <c r="M101" s="234"/>
      <c r="N101" s="235"/>
      <c r="O101" s="85"/>
      <c r="P101" s="85"/>
      <c r="Q101" s="85"/>
      <c r="R101" s="85"/>
      <c r="S101" s="85"/>
      <c r="T101" s="86"/>
      <c r="U101" s="39"/>
      <c r="V101" s="39"/>
      <c r="W101" s="39"/>
      <c r="X101" s="39"/>
      <c r="Y101" s="39"/>
      <c r="Z101" s="39"/>
      <c r="AA101" s="39"/>
      <c r="AB101" s="39"/>
      <c r="AC101" s="39"/>
      <c r="AD101" s="39"/>
      <c r="AE101" s="39"/>
      <c r="AT101" s="18" t="s">
        <v>138</v>
      </c>
      <c r="AU101" s="18" t="s">
        <v>82</v>
      </c>
    </row>
    <row r="102" spans="1:47" s="2" customFormat="1" ht="12">
      <c r="A102" s="39"/>
      <c r="B102" s="40"/>
      <c r="C102" s="41"/>
      <c r="D102" s="232" t="s">
        <v>191</v>
      </c>
      <c r="E102" s="41"/>
      <c r="F102" s="233" t="s">
        <v>500</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191</v>
      </c>
      <c r="AU102" s="18" t="s">
        <v>82</v>
      </c>
    </row>
    <row r="103" spans="1:51" s="13" customFormat="1" ht="12">
      <c r="A103" s="13"/>
      <c r="B103" s="236"/>
      <c r="C103" s="237"/>
      <c r="D103" s="232" t="s">
        <v>152</v>
      </c>
      <c r="E103" s="238" t="s">
        <v>19</v>
      </c>
      <c r="F103" s="239" t="s">
        <v>501</v>
      </c>
      <c r="G103" s="237"/>
      <c r="H103" s="240">
        <v>4075</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152</v>
      </c>
      <c r="AU103" s="246" t="s">
        <v>82</v>
      </c>
      <c r="AV103" s="13" t="s">
        <v>82</v>
      </c>
      <c r="AW103" s="13" t="s">
        <v>33</v>
      </c>
      <c r="AX103" s="13" t="s">
        <v>80</v>
      </c>
      <c r="AY103" s="246" t="s">
        <v>128</v>
      </c>
    </row>
    <row r="104" spans="1:65" s="2" customFormat="1" ht="16.5" customHeight="1">
      <c r="A104" s="39"/>
      <c r="B104" s="40"/>
      <c r="C104" s="219" t="s">
        <v>8</v>
      </c>
      <c r="D104" s="219" t="s">
        <v>131</v>
      </c>
      <c r="E104" s="220" t="s">
        <v>502</v>
      </c>
      <c r="F104" s="221" t="s">
        <v>503</v>
      </c>
      <c r="G104" s="222" t="s">
        <v>149</v>
      </c>
      <c r="H104" s="223">
        <v>52.2</v>
      </c>
      <c r="I104" s="224"/>
      <c r="J104" s="225">
        <f>ROUND(I104*H104,2)</f>
        <v>0</v>
      </c>
      <c r="K104" s="221" t="s">
        <v>135</v>
      </c>
      <c r="L104" s="45"/>
      <c r="M104" s="226" t="s">
        <v>19</v>
      </c>
      <c r="N104" s="227" t="s">
        <v>43</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136</v>
      </c>
      <c r="AT104" s="230" t="s">
        <v>131</v>
      </c>
      <c r="AU104" s="230" t="s">
        <v>82</v>
      </c>
      <c r="AY104" s="18" t="s">
        <v>128</v>
      </c>
      <c r="BE104" s="231">
        <f>IF(N104="základní",J104,0)</f>
        <v>0</v>
      </c>
      <c r="BF104" s="231">
        <f>IF(N104="snížená",J104,0)</f>
        <v>0</v>
      </c>
      <c r="BG104" s="231">
        <f>IF(N104="zákl. přenesená",J104,0)</f>
        <v>0</v>
      </c>
      <c r="BH104" s="231">
        <f>IF(N104="sníž. přenesená",J104,0)</f>
        <v>0</v>
      </c>
      <c r="BI104" s="231">
        <f>IF(N104="nulová",J104,0)</f>
        <v>0</v>
      </c>
      <c r="BJ104" s="18" t="s">
        <v>80</v>
      </c>
      <c r="BK104" s="231">
        <f>ROUND(I104*H104,2)</f>
        <v>0</v>
      </c>
      <c r="BL104" s="18" t="s">
        <v>136</v>
      </c>
      <c r="BM104" s="230" t="s">
        <v>504</v>
      </c>
    </row>
    <row r="105" spans="1:47" s="2" customFormat="1" ht="12">
      <c r="A105" s="39"/>
      <c r="B105" s="40"/>
      <c r="C105" s="41"/>
      <c r="D105" s="232" t="s">
        <v>138</v>
      </c>
      <c r="E105" s="41"/>
      <c r="F105" s="233" t="s">
        <v>151</v>
      </c>
      <c r="G105" s="41"/>
      <c r="H105" s="41"/>
      <c r="I105" s="137"/>
      <c r="J105" s="41"/>
      <c r="K105" s="41"/>
      <c r="L105" s="45"/>
      <c r="M105" s="234"/>
      <c r="N105" s="235"/>
      <c r="O105" s="85"/>
      <c r="P105" s="85"/>
      <c r="Q105" s="85"/>
      <c r="R105" s="85"/>
      <c r="S105" s="85"/>
      <c r="T105" s="86"/>
      <c r="U105" s="39"/>
      <c r="V105" s="39"/>
      <c r="W105" s="39"/>
      <c r="X105" s="39"/>
      <c r="Y105" s="39"/>
      <c r="Z105" s="39"/>
      <c r="AA105" s="39"/>
      <c r="AB105" s="39"/>
      <c r="AC105" s="39"/>
      <c r="AD105" s="39"/>
      <c r="AE105" s="39"/>
      <c r="AT105" s="18" t="s">
        <v>138</v>
      </c>
      <c r="AU105" s="18" t="s">
        <v>82</v>
      </c>
    </row>
    <row r="106" spans="1:51" s="13" customFormat="1" ht="12">
      <c r="A106" s="13"/>
      <c r="B106" s="236"/>
      <c r="C106" s="237"/>
      <c r="D106" s="232" t="s">
        <v>152</v>
      </c>
      <c r="E106" s="238" t="s">
        <v>19</v>
      </c>
      <c r="F106" s="239" t="s">
        <v>505</v>
      </c>
      <c r="G106" s="237"/>
      <c r="H106" s="240">
        <v>52.2</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152</v>
      </c>
      <c r="AU106" s="246" t="s">
        <v>82</v>
      </c>
      <c r="AV106" s="13" t="s">
        <v>82</v>
      </c>
      <c r="AW106" s="13" t="s">
        <v>33</v>
      </c>
      <c r="AX106" s="13" t="s">
        <v>80</v>
      </c>
      <c r="AY106" s="246" t="s">
        <v>128</v>
      </c>
    </row>
    <row r="107" spans="1:65" s="2" customFormat="1" ht="21.75" customHeight="1">
      <c r="A107" s="39"/>
      <c r="B107" s="40"/>
      <c r="C107" s="219" t="s">
        <v>372</v>
      </c>
      <c r="D107" s="219" t="s">
        <v>131</v>
      </c>
      <c r="E107" s="220" t="s">
        <v>506</v>
      </c>
      <c r="F107" s="221" t="s">
        <v>507</v>
      </c>
      <c r="G107" s="222" t="s">
        <v>149</v>
      </c>
      <c r="H107" s="223">
        <v>815</v>
      </c>
      <c r="I107" s="224"/>
      <c r="J107" s="225">
        <f>ROUND(I107*H107,2)</f>
        <v>0</v>
      </c>
      <c r="K107" s="221" t="s">
        <v>135</v>
      </c>
      <c r="L107" s="45"/>
      <c r="M107" s="226" t="s">
        <v>19</v>
      </c>
      <c r="N107" s="227" t="s">
        <v>43</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136</v>
      </c>
      <c r="AT107" s="230" t="s">
        <v>131</v>
      </c>
      <c r="AU107" s="230" t="s">
        <v>82</v>
      </c>
      <c r="AY107" s="18" t="s">
        <v>128</v>
      </c>
      <c r="BE107" s="231">
        <f>IF(N107="základní",J107,0)</f>
        <v>0</v>
      </c>
      <c r="BF107" s="231">
        <f>IF(N107="snížená",J107,0)</f>
        <v>0</v>
      </c>
      <c r="BG107" s="231">
        <f>IF(N107="zákl. přenesená",J107,0)</f>
        <v>0</v>
      </c>
      <c r="BH107" s="231">
        <f>IF(N107="sníž. přenesená",J107,0)</f>
        <v>0</v>
      </c>
      <c r="BI107" s="231">
        <f>IF(N107="nulová",J107,0)</f>
        <v>0</v>
      </c>
      <c r="BJ107" s="18" t="s">
        <v>80</v>
      </c>
      <c r="BK107" s="231">
        <f>ROUND(I107*H107,2)</f>
        <v>0</v>
      </c>
      <c r="BL107" s="18" t="s">
        <v>136</v>
      </c>
      <c r="BM107" s="230" t="s">
        <v>508</v>
      </c>
    </row>
    <row r="108" spans="1:47" s="2" customFormat="1" ht="12">
      <c r="A108" s="39"/>
      <c r="B108" s="40"/>
      <c r="C108" s="41"/>
      <c r="D108" s="232" t="s">
        <v>138</v>
      </c>
      <c r="E108" s="41"/>
      <c r="F108" s="233" t="s">
        <v>509</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138</v>
      </c>
      <c r="AU108" s="18" t="s">
        <v>82</v>
      </c>
    </row>
    <row r="109" spans="1:65" s="2" customFormat="1" ht="33" customHeight="1">
      <c r="A109" s="39"/>
      <c r="B109" s="40"/>
      <c r="C109" s="219" t="s">
        <v>341</v>
      </c>
      <c r="D109" s="219" t="s">
        <v>131</v>
      </c>
      <c r="E109" s="220" t="s">
        <v>161</v>
      </c>
      <c r="F109" s="221" t="s">
        <v>162</v>
      </c>
      <c r="G109" s="222" t="s">
        <v>149</v>
      </c>
      <c r="H109" s="223">
        <v>52.2</v>
      </c>
      <c r="I109" s="224"/>
      <c r="J109" s="225">
        <f>ROUND(I109*H109,2)</f>
        <v>0</v>
      </c>
      <c r="K109" s="221" t="s">
        <v>19</v>
      </c>
      <c r="L109" s="45"/>
      <c r="M109" s="226" t="s">
        <v>19</v>
      </c>
      <c r="N109" s="227" t="s">
        <v>43</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136</v>
      </c>
      <c r="AT109" s="230" t="s">
        <v>131</v>
      </c>
      <c r="AU109" s="230" t="s">
        <v>82</v>
      </c>
      <c r="AY109" s="18" t="s">
        <v>128</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136</v>
      </c>
      <c r="BM109" s="230" t="s">
        <v>510</v>
      </c>
    </row>
    <row r="110" spans="1:65" s="2" customFormat="1" ht="16.5" customHeight="1">
      <c r="A110" s="39"/>
      <c r="B110" s="40"/>
      <c r="C110" s="219" t="s">
        <v>414</v>
      </c>
      <c r="D110" s="219" t="s">
        <v>131</v>
      </c>
      <c r="E110" s="220" t="s">
        <v>165</v>
      </c>
      <c r="F110" s="221" t="s">
        <v>166</v>
      </c>
      <c r="G110" s="222" t="s">
        <v>134</v>
      </c>
      <c r="H110" s="223">
        <v>2710</v>
      </c>
      <c r="I110" s="224"/>
      <c r="J110" s="225">
        <f>ROUND(I110*H110,2)</f>
        <v>0</v>
      </c>
      <c r="K110" s="221" t="s">
        <v>135</v>
      </c>
      <c r="L110" s="45"/>
      <c r="M110" s="226" t="s">
        <v>19</v>
      </c>
      <c r="N110" s="227" t="s">
        <v>43</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136</v>
      </c>
      <c r="AT110" s="230" t="s">
        <v>131</v>
      </c>
      <c r="AU110" s="230" t="s">
        <v>82</v>
      </c>
      <c r="AY110" s="18" t="s">
        <v>128</v>
      </c>
      <c r="BE110" s="231">
        <f>IF(N110="základní",J110,0)</f>
        <v>0</v>
      </c>
      <c r="BF110" s="231">
        <f>IF(N110="snížená",J110,0)</f>
        <v>0</v>
      </c>
      <c r="BG110" s="231">
        <f>IF(N110="zákl. přenesená",J110,0)</f>
        <v>0</v>
      </c>
      <c r="BH110" s="231">
        <f>IF(N110="sníž. přenesená",J110,0)</f>
        <v>0</v>
      </c>
      <c r="BI110" s="231">
        <f>IF(N110="nulová",J110,0)</f>
        <v>0</v>
      </c>
      <c r="BJ110" s="18" t="s">
        <v>80</v>
      </c>
      <c r="BK110" s="231">
        <f>ROUND(I110*H110,2)</f>
        <v>0</v>
      </c>
      <c r="BL110" s="18" t="s">
        <v>136</v>
      </c>
      <c r="BM110" s="230" t="s">
        <v>511</v>
      </c>
    </row>
    <row r="111" spans="1:47" s="2" customFormat="1" ht="12">
      <c r="A111" s="39"/>
      <c r="B111" s="40"/>
      <c r="C111" s="41"/>
      <c r="D111" s="232" t="s">
        <v>138</v>
      </c>
      <c r="E111" s="41"/>
      <c r="F111" s="233" t="s">
        <v>168</v>
      </c>
      <c r="G111" s="41"/>
      <c r="H111" s="41"/>
      <c r="I111" s="137"/>
      <c r="J111" s="41"/>
      <c r="K111" s="41"/>
      <c r="L111" s="45"/>
      <c r="M111" s="234"/>
      <c r="N111" s="235"/>
      <c r="O111" s="85"/>
      <c r="P111" s="85"/>
      <c r="Q111" s="85"/>
      <c r="R111" s="85"/>
      <c r="S111" s="85"/>
      <c r="T111" s="86"/>
      <c r="U111" s="39"/>
      <c r="V111" s="39"/>
      <c r="W111" s="39"/>
      <c r="X111" s="39"/>
      <c r="Y111" s="39"/>
      <c r="Z111" s="39"/>
      <c r="AA111" s="39"/>
      <c r="AB111" s="39"/>
      <c r="AC111" s="39"/>
      <c r="AD111" s="39"/>
      <c r="AE111" s="39"/>
      <c r="AT111" s="18" t="s">
        <v>138</v>
      </c>
      <c r="AU111" s="18" t="s">
        <v>82</v>
      </c>
    </row>
    <row r="112" spans="1:51" s="13" customFormat="1" ht="12">
      <c r="A112" s="13"/>
      <c r="B112" s="236"/>
      <c r="C112" s="237"/>
      <c r="D112" s="232" t="s">
        <v>152</v>
      </c>
      <c r="E112" s="238" t="s">
        <v>19</v>
      </c>
      <c r="F112" s="239" t="s">
        <v>512</v>
      </c>
      <c r="G112" s="237"/>
      <c r="H112" s="240">
        <v>2710</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152</v>
      </c>
      <c r="AU112" s="246" t="s">
        <v>82</v>
      </c>
      <c r="AV112" s="13" t="s">
        <v>82</v>
      </c>
      <c r="AW112" s="13" t="s">
        <v>33</v>
      </c>
      <c r="AX112" s="13" t="s">
        <v>80</v>
      </c>
      <c r="AY112" s="246" t="s">
        <v>128</v>
      </c>
    </row>
    <row r="113" spans="1:65" s="2" customFormat="1" ht="21.75" customHeight="1">
      <c r="A113" s="39"/>
      <c r="B113" s="40"/>
      <c r="C113" s="219" t="s">
        <v>140</v>
      </c>
      <c r="D113" s="219" t="s">
        <v>131</v>
      </c>
      <c r="E113" s="220" t="s">
        <v>513</v>
      </c>
      <c r="F113" s="221" t="s">
        <v>514</v>
      </c>
      <c r="G113" s="222" t="s">
        <v>134</v>
      </c>
      <c r="H113" s="223">
        <v>4075</v>
      </c>
      <c r="I113" s="224"/>
      <c r="J113" s="225">
        <f>ROUND(I113*H113,2)</f>
        <v>0</v>
      </c>
      <c r="K113" s="221" t="s">
        <v>135</v>
      </c>
      <c r="L113" s="45"/>
      <c r="M113" s="226" t="s">
        <v>19</v>
      </c>
      <c r="N113" s="227" t="s">
        <v>43</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136</v>
      </c>
      <c r="AT113" s="230" t="s">
        <v>131</v>
      </c>
      <c r="AU113" s="230" t="s">
        <v>82</v>
      </c>
      <c r="AY113" s="18" t="s">
        <v>128</v>
      </c>
      <c r="BE113" s="231">
        <f>IF(N113="základní",J113,0)</f>
        <v>0</v>
      </c>
      <c r="BF113" s="231">
        <f>IF(N113="snížená",J113,0)</f>
        <v>0</v>
      </c>
      <c r="BG113" s="231">
        <f>IF(N113="zákl. přenesená",J113,0)</f>
        <v>0</v>
      </c>
      <c r="BH113" s="231">
        <f>IF(N113="sníž. přenesená",J113,0)</f>
        <v>0</v>
      </c>
      <c r="BI113" s="231">
        <f>IF(N113="nulová",J113,0)</f>
        <v>0</v>
      </c>
      <c r="BJ113" s="18" t="s">
        <v>80</v>
      </c>
      <c r="BK113" s="231">
        <f>ROUND(I113*H113,2)</f>
        <v>0</v>
      </c>
      <c r="BL113" s="18" t="s">
        <v>136</v>
      </c>
      <c r="BM113" s="230" t="s">
        <v>515</v>
      </c>
    </row>
    <row r="114" spans="1:47" s="2" customFormat="1" ht="12">
      <c r="A114" s="39"/>
      <c r="B114" s="40"/>
      <c r="C114" s="41"/>
      <c r="D114" s="232" t="s">
        <v>138</v>
      </c>
      <c r="E114" s="41"/>
      <c r="F114" s="233" t="s">
        <v>185</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138</v>
      </c>
      <c r="AU114" s="18" t="s">
        <v>82</v>
      </c>
    </row>
    <row r="115" spans="1:65" s="2" customFormat="1" ht="21.75" customHeight="1">
      <c r="A115" s="39"/>
      <c r="B115" s="40"/>
      <c r="C115" s="219" t="s">
        <v>345</v>
      </c>
      <c r="D115" s="219" t="s">
        <v>131</v>
      </c>
      <c r="E115" s="220" t="s">
        <v>170</v>
      </c>
      <c r="F115" s="221" t="s">
        <v>171</v>
      </c>
      <c r="G115" s="222" t="s">
        <v>134</v>
      </c>
      <c r="H115" s="223">
        <v>770</v>
      </c>
      <c r="I115" s="224"/>
      <c r="J115" s="225">
        <f>ROUND(I115*H115,2)</f>
        <v>0</v>
      </c>
      <c r="K115" s="221" t="s">
        <v>362</v>
      </c>
      <c r="L115" s="45"/>
      <c r="M115" s="226" t="s">
        <v>19</v>
      </c>
      <c r="N115" s="227" t="s">
        <v>43</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136</v>
      </c>
      <c r="AT115" s="230" t="s">
        <v>131</v>
      </c>
      <c r="AU115" s="230" t="s">
        <v>82</v>
      </c>
      <c r="AY115" s="18" t="s">
        <v>128</v>
      </c>
      <c r="BE115" s="231">
        <f>IF(N115="základní",J115,0)</f>
        <v>0</v>
      </c>
      <c r="BF115" s="231">
        <f>IF(N115="snížená",J115,0)</f>
        <v>0</v>
      </c>
      <c r="BG115" s="231">
        <f>IF(N115="zákl. přenesená",J115,0)</f>
        <v>0</v>
      </c>
      <c r="BH115" s="231">
        <f>IF(N115="sníž. přenesená",J115,0)</f>
        <v>0</v>
      </c>
      <c r="BI115" s="231">
        <f>IF(N115="nulová",J115,0)</f>
        <v>0</v>
      </c>
      <c r="BJ115" s="18" t="s">
        <v>80</v>
      </c>
      <c r="BK115" s="231">
        <f>ROUND(I115*H115,2)</f>
        <v>0</v>
      </c>
      <c r="BL115" s="18" t="s">
        <v>136</v>
      </c>
      <c r="BM115" s="230" t="s">
        <v>516</v>
      </c>
    </row>
    <row r="116" spans="1:65" s="2" customFormat="1" ht="16.5" customHeight="1">
      <c r="A116" s="39"/>
      <c r="B116" s="40"/>
      <c r="C116" s="247" t="s">
        <v>460</v>
      </c>
      <c r="D116" s="247" t="s">
        <v>175</v>
      </c>
      <c r="E116" s="248" t="s">
        <v>176</v>
      </c>
      <c r="F116" s="249" t="s">
        <v>177</v>
      </c>
      <c r="G116" s="250" t="s">
        <v>178</v>
      </c>
      <c r="H116" s="251">
        <v>11.55</v>
      </c>
      <c r="I116" s="252"/>
      <c r="J116" s="253">
        <f>ROUND(I116*H116,2)</f>
        <v>0</v>
      </c>
      <c r="K116" s="249" t="s">
        <v>362</v>
      </c>
      <c r="L116" s="254"/>
      <c r="M116" s="255" t="s">
        <v>19</v>
      </c>
      <c r="N116" s="256" t="s">
        <v>43</v>
      </c>
      <c r="O116" s="85"/>
      <c r="P116" s="228">
        <f>O116*H116</f>
        <v>0</v>
      </c>
      <c r="Q116" s="228">
        <v>0.001</v>
      </c>
      <c r="R116" s="228">
        <f>Q116*H116</f>
        <v>0.011550000000000001</v>
      </c>
      <c r="S116" s="228">
        <v>0</v>
      </c>
      <c r="T116" s="229">
        <f>S116*H116</f>
        <v>0</v>
      </c>
      <c r="U116" s="39"/>
      <c r="V116" s="39"/>
      <c r="W116" s="39"/>
      <c r="X116" s="39"/>
      <c r="Y116" s="39"/>
      <c r="Z116" s="39"/>
      <c r="AA116" s="39"/>
      <c r="AB116" s="39"/>
      <c r="AC116" s="39"/>
      <c r="AD116" s="39"/>
      <c r="AE116" s="39"/>
      <c r="AR116" s="230" t="s">
        <v>179</v>
      </c>
      <c r="AT116" s="230" t="s">
        <v>175</v>
      </c>
      <c r="AU116" s="230" t="s">
        <v>82</v>
      </c>
      <c r="AY116" s="18" t="s">
        <v>128</v>
      </c>
      <c r="BE116" s="231">
        <f>IF(N116="základní",J116,0)</f>
        <v>0</v>
      </c>
      <c r="BF116" s="231">
        <f>IF(N116="snížená",J116,0)</f>
        <v>0</v>
      </c>
      <c r="BG116" s="231">
        <f>IF(N116="zákl. přenesená",J116,0)</f>
        <v>0</v>
      </c>
      <c r="BH116" s="231">
        <f>IF(N116="sníž. přenesená",J116,0)</f>
        <v>0</v>
      </c>
      <c r="BI116" s="231">
        <f>IF(N116="nulová",J116,0)</f>
        <v>0</v>
      </c>
      <c r="BJ116" s="18" t="s">
        <v>80</v>
      </c>
      <c r="BK116" s="231">
        <f>ROUND(I116*H116,2)</f>
        <v>0</v>
      </c>
      <c r="BL116" s="18" t="s">
        <v>136</v>
      </c>
      <c r="BM116" s="230" t="s">
        <v>517</v>
      </c>
    </row>
    <row r="117" spans="1:51" s="13" customFormat="1" ht="12">
      <c r="A117" s="13"/>
      <c r="B117" s="236"/>
      <c r="C117" s="237"/>
      <c r="D117" s="232" t="s">
        <v>152</v>
      </c>
      <c r="E117" s="237"/>
      <c r="F117" s="239" t="s">
        <v>518</v>
      </c>
      <c r="G117" s="237"/>
      <c r="H117" s="240">
        <v>11.55</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152</v>
      </c>
      <c r="AU117" s="246" t="s">
        <v>82</v>
      </c>
      <c r="AV117" s="13" t="s">
        <v>82</v>
      </c>
      <c r="AW117" s="13" t="s">
        <v>4</v>
      </c>
      <c r="AX117" s="13" t="s">
        <v>80</v>
      </c>
      <c r="AY117" s="246" t="s">
        <v>128</v>
      </c>
    </row>
    <row r="118" spans="1:63" s="12" customFormat="1" ht="22.8" customHeight="1">
      <c r="A118" s="12"/>
      <c r="B118" s="203"/>
      <c r="C118" s="204"/>
      <c r="D118" s="205" t="s">
        <v>71</v>
      </c>
      <c r="E118" s="217" t="s">
        <v>82</v>
      </c>
      <c r="F118" s="217" t="s">
        <v>293</v>
      </c>
      <c r="G118" s="204"/>
      <c r="H118" s="204"/>
      <c r="I118" s="207"/>
      <c r="J118" s="218">
        <f>BK118</f>
        <v>0</v>
      </c>
      <c r="K118" s="204"/>
      <c r="L118" s="209"/>
      <c r="M118" s="210"/>
      <c r="N118" s="211"/>
      <c r="O118" s="211"/>
      <c r="P118" s="212">
        <f>SUM(P119:P120)</f>
        <v>0</v>
      </c>
      <c r="Q118" s="211"/>
      <c r="R118" s="212">
        <f>SUM(R119:R120)</f>
        <v>212.17950000000002</v>
      </c>
      <c r="S118" s="211"/>
      <c r="T118" s="213">
        <f>SUM(T119:T120)</f>
        <v>0</v>
      </c>
      <c r="U118" s="12"/>
      <c r="V118" s="12"/>
      <c r="W118" s="12"/>
      <c r="X118" s="12"/>
      <c r="Y118" s="12"/>
      <c r="Z118" s="12"/>
      <c r="AA118" s="12"/>
      <c r="AB118" s="12"/>
      <c r="AC118" s="12"/>
      <c r="AD118" s="12"/>
      <c r="AE118" s="12"/>
      <c r="AR118" s="214" t="s">
        <v>80</v>
      </c>
      <c r="AT118" s="215" t="s">
        <v>71</v>
      </c>
      <c r="AU118" s="215" t="s">
        <v>80</v>
      </c>
      <c r="AY118" s="214" t="s">
        <v>128</v>
      </c>
      <c r="BK118" s="216">
        <f>SUM(BK119:BK120)</f>
        <v>0</v>
      </c>
    </row>
    <row r="119" spans="1:65" s="2" customFormat="1" ht="21.75" customHeight="1">
      <c r="A119" s="39"/>
      <c r="B119" s="40"/>
      <c r="C119" s="219" t="s">
        <v>186</v>
      </c>
      <c r="D119" s="219" t="s">
        <v>131</v>
      </c>
      <c r="E119" s="220" t="s">
        <v>294</v>
      </c>
      <c r="F119" s="221" t="s">
        <v>295</v>
      </c>
      <c r="G119" s="222" t="s">
        <v>143</v>
      </c>
      <c r="H119" s="223">
        <v>775</v>
      </c>
      <c r="I119" s="224"/>
      <c r="J119" s="225">
        <f>ROUND(I119*H119,2)</f>
        <v>0</v>
      </c>
      <c r="K119" s="221" t="s">
        <v>135</v>
      </c>
      <c r="L119" s="45"/>
      <c r="M119" s="226" t="s">
        <v>19</v>
      </c>
      <c r="N119" s="227" t="s">
        <v>43</v>
      </c>
      <c r="O119" s="85"/>
      <c r="P119" s="228">
        <f>O119*H119</f>
        <v>0</v>
      </c>
      <c r="Q119" s="228">
        <v>0.27378</v>
      </c>
      <c r="R119" s="228">
        <f>Q119*H119</f>
        <v>212.17950000000002</v>
      </c>
      <c r="S119" s="228">
        <v>0</v>
      </c>
      <c r="T119" s="229">
        <f>S119*H119</f>
        <v>0</v>
      </c>
      <c r="U119" s="39"/>
      <c r="V119" s="39"/>
      <c r="W119" s="39"/>
      <c r="X119" s="39"/>
      <c r="Y119" s="39"/>
      <c r="Z119" s="39"/>
      <c r="AA119" s="39"/>
      <c r="AB119" s="39"/>
      <c r="AC119" s="39"/>
      <c r="AD119" s="39"/>
      <c r="AE119" s="39"/>
      <c r="AR119" s="230" t="s">
        <v>136</v>
      </c>
      <c r="AT119" s="230" t="s">
        <v>131</v>
      </c>
      <c r="AU119" s="230" t="s">
        <v>82</v>
      </c>
      <c r="AY119" s="18" t="s">
        <v>128</v>
      </c>
      <c r="BE119" s="231">
        <f>IF(N119="základní",J119,0)</f>
        <v>0</v>
      </c>
      <c r="BF119" s="231">
        <f>IF(N119="snížená",J119,0)</f>
        <v>0</v>
      </c>
      <c r="BG119" s="231">
        <f>IF(N119="zákl. přenesená",J119,0)</f>
        <v>0</v>
      </c>
      <c r="BH119" s="231">
        <f>IF(N119="sníž. přenesená",J119,0)</f>
        <v>0</v>
      </c>
      <c r="BI119" s="231">
        <f>IF(N119="nulová",J119,0)</f>
        <v>0</v>
      </c>
      <c r="BJ119" s="18" t="s">
        <v>80</v>
      </c>
      <c r="BK119" s="231">
        <f>ROUND(I119*H119,2)</f>
        <v>0</v>
      </c>
      <c r="BL119" s="18" t="s">
        <v>136</v>
      </c>
      <c r="BM119" s="230" t="s">
        <v>519</v>
      </c>
    </row>
    <row r="120" spans="1:47" s="2" customFormat="1" ht="12">
      <c r="A120" s="39"/>
      <c r="B120" s="40"/>
      <c r="C120" s="41"/>
      <c r="D120" s="232" t="s">
        <v>138</v>
      </c>
      <c r="E120" s="41"/>
      <c r="F120" s="233" t="s">
        <v>297</v>
      </c>
      <c r="G120" s="41"/>
      <c r="H120" s="41"/>
      <c r="I120" s="137"/>
      <c r="J120" s="41"/>
      <c r="K120" s="41"/>
      <c r="L120" s="45"/>
      <c r="M120" s="234"/>
      <c r="N120" s="235"/>
      <c r="O120" s="85"/>
      <c r="P120" s="85"/>
      <c r="Q120" s="85"/>
      <c r="R120" s="85"/>
      <c r="S120" s="85"/>
      <c r="T120" s="86"/>
      <c r="U120" s="39"/>
      <c r="V120" s="39"/>
      <c r="W120" s="39"/>
      <c r="X120" s="39"/>
      <c r="Y120" s="39"/>
      <c r="Z120" s="39"/>
      <c r="AA120" s="39"/>
      <c r="AB120" s="39"/>
      <c r="AC120" s="39"/>
      <c r="AD120" s="39"/>
      <c r="AE120" s="39"/>
      <c r="AT120" s="18" t="s">
        <v>138</v>
      </c>
      <c r="AU120" s="18" t="s">
        <v>82</v>
      </c>
    </row>
    <row r="121" spans="1:63" s="12" customFormat="1" ht="22.8" customHeight="1">
      <c r="A121" s="12"/>
      <c r="B121" s="203"/>
      <c r="C121" s="204"/>
      <c r="D121" s="205" t="s">
        <v>71</v>
      </c>
      <c r="E121" s="217" t="s">
        <v>136</v>
      </c>
      <c r="F121" s="217" t="s">
        <v>298</v>
      </c>
      <c r="G121" s="204"/>
      <c r="H121" s="204"/>
      <c r="I121" s="207"/>
      <c r="J121" s="218">
        <f>BK121</f>
        <v>0</v>
      </c>
      <c r="K121" s="204"/>
      <c r="L121" s="209"/>
      <c r="M121" s="210"/>
      <c r="N121" s="211"/>
      <c r="O121" s="211"/>
      <c r="P121" s="212">
        <f>SUM(P122:P124)</f>
        <v>0</v>
      </c>
      <c r="Q121" s="211"/>
      <c r="R121" s="212">
        <f>SUM(R122:R124)</f>
        <v>0</v>
      </c>
      <c r="S121" s="211"/>
      <c r="T121" s="213">
        <f>SUM(T122:T124)</f>
        <v>0</v>
      </c>
      <c r="U121" s="12"/>
      <c r="V121" s="12"/>
      <c r="W121" s="12"/>
      <c r="X121" s="12"/>
      <c r="Y121" s="12"/>
      <c r="Z121" s="12"/>
      <c r="AA121" s="12"/>
      <c r="AB121" s="12"/>
      <c r="AC121" s="12"/>
      <c r="AD121" s="12"/>
      <c r="AE121" s="12"/>
      <c r="AR121" s="214" t="s">
        <v>80</v>
      </c>
      <c r="AT121" s="215" t="s">
        <v>71</v>
      </c>
      <c r="AU121" s="215" t="s">
        <v>80</v>
      </c>
      <c r="AY121" s="214" t="s">
        <v>128</v>
      </c>
      <c r="BK121" s="216">
        <f>SUM(BK122:BK124)</f>
        <v>0</v>
      </c>
    </row>
    <row r="122" spans="1:65" s="2" customFormat="1" ht="21.75" customHeight="1">
      <c r="A122" s="39"/>
      <c r="B122" s="40"/>
      <c r="C122" s="219" t="s">
        <v>218</v>
      </c>
      <c r="D122" s="219" t="s">
        <v>131</v>
      </c>
      <c r="E122" s="220" t="s">
        <v>299</v>
      </c>
      <c r="F122" s="221" t="s">
        <v>300</v>
      </c>
      <c r="G122" s="222" t="s">
        <v>149</v>
      </c>
      <c r="H122" s="223">
        <v>31</v>
      </c>
      <c r="I122" s="224"/>
      <c r="J122" s="225">
        <f>ROUND(I122*H122,2)</f>
        <v>0</v>
      </c>
      <c r="K122" s="221" t="s">
        <v>135</v>
      </c>
      <c r="L122" s="45"/>
      <c r="M122" s="226" t="s">
        <v>19</v>
      </c>
      <c r="N122" s="227" t="s">
        <v>43</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136</v>
      </c>
      <c r="AT122" s="230" t="s">
        <v>131</v>
      </c>
      <c r="AU122" s="230" t="s">
        <v>82</v>
      </c>
      <c r="AY122" s="18" t="s">
        <v>128</v>
      </c>
      <c r="BE122" s="231">
        <f>IF(N122="základní",J122,0)</f>
        <v>0</v>
      </c>
      <c r="BF122" s="231">
        <f>IF(N122="snížená",J122,0)</f>
        <v>0</v>
      </c>
      <c r="BG122" s="231">
        <f>IF(N122="zákl. přenesená",J122,0)</f>
        <v>0</v>
      </c>
      <c r="BH122" s="231">
        <f>IF(N122="sníž. přenesená",J122,0)</f>
        <v>0</v>
      </c>
      <c r="BI122" s="231">
        <f>IF(N122="nulová",J122,0)</f>
        <v>0</v>
      </c>
      <c r="BJ122" s="18" t="s">
        <v>80</v>
      </c>
      <c r="BK122" s="231">
        <f>ROUND(I122*H122,2)</f>
        <v>0</v>
      </c>
      <c r="BL122" s="18" t="s">
        <v>136</v>
      </c>
      <c r="BM122" s="230" t="s">
        <v>520</v>
      </c>
    </row>
    <row r="123" spans="1:47" s="2" customFormat="1" ht="12">
      <c r="A123" s="39"/>
      <c r="B123" s="40"/>
      <c r="C123" s="41"/>
      <c r="D123" s="232" t="s">
        <v>138</v>
      </c>
      <c r="E123" s="41"/>
      <c r="F123" s="233" t="s">
        <v>302</v>
      </c>
      <c r="G123" s="41"/>
      <c r="H123" s="41"/>
      <c r="I123" s="137"/>
      <c r="J123" s="41"/>
      <c r="K123" s="41"/>
      <c r="L123" s="45"/>
      <c r="M123" s="234"/>
      <c r="N123" s="235"/>
      <c r="O123" s="85"/>
      <c r="P123" s="85"/>
      <c r="Q123" s="85"/>
      <c r="R123" s="85"/>
      <c r="S123" s="85"/>
      <c r="T123" s="86"/>
      <c r="U123" s="39"/>
      <c r="V123" s="39"/>
      <c r="W123" s="39"/>
      <c r="X123" s="39"/>
      <c r="Y123" s="39"/>
      <c r="Z123" s="39"/>
      <c r="AA123" s="39"/>
      <c r="AB123" s="39"/>
      <c r="AC123" s="39"/>
      <c r="AD123" s="39"/>
      <c r="AE123" s="39"/>
      <c r="AT123" s="18" t="s">
        <v>138</v>
      </c>
      <c r="AU123" s="18" t="s">
        <v>82</v>
      </c>
    </row>
    <row r="124" spans="1:51" s="13" customFormat="1" ht="12">
      <c r="A124" s="13"/>
      <c r="B124" s="236"/>
      <c r="C124" s="237"/>
      <c r="D124" s="232" t="s">
        <v>152</v>
      </c>
      <c r="E124" s="238" t="s">
        <v>19</v>
      </c>
      <c r="F124" s="239" t="s">
        <v>521</v>
      </c>
      <c r="G124" s="237"/>
      <c r="H124" s="240">
        <v>31</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152</v>
      </c>
      <c r="AU124" s="246" t="s">
        <v>82</v>
      </c>
      <c r="AV124" s="13" t="s">
        <v>82</v>
      </c>
      <c r="AW124" s="13" t="s">
        <v>33</v>
      </c>
      <c r="AX124" s="13" t="s">
        <v>80</v>
      </c>
      <c r="AY124" s="246" t="s">
        <v>128</v>
      </c>
    </row>
    <row r="125" spans="1:63" s="12" customFormat="1" ht="22.8" customHeight="1">
      <c r="A125" s="12"/>
      <c r="B125" s="203"/>
      <c r="C125" s="204"/>
      <c r="D125" s="205" t="s">
        <v>71</v>
      </c>
      <c r="E125" s="217" t="s">
        <v>186</v>
      </c>
      <c r="F125" s="217" t="s">
        <v>187</v>
      </c>
      <c r="G125" s="204"/>
      <c r="H125" s="204"/>
      <c r="I125" s="207"/>
      <c r="J125" s="218">
        <f>BK125</f>
        <v>0</v>
      </c>
      <c r="K125" s="204"/>
      <c r="L125" s="209"/>
      <c r="M125" s="210"/>
      <c r="N125" s="211"/>
      <c r="O125" s="211"/>
      <c r="P125" s="212">
        <f>SUM(P126:P135)</f>
        <v>0</v>
      </c>
      <c r="Q125" s="211"/>
      <c r="R125" s="212">
        <f>SUM(R126:R135)</f>
        <v>100.10000000000001</v>
      </c>
      <c r="S125" s="211"/>
      <c r="T125" s="213">
        <f>SUM(T126:T135)</f>
        <v>0</v>
      </c>
      <c r="U125" s="12"/>
      <c r="V125" s="12"/>
      <c r="W125" s="12"/>
      <c r="X125" s="12"/>
      <c r="Y125" s="12"/>
      <c r="Z125" s="12"/>
      <c r="AA125" s="12"/>
      <c r="AB125" s="12"/>
      <c r="AC125" s="12"/>
      <c r="AD125" s="12"/>
      <c r="AE125" s="12"/>
      <c r="AR125" s="214" t="s">
        <v>80</v>
      </c>
      <c r="AT125" s="215" t="s">
        <v>71</v>
      </c>
      <c r="AU125" s="215" t="s">
        <v>80</v>
      </c>
      <c r="AY125" s="214" t="s">
        <v>128</v>
      </c>
      <c r="BK125" s="216">
        <f>SUM(BK126:BK135)</f>
        <v>0</v>
      </c>
    </row>
    <row r="126" spans="1:65" s="2" customFormat="1" ht="16.5" customHeight="1">
      <c r="A126" s="39"/>
      <c r="B126" s="40"/>
      <c r="C126" s="219" t="s">
        <v>194</v>
      </c>
      <c r="D126" s="219" t="s">
        <v>131</v>
      </c>
      <c r="E126" s="220" t="s">
        <v>522</v>
      </c>
      <c r="F126" s="221" t="s">
        <v>523</v>
      </c>
      <c r="G126" s="222" t="s">
        <v>134</v>
      </c>
      <c r="H126" s="223">
        <v>2720.25</v>
      </c>
      <c r="I126" s="224"/>
      <c r="J126" s="225">
        <f>ROUND(I126*H126,2)</f>
        <v>0</v>
      </c>
      <c r="K126" s="221" t="s">
        <v>135</v>
      </c>
      <c r="L126" s="45"/>
      <c r="M126" s="226" t="s">
        <v>19</v>
      </c>
      <c r="N126" s="227" t="s">
        <v>43</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136</v>
      </c>
      <c r="AT126" s="230" t="s">
        <v>131</v>
      </c>
      <c r="AU126" s="230" t="s">
        <v>82</v>
      </c>
      <c r="AY126" s="18" t="s">
        <v>128</v>
      </c>
      <c r="BE126" s="231">
        <f>IF(N126="základní",J126,0)</f>
        <v>0</v>
      </c>
      <c r="BF126" s="231">
        <f>IF(N126="snížená",J126,0)</f>
        <v>0</v>
      </c>
      <c r="BG126" s="231">
        <f>IF(N126="zákl. přenesená",J126,0)</f>
        <v>0</v>
      </c>
      <c r="BH126" s="231">
        <f>IF(N126="sníž. přenesená",J126,0)</f>
        <v>0</v>
      </c>
      <c r="BI126" s="231">
        <f>IF(N126="nulová",J126,0)</f>
        <v>0</v>
      </c>
      <c r="BJ126" s="18" t="s">
        <v>80</v>
      </c>
      <c r="BK126" s="231">
        <f>ROUND(I126*H126,2)</f>
        <v>0</v>
      </c>
      <c r="BL126" s="18" t="s">
        <v>136</v>
      </c>
      <c r="BM126" s="230" t="s">
        <v>524</v>
      </c>
    </row>
    <row r="127" spans="1:51" s="13" customFormat="1" ht="12">
      <c r="A127" s="13"/>
      <c r="B127" s="236"/>
      <c r="C127" s="237"/>
      <c r="D127" s="232" t="s">
        <v>152</v>
      </c>
      <c r="E127" s="237"/>
      <c r="F127" s="239" t="s">
        <v>525</v>
      </c>
      <c r="G127" s="237"/>
      <c r="H127" s="240">
        <v>2720.25</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152</v>
      </c>
      <c r="AU127" s="246" t="s">
        <v>82</v>
      </c>
      <c r="AV127" s="13" t="s">
        <v>82</v>
      </c>
      <c r="AW127" s="13" t="s">
        <v>4</v>
      </c>
      <c r="AX127" s="13" t="s">
        <v>80</v>
      </c>
      <c r="AY127" s="246" t="s">
        <v>128</v>
      </c>
    </row>
    <row r="128" spans="1:65" s="2" customFormat="1" ht="21.75" customHeight="1">
      <c r="A128" s="39"/>
      <c r="B128" s="40"/>
      <c r="C128" s="219" t="s">
        <v>154</v>
      </c>
      <c r="D128" s="219" t="s">
        <v>131</v>
      </c>
      <c r="E128" s="220" t="s">
        <v>526</v>
      </c>
      <c r="F128" s="221" t="s">
        <v>527</v>
      </c>
      <c r="G128" s="222" t="s">
        <v>134</v>
      </c>
      <c r="H128" s="223">
        <v>385</v>
      </c>
      <c r="I128" s="224"/>
      <c r="J128" s="225">
        <f>ROUND(I128*H128,2)</f>
        <v>0</v>
      </c>
      <c r="K128" s="221" t="s">
        <v>135</v>
      </c>
      <c r="L128" s="45"/>
      <c r="M128" s="226" t="s">
        <v>19</v>
      </c>
      <c r="N128" s="227" t="s">
        <v>43</v>
      </c>
      <c r="O128" s="85"/>
      <c r="P128" s="228">
        <f>O128*H128</f>
        <v>0</v>
      </c>
      <c r="Q128" s="228">
        <v>0.26</v>
      </c>
      <c r="R128" s="228">
        <f>Q128*H128</f>
        <v>100.10000000000001</v>
      </c>
      <c r="S128" s="228">
        <v>0</v>
      </c>
      <c r="T128" s="229">
        <f>S128*H128</f>
        <v>0</v>
      </c>
      <c r="U128" s="39"/>
      <c r="V128" s="39"/>
      <c r="W128" s="39"/>
      <c r="X128" s="39"/>
      <c r="Y128" s="39"/>
      <c r="Z128" s="39"/>
      <c r="AA128" s="39"/>
      <c r="AB128" s="39"/>
      <c r="AC128" s="39"/>
      <c r="AD128" s="39"/>
      <c r="AE128" s="39"/>
      <c r="AR128" s="230" t="s">
        <v>136</v>
      </c>
      <c r="AT128" s="230" t="s">
        <v>131</v>
      </c>
      <c r="AU128" s="230" t="s">
        <v>82</v>
      </c>
      <c r="AY128" s="18" t="s">
        <v>128</v>
      </c>
      <c r="BE128" s="231">
        <f>IF(N128="základní",J128,0)</f>
        <v>0</v>
      </c>
      <c r="BF128" s="231">
        <f>IF(N128="snížená",J128,0)</f>
        <v>0</v>
      </c>
      <c r="BG128" s="231">
        <f>IF(N128="zákl. přenesená",J128,0)</f>
        <v>0</v>
      </c>
      <c r="BH128" s="231">
        <f>IF(N128="sníž. přenesená",J128,0)</f>
        <v>0</v>
      </c>
      <c r="BI128" s="231">
        <f>IF(N128="nulová",J128,0)</f>
        <v>0</v>
      </c>
      <c r="BJ128" s="18" t="s">
        <v>80</v>
      </c>
      <c r="BK128" s="231">
        <f>ROUND(I128*H128,2)</f>
        <v>0</v>
      </c>
      <c r="BL128" s="18" t="s">
        <v>136</v>
      </c>
      <c r="BM128" s="230" t="s">
        <v>528</v>
      </c>
    </row>
    <row r="129" spans="1:47" s="2" customFormat="1" ht="12">
      <c r="A129" s="39"/>
      <c r="B129" s="40"/>
      <c r="C129" s="41"/>
      <c r="D129" s="232" t="s">
        <v>138</v>
      </c>
      <c r="E129" s="41"/>
      <c r="F129" s="233" t="s">
        <v>529</v>
      </c>
      <c r="G129" s="41"/>
      <c r="H129" s="41"/>
      <c r="I129" s="137"/>
      <c r="J129" s="41"/>
      <c r="K129" s="41"/>
      <c r="L129" s="45"/>
      <c r="M129" s="234"/>
      <c r="N129" s="235"/>
      <c r="O129" s="85"/>
      <c r="P129" s="85"/>
      <c r="Q129" s="85"/>
      <c r="R129" s="85"/>
      <c r="S129" s="85"/>
      <c r="T129" s="86"/>
      <c r="U129" s="39"/>
      <c r="V129" s="39"/>
      <c r="W129" s="39"/>
      <c r="X129" s="39"/>
      <c r="Y129" s="39"/>
      <c r="Z129" s="39"/>
      <c r="AA129" s="39"/>
      <c r="AB129" s="39"/>
      <c r="AC129" s="39"/>
      <c r="AD129" s="39"/>
      <c r="AE129" s="39"/>
      <c r="AT129" s="18" t="s">
        <v>138</v>
      </c>
      <c r="AU129" s="18" t="s">
        <v>82</v>
      </c>
    </row>
    <row r="130" spans="1:65" s="2" customFormat="1" ht="16.5" customHeight="1">
      <c r="A130" s="39"/>
      <c r="B130" s="40"/>
      <c r="C130" s="219" t="s">
        <v>7</v>
      </c>
      <c r="D130" s="219" t="s">
        <v>131</v>
      </c>
      <c r="E130" s="220" t="s">
        <v>530</v>
      </c>
      <c r="F130" s="221" t="s">
        <v>531</v>
      </c>
      <c r="G130" s="222" t="s">
        <v>134</v>
      </c>
      <c r="H130" s="223">
        <v>2439.15</v>
      </c>
      <c r="I130" s="224"/>
      <c r="J130" s="225">
        <f>ROUND(I130*H130,2)</f>
        <v>0</v>
      </c>
      <c r="K130" s="221" t="s">
        <v>135</v>
      </c>
      <c r="L130" s="45"/>
      <c r="M130" s="226" t="s">
        <v>19</v>
      </c>
      <c r="N130" s="227" t="s">
        <v>43</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136</v>
      </c>
      <c r="AT130" s="230" t="s">
        <v>131</v>
      </c>
      <c r="AU130" s="230" t="s">
        <v>82</v>
      </c>
      <c r="AY130" s="18" t="s">
        <v>128</v>
      </c>
      <c r="BE130" s="231">
        <f>IF(N130="základní",J130,0)</f>
        <v>0</v>
      </c>
      <c r="BF130" s="231">
        <f>IF(N130="snížená",J130,0)</f>
        <v>0</v>
      </c>
      <c r="BG130" s="231">
        <f>IF(N130="zákl. přenesená",J130,0)</f>
        <v>0</v>
      </c>
      <c r="BH130" s="231">
        <f>IF(N130="sníž. přenesená",J130,0)</f>
        <v>0</v>
      </c>
      <c r="BI130" s="231">
        <f>IF(N130="nulová",J130,0)</f>
        <v>0</v>
      </c>
      <c r="BJ130" s="18" t="s">
        <v>80</v>
      </c>
      <c r="BK130" s="231">
        <f>ROUND(I130*H130,2)</f>
        <v>0</v>
      </c>
      <c r="BL130" s="18" t="s">
        <v>136</v>
      </c>
      <c r="BM130" s="230" t="s">
        <v>532</v>
      </c>
    </row>
    <row r="131" spans="1:51" s="13" customFormat="1" ht="12">
      <c r="A131" s="13"/>
      <c r="B131" s="236"/>
      <c r="C131" s="237"/>
      <c r="D131" s="232" t="s">
        <v>152</v>
      </c>
      <c r="E131" s="237"/>
      <c r="F131" s="239" t="s">
        <v>533</v>
      </c>
      <c r="G131" s="237"/>
      <c r="H131" s="240">
        <v>2439.15</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152</v>
      </c>
      <c r="AU131" s="246" t="s">
        <v>82</v>
      </c>
      <c r="AV131" s="13" t="s">
        <v>82</v>
      </c>
      <c r="AW131" s="13" t="s">
        <v>4</v>
      </c>
      <c r="AX131" s="13" t="s">
        <v>80</v>
      </c>
      <c r="AY131" s="246" t="s">
        <v>128</v>
      </c>
    </row>
    <row r="132" spans="1:65" s="2" customFormat="1" ht="21.75" customHeight="1">
      <c r="A132" s="39"/>
      <c r="B132" s="40"/>
      <c r="C132" s="219" t="s">
        <v>80</v>
      </c>
      <c r="D132" s="219" t="s">
        <v>131</v>
      </c>
      <c r="E132" s="220" t="s">
        <v>534</v>
      </c>
      <c r="F132" s="221" t="s">
        <v>535</v>
      </c>
      <c r="G132" s="222" t="s">
        <v>134</v>
      </c>
      <c r="H132" s="223">
        <v>2325</v>
      </c>
      <c r="I132" s="224"/>
      <c r="J132" s="225">
        <f>ROUND(I132*H132,2)</f>
        <v>0</v>
      </c>
      <c r="K132" s="221" t="s">
        <v>135</v>
      </c>
      <c r="L132" s="45"/>
      <c r="M132" s="226" t="s">
        <v>19</v>
      </c>
      <c r="N132" s="227" t="s">
        <v>43</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136</v>
      </c>
      <c r="AT132" s="230" t="s">
        <v>131</v>
      </c>
      <c r="AU132" s="230" t="s">
        <v>82</v>
      </c>
      <c r="AY132" s="18" t="s">
        <v>128</v>
      </c>
      <c r="BE132" s="231">
        <f>IF(N132="základní",J132,0)</f>
        <v>0</v>
      </c>
      <c r="BF132" s="231">
        <f>IF(N132="snížená",J132,0)</f>
        <v>0</v>
      </c>
      <c r="BG132" s="231">
        <f>IF(N132="zákl. přenesená",J132,0)</f>
        <v>0</v>
      </c>
      <c r="BH132" s="231">
        <f>IF(N132="sníž. přenesená",J132,0)</f>
        <v>0</v>
      </c>
      <c r="BI132" s="231">
        <f>IF(N132="nulová",J132,0)</f>
        <v>0</v>
      </c>
      <c r="BJ132" s="18" t="s">
        <v>80</v>
      </c>
      <c r="BK132" s="231">
        <f>ROUND(I132*H132,2)</f>
        <v>0</v>
      </c>
      <c r="BL132" s="18" t="s">
        <v>136</v>
      </c>
      <c r="BM132" s="230" t="s">
        <v>536</v>
      </c>
    </row>
    <row r="133" spans="1:65" s="2" customFormat="1" ht="21.75" customHeight="1">
      <c r="A133" s="39"/>
      <c r="B133" s="40"/>
      <c r="C133" s="219" t="s">
        <v>82</v>
      </c>
      <c r="D133" s="219" t="s">
        <v>131</v>
      </c>
      <c r="E133" s="220" t="s">
        <v>537</v>
      </c>
      <c r="F133" s="221" t="s">
        <v>538</v>
      </c>
      <c r="G133" s="222" t="s">
        <v>134</v>
      </c>
      <c r="H133" s="223">
        <v>2441.25</v>
      </c>
      <c r="I133" s="224"/>
      <c r="J133" s="225">
        <f>ROUND(I133*H133,2)</f>
        <v>0</v>
      </c>
      <c r="K133" s="221" t="s">
        <v>135</v>
      </c>
      <c r="L133" s="45"/>
      <c r="M133" s="226" t="s">
        <v>19</v>
      </c>
      <c r="N133" s="227" t="s">
        <v>43</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136</v>
      </c>
      <c r="AT133" s="230" t="s">
        <v>131</v>
      </c>
      <c r="AU133" s="230" t="s">
        <v>82</v>
      </c>
      <c r="AY133" s="18" t="s">
        <v>128</v>
      </c>
      <c r="BE133" s="231">
        <f>IF(N133="základní",J133,0)</f>
        <v>0</v>
      </c>
      <c r="BF133" s="231">
        <f>IF(N133="snížená",J133,0)</f>
        <v>0</v>
      </c>
      <c r="BG133" s="231">
        <f>IF(N133="zákl. přenesená",J133,0)</f>
        <v>0</v>
      </c>
      <c r="BH133" s="231">
        <f>IF(N133="sníž. přenesená",J133,0)</f>
        <v>0</v>
      </c>
      <c r="BI133" s="231">
        <f>IF(N133="nulová",J133,0)</f>
        <v>0</v>
      </c>
      <c r="BJ133" s="18" t="s">
        <v>80</v>
      </c>
      <c r="BK133" s="231">
        <f>ROUND(I133*H133,2)</f>
        <v>0</v>
      </c>
      <c r="BL133" s="18" t="s">
        <v>136</v>
      </c>
      <c r="BM133" s="230" t="s">
        <v>539</v>
      </c>
    </row>
    <row r="134" spans="1:47" s="2" customFormat="1" ht="12">
      <c r="A134" s="39"/>
      <c r="B134" s="40"/>
      <c r="C134" s="41"/>
      <c r="D134" s="232" t="s">
        <v>138</v>
      </c>
      <c r="E134" s="41"/>
      <c r="F134" s="233" t="s">
        <v>326</v>
      </c>
      <c r="G134" s="41"/>
      <c r="H134" s="41"/>
      <c r="I134" s="137"/>
      <c r="J134" s="41"/>
      <c r="K134" s="41"/>
      <c r="L134" s="45"/>
      <c r="M134" s="234"/>
      <c r="N134" s="235"/>
      <c r="O134" s="85"/>
      <c r="P134" s="85"/>
      <c r="Q134" s="85"/>
      <c r="R134" s="85"/>
      <c r="S134" s="85"/>
      <c r="T134" s="86"/>
      <c r="U134" s="39"/>
      <c r="V134" s="39"/>
      <c r="W134" s="39"/>
      <c r="X134" s="39"/>
      <c r="Y134" s="39"/>
      <c r="Z134" s="39"/>
      <c r="AA134" s="39"/>
      <c r="AB134" s="39"/>
      <c r="AC134" s="39"/>
      <c r="AD134" s="39"/>
      <c r="AE134" s="39"/>
      <c r="AT134" s="18" t="s">
        <v>138</v>
      </c>
      <c r="AU134" s="18" t="s">
        <v>82</v>
      </c>
    </row>
    <row r="135" spans="1:51" s="13" customFormat="1" ht="12">
      <c r="A135" s="13"/>
      <c r="B135" s="236"/>
      <c r="C135" s="237"/>
      <c r="D135" s="232" t="s">
        <v>152</v>
      </c>
      <c r="E135" s="237"/>
      <c r="F135" s="239" t="s">
        <v>540</v>
      </c>
      <c r="G135" s="237"/>
      <c r="H135" s="240">
        <v>2441.25</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152</v>
      </c>
      <c r="AU135" s="246" t="s">
        <v>82</v>
      </c>
      <c r="AV135" s="13" t="s">
        <v>82</v>
      </c>
      <c r="AW135" s="13" t="s">
        <v>4</v>
      </c>
      <c r="AX135" s="13" t="s">
        <v>80</v>
      </c>
      <c r="AY135" s="246" t="s">
        <v>128</v>
      </c>
    </row>
    <row r="136" spans="1:63" s="12" customFormat="1" ht="22.8" customHeight="1">
      <c r="A136" s="12"/>
      <c r="B136" s="203"/>
      <c r="C136" s="204"/>
      <c r="D136" s="205" t="s">
        <v>71</v>
      </c>
      <c r="E136" s="217" t="s">
        <v>179</v>
      </c>
      <c r="F136" s="217" t="s">
        <v>347</v>
      </c>
      <c r="G136" s="204"/>
      <c r="H136" s="204"/>
      <c r="I136" s="207"/>
      <c r="J136" s="218">
        <f>BK136</f>
        <v>0</v>
      </c>
      <c r="K136" s="204"/>
      <c r="L136" s="209"/>
      <c r="M136" s="210"/>
      <c r="N136" s="211"/>
      <c r="O136" s="211"/>
      <c r="P136" s="212">
        <f>SUM(P137:P138)</f>
        <v>0</v>
      </c>
      <c r="Q136" s="211"/>
      <c r="R136" s="212">
        <f>SUM(R137:R138)</f>
        <v>0</v>
      </c>
      <c r="S136" s="211"/>
      <c r="T136" s="213">
        <f>SUM(T137:T138)</f>
        <v>0</v>
      </c>
      <c r="U136" s="12"/>
      <c r="V136" s="12"/>
      <c r="W136" s="12"/>
      <c r="X136" s="12"/>
      <c r="Y136" s="12"/>
      <c r="Z136" s="12"/>
      <c r="AA136" s="12"/>
      <c r="AB136" s="12"/>
      <c r="AC136" s="12"/>
      <c r="AD136" s="12"/>
      <c r="AE136" s="12"/>
      <c r="AR136" s="214" t="s">
        <v>80</v>
      </c>
      <c r="AT136" s="215" t="s">
        <v>71</v>
      </c>
      <c r="AU136" s="215" t="s">
        <v>80</v>
      </c>
      <c r="AY136" s="214" t="s">
        <v>128</v>
      </c>
      <c r="BK136" s="216">
        <f>SUM(BK137:BK138)</f>
        <v>0</v>
      </c>
    </row>
    <row r="137" spans="1:65" s="2" customFormat="1" ht="16.5" customHeight="1">
      <c r="A137" s="39"/>
      <c r="B137" s="40"/>
      <c r="C137" s="219" t="s">
        <v>465</v>
      </c>
      <c r="D137" s="219" t="s">
        <v>131</v>
      </c>
      <c r="E137" s="220" t="s">
        <v>541</v>
      </c>
      <c r="F137" s="221" t="s">
        <v>542</v>
      </c>
      <c r="G137" s="222" t="s">
        <v>149</v>
      </c>
      <c r="H137" s="223">
        <v>3</v>
      </c>
      <c r="I137" s="224"/>
      <c r="J137" s="225">
        <f>ROUND(I137*H137,2)</f>
        <v>0</v>
      </c>
      <c r="K137" s="221" t="s">
        <v>135</v>
      </c>
      <c r="L137" s="45"/>
      <c r="M137" s="226" t="s">
        <v>19</v>
      </c>
      <c r="N137" s="227" t="s">
        <v>43</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136</v>
      </c>
      <c r="AT137" s="230" t="s">
        <v>131</v>
      </c>
      <c r="AU137" s="230" t="s">
        <v>82</v>
      </c>
      <c r="AY137" s="18" t="s">
        <v>128</v>
      </c>
      <c r="BE137" s="231">
        <f>IF(N137="základní",J137,0)</f>
        <v>0</v>
      </c>
      <c r="BF137" s="231">
        <f>IF(N137="snížená",J137,0)</f>
        <v>0</v>
      </c>
      <c r="BG137" s="231">
        <f>IF(N137="zákl. přenesená",J137,0)</f>
        <v>0</v>
      </c>
      <c r="BH137" s="231">
        <f>IF(N137="sníž. přenesená",J137,0)</f>
        <v>0</v>
      </c>
      <c r="BI137" s="231">
        <f>IF(N137="nulová",J137,0)</f>
        <v>0</v>
      </c>
      <c r="BJ137" s="18" t="s">
        <v>80</v>
      </c>
      <c r="BK137" s="231">
        <f>ROUND(I137*H137,2)</f>
        <v>0</v>
      </c>
      <c r="BL137" s="18" t="s">
        <v>136</v>
      </c>
      <c r="BM137" s="230" t="s">
        <v>543</v>
      </c>
    </row>
    <row r="138" spans="1:47" s="2" customFormat="1" ht="12">
      <c r="A138" s="39"/>
      <c r="B138" s="40"/>
      <c r="C138" s="41"/>
      <c r="D138" s="232" t="s">
        <v>138</v>
      </c>
      <c r="E138" s="41"/>
      <c r="F138" s="233" t="s">
        <v>544</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138</v>
      </c>
      <c r="AU138" s="18" t="s">
        <v>82</v>
      </c>
    </row>
    <row r="139" spans="1:63" s="12" customFormat="1" ht="22.8" customHeight="1">
      <c r="A139" s="12"/>
      <c r="B139" s="203"/>
      <c r="C139" s="204"/>
      <c r="D139" s="205" t="s">
        <v>71</v>
      </c>
      <c r="E139" s="217" t="s">
        <v>146</v>
      </c>
      <c r="F139" s="217" t="s">
        <v>213</v>
      </c>
      <c r="G139" s="204"/>
      <c r="H139" s="204"/>
      <c r="I139" s="207"/>
      <c r="J139" s="218">
        <f>BK139</f>
        <v>0</v>
      </c>
      <c r="K139" s="204"/>
      <c r="L139" s="209"/>
      <c r="M139" s="210"/>
      <c r="N139" s="211"/>
      <c r="O139" s="211"/>
      <c r="P139" s="212">
        <f>SUM(P140:P158)</f>
        <v>0</v>
      </c>
      <c r="Q139" s="211"/>
      <c r="R139" s="212">
        <f>SUM(R140:R158)</f>
        <v>10.250539999999999</v>
      </c>
      <c r="S139" s="211"/>
      <c r="T139" s="213">
        <f>SUM(T140:T158)</f>
        <v>0</v>
      </c>
      <c r="U139" s="12"/>
      <c r="V139" s="12"/>
      <c r="W139" s="12"/>
      <c r="X139" s="12"/>
      <c r="Y139" s="12"/>
      <c r="Z139" s="12"/>
      <c r="AA139" s="12"/>
      <c r="AB139" s="12"/>
      <c r="AC139" s="12"/>
      <c r="AD139" s="12"/>
      <c r="AE139" s="12"/>
      <c r="AR139" s="214" t="s">
        <v>80</v>
      </c>
      <c r="AT139" s="215" t="s">
        <v>71</v>
      </c>
      <c r="AU139" s="215" t="s">
        <v>80</v>
      </c>
      <c r="AY139" s="214" t="s">
        <v>128</v>
      </c>
      <c r="BK139" s="216">
        <f>SUM(BK140:BK158)</f>
        <v>0</v>
      </c>
    </row>
    <row r="140" spans="1:65" s="2" customFormat="1" ht="16.5" customHeight="1">
      <c r="A140" s="39"/>
      <c r="B140" s="40"/>
      <c r="C140" s="219" t="s">
        <v>376</v>
      </c>
      <c r="D140" s="219" t="s">
        <v>131</v>
      </c>
      <c r="E140" s="220" t="s">
        <v>545</v>
      </c>
      <c r="F140" s="221" t="s">
        <v>546</v>
      </c>
      <c r="G140" s="222" t="s">
        <v>351</v>
      </c>
      <c r="H140" s="223">
        <v>4</v>
      </c>
      <c r="I140" s="224"/>
      <c r="J140" s="225">
        <f>ROUND(I140*H140,2)</f>
        <v>0</v>
      </c>
      <c r="K140" s="221" t="s">
        <v>135</v>
      </c>
      <c r="L140" s="45"/>
      <c r="M140" s="226" t="s">
        <v>19</v>
      </c>
      <c r="N140" s="227" t="s">
        <v>43</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136</v>
      </c>
      <c r="AT140" s="230" t="s">
        <v>131</v>
      </c>
      <c r="AU140" s="230" t="s">
        <v>82</v>
      </c>
      <c r="AY140" s="18" t="s">
        <v>128</v>
      </c>
      <c r="BE140" s="231">
        <f>IF(N140="základní",J140,0)</f>
        <v>0</v>
      </c>
      <c r="BF140" s="231">
        <f>IF(N140="snížená",J140,0)</f>
        <v>0</v>
      </c>
      <c r="BG140" s="231">
        <f>IF(N140="zákl. přenesená",J140,0)</f>
        <v>0</v>
      </c>
      <c r="BH140" s="231">
        <f>IF(N140="sníž. přenesená",J140,0)</f>
        <v>0</v>
      </c>
      <c r="BI140" s="231">
        <f>IF(N140="nulová",J140,0)</f>
        <v>0</v>
      </c>
      <c r="BJ140" s="18" t="s">
        <v>80</v>
      </c>
      <c r="BK140" s="231">
        <f>ROUND(I140*H140,2)</f>
        <v>0</v>
      </c>
      <c r="BL140" s="18" t="s">
        <v>136</v>
      </c>
      <c r="BM140" s="230" t="s">
        <v>547</v>
      </c>
    </row>
    <row r="141" spans="1:47" s="2" customFormat="1" ht="12">
      <c r="A141" s="39"/>
      <c r="B141" s="40"/>
      <c r="C141" s="41"/>
      <c r="D141" s="232" t="s">
        <v>138</v>
      </c>
      <c r="E141" s="41"/>
      <c r="F141" s="233" t="s">
        <v>548</v>
      </c>
      <c r="G141" s="41"/>
      <c r="H141" s="41"/>
      <c r="I141" s="137"/>
      <c r="J141" s="41"/>
      <c r="K141" s="41"/>
      <c r="L141" s="45"/>
      <c r="M141" s="234"/>
      <c r="N141" s="235"/>
      <c r="O141" s="85"/>
      <c r="P141" s="85"/>
      <c r="Q141" s="85"/>
      <c r="R141" s="85"/>
      <c r="S141" s="85"/>
      <c r="T141" s="86"/>
      <c r="U141" s="39"/>
      <c r="V141" s="39"/>
      <c r="W141" s="39"/>
      <c r="X141" s="39"/>
      <c r="Y141" s="39"/>
      <c r="Z141" s="39"/>
      <c r="AA141" s="39"/>
      <c r="AB141" s="39"/>
      <c r="AC141" s="39"/>
      <c r="AD141" s="39"/>
      <c r="AE141" s="39"/>
      <c r="AT141" s="18" t="s">
        <v>138</v>
      </c>
      <c r="AU141" s="18" t="s">
        <v>82</v>
      </c>
    </row>
    <row r="142" spans="1:47" s="2" customFormat="1" ht="12">
      <c r="A142" s="39"/>
      <c r="B142" s="40"/>
      <c r="C142" s="41"/>
      <c r="D142" s="232" t="s">
        <v>191</v>
      </c>
      <c r="E142" s="41"/>
      <c r="F142" s="233" t="s">
        <v>549</v>
      </c>
      <c r="G142" s="41"/>
      <c r="H142" s="41"/>
      <c r="I142" s="137"/>
      <c r="J142" s="41"/>
      <c r="K142" s="41"/>
      <c r="L142" s="45"/>
      <c r="M142" s="234"/>
      <c r="N142" s="235"/>
      <c r="O142" s="85"/>
      <c r="P142" s="85"/>
      <c r="Q142" s="85"/>
      <c r="R142" s="85"/>
      <c r="S142" s="85"/>
      <c r="T142" s="86"/>
      <c r="U142" s="39"/>
      <c r="V142" s="39"/>
      <c r="W142" s="39"/>
      <c r="X142" s="39"/>
      <c r="Y142" s="39"/>
      <c r="Z142" s="39"/>
      <c r="AA142" s="39"/>
      <c r="AB142" s="39"/>
      <c r="AC142" s="39"/>
      <c r="AD142" s="39"/>
      <c r="AE142" s="39"/>
      <c r="AT142" s="18" t="s">
        <v>191</v>
      </c>
      <c r="AU142" s="18" t="s">
        <v>82</v>
      </c>
    </row>
    <row r="143" spans="1:65" s="2" customFormat="1" ht="16.5" customHeight="1">
      <c r="A143" s="39"/>
      <c r="B143" s="40"/>
      <c r="C143" s="247" t="s">
        <v>380</v>
      </c>
      <c r="D143" s="247" t="s">
        <v>175</v>
      </c>
      <c r="E143" s="248" t="s">
        <v>550</v>
      </c>
      <c r="F143" s="249" t="s">
        <v>551</v>
      </c>
      <c r="G143" s="250" t="s">
        <v>351</v>
      </c>
      <c r="H143" s="251">
        <v>4</v>
      </c>
      <c r="I143" s="252"/>
      <c r="J143" s="253">
        <f>ROUND(I143*H143,2)</f>
        <v>0</v>
      </c>
      <c r="K143" s="249" t="s">
        <v>135</v>
      </c>
      <c r="L143" s="254"/>
      <c r="M143" s="255" t="s">
        <v>19</v>
      </c>
      <c r="N143" s="256" t="s">
        <v>43</v>
      </c>
      <c r="O143" s="85"/>
      <c r="P143" s="228">
        <f>O143*H143</f>
        <v>0</v>
      </c>
      <c r="Q143" s="228">
        <v>0.0021</v>
      </c>
      <c r="R143" s="228">
        <f>Q143*H143</f>
        <v>0.0084</v>
      </c>
      <c r="S143" s="228">
        <v>0</v>
      </c>
      <c r="T143" s="229">
        <f>S143*H143</f>
        <v>0</v>
      </c>
      <c r="U143" s="39"/>
      <c r="V143" s="39"/>
      <c r="W143" s="39"/>
      <c r="X143" s="39"/>
      <c r="Y143" s="39"/>
      <c r="Z143" s="39"/>
      <c r="AA143" s="39"/>
      <c r="AB143" s="39"/>
      <c r="AC143" s="39"/>
      <c r="AD143" s="39"/>
      <c r="AE143" s="39"/>
      <c r="AR143" s="230" t="s">
        <v>179</v>
      </c>
      <c r="AT143" s="230" t="s">
        <v>175</v>
      </c>
      <c r="AU143" s="230" t="s">
        <v>82</v>
      </c>
      <c r="AY143" s="18" t="s">
        <v>128</v>
      </c>
      <c r="BE143" s="231">
        <f>IF(N143="základní",J143,0)</f>
        <v>0</v>
      </c>
      <c r="BF143" s="231">
        <f>IF(N143="snížená",J143,0)</f>
        <v>0</v>
      </c>
      <c r="BG143" s="231">
        <f>IF(N143="zákl. přenesená",J143,0)</f>
        <v>0</v>
      </c>
      <c r="BH143" s="231">
        <f>IF(N143="sníž. přenesená",J143,0)</f>
        <v>0</v>
      </c>
      <c r="BI143" s="231">
        <f>IF(N143="nulová",J143,0)</f>
        <v>0</v>
      </c>
      <c r="BJ143" s="18" t="s">
        <v>80</v>
      </c>
      <c r="BK143" s="231">
        <f>ROUND(I143*H143,2)</f>
        <v>0</v>
      </c>
      <c r="BL143" s="18" t="s">
        <v>136</v>
      </c>
      <c r="BM143" s="230" t="s">
        <v>552</v>
      </c>
    </row>
    <row r="144" spans="1:65" s="2" customFormat="1" ht="16.5" customHeight="1">
      <c r="A144" s="39"/>
      <c r="B144" s="40"/>
      <c r="C144" s="219" t="s">
        <v>222</v>
      </c>
      <c r="D144" s="219" t="s">
        <v>131</v>
      </c>
      <c r="E144" s="220" t="s">
        <v>396</v>
      </c>
      <c r="F144" s="221" t="s">
        <v>397</v>
      </c>
      <c r="G144" s="222" t="s">
        <v>351</v>
      </c>
      <c r="H144" s="223">
        <v>4</v>
      </c>
      <c r="I144" s="224"/>
      <c r="J144" s="225">
        <f>ROUND(I144*H144,2)</f>
        <v>0</v>
      </c>
      <c r="K144" s="221" t="s">
        <v>135</v>
      </c>
      <c r="L144" s="45"/>
      <c r="M144" s="226" t="s">
        <v>19</v>
      </c>
      <c r="N144" s="227" t="s">
        <v>43</v>
      </c>
      <c r="O144" s="85"/>
      <c r="P144" s="228">
        <f>O144*H144</f>
        <v>0</v>
      </c>
      <c r="Q144" s="228">
        <v>0.0007</v>
      </c>
      <c r="R144" s="228">
        <f>Q144*H144</f>
        <v>0.0028</v>
      </c>
      <c r="S144" s="228">
        <v>0</v>
      </c>
      <c r="T144" s="229">
        <f>S144*H144</f>
        <v>0</v>
      </c>
      <c r="U144" s="39"/>
      <c r="V144" s="39"/>
      <c r="W144" s="39"/>
      <c r="X144" s="39"/>
      <c r="Y144" s="39"/>
      <c r="Z144" s="39"/>
      <c r="AA144" s="39"/>
      <c r="AB144" s="39"/>
      <c r="AC144" s="39"/>
      <c r="AD144" s="39"/>
      <c r="AE144" s="39"/>
      <c r="AR144" s="230" t="s">
        <v>136</v>
      </c>
      <c r="AT144" s="230" t="s">
        <v>131</v>
      </c>
      <c r="AU144" s="230" t="s">
        <v>82</v>
      </c>
      <c r="AY144" s="18" t="s">
        <v>128</v>
      </c>
      <c r="BE144" s="231">
        <f>IF(N144="základní",J144,0)</f>
        <v>0</v>
      </c>
      <c r="BF144" s="231">
        <f>IF(N144="snížená",J144,0)</f>
        <v>0</v>
      </c>
      <c r="BG144" s="231">
        <f>IF(N144="zákl. přenesená",J144,0)</f>
        <v>0</v>
      </c>
      <c r="BH144" s="231">
        <f>IF(N144="sníž. přenesená",J144,0)</f>
        <v>0</v>
      </c>
      <c r="BI144" s="231">
        <f>IF(N144="nulová",J144,0)</f>
        <v>0</v>
      </c>
      <c r="BJ144" s="18" t="s">
        <v>80</v>
      </c>
      <c r="BK144" s="231">
        <f>ROUND(I144*H144,2)</f>
        <v>0</v>
      </c>
      <c r="BL144" s="18" t="s">
        <v>136</v>
      </c>
      <c r="BM144" s="230" t="s">
        <v>553</v>
      </c>
    </row>
    <row r="145" spans="1:47" s="2" customFormat="1" ht="12">
      <c r="A145" s="39"/>
      <c r="B145" s="40"/>
      <c r="C145" s="41"/>
      <c r="D145" s="232" t="s">
        <v>138</v>
      </c>
      <c r="E145" s="41"/>
      <c r="F145" s="233" t="s">
        <v>399</v>
      </c>
      <c r="G145" s="41"/>
      <c r="H145" s="41"/>
      <c r="I145" s="137"/>
      <c r="J145" s="41"/>
      <c r="K145" s="41"/>
      <c r="L145" s="45"/>
      <c r="M145" s="234"/>
      <c r="N145" s="235"/>
      <c r="O145" s="85"/>
      <c r="P145" s="85"/>
      <c r="Q145" s="85"/>
      <c r="R145" s="85"/>
      <c r="S145" s="85"/>
      <c r="T145" s="86"/>
      <c r="U145" s="39"/>
      <c r="V145" s="39"/>
      <c r="W145" s="39"/>
      <c r="X145" s="39"/>
      <c r="Y145" s="39"/>
      <c r="Z145" s="39"/>
      <c r="AA145" s="39"/>
      <c r="AB145" s="39"/>
      <c r="AC145" s="39"/>
      <c r="AD145" s="39"/>
      <c r="AE145" s="39"/>
      <c r="AT145" s="18" t="s">
        <v>138</v>
      </c>
      <c r="AU145" s="18" t="s">
        <v>82</v>
      </c>
    </row>
    <row r="146" spans="1:65" s="2" customFormat="1" ht="16.5" customHeight="1">
      <c r="A146" s="39"/>
      <c r="B146" s="40"/>
      <c r="C146" s="247" t="s">
        <v>179</v>
      </c>
      <c r="D146" s="247" t="s">
        <v>175</v>
      </c>
      <c r="E146" s="248" t="s">
        <v>400</v>
      </c>
      <c r="F146" s="249" t="s">
        <v>401</v>
      </c>
      <c r="G146" s="250" t="s">
        <v>351</v>
      </c>
      <c r="H146" s="251">
        <v>4</v>
      </c>
      <c r="I146" s="252"/>
      <c r="J146" s="253">
        <f>ROUND(I146*H146,2)</f>
        <v>0</v>
      </c>
      <c r="K146" s="249" t="s">
        <v>135</v>
      </c>
      <c r="L146" s="254"/>
      <c r="M146" s="255" t="s">
        <v>19</v>
      </c>
      <c r="N146" s="256" t="s">
        <v>43</v>
      </c>
      <c r="O146" s="85"/>
      <c r="P146" s="228">
        <f>O146*H146</f>
        <v>0</v>
      </c>
      <c r="Q146" s="228">
        <v>0.0013</v>
      </c>
      <c r="R146" s="228">
        <f>Q146*H146</f>
        <v>0.0052</v>
      </c>
      <c r="S146" s="228">
        <v>0</v>
      </c>
      <c r="T146" s="229">
        <f>S146*H146</f>
        <v>0</v>
      </c>
      <c r="U146" s="39"/>
      <c r="V146" s="39"/>
      <c r="W146" s="39"/>
      <c r="X146" s="39"/>
      <c r="Y146" s="39"/>
      <c r="Z146" s="39"/>
      <c r="AA146" s="39"/>
      <c r="AB146" s="39"/>
      <c r="AC146" s="39"/>
      <c r="AD146" s="39"/>
      <c r="AE146" s="39"/>
      <c r="AR146" s="230" t="s">
        <v>179</v>
      </c>
      <c r="AT146" s="230" t="s">
        <v>175</v>
      </c>
      <c r="AU146" s="230" t="s">
        <v>82</v>
      </c>
      <c r="AY146" s="18" t="s">
        <v>128</v>
      </c>
      <c r="BE146" s="231">
        <f>IF(N146="základní",J146,0)</f>
        <v>0</v>
      </c>
      <c r="BF146" s="231">
        <f>IF(N146="snížená",J146,0)</f>
        <v>0</v>
      </c>
      <c r="BG146" s="231">
        <f>IF(N146="zákl. přenesená",J146,0)</f>
        <v>0</v>
      </c>
      <c r="BH146" s="231">
        <f>IF(N146="sníž. přenesená",J146,0)</f>
        <v>0</v>
      </c>
      <c r="BI146" s="231">
        <f>IF(N146="nulová",J146,0)</f>
        <v>0</v>
      </c>
      <c r="BJ146" s="18" t="s">
        <v>80</v>
      </c>
      <c r="BK146" s="231">
        <f>ROUND(I146*H146,2)</f>
        <v>0</v>
      </c>
      <c r="BL146" s="18" t="s">
        <v>136</v>
      </c>
      <c r="BM146" s="230" t="s">
        <v>554</v>
      </c>
    </row>
    <row r="147" spans="1:65" s="2" customFormat="1" ht="16.5" customHeight="1">
      <c r="A147" s="39"/>
      <c r="B147" s="40"/>
      <c r="C147" s="219" t="s">
        <v>146</v>
      </c>
      <c r="D147" s="219" t="s">
        <v>131</v>
      </c>
      <c r="E147" s="220" t="s">
        <v>407</v>
      </c>
      <c r="F147" s="221" t="s">
        <v>408</v>
      </c>
      <c r="G147" s="222" t="s">
        <v>351</v>
      </c>
      <c r="H147" s="223">
        <v>4</v>
      </c>
      <c r="I147" s="224"/>
      <c r="J147" s="225">
        <f>ROUND(I147*H147,2)</f>
        <v>0</v>
      </c>
      <c r="K147" s="221" t="s">
        <v>135</v>
      </c>
      <c r="L147" s="45"/>
      <c r="M147" s="226" t="s">
        <v>19</v>
      </c>
      <c r="N147" s="227" t="s">
        <v>43</v>
      </c>
      <c r="O147" s="85"/>
      <c r="P147" s="228">
        <f>O147*H147</f>
        <v>0</v>
      </c>
      <c r="Q147" s="228">
        <v>0.11241</v>
      </c>
      <c r="R147" s="228">
        <f>Q147*H147</f>
        <v>0.44964</v>
      </c>
      <c r="S147" s="228">
        <v>0</v>
      </c>
      <c r="T147" s="229">
        <f>S147*H147</f>
        <v>0</v>
      </c>
      <c r="U147" s="39"/>
      <c r="V147" s="39"/>
      <c r="W147" s="39"/>
      <c r="X147" s="39"/>
      <c r="Y147" s="39"/>
      <c r="Z147" s="39"/>
      <c r="AA147" s="39"/>
      <c r="AB147" s="39"/>
      <c r="AC147" s="39"/>
      <c r="AD147" s="39"/>
      <c r="AE147" s="39"/>
      <c r="AR147" s="230" t="s">
        <v>136</v>
      </c>
      <c r="AT147" s="230" t="s">
        <v>131</v>
      </c>
      <c r="AU147" s="230" t="s">
        <v>82</v>
      </c>
      <c r="AY147" s="18" t="s">
        <v>128</v>
      </c>
      <c r="BE147" s="231">
        <f>IF(N147="základní",J147,0)</f>
        <v>0</v>
      </c>
      <c r="BF147" s="231">
        <f>IF(N147="snížená",J147,0)</f>
        <v>0</v>
      </c>
      <c r="BG147" s="231">
        <f>IF(N147="zákl. přenesená",J147,0)</f>
        <v>0</v>
      </c>
      <c r="BH147" s="231">
        <f>IF(N147="sníž. přenesená",J147,0)</f>
        <v>0</v>
      </c>
      <c r="BI147" s="231">
        <f>IF(N147="nulová",J147,0)</f>
        <v>0</v>
      </c>
      <c r="BJ147" s="18" t="s">
        <v>80</v>
      </c>
      <c r="BK147" s="231">
        <f>ROUND(I147*H147,2)</f>
        <v>0</v>
      </c>
      <c r="BL147" s="18" t="s">
        <v>136</v>
      </c>
      <c r="BM147" s="230" t="s">
        <v>555</v>
      </c>
    </row>
    <row r="148" spans="1:47" s="2" customFormat="1" ht="12">
      <c r="A148" s="39"/>
      <c r="B148" s="40"/>
      <c r="C148" s="41"/>
      <c r="D148" s="232" t="s">
        <v>138</v>
      </c>
      <c r="E148" s="41"/>
      <c r="F148" s="233" t="s">
        <v>410</v>
      </c>
      <c r="G148" s="41"/>
      <c r="H148" s="41"/>
      <c r="I148" s="137"/>
      <c r="J148" s="41"/>
      <c r="K148" s="41"/>
      <c r="L148" s="45"/>
      <c r="M148" s="234"/>
      <c r="N148" s="235"/>
      <c r="O148" s="85"/>
      <c r="P148" s="85"/>
      <c r="Q148" s="85"/>
      <c r="R148" s="85"/>
      <c r="S148" s="85"/>
      <c r="T148" s="86"/>
      <c r="U148" s="39"/>
      <c r="V148" s="39"/>
      <c r="W148" s="39"/>
      <c r="X148" s="39"/>
      <c r="Y148" s="39"/>
      <c r="Z148" s="39"/>
      <c r="AA148" s="39"/>
      <c r="AB148" s="39"/>
      <c r="AC148" s="39"/>
      <c r="AD148" s="39"/>
      <c r="AE148" s="39"/>
      <c r="AT148" s="18" t="s">
        <v>138</v>
      </c>
      <c r="AU148" s="18" t="s">
        <v>82</v>
      </c>
    </row>
    <row r="149" spans="1:65" s="2" customFormat="1" ht="16.5" customHeight="1">
      <c r="A149" s="39"/>
      <c r="B149" s="40"/>
      <c r="C149" s="247" t="s">
        <v>204</v>
      </c>
      <c r="D149" s="247" t="s">
        <v>175</v>
      </c>
      <c r="E149" s="248" t="s">
        <v>411</v>
      </c>
      <c r="F149" s="249" t="s">
        <v>412</v>
      </c>
      <c r="G149" s="250" t="s">
        <v>351</v>
      </c>
      <c r="H149" s="251">
        <v>4</v>
      </c>
      <c r="I149" s="252"/>
      <c r="J149" s="253">
        <f>ROUND(I149*H149,2)</f>
        <v>0</v>
      </c>
      <c r="K149" s="249" t="s">
        <v>135</v>
      </c>
      <c r="L149" s="254"/>
      <c r="M149" s="255" t="s">
        <v>19</v>
      </c>
      <c r="N149" s="256" t="s">
        <v>43</v>
      </c>
      <c r="O149" s="85"/>
      <c r="P149" s="228">
        <f>O149*H149</f>
        <v>0</v>
      </c>
      <c r="Q149" s="228">
        <v>0.0061</v>
      </c>
      <c r="R149" s="228">
        <f>Q149*H149</f>
        <v>0.0244</v>
      </c>
      <c r="S149" s="228">
        <v>0</v>
      </c>
      <c r="T149" s="229">
        <f>S149*H149</f>
        <v>0</v>
      </c>
      <c r="U149" s="39"/>
      <c r="V149" s="39"/>
      <c r="W149" s="39"/>
      <c r="X149" s="39"/>
      <c r="Y149" s="39"/>
      <c r="Z149" s="39"/>
      <c r="AA149" s="39"/>
      <c r="AB149" s="39"/>
      <c r="AC149" s="39"/>
      <c r="AD149" s="39"/>
      <c r="AE149" s="39"/>
      <c r="AR149" s="230" t="s">
        <v>179</v>
      </c>
      <c r="AT149" s="230" t="s">
        <v>175</v>
      </c>
      <c r="AU149" s="230" t="s">
        <v>82</v>
      </c>
      <c r="AY149" s="18" t="s">
        <v>128</v>
      </c>
      <c r="BE149" s="231">
        <f>IF(N149="základní",J149,0)</f>
        <v>0</v>
      </c>
      <c r="BF149" s="231">
        <f>IF(N149="snížená",J149,0)</f>
        <v>0</v>
      </c>
      <c r="BG149" s="231">
        <f>IF(N149="zákl. přenesená",J149,0)</f>
        <v>0</v>
      </c>
      <c r="BH149" s="231">
        <f>IF(N149="sníž. přenesená",J149,0)</f>
        <v>0</v>
      </c>
      <c r="BI149" s="231">
        <f>IF(N149="nulová",J149,0)</f>
        <v>0</v>
      </c>
      <c r="BJ149" s="18" t="s">
        <v>80</v>
      </c>
      <c r="BK149" s="231">
        <f>ROUND(I149*H149,2)</f>
        <v>0</v>
      </c>
      <c r="BL149" s="18" t="s">
        <v>136</v>
      </c>
      <c r="BM149" s="230" t="s">
        <v>556</v>
      </c>
    </row>
    <row r="150" spans="1:65" s="2" customFormat="1" ht="16.5" customHeight="1">
      <c r="A150" s="39"/>
      <c r="B150" s="40"/>
      <c r="C150" s="247" t="s">
        <v>209</v>
      </c>
      <c r="D150" s="247" t="s">
        <v>175</v>
      </c>
      <c r="E150" s="248" t="s">
        <v>415</v>
      </c>
      <c r="F150" s="249" t="s">
        <v>416</v>
      </c>
      <c r="G150" s="250" t="s">
        <v>351</v>
      </c>
      <c r="H150" s="251">
        <v>4</v>
      </c>
      <c r="I150" s="252"/>
      <c r="J150" s="253">
        <f>ROUND(I150*H150,2)</f>
        <v>0</v>
      </c>
      <c r="K150" s="249" t="s">
        <v>135</v>
      </c>
      <c r="L150" s="254"/>
      <c r="M150" s="255" t="s">
        <v>19</v>
      </c>
      <c r="N150" s="256" t="s">
        <v>43</v>
      </c>
      <c r="O150" s="85"/>
      <c r="P150" s="228">
        <f>O150*H150</f>
        <v>0</v>
      </c>
      <c r="Q150" s="228">
        <v>0.003</v>
      </c>
      <c r="R150" s="228">
        <f>Q150*H150</f>
        <v>0.012</v>
      </c>
      <c r="S150" s="228">
        <v>0</v>
      </c>
      <c r="T150" s="229">
        <f>S150*H150</f>
        <v>0</v>
      </c>
      <c r="U150" s="39"/>
      <c r="V150" s="39"/>
      <c r="W150" s="39"/>
      <c r="X150" s="39"/>
      <c r="Y150" s="39"/>
      <c r="Z150" s="39"/>
      <c r="AA150" s="39"/>
      <c r="AB150" s="39"/>
      <c r="AC150" s="39"/>
      <c r="AD150" s="39"/>
      <c r="AE150" s="39"/>
      <c r="AR150" s="230" t="s">
        <v>179</v>
      </c>
      <c r="AT150" s="230" t="s">
        <v>175</v>
      </c>
      <c r="AU150" s="230" t="s">
        <v>82</v>
      </c>
      <c r="AY150" s="18" t="s">
        <v>128</v>
      </c>
      <c r="BE150" s="231">
        <f>IF(N150="základní",J150,0)</f>
        <v>0</v>
      </c>
      <c r="BF150" s="231">
        <f>IF(N150="snížená",J150,0)</f>
        <v>0</v>
      </c>
      <c r="BG150" s="231">
        <f>IF(N150="zákl. přenesená",J150,0)</f>
        <v>0</v>
      </c>
      <c r="BH150" s="231">
        <f>IF(N150="sníž. přenesená",J150,0)</f>
        <v>0</v>
      </c>
      <c r="BI150" s="231">
        <f>IF(N150="nulová",J150,0)</f>
        <v>0</v>
      </c>
      <c r="BJ150" s="18" t="s">
        <v>80</v>
      </c>
      <c r="BK150" s="231">
        <f>ROUND(I150*H150,2)</f>
        <v>0</v>
      </c>
      <c r="BL150" s="18" t="s">
        <v>136</v>
      </c>
      <c r="BM150" s="230" t="s">
        <v>557</v>
      </c>
    </row>
    <row r="151" spans="1:65" s="2" customFormat="1" ht="16.5" customHeight="1">
      <c r="A151" s="39"/>
      <c r="B151" s="40"/>
      <c r="C151" s="247" t="s">
        <v>130</v>
      </c>
      <c r="D151" s="247" t="s">
        <v>175</v>
      </c>
      <c r="E151" s="248" t="s">
        <v>421</v>
      </c>
      <c r="F151" s="249" t="s">
        <v>422</v>
      </c>
      <c r="G151" s="250" t="s">
        <v>351</v>
      </c>
      <c r="H151" s="251">
        <v>4</v>
      </c>
      <c r="I151" s="252"/>
      <c r="J151" s="253">
        <f>ROUND(I151*H151,2)</f>
        <v>0</v>
      </c>
      <c r="K151" s="249" t="s">
        <v>135</v>
      </c>
      <c r="L151" s="254"/>
      <c r="M151" s="255" t="s">
        <v>19</v>
      </c>
      <c r="N151" s="256" t="s">
        <v>43</v>
      </c>
      <c r="O151" s="85"/>
      <c r="P151" s="228">
        <f>O151*H151</f>
        <v>0</v>
      </c>
      <c r="Q151" s="228">
        <v>0.0001</v>
      </c>
      <c r="R151" s="228">
        <f>Q151*H151</f>
        <v>0.0004</v>
      </c>
      <c r="S151" s="228">
        <v>0</v>
      </c>
      <c r="T151" s="229">
        <f>S151*H151</f>
        <v>0</v>
      </c>
      <c r="U151" s="39"/>
      <c r="V151" s="39"/>
      <c r="W151" s="39"/>
      <c r="X151" s="39"/>
      <c r="Y151" s="39"/>
      <c r="Z151" s="39"/>
      <c r="AA151" s="39"/>
      <c r="AB151" s="39"/>
      <c r="AC151" s="39"/>
      <c r="AD151" s="39"/>
      <c r="AE151" s="39"/>
      <c r="AR151" s="230" t="s">
        <v>179</v>
      </c>
      <c r="AT151" s="230" t="s">
        <v>175</v>
      </c>
      <c r="AU151" s="230" t="s">
        <v>82</v>
      </c>
      <c r="AY151" s="18" t="s">
        <v>128</v>
      </c>
      <c r="BE151" s="231">
        <f>IF(N151="základní",J151,0)</f>
        <v>0</v>
      </c>
      <c r="BF151" s="231">
        <f>IF(N151="snížená",J151,0)</f>
        <v>0</v>
      </c>
      <c r="BG151" s="231">
        <f>IF(N151="zákl. přenesená",J151,0)</f>
        <v>0</v>
      </c>
      <c r="BH151" s="231">
        <f>IF(N151="sníž. přenesená",J151,0)</f>
        <v>0</v>
      </c>
      <c r="BI151" s="231">
        <f>IF(N151="nulová",J151,0)</f>
        <v>0</v>
      </c>
      <c r="BJ151" s="18" t="s">
        <v>80</v>
      </c>
      <c r="BK151" s="231">
        <f>ROUND(I151*H151,2)</f>
        <v>0</v>
      </c>
      <c r="BL151" s="18" t="s">
        <v>136</v>
      </c>
      <c r="BM151" s="230" t="s">
        <v>558</v>
      </c>
    </row>
    <row r="152" spans="1:65" s="2" customFormat="1" ht="16.5" customHeight="1">
      <c r="A152" s="39"/>
      <c r="B152" s="40"/>
      <c r="C152" s="247" t="s">
        <v>169</v>
      </c>
      <c r="D152" s="247" t="s">
        <v>175</v>
      </c>
      <c r="E152" s="248" t="s">
        <v>418</v>
      </c>
      <c r="F152" s="249" t="s">
        <v>419</v>
      </c>
      <c r="G152" s="250" t="s">
        <v>351</v>
      </c>
      <c r="H152" s="251">
        <v>8</v>
      </c>
      <c r="I152" s="252"/>
      <c r="J152" s="253">
        <f>ROUND(I152*H152,2)</f>
        <v>0</v>
      </c>
      <c r="K152" s="249" t="s">
        <v>135</v>
      </c>
      <c r="L152" s="254"/>
      <c r="M152" s="255" t="s">
        <v>19</v>
      </c>
      <c r="N152" s="256" t="s">
        <v>43</v>
      </c>
      <c r="O152" s="85"/>
      <c r="P152" s="228">
        <f>O152*H152</f>
        <v>0</v>
      </c>
      <c r="Q152" s="228">
        <v>0.00035</v>
      </c>
      <c r="R152" s="228">
        <f>Q152*H152</f>
        <v>0.0028</v>
      </c>
      <c r="S152" s="228">
        <v>0</v>
      </c>
      <c r="T152" s="229">
        <f>S152*H152</f>
        <v>0</v>
      </c>
      <c r="U152" s="39"/>
      <c r="V152" s="39"/>
      <c r="W152" s="39"/>
      <c r="X152" s="39"/>
      <c r="Y152" s="39"/>
      <c r="Z152" s="39"/>
      <c r="AA152" s="39"/>
      <c r="AB152" s="39"/>
      <c r="AC152" s="39"/>
      <c r="AD152" s="39"/>
      <c r="AE152" s="39"/>
      <c r="AR152" s="230" t="s">
        <v>179</v>
      </c>
      <c r="AT152" s="230" t="s">
        <v>175</v>
      </c>
      <c r="AU152" s="230" t="s">
        <v>82</v>
      </c>
      <c r="AY152" s="18" t="s">
        <v>128</v>
      </c>
      <c r="BE152" s="231">
        <f>IF(N152="základní",J152,0)</f>
        <v>0</v>
      </c>
      <c r="BF152" s="231">
        <f>IF(N152="snížená",J152,0)</f>
        <v>0</v>
      </c>
      <c r="BG152" s="231">
        <f>IF(N152="zákl. přenesená",J152,0)</f>
        <v>0</v>
      </c>
      <c r="BH152" s="231">
        <f>IF(N152="sníž. přenesená",J152,0)</f>
        <v>0</v>
      </c>
      <c r="BI152" s="231">
        <f>IF(N152="nulová",J152,0)</f>
        <v>0</v>
      </c>
      <c r="BJ152" s="18" t="s">
        <v>80</v>
      </c>
      <c r="BK152" s="231">
        <f>ROUND(I152*H152,2)</f>
        <v>0</v>
      </c>
      <c r="BL152" s="18" t="s">
        <v>136</v>
      </c>
      <c r="BM152" s="230" t="s">
        <v>559</v>
      </c>
    </row>
    <row r="153" spans="1:51" s="13" customFormat="1" ht="12">
      <c r="A153" s="13"/>
      <c r="B153" s="236"/>
      <c r="C153" s="237"/>
      <c r="D153" s="232" t="s">
        <v>152</v>
      </c>
      <c r="E153" s="237"/>
      <c r="F153" s="239" t="s">
        <v>560</v>
      </c>
      <c r="G153" s="237"/>
      <c r="H153" s="240">
        <v>8</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152</v>
      </c>
      <c r="AU153" s="246" t="s">
        <v>82</v>
      </c>
      <c r="AV153" s="13" t="s">
        <v>82</v>
      </c>
      <c r="AW153" s="13" t="s">
        <v>4</v>
      </c>
      <c r="AX153" s="13" t="s">
        <v>80</v>
      </c>
      <c r="AY153" s="246" t="s">
        <v>128</v>
      </c>
    </row>
    <row r="154" spans="1:65" s="2" customFormat="1" ht="16.5" customHeight="1">
      <c r="A154" s="39"/>
      <c r="B154" s="40"/>
      <c r="C154" s="219" t="s">
        <v>328</v>
      </c>
      <c r="D154" s="219" t="s">
        <v>131</v>
      </c>
      <c r="E154" s="220" t="s">
        <v>561</v>
      </c>
      <c r="F154" s="221" t="s">
        <v>562</v>
      </c>
      <c r="G154" s="222" t="s">
        <v>351</v>
      </c>
      <c r="H154" s="223">
        <v>1</v>
      </c>
      <c r="I154" s="224"/>
      <c r="J154" s="225">
        <f>ROUND(I154*H154,2)</f>
        <v>0</v>
      </c>
      <c r="K154" s="221" t="s">
        <v>135</v>
      </c>
      <c r="L154" s="45"/>
      <c r="M154" s="226" t="s">
        <v>19</v>
      </c>
      <c r="N154" s="227" t="s">
        <v>43</v>
      </c>
      <c r="O154" s="85"/>
      <c r="P154" s="228">
        <f>O154*H154</f>
        <v>0</v>
      </c>
      <c r="Q154" s="228">
        <v>7.00566</v>
      </c>
      <c r="R154" s="228">
        <f>Q154*H154</f>
        <v>7.00566</v>
      </c>
      <c r="S154" s="228">
        <v>0</v>
      </c>
      <c r="T154" s="229">
        <f>S154*H154</f>
        <v>0</v>
      </c>
      <c r="U154" s="39"/>
      <c r="V154" s="39"/>
      <c r="W154" s="39"/>
      <c r="X154" s="39"/>
      <c r="Y154" s="39"/>
      <c r="Z154" s="39"/>
      <c r="AA154" s="39"/>
      <c r="AB154" s="39"/>
      <c r="AC154" s="39"/>
      <c r="AD154" s="39"/>
      <c r="AE154" s="39"/>
      <c r="AR154" s="230" t="s">
        <v>136</v>
      </c>
      <c r="AT154" s="230" t="s">
        <v>131</v>
      </c>
      <c r="AU154" s="230" t="s">
        <v>82</v>
      </c>
      <c r="AY154" s="18" t="s">
        <v>128</v>
      </c>
      <c r="BE154" s="231">
        <f>IF(N154="základní",J154,0)</f>
        <v>0</v>
      </c>
      <c r="BF154" s="231">
        <f>IF(N154="snížená",J154,0)</f>
        <v>0</v>
      </c>
      <c r="BG154" s="231">
        <f>IF(N154="zákl. přenesená",J154,0)</f>
        <v>0</v>
      </c>
      <c r="BH154" s="231">
        <f>IF(N154="sníž. přenesená",J154,0)</f>
        <v>0</v>
      </c>
      <c r="BI154" s="231">
        <f>IF(N154="nulová",J154,0)</f>
        <v>0</v>
      </c>
      <c r="BJ154" s="18" t="s">
        <v>80</v>
      </c>
      <c r="BK154" s="231">
        <f>ROUND(I154*H154,2)</f>
        <v>0</v>
      </c>
      <c r="BL154" s="18" t="s">
        <v>136</v>
      </c>
      <c r="BM154" s="230" t="s">
        <v>563</v>
      </c>
    </row>
    <row r="155" spans="1:47" s="2" customFormat="1" ht="12">
      <c r="A155" s="39"/>
      <c r="B155" s="40"/>
      <c r="C155" s="41"/>
      <c r="D155" s="232" t="s">
        <v>138</v>
      </c>
      <c r="E155" s="41"/>
      <c r="F155" s="233" t="s">
        <v>564</v>
      </c>
      <c r="G155" s="41"/>
      <c r="H155" s="41"/>
      <c r="I155" s="137"/>
      <c r="J155" s="41"/>
      <c r="K155" s="41"/>
      <c r="L155" s="45"/>
      <c r="M155" s="234"/>
      <c r="N155" s="235"/>
      <c r="O155" s="85"/>
      <c r="P155" s="85"/>
      <c r="Q155" s="85"/>
      <c r="R155" s="85"/>
      <c r="S155" s="85"/>
      <c r="T155" s="86"/>
      <c r="U155" s="39"/>
      <c r="V155" s="39"/>
      <c r="W155" s="39"/>
      <c r="X155" s="39"/>
      <c r="Y155" s="39"/>
      <c r="Z155" s="39"/>
      <c r="AA155" s="39"/>
      <c r="AB155" s="39"/>
      <c r="AC155" s="39"/>
      <c r="AD155" s="39"/>
      <c r="AE155" s="39"/>
      <c r="AT155" s="18" t="s">
        <v>138</v>
      </c>
      <c r="AU155" s="18" t="s">
        <v>82</v>
      </c>
    </row>
    <row r="156" spans="1:65" s="2" customFormat="1" ht="16.5" customHeight="1">
      <c r="A156" s="39"/>
      <c r="B156" s="40"/>
      <c r="C156" s="219" t="s">
        <v>333</v>
      </c>
      <c r="D156" s="219" t="s">
        <v>131</v>
      </c>
      <c r="E156" s="220" t="s">
        <v>565</v>
      </c>
      <c r="F156" s="221" t="s">
        <v>566</v>
      </c>
      <c r="G156" s="222" t="s">
        <v>143</v>
      </c>
      <c r="H156" s="223">
        <v>3</v>
      </c>
      <c r="I156" s="224"/>
      <c r="J156" s="225">
        <f>ROUND(I156*H156,2)</f>
        <v>0</v>
      </c>
      <c r="K156" s="221" t="s">
        <v>135</v>
      </c>
      <c r="L156" s="45"/>
      <c r="M156" s="226" t="s">
        <v>19</v>
      </c>
      <c r="N156" s="227" t="s">
        <v>43</v>
      </c>
      <c r="O156" s="85"/>
      <c r="P156" s="228">
        <f>O156*H156</f>
        <v>0</v>
      </c>
      <c r="Q156" s="228">
        <v>0.61348</v>
      </c>
      <c r="R156" s="228">
        <f>Q156*H156</f>
        <v>1.84044</v>
      </c>
      <c r="S156" s="228">
        <v>0</v>
      </c>
      <c r="T156" s="229">
        <f>S156*H156</f>
        <v>0</v>
      </c>
      <c r="U156" s="39"/>
      <c r="V156" s="39"/>
      <c r="W156" s="39"/>
      <c r="X156" s="39"/>
      <c r="Y156" s="39"/>
      <c r="Z156" s="39"/>
      <c r="AA156" s="39"/>
      <c r="AB156" s="39"/>
      <c r="AC156" s="39"/>
      <c r="AD156" s="39"/>
      <c r="AE156" s="39"/>
      <c r="AR156" s="230" t="s">
        <v>136</v>
      </c>
      <c r="AT156" s="230" t="s">
        <v>131</v>
      </c>
      <c r="AU156" s="230" t="s">
        <v>82</v>
      </c>
      <c r="AY156" s="18" t="s">
        <v>128</v>
      </c>
      <c r="BE156" s="231">
        <f>IF(N156="základní",J156,0)</f>
        <v>0</v>
      </c>
      <c r="BF156" s="231">
        <f>IF(N156="snížená",J156,0)</f>
        <v>0</v>
      </c>
      <c r="BG156" s="231">
        <f>IF(N156="zákl. přenesená",J156,0)</f>
        <v>0</v>
      </c>
      <c r="BH156" s="231">
        <f>IF(N156="sníž. přenesená",J156,0)</f>
        <v>0</v>
      </c>
      <c r="BI156" s="231">
        <f>IF(N156="nulová",J156,0)</f>
        <v>0</v>
      </c>
      <c r="BJ156" s="18" t="s">
        <v>80</v>
      </c>
      <c r="BK156" s="231">
        <f>ROUND(I156*H156,2)</f>
        <v>0</v>
      </c>
      <c r="BL156" s="18" t="s">
        <v>136</v>
      </c>
      <c r="BM156" s="230" t="s">
        <v>567</v>
      </c>
    </row>
    <row r="157" spans="1:47" s="2" customFormat="1" ht="12">
      <c r="A157" s="39"/>
      <c r="B157" s="40"/>
      <c r="C157" s="41"/>
      <c r="D157" s="232" t="s">
        <v>138</v>
      </c>
      <c r="E157" s="41"/>
      <c r="F157" s="233" t="s">
        <v>568</v>
      </c>
      <c r="G157" s="41"/>
      <c r="H157" s="41"/>
      <c r="I157" s="137"/>
      <c r="J157" s="41"/>
      <c r="K157" s="41"/>
      <c r="L157" s="45"/>
      <c r="M157" s="234"/>
      <c r="N157" s="235"/>
      <c r="O157" s="85"/>
      <c r="P157" s="85"/>
      <c r="Q157" s="85"/>
      <c r="R157" s="85"/>
      <c r="S157" s="85"/>
      <c r="T157" s="86"/>
      <c r="U157" s="39"/>
      <c r="V157" s="39"/>
      <c r="W157" s="39"/>
      <c r="X157" s="39"/>
      <c r="Y157" s="39"/>
      <c r="Z157" s="39"/>
      <c r="AA157" s="39"/>
      <c r="AB157" s="39"/>
      <c r="AC157" s="39"/>
      <c r="AD157" s="39"/>
      <c r="AE157" s="39"/>
      <c r="AT157" s="18" t="s">
        <v>138</v>
      </c>
      <c r="AU157" s="18" t="s">
        <v>82</v>
      </c>
    </row>
    <row r="158" spans="1:65" s="2" customFormat="1" ht="16.5" customHeight="1">
      <c r="A158" s="39"/>
      <c r="B158" s="40"/>
      <c r="C158" s="247" t="s">
        <v>451</v>
      </c>
      <c r="D158" s="247" t="s">
        <v>175</v>
      </c>
      <c r="E158" s="248" t="s">
        <v>569</v>
      </c>
      <c r="F158" s="249" t="s">
        <v>570</v>
      </c>
      <c r="G158" s="250" t="s">
        <v>143</v>
      </c>
      <c r="H158" s="251">
        <v>3</v>
      </c>
      <c r="I158" s="252"/>
      <c r="J158" s="253">
        <f>ROUND(I158*H158,2)</f>
        <v>0</v>
      </c>
      <c r="K158" s="249" t="s">
        <v>135</v>
      </c>
      <c r="L158" s="254"/>
      <c r="M158" s="255" t="s">
        <v>19</v>
      </c>
      <c r="N158" s="256" t="s">
        <v>43</v>
      </c>
      <c r="O158" s="85"/>
      <c r="P158" s="228">
        <f>O158*H158</f>
        <v>0</v>
      </c>
      <c r="Q158" s="228">
        <v>0.2996</v>
      </c>
      <c r="R158" s="228">
        <f>Q158*H158</f>
        <v>0.8987999999999999</v>
      </c>
      <c r="S158" s="228">
        <v>0</v>
      </c>
      <c r="T158" s="229">
        <f>S158*H158</f>
        <v>0</v>
      </c>
      <c r="U158" s="39"/>
      <c r="V158" s="39"/>
      <c r="W158" s="39"/>
      <c r="X158" s="39"/>
      <c r="Y158" s="39"/>
      <c r="Z158" s="39"/>
      <c r="AA158" s="39"/>
      <c r="AB158" s="39"/>
      <c r="AC158" s="39"/>
      <c r="AD158" s="39"/>
      <c r="AE158" s="39"/>
      <c r="AR158" s="230" t="s">
        <v>179</v>
      </c>
      <c r="AT158" s="230" t="s">
        <v>175</v>
      </c>
      <c r="AU158" s="230" t="s">
        <v>82</v>
      </c>
      <c r="AY158" s="18" t="s">
        <v>128</v>
      </c>
      <c r="BE158" s="231">
        <f>IF(N158="základní",J158,0)</f>
        <v>0</v>
      </c>
      <c r="BF158" s="231">
        <f>IF(N158="snížená",J158,0)</f>
        <v>0</v>
      </c>
      <c r="BG158" s="231">
        <f>IF(N158="zákl. přenesená",J158,0)</f>
        <v>0</v>
      </c>
      <c r="BH158" s="231">
        <f>IF(N158="sníž. přenesená",J158,0)</f>
        <v>0</v>
      </c>
      <c r="BI158" s="231">
        <f>IF(N158="nulová",J158,0)</f>
        <v>0</v>
      </c>
      <c r="BJ158" s="18" t="s">
        <v>80</v>
      </c>
      <c r="BK158" s="231">
        <f>ROUND(I158*H158,2)</f>
        <v>0</v>
      </c>
      <c r="BL158" s="18" t="s">
        <v>136</v>
      </c>
      <c r="BM158" s="230" t="s">
        <v>571</v>
      </c>
    </row>
    <row r="159" spans="1:63" s="12" customFormat="1" ht="22.8" customHeight="1">
      <c r="A159" s="12"/>
      <c r="B159" s="203"/>
      <c r="C159" s="204"/>
      <c r="D159" s="205" t="s">
        <v>71</v>
      </c>
      <c r="E159" s="217" t="s">
        <v>237</v>
      </c>
      <c r="F159" s="217" t="s">
        <v>238</v>
      </c>
      <c r="G159" s="204"/>
      <c r="H159" s="204"/>
      <c r="I159" s="207"/>
      <c r="J159" s="218">
        <f>BK159</f>
        <v>0</v>
      </c>
      <c r="K159" s="204"/>
      <c r="L159" s="209"/>
      <c r="M159" s="210"/>
      <c r="N159" s="211"/>
      <c r="O159" s="211"/>
      <c r="P159" s="212">
        <f>P160</f>
        <v>0</v>
      </c>
      <c r="Q159" s="211"/>
      <c r="R159" s="212">
        <f>R160</f>
        <v>0</v>
      </c>
      <c r="S159" s="211"/>
      <c r="T159" s="213">
        <f>T160</f>
        <v>0</v>
      </c>
      <c r="U159" s="12"/>
      <c r="V159" s="12"/>
      <c r="W159" s="12"/>
      <c r="X159" s="12"/>
      <c r="Y159" s="12"/>
      <c r="Z159" s="12"/>
      <c r="AA159" s="12"/>
      <c r="AB159" s="12"/>
      <c r="AC159" s="12"/>
      <c r="AD159" s="12"/>
      <c r="AE159" s="12"/>
      <c r="AR159" s="214" t="s">
        <v>80</v>
      </c>
      <c r="AT159" s="215" t="s">
        <v>71</v>
      </c>
      <c r="AU159" s="215" t="s">
        <v>80</v>
      </c>
      <c r="AY159" s="214" t="s">
        <v>128</v>
      </c>
      <c r="BK159" s="216">
        <f>BK160</f>
        <v>0</v>
      </c>
    </row>
    <row r="160" spans="1:65" s="2" customFormat="1" ht="21.75" customHeight="1">
      <c r="A160" s="39"/>
      <c r="B160" s="40"/>
      <c r="C160" s="219" t="s">
        <v>470</v>
      </c>
      <c r="D160" s="219" t="s">
        <v>131</v>
      </c>
      <c r="E160" s="220" t="s">
        <v>240</v>
      </c>
      <c r="F160" s="221" t="s">
        <v>241</v>
      </c>
      <c r="G160" s="222" t="s">
        <v>235</v>
      </c>
      <c r="H160" s="223">
        <v>471.592</v>
      </c>
      <c r="I160" s="224"/>
      <c r="J160" s="225">
        <f>ROUND(I160*H160,2)</f>
        <v>0</v>
      </c>
      <c r="K160" s="221" t="s">
        <v>362</v>
      </c>
      <c r="L160" s="45"/>
      <c r="M160" s="261" t="s">
        <v>19</v>
      </c>
      <c r="N160" s="262" t="s">
        <v>43</v>
      </c>
      <c r="O160" s="259"/>
      <c r="P160" s="263">
        <f>O160*H160</f>
        <v>0</v>
      </c>
      <c r="Q160" s="263">
        <v>0</v>
      </c>
      <c r="R160" s="263">
        <f>Q160*H160</f>
        <v>0</v>
      </c>
      <c r="S160" s="263">
        <v>0</v>
      </c>
      <c r="T160" s="264">
        <f>S160*H160</f>
        <v>0</v>
      </c>
      <c r="U160" s="39"/>
      <c r="V160" s="39"/>
      <c r="W160" s="39"/>
      <c r="X160" s="39"/>
      <c r="Y160" s="39"/>
      <c r="Z160" s="39"/>
      <c r="AA160" s="39"/>
      <c r="AB160" s="39"/>
      <c r="AC160" s="39"/>
      <c r="AD160" s="39"/>
      <c r="AE160" s="39"/>
      <c r="AR160" s="230" t="s">
        <v>136</v>
      </c>
      <c r="AT160" s="230" t="s">
        <v>131</v>
      </c>
      <c r="AU160" s="230" t="s">
        <v>82</v>
      </c>
      <c r="AY160" s="18" t="s">
        <v>128</v>
      </c>
      <c r="BE160" s="231">
        <f>IF(N160="základní",J160,0)</f>
        <v>0</v>
      </c>
      <c r="BF160" s="231">
        <f>IF(N160="snížená",J160,0)</f>
        <v>0</v>
      </c>
      <c r="BG160" s="231">
        <f>IF(N160="zákl. přenesená",J160,0)</f>
        <v>0</v>
      </c>
      <c r="BH160" s="231">
        <f>IF(N160="sníž. přenesená",J160,0)</f>
        <v>0</v>
      </c>
      <c r="BI160" s="231">
        <f>IF(N160="nulová",J160,0)</f>
        <v>0</v>
      </c>
      <c r="BJ160" s="18" t="s">
        <v>80</v>
      </c>
      <c r="BK160" s="231">
        <f>ROUND(I160*H160,2)</f>
        <v>0</v>
      </c>
      <c r="BL160" s="18" t="s">
        <v>136</v>
      </c>
      <c r="BM160" s="230" t="s">
        <v>572</v>
      </c>
    </row>
    <row r="161" spans="1:31" s="2" customFormat="1" ht="6.95" customHeight="1">
      <c r="A161" s="39"/>
      <c r="B161" s="60"/>
      <c r="C161" s="61"/>
      <c r="D161" s="61"/>
      <c r="E161" s="61"/>
      <c r="F161" s="61"/>
      <c r="G161" s="61"/>
      <c r="H161" s="61"/>
      <c r="I161" s="167"/>
      <c r="J161" s="61"/>
      <c r="K161" s="61"/>
      <c r="L161" s="45"/>
      <c r="M161" s="39"/>
      <c r="O161" s="39"/>
      <c r="P161" s="39"/>
      <c r="Q161" s="39"/>
      <c r="R161" s="39"/>
      <c r="S161" s="39"/>
      <c r="T161" s="39"/>
      <c r="U161" s="39"/>
      <c r="V161" s="39"/>
      <c r="W161" s="39"/>
      <c r="X161" s="39"/>
      <c r="Y161" s="39"/>
      <c r="Z161" s="39"/>
      <c r="AA161" s="39"/>
      <c r="AB161" s="39"/>
      <c r="AC161" s="39"/>
      <c r="AD161" s="39"/>
      <c r="AE161" s="39"/>
    </row>
  </sheetData>
  <sheetProtection password="CC35" sheet="1" objects="1" scenarios="1" formatColumns="0" formatRows="0" autoFilter="0"/>
  <autoFilter ref="C86:K16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4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91</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100</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STEZKA PRO CHODCE A CYKLISTY KLATOVY - BEŇOVY</v>
      </c>
      <c r="F7" s="135"/>
      <c r="G7" s="135"/>
      <c r="H7" s="135"/>
      <c r="I7" s="129"/>
      <c r="L7" s="21"/>
    </row>
    <row r="8" spans="1:31" s="2" customFormat="1" ht="12" customHeight="1">
      <c r="A8" s="39"/>
      <c r="B8" s="45"/>
      <c r="C8" s="39"/>
      <c r="D8" s="135" t="s">
        <v>101</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573</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574</v>
      </c>
      <c r="G12" s="39"/>
      <c r="H12" s="39"/>
      <c r="I12" s="141" t="s">
        <v>23</v>
      </c>
      <c r="J12" s="142" t="str">
        <f>'Rekapitulace stavby'!AN8</f>
        <v>20. 2. 2020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575</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576</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577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578</v>
      </c>
      <c r="F21" s="39"/>
      <c r="G21" s="39"/>
      <c r="H21" s="39"/>
      <c r="I21" s="141" t="s">
        <v>28</v>
      </c>
      <c r="J21" s="140" t="s">
        <v>579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577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578</v>
      </c>
      <c r="F24" s="39"/>
      <c r="G24" s="39"/>
      <c r="H24" s="39"/>
      <c r="I24" s="141" t="s">
        <v>28</v>
      </c>
      <c r="J24" s="140" t="s">
        <v>579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ROUND((SUM(BE85:BE244)),2)</f>
        <v>0</v>
      </c>
      <c r="G33" s="39"/>
      <c r="H33" s="39"/>
      <c r="I33" s="156">
        <v>0.21</v>
      </c>
      <c r="J33" s="155">
        <f>ROUND(((SUM(BE85:BE244))*I33),2)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ROUND((SUM(BF85:BF244)),2)</f>
        <v>0</v>
      </c>
      <c r="G34" s="39"/>
      <c r="H34" s="39"/>
      <c r="I34" s="156">
        <v>0.15</v>
      </c>
      <c r="J34" s="155">
        <f>ROUND(((SUM(BF85:BF244))*I34),2)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ROUND((SUM(BG85:BG244)),2)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ROUND((SUM(BH85:BH244)),2)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ROUND((SUM(BI85:BI244)),2)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103</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STEZKA PRO CHODCE A CYKLISTY KLATOVY - BEŇOVY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301 - CHRÁNIČKA PRO KANALIZACI</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Klatovy</v>
      </c>
      <c r="G52" s="41"/>
      <c r="H52" s="41"/>
      <c r="I52" s="141" t="s">
        <v>23</v>
      </c>
      <c r="J52" s="73" t="str">
        <f>IF(J12="","",J12)</f>
        <v>20. 2. 2020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Klatovy</v>
      </c>
      <c r="G54" s="41"/>
      <c r="H54" s="41"/>
      <c r="I54" s="141" t="s">
        <v>31</v>
      </c>
      <c r="J54" s="37" t="str">
        <f>E21</f>
        <v>Šumavské vodovody a kanalizace a.s.</v>
      </c>
      <c r="K54" s="41"/>
      <c r="L54" s="138"/>
      <c r="S54" s="39"/>
      <c r="T54" s="39"/>
      <c r="U54" s="39"/>
      <c r="V54" s="39"/>
      <c r="W54" s="39"/>
      <c r="X54" s="39"/>
      <c r="Y54" s="39"/>
      <c r="Z54" s="39"/>
      <c r="AA54" s="39"/>
      <c r="AB54" s="39"/>
      <c r="AC54" s="39"/>
      <c r="AD54" s="39"/>
      <c r="AE54" s="39"/>
    </row>
    <row r="55" spans="1:31" s="2" customFormat="1" ht="40.05" customHeight="1">
      <c r="A55" s="39"/>
      <c r="B55" s="40"/>
      <c r="C55" s="33" t="s">
        <v>29</v>
      </c>
      <c r="D55" s="41"/>
      <c r="E55" s="41"/>
      <c r="F55" s="28" t="str">
        <f>IF(E18="","",E18)</f>
        <v>Vyplň údaj</v>
      </c>
      <c r="G55" s="41"/>
      <c r="H55" s="41"/>
      <c r="I55" s="141" t="s">
        <v>34</v>
      </c>
      <c r="J55" s="37" t="str">
        <f>E24</f>
        <v>Šumavské vodovody a kanalizace a.s.</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104</v>
      </c>
      <c r="D57" s="173"/>
      <c r="E57" s="173"/>
      <c r="F57" s="173"/>
      <c r="G57" s="173"/>
      <c r="H57" s="173"/>
      <c r="I57" s="174"/>
      <c r="J57" s="175" t="s">
        <v>105</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106</v>
      </c>
    </row>
    <row r="60" spans="1:31" s="9" customFormat="1" ht="24.95" customHeight="1">
      <c r="A60" s="9"/>
      <c r="B60" s="177"/>
      <c r="C60" s="178"/>
      <c r="D60" s="179" t="s">
        <v>107</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108</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246</v>
      </c>
      <c r="E62" s="187"/>
      <c r="F62" s="187"/>
      <c r="G62" s="187"/>
      <c r="H62" s="187"/>
      <c r="I62" s="188"/>
      <c r="J62" s="189">
        <f>J156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247</v>
      </c>
      <c r="E63" s="187"/>
      <c r="F63" s="187"/>
      <c r="G63" s="187"/>
      <c r="H63" s="187"/>
      <c r="I63" s="188"/>
      <c r="J63" s="189">
        <f>J173</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110</v>
      </c>
      <c r="E64" s="187"/>
      <c r="F64" s="187"/>
      <c r="G64" s="187"/>
      <c r="H64" s="187"/>
      <c r="I64" s="188"/>
      <c r="J64" s="189">
        <f>J231</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112</v>
      </c>
      <c r="E65" s="187"/>
      <c r="F65" s="187"/>
      <c r="G65" s="187"/>
      <c r="H65" s="187"/>
      <c r="I65" s="188"/>
      <c r="J65" s="189">
        <f>J242</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113</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STEZKA PRO CHODCE A CYKLISTY KLATOVY - BEŇOVY</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101</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301 - CHRÁNIČKA PRO KANALIZACI</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Klatovy</v>
      </c>
      <c r="G79" s="41"/>
      <c r="H79" s="41"/>
      <c r="I79" s="141" t="s">
        <v>23</v>
      </c>
      <c r="J79" s="73" t="str">
        <f>IF(J12="","",J12)</f>
        <v>20. 2. 2020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40.05" customHeight="1">
      <c r="A81" s="39"/>
      <c r="B81" s="40"/>
      <c r="C81" s="33" t="s">
        <v>25</v>
      </c>
      <c r="D81" s="41"/>
      <c r="E81" s="41"/>
      <c r="F81" s="28" t="str">
        <f>E15</f>
        <v>Město Klatovy</v>
      </c>
      <c r="G81" s="41"/>
      <c r="H81" s="41"/>
      <c r="I81" s="141" t="s">
        <v>31</v>
      </c>
      <c r="J81" s="37" t="str">
        <f>E21</f>
        <v>Šumavské vodovody a kanalizace a.s.</v>
      </c>
      <c r="K81" s="41"/>
      <c r="L81" s="138"/>
      <c r="S81" s="39"/>
      <c r="T81" s="39"/>
      <c r="U81" s="39"/>
      <c r="V81" s="39"/>
      <c r="W81" s="39"/>
      <c r="X81" s="39"/>
      <c r="Y81" s="39"/>
      <c r="Z81" s="39"/>
      <c r="AA81" s="39"/>
      <c r="AB81" s="39"/>
      <c r="AC81" s="39"/>
      <c r="AD81" s="39"/>
      <c r="AE81" s="39"/>
    </row>
    <row r="82" spans="1:31" s="2" customFormat="1" ht="40.05" customHeight="1">
      <c r="A82" s="39"/>
      <c r="B82" s="40"/>
      <c r="C82" s="33" t="s">
        <v>29</v>
      </c>
      <c r="D82" s="41"/>
      <c r="E82" s="41"/>
      <c r="F82" s="28" t="str">
        <f>IF(E18="","",E18)</f>
        <v>Vyplň údaj</v>
      </c>
      <c r="G82" s="41"/>
      <c r="H82" s="41"/>
      <c r="I82" s="141" t="s">
        <v>34</v>
      </c>
      <c r="J82" s="37" t="str">
        <f>E24</f>
        <v>Šumavské vodovody a kanalizace a.s.</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114</v>
      </c>
      <c r="D84" s="194" t="s">
        <v>57</v>
      </c>
      <c r="E84" s="194" t="s">
        <v>53</v>
      </c>
      <c r="F84" s="194" t="s">
        <v>54</v>
      </c>
      <c r="G84" s="194" t="s">
        <v>115</v>
      </c>
      <c r="H84" s="194" t="s">
        <v>116</v>
      </c>
      <c r="I84" s="195" t="s">
        <v>117</v>
      </c>
      <c r="J84" s="194" t="s">
        <v>105</v>
      </c>
      <c r="K84" s="196" t="s">
        <v>118</v>
      </c>
      <c r="L84" s="197"/>
      <c r="M84" s="93" t="s">
        <v>19</v>
      </c>
      <c r="N84" s="94" t="s">
        <v>42</v>
      </c>
      <c r="O84" s="94" t="s">
        <v>119</v>
      </c>
      <c r="P84" s="94" t="s">
        <v>120</v>
      </c>
      <c r="Q84" s="94" t="s">
        <v>121</v>
      </c>
      <c r="R84" s="94" t="s">
        <v>122</v>
      </c>
      <c r="S84" s="94" t="s">
        <v>123</v>
      </c>
      <c r="T84" s="95" t="s">
        <v>124</v>
      </c>
      <c r="U84" s="191"/>
      <c r="V84" s="191"/>
      <c r="W84" s="191"/>
      <c r="X84" s="191"/>
      <c r="Y84" s="191"/>
      <c r="Z84" s="191"/>
      <c r="AA84" s="191"/>
      <c r="AB84" s="191"/>
      <c r="AC84" s="191"/>
      <c r="AD84" s="191"/>
      <c r="AE84" s="191"/>
    </row>
    <row r="85" spans="1:63" s="2" customFormat="1" ht="22.8" customHeight="1">
      <c r="A85" s="39"/>
      <c r="B85" s="40"/>
      <c r="C85" s="100" t="s">
        <v>125</v>
      </c>
      <c r="D85" s="41"/>
      <c r="E85" s="41"/>
      <c r="F85" s="41"/>
      <c r="G85" s="41"/>
      <c r="H85" s="41"/>
      <c r="I85" s="137"/>
      <c r="J85" s="198">
        <f>BK85</f>
        <v>0</v>
      </c>
      <c r="K85" s="41"/>
      <c r="L85" s="45"/>
      <c r="M85" s="96"/>
      <c r="N85" s="199"/>
      <c r="O85" s="97"/>
      <c r="P85" s="200">
        <f>P86</f>
        <v>0</v>
      </c>
      <c r="Q85" s="97"/>
      <c r="R85" s="200">
        <f>R86</f>
        <v>39.978810928</v>
      </c>
      <c r="S85" s="97"/>
      <c r="T85" s="201">
        <f>T86</f>
        <v>0</v>
      </c>
      <c r="U85" s="39"/>
      <c r="V85" s="39"/>
      <c r="W85" s="39"/>
      <c r="X85" s="39"/>
      <c r="Y85" s="39"/>
      <c r="Z85" s="39"/>
      <c r="AA85" s="39"/>
      <c r="AB85" s="39"/>
      <c r="AC85" s="39"/>
      <c r="AD85" s="39"/>
      <c r="AE85" s="39"/>
      <c r="AT85" s="18" t="s">
        <v>71</v>
      </c>
      <c r="AU85" s="18" t="s">
        <v>106</v>
      </c>
      <c r="BK85" s="202">
        <f>BK86</f>
        <v>0</v>
      </c>
    </row>
    <row r="86" spans="1:63" s="12" customFormat="1" ht="25.9" customHeight="1">
      <c r="A86" s="12"/>
      <c r="B86" s="203"/>
      <c r="C86" s="204"/>
      <c r="D86" s="205" t="s">
        <v>71</v>
      </c>
      <c r="E86" s="206" t="s">
        <v>126</v>
      </c>
      <c r="F86" s="206" t="s">
        <v>127</v>
      </c>
      <c r="G86" s="204"/>
      <c r="H86" s="204"/>
      <c r="I86" s="207"/>
      <c r="J86" s="208">
        <f>BK86</f>
        <v>0</v>
      </c>
      <c r="K86" s="204"/>
      <c r="L86" s="209"/>
      <c r="M86" s="210"/>
      <c r="N86" s="211"/>
      <c r="O86" s="211"/>
      <c r="P86" s="212">
        <f>P87+P156+P173+P231+P242</f>
        <v>0</v>
      </c>
      <c r="Q86" s="211"/>
      <c r="R86" s="212">
        <f>R87+R156+R173+R231+R242</f>
        <v>39.978810928</v>
      </c>
      <c r="S86" s="211"/>
      <c r="T86" s="213">
        <f>T87+T156+T173+T231+T242</f>
        <v>0</v>
      </c>
      <c r="U86" s="12"/>
      <c r="V86" s="12"/>
      <c r="W86" s="12"/>
      <c r="X86" s="12"/>
      <c r="Y86" s="12"/>
      <c r="Z86" s="12"/>
      <c r="AA86" s="12"/>
      <c r="AB86" s="12"/>
      <c r="AC86" s="12"/>
      <c r="AD86" s="12"/>
      <c r="AE86" s="12"/>
      <c r="AR86" s="214" t="s">
        <v>80</v>
      </c>
      <c r="AT86" s="215" t="s">
        <v>71</v>
      </c>
      <c r="AU86" s="215" t="s">
        <v>72</v>
      </c>
      <c r="AY86" s="214" t="s">
        <v>128</v>
      </c>
      <c r="BK86" s="216">
        <f>BK87+BK156+BK173+BK231+BK242</f>
        <v>0</v>
      </c>
    </row>
    <row r="87" spans="1:63" s="12" customFormat="1" ht="22.8" customHeight="1">
      <c r="A87" s="12"/>
      <c r="B87" s="203"/>
      <c r="C87" s="204"/>
      <c r="D87" s="205" t="s">
        <v>71</v>
      </c>
      <c r="E87" s="217" t="s">
        <v>80</v>
      </c>
      <c r="F87" s="217" t="s">
        <v>129</v>
      </c>
      <c r="G87" s="204"/>
      <c r="H87" s="204"/>
      <c r="I87" s="207"/>
      <c r="J87" s="218">
        <f>BK87</f>
        <v>0</v>
      </c>
      <c r="K87" s="204"/>
      <c r="L87" s="209"/>
      <c r="M87" s="210"/>
      <c r="N87" s="211"/>
      <c r="O87" s="211"/>
      <c r="P87" s="212">
        <f>SUM(P88:P155)</f>
        <v>0</v>
      </c>
      <c r="Q87" s="211"/>
      <c r="R87" s="212">
        <f>SUM(R88:R155)</f>
        <v>5.526063404000001</v>
      </c>
      <c r="S87" s="211"/>
      <c r="T87" s="213">
        <f>SUM(T88:T155)</f>
        <v>0</v>
      </c>
      <c r="U87" s="12"/>
      <c r="V87" s="12"/>
      <c r="W87" s="12"/>
      <c r="X87" s="12"/>
      <c r="Y87" s="12"/>
      <c r="Z87" s="12"/>
      <c r="AA87" s="12"/>
      <c r="AB87" s="12"/>
      <c r="AC87" s="12"/>
      <c r="AD87" s="12"/>
      <c r="AE87" s="12"/>
      <c r="AR87" s="214" t="s">
        <v>80</v>
      </c>
      <c r="AT87" s="215" t="s">
        <v>71</v>
      </c>
      <c r="AU87" s="215" t="s">
        <v>80</v>
      </c>
      <c r="AY87" s="214" t="s">
        <v>128</v>
      </c>
      <c r="BK87" s="216">
        <f>SUM(BK88:BK155)</f>
        <v>0</v>
      </c>
    </row>
    <row r="88" spans="1:65" s="2" customFormat="1" ht="44.25" customHeight="1">
      <c r="A88" s="39"/>
      <c r="B88" s="40"/>
      <c r="C88" s="219" t="s">
        <v>80</v>
      </c>
      <c r="D88" s="219" t="s">
        <v>131</v>
      </c>
      <c r="E88" s="220" t="s">
        <v>580</v>
      </c>
      <c r="F88" s="221" t="s">
        <v>581</v>
      </c>
      <c r="G88" s="222" t="s">
        <v>143</v>
      </c>
      <c r="H88" s="223">
        <v>1</v>
      </c>
      <c r="I88" s="224"/>
      <c r="J88" s="225">
        <f>ROUND(I88*H88,2)</f>
        <v>0</v>
      </c>
      <c r="K88" s="221" t="s">
        <v>582</v>
      </c>
      <c r="L88" s="45"/>
      <c r="M88" s="226" t="s">
        <v>19</v>
      </c>
      <c r="N88" s="227" t="s">
        <v>43</v>
      </c>
      <c r="O88" s="85"/>
      <c r="P88" s="228">
        <f>O88*H88</f>
        <v>0</v>
      </c>
      <c r="Q88" s="228">
        <v>0.01269</v>
      </c>
      <c r="R88" s="228">
        <f>Q88*H88</f>
        <v>0.01269</v>
      </c>
      <c r="S88" s="228">
        <v>0</v>
      </c>
      <c r="T88" s="229">
        <f>S88*H88</f>
        <v>0</v>
      </c>
      <c r="U88" s="39"/>
      <c r="V88" s="39"/>
      <c r="W88" s="39"/>
      <c r="X88" s="39"/>
      <c r="Y88" s="39"/>
      <c r="Z88" s="39"/>
      <c r="AA88" s="39"/>
      <c r="AB88" s="39"/>
      <c r="AC88" s="39"/>
      <c r="AD88" s="39"/>
      <c r="AE88" s="39"/>
      <c r="AR88" s="230" t="s">
        <v>136</v>
      </c>
      <c r="AT88" s="230" t="s">
        <v>131</v>
      </c>
      <c r="AU88" s="230" t="s">
        <v>82</v>
      </c>
      <c r="AY88" s="18" t="s">
        <v>128</v>
      </c>
      <c r="BE88" s="231">
        <f>IF(N88="základní",J88,0)</f>
        <v>0</v>
      </c>
      <c r="BF88" s="231">
        <f>IF(N88="snížená",J88,0)</f>
        <v>0</v>
      </c>
      <c r="BG88" s="231">
        <f>IF(N88="zákl. přenesená",J88,0)</f>
        <v>0</v>
      </c>
      <c r="BH88" s="231">
        <f>IF(N88="sníž. přenesená",J88,0)</f>
        <v>0</v>
      </c>
      <c r="BI88" s="231">
        <f>IF(N88="nulová",J88,0)</f>
        <v>0</v>
      </c>
      <c r="BJ88" s="18" t="s">
        <v>80</v>
      </c>
      <c r="BK88" s="231">
        <f>ROUND(I88*H88,2)</f>
        <v>0</v>
      </c>
      <c r="BL88" s="18" t="s">
        <v>136</v>
      </c>
      <c r="BM88" s="230" t="s">
        <v>583</v>
      </c>
    </row>
    <row r="89" spans="1:47" s="2" customFormat="1" ht="12">
      <c r="A89" s="39"/>
      <c r="B89" s="40"/>
      <c r="C89" s="41"/>
      <c r="D89" s="232" t="s">
        <v>138</v>
      </c>
      <c r="E89" s="41"/>
      <c r="F89" s="233" t="s">
        <v>584</v>
      </c>
      <c r="G89" s="41"/>
      <c r="H89" s="41"/>
      <c r="I89" s="137"/>
      <c r="J89" s="41"/>
      <c r="K89" s="41"/>
      <c r="L89" s="45"/>
      <c r="M89" s="234"/>
      <c r="N89" s="235"/>
      <c r="O89" s="85"/>
      <c r="P89" s="85"/>
      <c r="Q89" s="85"/>
      <c r="R89" s="85"/>
      <c r="S89" s="85"/>
      <c r="T89" s="86"/>
      <c r="U89" s="39"/>
      <c r="V89" s="39"/>
      <c r="W89" s="39"/>
      <c r="X89" s="39"/>
      <c r="Y89" s="39"/>
      <c r="Z89" s="39"/>
      <c r="AA89" s="39"/>
      <c r="AB89" s="39"/>
      <c r="AC89" s="39"/>
      <c r="AD89" s="39"/>
      <c r="AE89" s="39"/>
      <c r="AT89" s="18" t="s">
        <v>138</v>
      </c>
      <c r="AU89" s="18" t="s">
        <v>82</v>
      </c>
    </row>
    <row r="90" spans="1:51" s="13" customFormat="1" ht="12">
      <c r="A90" s="13"/>
      <c r="B90" s="236"/>
      <c r="C90" s="237"/>
      <c r="D90" s="232" t="s">
        <v>152</v>
      </c>
      <c r="E90" s="238" t="s">
        <v>19</v>
      </c>
      <c r="F90" s="239" t="s">
        <v>585</v>
      </c>
      <c r="G90" s="237"/>
      <c r="H90" s="240">
        <v>1</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152</v>
      </c>
      <c r="AU90" s="246" t="s">
        <v>82</v>
      </c>
      <c r="AV90" s="13" t="s">
        <v>82</v>
      </c>
      <c r="AW90" s="13" t="s">
        <v>33</v>
      </c>
      <c r="AX90" s="13" t="s">
        <v>80</v>
      </c>
      <c r="AY90" s="246" t="s">
        <v>128</v>
      </c>
    </row>
    <row r="91" spans="1:65" s="2" customFormat="1" ht="44.25" customHeight="1">
      <c r="A91" s="39"/>
      <c r="B91" s="40"/>
      <c r="C91" s="219" t="s">
        <v>82</v>
      </c>
      <c r="D91" s="219" t="s">
        <v>131</v>
      </c>
      <c r="E91" s="220" t="s">
        <v>586</v>
      </c>
      <c r="F91" s="221" t="s">
        <v>587</v>
      </c>
      <c r="G91" s="222" t="s">
        <v>143</v>
      </c>
      <c r="H91" s="223">
        <v>1</v>
      </c>
      <c r="I91" s="224"/>
      <c r="J91" s="225">
        <f>ROUND(I91*H91,2)</f>
        <v>0</v>
      </c>
      <c r="K91" s="221" t="s">
        <v>582</v>
      </c>
      <c r="L91" s="45"/>
      <c r="M91" s="226" t="s">
        <v>19</v>
      </c>
      <c r="N91" s="227" t="s">
        <v>43</v>
      </c>
      <c r="O91" s="85"/>
      <c r="P91" s="228">
        <f>O91*H91</f>
        <v>0</v>
      </c>
      <c r="Q91" s="228">
        <v>0.01269</v>
      </c>
      <c r="R91" s="228">
        <f>Q91*H91</f>
        <v>0.01269</v>
      </c>
      <c r="S91" s="228">
        <v>0</v>
      </c>
      <c r="T91" s="229">
        <f>S91*H91</f>
        <v>0</v>
      </c>
      <c r="U91" s="39"/>
      <c r="V91" s="39"/>
      <c r="W91" s="39"/>
      <c r="X91" s="39"/>
      <c r="Y91" s="39"/>
      <c r="Z91" s="39"/>
      <c r="AA91" s="39"/>
      <c r="AB91" s="39"/>
      <c r="AC91" s="39"/>
      <c r="AD91" s="39"/>
      <c r="AE91" s="39"/>
      <c r="AR91" s="230" t="s">
        <v>136</v>
      </c>
      <c r="AT91" s="230" t="s">
        <v>131</v>
      </c>
      <c r="AU91" s="230" t="s">
        <v>82</v>
      </c>
      <c r="AY91" s="18" t="s">
        <v>128</v>
      </c>
      <c r="BE91" s="231">
        <f>IF(N91="základní",J91,0)</f>
        <v>0</v>
      </c>
      <c r="BF91" s="231">
        <f>IF(N91="snížená",J91,0)</f>
        <v>0</v>
      </c>
      <c r="BG91" s="231">
        <f>IF(N91="zákl. přenesená",J91,0)</f>
        <v>0</v>
      </c>
      <c r="BH91" s="231">
        <f>IF(N91="sníž. přenesená",J91,0)</f>
        <v>0</v>
      </c>
      <c r="BI91" s="231">
        <f>IF(N91="nulová",J91,0)</f>
        <v>0</v>
      </c>
      <c r="BJ91" s="18" t="s">
        <v>80</v>
      </c>
      <c r="BK91" s="231">
        <f>ROUND(I91*H91,2)</f>
        <v>0</v>
      </c>
      <c r="BL91" s="18" t="s">
        <v>136</v>
      </c>
      <c r="BM91" s="230" t="s">
        <v>588</v>
      </c>
    </row>
    <row r="92" spans="1:47" s="2" customFormat="1" ht="12">
      <c r="A92" s="39"/>
      <c r="B92" s="40"/>
      <c r="C92" s="41"/>
      <c r="D92" s="232" t="s">
        <v>138</v>
      </c>
      <c r="E92" s="41"/>
      <c r="F92" s="233" t="s">
        <v>584</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138</v>
      </c>
      <c r="AU92" s="18" t="s">
        <v>82</v>
      </c>
    </row>
    <row r="93" spans="1:51" s="13" customFormat="1" ht="12">
      <c r="A93" s="13"/>
      <c r="B93" s="236"/>
      <c r="C93" s="237"/>
      <c r="D93" s="232" t="s">
        <v>152</v>
      </c>
      <c r="E93" s="238" t="s">
        <v>19</v>
      </c>
      <c r="F93" s="239" t="s">
        <v>589</v>
      </c>
      <c r="G93" s="237"/>
      <c r="H93" s="240">
        <v>1</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152</v>
      </c>
      <c r="AU93" s="246" t="s">
        <v>82</v>
      </c>
      <c r="AV93" s="13" t="s">
        <v>82</v>
      </c>
      <c r="AW93" s="13" t="s">
        <v>33</v>
      </c>
      <c r="AX93" s="13" t="s">
        <v>80</v>
      </c>
      <c r="AY93" s="246" t="s">
        <v>128</v>
      </c>
    </row>
    <row r="94" spans="1:65" s="2" customFormat="1" ht="33" customHeight="1">
      <c r="A94" s="39"/>
      <c r="B94" s="40"/>
      <c r="C94" s="219" t="s">
        <v>194</v>
      </c>
      <c r="D94" s="219" t="s">
        <v>131</v>
      </c>
      <c r="E94" s="220" t="s">
        <v>590</v>
      </c>
      <c r="F94" s="221" t="s">
        <v>591</v>
      </c>
      <c r="G94" s="222" t="s">
        <v>143</v>
      </c>
      <c r="H94" s="223">
        <v>1</v>
      </c>
      <c r="I94" s="224"/>
      <c r="J94" s="225">
        <f>ROUND(I94*H94,2)</f>
        <v>0</v>
      </c>
      <c r="K94" s="221" t="s">
        <v>582</v>
      </c>
      <c r="L94" s="45"/>
      <c r="M94" s="226" t="s">
        <v>19</v>
      </c>
      <c r="N94" s="227" t="s">
        <v>43</v>
      </c>
      <c r="O94" s="85"/>
      <c r="P94" s="228">
        <f>O94*H94</f>
        <v>0</v>
      </c>
      <c r="Q94" s="228">
        <v>0.0106826</v>
      </c>
      <c r="R94" s="228">
        <f>Q94*H94</f>
        <v>0.0106826</v>
      </c>
      <c r="S94" s="228">
        <v>0</v>
      </c>
      <c r="T94" s="229">
        <f>S94*H94</f>
        <v>0</v>
      </c>
      <c r="U94" s="39"/>
      <c r="V94" s="39"/>
      <c r="W94" s="39"/>
      <c r="X94" s="39"/>
      <c r="Y94" s="39"/>
      <c r="Z94" s="39"/>
      <c r="AA94" s="39"/>
      <c r="AB94" s="39"/>
      <c r="AC94" s="39"/>
      <c r="AD94" s="39"/>
      <c r="AE94" s="39"/>
      <c r="AR94" s="230" t="s">
        <v>136</v>
      </c>
      <c r="AT94" s="230" t="s">
        <v>131</v>
      </c>
      <c r="AU94" s="230" t="s">
        <v>82</v>
      </c>
      <c r="AY94" s="18" t="s">
        <v>128</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136</v>
      </c>
      <c r="BM94" s="230" t="s">
        <v>592</v>
      </c>
    </row>
    <row r="95" spans="1:47" s="2" customFormat="1" ht="12">
      <c r="A95" s="39"/>
      <c r="B95" s="40"/>
      <c r="C95" s="41"/>
      <c r="D95" s="232" t="s">
        <v>138</v>
      </c>
      <c r="E95" s="41"/>
      <c r="F95" s="233" t="s">
        <v>584</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138</v>
      </c>
      <c r="AU95" s="18" t="s">
        <v>82</v>
      </c>
    </row>
    <row r="96" spans="1:51" s="13" customFormat="1" ht="12">
      <c r="A96" s="13"/>
      <c r="B96" s="236"/>
      <c r="C96" s="237"/>
      <c r="D96" s="232" t="s">
        <v>152</v>
      </c>
      <c r="E96" s="238" t="s">
        <v>19</v>
      </c>
      <c r="F96" s="239" t="s">
        <v>593</v>
      </c>
      <c r="G96" s="237"/>
      <c r="H96" s="240">
        <v>1</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152</v>
      </c>
      <c r="AU96" s="246" t="s">
        <v>82</v>
      </c>
      <c r="AV96" s="13" t="s">
        <v>82</v>
      </c>
      <c r="AW96" s="13" t="s">
        <v>33</v>
      </c>
      <c r="AX96" s="13" t="s">
        <v>72</v>
      </c>
      <c r="AY96" s="246" t="s">
        <v>128</v>
      </c>
    </row>
    <row r="97" spans="1:65" s="2" customFormat="1" ht="44.25" customHeight="1">
      <c r="A97" s="39"/>
      <c r="B97" s="40"/>
      <c r="C97" s="219" t="s">
        <v>136</v>
      </c>
      <c r="D97" s="219" t="s">
        <v>131</v>
      </c>
      <c r="E97" s="220" t="s">
        <v>594</v>
      </c>
      <c r="F97" s="221" t="s">
        <v>595</v>
      </c>
      <c r="G97" s="222" t="s">
        <v>143</v>
      </c>
      <c r="H97" s="223">
        <v>79</v>
      </c>
      <c r="I97" s="224"/>
      <c r="J97" s="225">
        <f>ROUND(I97*H97,2)</f>
        <v>0</v>
      </c>
      <c r="K97" s="221" t="s">
        <v>582</v>
      </c>
      <c r="L97" s="45"/>
      <c r="M97" s="226" t="s">
        <v>19</v>
      </c>
      <c r="N97" s="227" t="s">
        <v>43</v>
      </c>
      <c r="O97" s="85"/>
      <c r="P97" s="228">
        <f>O97*H97</f>
        <v>0</v>
      </c>
      <c r="Q97" s="228">
        <v>0.0369043</v>
      </c>
      <c r="R97" s="228">
        <f>Q97*H97</f>
        <v>2.9154397000000003</v>
      </c>
      <c r="S97" s="228">
        <v>0</v>
      </c>
      <c r="T97" s="229">
        <f>S97*H97</f>
        <v>0</v>
      </c>
      <c r="U97" s="39"/>
      <c r="V97" s="39"/>
      <c r="W97" s="39"/>
      <c r="X97" s="39"/>
      <c r="Y97" s="39"/>
      <c r="Z97" s="39"/>
      <c r="AA97" s="39"/>
      <c r="AB97" s="39"/>
      <c r="AC97" s="39"/>
      <c r="AD97" s="39"/>
      <c r="AE97" s="39"/>
      <c r="AR97" s="230" t="s">
        <v>136</v>
      </c>
      <c r="AT97" s="230" t="s">
        <v>131</v>
      </c>
      <c r="AU97" s="230" t="s">
        <v>82</v>
      </c>
      <c r="AY97" s="18" t="s">
        <v>128</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136</v>
      </c>
      <c r="BM97" s="230" t="s">
        <v>596</v>
      </c>
    </row>
    <row r="98" spans="1:47" s="2" customFormat="1" ht="12">
      <c r="A98" s="39"/>
      <c r="B98" s="40"/>
      <c r="C98" s="41"/>
      <c r="D98" s="232" t="s">
        <v>138</v>
      </c>
      <c r="E98" s="41"/>
      <c r="F98" s="233" t="s">
        <v>584</v>
      </c>
      <c r="G98" s="41"/>
      <c r="H98" s="41"/>
      <c r="I98" s="137"/>
      <c r="J98" s="41"/>
      <c r="K98" s="41"/>
      <c r="L98" s="45"/>
      <c r="M98" s="234"/>
      <c r="N98" s="235"/>
      <c r="O98" s="85"/>
      <c r="P98" s="85"/>
      <c r="Q98" s="85"/>
      <c r="R98" s="85"/>
      <c r="S98" s="85"/>
      <c r="T98" s="86"/>
      <c r="U98" s="39"/>
      <c r="V98" s="39"/>
      <c r="W98" s="39"/>
      <c r="X98" s="39"/>
      <c r="Y98" s="39"/>
      <c r="Z98" s="39"/>
      <c r="AA98" s="39"/>
      <c r="AB98" s="39"/>
      <c r="AC98" s="39"/>
      <c r="AD98" s="39"/>
      <c r="AE98" s="39"/>
      <c r="AT98" s="18" t="s">
        <v>138</v>
      </c>
      <c r="AU98" s="18" t="s">
        <v>82</v>
      </c>
    </row>
    <row r="99" spans="1:51" s="13" customFormat="1" ht="12">
      <c r="A99" s="13"/>
      <c r="B99" s="236"/>
      <c r="C99" s="237"/>
      <c r="D99" s="232" t="s">
        <v>152</v>
      </c>
      <c r="E99" s="238" t="s">
        <v>19</v>
      </c>
      <c r="F99" s="239" t="s">
        <v>597</v>
      </c>
      <c r="G99" s="237"/>
      <c r="H99" s="240">
        <v>79</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152</v>
      </c>
      <c r="AU99" s="246" t="s">
        <v>82</v>
      </c>
      <c r="AV99" s="13" t="s">
        <v>82</v>
      </c>
      <c r="AW99" s="13" t="s">
        <v>33</v>
      </c>
      <c r="AX99" s="13" t="s">
        <v>72</v>
      </c>
      <c r="AY99" s="246" t="s">
        <v>128</v>
      </c>
    </row>
    <row r="100" spans="1:65" s="2" customFormat="1" ht="21.75" customHeight="1">
      <c r="A100" s="39"/>
      <c r="B100" s="40"/>
      <c r="C100" s="219" t="s">
        <v>186</v>
      </c>
      <c r="D100" s="219" t="s">
        <v>131</v>
      </c>
      <c r="E100" s="220" t="s">
        <v>598</v>
      </c>
      <c r="F100" s="221" t="s">
        <v>599</v>
      </c>
      <c r="G100" s="222" t="s">
        <v>149</v>
      </c>
      <c r="H100" s="223">
        <v>83.2</v>
      </c>
      <c r="I100" s="224"/>
      <c r="J100" s="225">
        <f>ROUND(I100*H100,2)</f>
        <v>0</v>
      </c>
      <c r="K100" s="221" t="s">
        <v>582</v>
      </c>
      <c r="L100" s="45"/>
      <c r="M100" s="226" t="s">
        <v>19</v>
      </c>
      <c r="N100" s="227" t="s">
        <v>43</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136</v>
      </c>
      <c r="AT100" s="230" t="s">
        <v>131</v>
      </c>
      <c r="AU100" s="230" t="s">
        <v>82</v>
      </c>
      <c r="AY100" s="18" t="s">
        <v>128</v>
      </c>
      <c r="BE100" s="231">
        <f>IF(N100="základní",J100,0)</f>
        <v>0</v>
      </c>
      <c r="BF100" s="231">
        <f>IF(N100="snížená",J100,0)</f>
        <v>0</v>
      </c>
      <c r="BG100" s="231">
        <f>IF(N100="zákl. přenesená",J100,0)</f>
        <v>0</v>
      </c>
      <c r="BH100" s="231">
        <f>IF(N100="sníž. přenesená",J100,0)</f>
        <v>0</v>
      </c>
      <c r="BI100" s="231">
        <f>IF(N100="nulová",J100,0)</f>
        <v>0</v>
      </c>
      <c r="BJ100" s="18" t="s">
        <v>80</v>
      </c>
      <c r="BK100" s="231">
        <f>ROUND(I100*H100,2)</f>
        <v>0</v>
      </c>
      <c r="BL100" s="18" t="s">
        <v>136</v>
      </c>
      <c r="BM100" s="230" t="s">
        <v>600</v>
      </c>
    </row>
    <row r="101" spans="1:47" s="2" customFormat="1" ht="12">
      <c r="A101" s="39"/>
      <c r="B101" s="40"/>
      <c r="C101" s="41"/>
      <c r="D101" s="232" t="s">
        <v>138</v>
      </c>
      <c r="E101" s="41"/>
      <c r="F101" s="233" t="s">
        <v>601</v>
      </c>
      <c r="G101" s="41"/>
      <c r="H101" s="41"/>
      <c r="I101" s="137"/>
      <c r="J101" s="41"/>
      <c r="K101" s="41"/>
      <c r="L101" s="45"/>
      <c r="M101" s="234"/>
      <c r="N101" s="235"/>
      <c r="O101" s="85"/>
      <c r="P101" s="85"/>
      <c r="Q101" s="85"/>
      <c r="R101" s="85"/>
      <c r="S101" s="85"/>
      <c r="T101" s="86"/>
      <c r="U101" s="39"/>
      <c r="V101" s="39"/>
      <c r="W101" s="39"/>
      <c r="X101" s="39"/>
      <c r="Y101" s="39"/>
      <c r="Z101" s="39"/>
      <c r="AA101" s="39"/>
      <c r="AB101" s="39"/>
      <c r="AC101" s="39"/>
      <c r="AD101" s="39"/>
      <c r="AE101" s="39"/>
      <c r="AT101" s="18" t="s">
        <v>138</v>
      </c>
      <c r="AU101" s="18" t="s">
        <v>82</v>
      </c>
    </row>
    <row r="102" spans="1:51" s="13" customFormat="1" ht="12">
      <c r="A102" s="13"/>
      <c r="B102" s="236"/>
      <c r="C102" s="237"/>
      <c r="D102" s="232" t="s">
        <v>152</v>
      </c>
      <c r="E102" s="238" t="s">
        <v>19</v>
      </c>
      <c r="F102" s="239" t="s">
        <v>602</v>
      </c>
      <c r="G102" s="237"/>
      <c r="H102" s="240">
        <v>3</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152</v>
      </c>
      <c r="AU102" s="246" t="s">
        <v>82</v>
      </c>
      <c r="AV102" s="13" t="s">
        <v>82</v>
      </c>
      <c r="AW102" s="13" t="s">
        <v>33</v>
      </c>
      <c r="AX102" s="13" t="s">
        <v>72</v>
      </c>
      <c r="AY102" s="246" t="s">
        <v>128</v>
      </c>
    </row>
    <row r="103" spans="1:51" s="13" customFormat="1" ht="12">
      <c r="A103" s="13"/>
      <c r="B103" s="236"/>
      <c r="C103" s="237"/>
      <c r="D103" s="232" t="s">
        <v>152</v>
      </c>
      <c r="E103" s="238" t="s">
        <v>19</v>
      </c>
      <c r="F103" s="239" t="s">
        <v>603</v>
      </c>
      <c r="G103" s="237"/>
      <c r="H103" s="240">
        <v>1.2</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152</v>
      </c>
      <c r="AU103" s="246" t="s">
        <v>82</v>
      </c>
      <c r="AV103" s="13" t="s">
        <v>82</v>
      </c>
      <c r="AW103" s="13" t="s">
        <v>33</v>
      </c>
      <c r="AX103" s="13" t="s">
        <v>72</v>
      </c>
      <c r="AY103" s="246" t="s">
        <v>128</v>
      </c>
    </row>
    <row r="104" spans="1:51" s="13" customFormat="1" ht="12">
      <c r="A104" s="13"/>
      <c r="B104" s="236"/>
      <c r="C104" s="237"/>
      <c r="D104" s="232" t="s">
        <v>152</v>
      </c>
      <c r="E104" s="238" t="s">
        <v>19</v>
      </c>
      <c r="F104" s="239" t="s">
        <v>604</v>
      </c>
      <c r="G104" s="237"/>
      <c r="H104" s="240">
        <v>79</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152</v>
      </c>
      <c r="AU104" s="246" t="s">
        <v>82</v>
      </c>
      <c r="AV104" s="13" t="s">
        <v>82</v>
      </c>
      <c r="AW104" s="13" t="s">
        <v>33</v>
      </c>
      <c r="AX104" s="13" t="s">
        <v>72</v>
      </c>
      <c r="AY104" s="246" t="s">
        <v>128</v>
      </c>
    </row>
    <row r="105" spans="1:65" s="2" customFormat="1" ht="21.75" customHeight="1">
      <c r="A105" s="39"/>
      <c r="B105" s="40"/>
      <c r="C105" s="219" t="s">
        <v>218</v>
      </c>
      <c r="D105" s="219" t="s">
        <v>131</v>
      </c>
      <c r="E105" s="220" t="s">
        <v>605</v>
      </c>
      <c r="F105" s="221" t="s">
        <v>606</v>
      </c>
      <c r="G105" s="222" t="s">
        <v>149</v>
      </c>
      <c r="H105" s="223">
        <v>90</v>
      </c>
      <c r="I105" s="224"/>
      <c r="J105" s="225">
        <f>ROUND(I105*H105,2)</f>
        <v>0</v>
      </c>
      <c r="K105" s="221" t="s">
        <v>19</v>
      </c>
      <c r="L105" s="45"/>
      <c r="M105" s="226" t="s">
        <v>19</v>
      </c>
      <c r="N105" s="227" t="s">
        <v>43</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136</v>
      </c>
      <c r="AT105" s="230" t="s">
        <v>131</v>
      </c>
      <c r="AU105" s="230" t="s">
        <v>82</v>
      </c>
      <c r="AY105" s="18" t="s">
        <v>128</v>
      </c>
      <c r="BE105" s="231">
        <f>IF(N105="základní",J105,0)</f>
        <v>0</v>
      </c>
      <c r="BF105" s="231">
        <f>IF(N105="snížená",J105,0)</f>
        <v>0</v>
      </c>
      <c r="BG105" s="231">
        <f>IF(N105="zákl. přenesená",J105,0)</f>
        <v>0</v>
      </c>
      <c r="BH105" s="231">
        <f>IF(N105="sníž. přenesená",J105,0)</f>
        <v>0</v>
      </c>
      <c r="BI105" s="231">
        <f>IF(N105="nulová",J105,0)</f>
        <v>0</v>
      </c>
      <c r="BJ105" s="18" t="s">
        <v>80</v>
      </c>
      <c r="BK105" s="231">
        <f>ROUND(I105*H105,2)</f>
        <v>0</v>
      </c>
      <c r="BL105" s="18" t="s">
        <v>136</v>
      </c>
      <c r="BM105" s="230" t="s">
        <v>607</v>
      </c>
    </row>
    <row r="106" spans="1:47" s="2" customFormat="1" ht="12">
      <c r="A106" s="39"/>
      <c r="B106" s="40"/>
      <c r="C106" s="41"/>
      <c r="D106" s="232" t="s">
        <v>138</v>
      </c>
      <c r="E106" s="41"/>
      <c r="F106" s="233" t="s">
        <v>608</v>
      </c>
      <c r="G106" s="41"/>
      <c r="H106" s="41"/>
      <c r="I106" s="137"/>
      <c r="J106" s="41"/>
      <c r="K106" s="41"/>
      <c r="L106" s="45"/>
      <c r="M106" s="234"/>
      <c r="N106" s="235"/>
      <c r="O106" s="85"/>
      <c r="P106" s="85"/>
      <c r="Q106" s="85"/>
      <c r="R106" s="85"/>
      <c r="S106" s="85"/>
      <c r="T106" s="86"/>
      <c r="U106" s="39"/>
      <c r="V106" s="39"/>
      <c r="W106" s="39"/>
      <c r="X106" s="39"/>
      <c r="Y106" s="39"/>
      <c r="Z106" s="39"/>
      <c r="AA106" s="39"/>
      <c r="AB106" s="39"/>
      <c r="AC106" s="39"/>
      <c r="AD106" s="39"/>
      <c r="AE106" s="39"/>
      <c r="AT106" s="18" t="s">
        <v>138</v>
      </c>
      <c r="AU106" s="18" t="s">
        <v>82</v>
      </c>
    </row>
    <row r="107" spans="1:51" s="13" customFormat="1" ht="12">
      <c r="A107" s="13"/>
      <c r="B107" s="236"/>
      <c r="C107" s="237"/>
      <c r="D107" s="232" t="s">
        <v>152</v>
      </c>
      <c r="E107" s="238" t="s">
        <v>19</v>
      </c>
      <c r="F107" s="239" t="s">
        <v>609</v>
      </c>
      <c r="G107" s="237"/>
      <c r="H107" s="240">
        <v>90</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152</v>
      </c>
      <c r="AU107" s="246" t="s">
        <v>82</v>
      </c>
      <c r="AV107" s="13" t="s">
        <v>82</v>
      </c>
      <c r="AW107" s="13" t="s">
        <v>33</v>
      </c>
      <c r="AX107" s="13" t="s">
        <v>80</v>
      </c>
      <c r="AY107" s="246" t="s">
        <v>128</v>
      </c>
    </row>
    <row r="108" spans="1:65" s="2" customFormat="1" ht="21.75" customHeight="1">
      <c r="A108" s="39"/>
      <c r="B108" s="40"/>
      <c r="C108" s="219" t="s">
        <v>222</v>
      </c>
      <c r="D108" s="219" t="s">
        <v>131</v>
      </c>
      <c r="E108" s="220" t="s">
        <v>610</v>
      </c>
      <c r="F108" s="221" t="s">
        <v>611</v>
      </c>
      <c r="G108" s="222" t="s">
        <v>149</v>
      </c>
      <c r="H108" s="223">
        <v>811.936</v>
      </c>
      <c r="I108" s="224"/>
      <c r="J108" s="225">
        <f>ROUND(I108*H108,2)</f>
        <v>0</v>
      </c>
      <c r="K108" s="221" t="s">
        <v>582</v>
      </c>
      <c r="L108" s="45"/>
      <c r="M108" s="226" t="s">
        <v>19</v>
      </c>
      <c r="N108" s="227" t="s">
        <v>43</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136</v>
      </c>
      <c r="AT108" s="230" t="s">
        <v>131</v>
      </c>
      <c r="AU108" s="230" t="s">
        <v>82</v>
      </c>
      <c r="AY108" s="18" t="s">
        <v>128</v>
      </c>
      <c r="BE108" s="231">
        <f>IF(N108="základní",J108,0)</f>
        <v>0</v>
      </c>
      <c r="BF108" s="231">
        <f>IF(N108="snížená",J108,0)</f>
        <v>0</v>
      </c>
      <c r="BG108" s="231">
        <f>IF(N108="zákl. přenesená",J108,0)</f>
        <v>0</v>
      </c>
      <c r="BH108" s="231">
        <f>IF(N108="sníž. přenesená",J108,0)</f>
        <v>0</v>
      </c>
      <c r="BI108" s="231">
        <f>IF(N108="nulová",J108,0)</f>
        <v>0</v>
      </c>
      <c r="BJ108" s="18" t="s">
        <v>80</v>
      </c>
      <c r="BK108" s="231">
        <f>ROUND(I108*H108,2)</f>
        <v>0</v>
      </c>
      <c r="BL108" s="18" t="s">
        <v>136</v>
      </c>
      <c r="BM108" s="230" t="s">
        <v>612</v>
      </c>
    </row>
    <row r="109" spans="1:47" s="2" customFormat="1" ht="12">
      <c r="A109" s="39"/>
      <c r="B109" s="40"/>
      <c r="C109" s="41"/>
      <c r="D109" s="232" t="s">
        <v>138</v>
      </c>
      <c r="E109" s="41"/>
      <c r="F109" s="233" t="s">
        <v>613</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138</v>
      </c>
      <c r="AU109" s="18" t="s">
        <v>82</v>
      </c>
    </row>
    <row r="110" spans="1:51" s="13" customFormat="1" ht="12">
      <c r="A110" s="13"/>
      <c r="B110" s="236"/>
      <c r="C110" s="237"/>
      <c r="D110" s="232" t="s">
        <v>152</v>
      </c>
      <c r="E110" s="238" t="s">
        <v>19</v>
      </c>
      <c r="F110" s="239" t="s">
        <v>614</v>
      </c>
      <c r="G110" s="237"/>
      <c r="H110" s="240">
        <v>1520</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152</v>
      </c>
      <c r="AU110" s="246" t="s">
        <v>82</v>
      </c>
      <c r="AV110" s="13" t="s">
        <v>82</v>
      </c>
      <c r="AW110" s="13" t="s">
        <v>33</v>
      </c>
      <c r="AX110" s="13" t="s">
        <v>72</v>
      </c>
      <c r="AY110" s="246" t="s">
        <v>128</v>
      </c>
    </row>
    <row r="111" spans="1:51" s="13" customFormat="1" ht="12">
      <c r="A111" s="13"/>
      <c r="B111" s="236"/>
      <c r="C111" s="237"/>
      <c r="D111" s="232" t="s">
        <v>152</v>
      </c>
      <c r="E111" s="238" t="s">
        <v>19</v>
      </c>
      <c r="F111" s="239" t="s">
        <v>615</v>
      </c>
      <c r="G111" s="237"/>
      <c r="H111" s="240">
        <v>79.872</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152</v>
      </c>
      <c r="AU111" s="246" t="s">
        <v>82</v>
      </c>
      <c r="AV111" s="13" t="s">
        <v>82</v>
      </c>
      <c r="AW111" s="13" t="s">
        <v>33</v>
      </c>
      <c r="AX111" s="13" t="s">
        <v>72</v>
      </c>
      <c r="AY111" s="246" t="s">
        <v>128</v>
      </c>
    </row>
    <row r="112" spans="1:51" s="13" customFormat="1" ht="12">
      <c r="A112" s="13"/>
      <c r="B112" s="236"/>
      <c r="C112" s="237"/>
      <c r="D112" s="232" t="s">
        <v>152</v>
      </c>
      <c r="E112" s="238" t="s">
        <v>19</v>
      </c>
      <c r="F112" s="239" t="s">
        <v>616</v>
      </c>
      <c r="G112" s="237"/>
      <c r="H112" s="240">
        <v>24</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152</v>
      </c>
      <c r="AU112" s="246" t="s">
        <v>82</v>
      </c>
      <c r="AV112" s="13" t="s">
        <v>82</v>
      </c>
      <c r="AW112" s="13" t="s">
        <v>33</v>
      </c>
      <c r="AX112" s="13" t="s">
        <v>72</v>
      </c>
      <c r="AY112" s="246" t="s">
        <v>128</v>
      </c>
    </row>
    <row r="113" spans="1:51" s="14" customFormat="1" ht="12">
      <c r="A113" s="14"/>
      <c r="B113" s="265"/>
      <c r="C113" s="266"/>
      <c r="D113" s="232" t="s">
        <v>152</v>
      </c>
      <c r="E113" s="267" t="s">
        <v>19</v>
      </c>
      <c r="F113" s="268" t="s">
        <v>617</v>
      </c>
      <c r="G113" s="266"/>
      <c r="H113" s="269">
        <v>1623.872</v>
      </c>
      <c r="I113" s="270"/>
      <c r="J113" s="266"/>
      <c r="K113" s="266"/>
      <c r="L113" s="271"/>
      <c r="M113" s="272"/>
      <c r="N113" s="273"/>
      <c r="O113" s="273"/>
      <c r="P113" s="273"/>
      <c r="Q113" s="273"/>
      <c r="R113" s="273"/>
      <c r="S113" s="273"/>
      <c r="T113" s="274"/>
      <c r="U113" s="14"/>
      <c r="V113" s="14"/>
      <c r="W113" s="14"/>
      <c r="X113" s="14"/>
      <c r="Y113" s="14"/>
      <c r="Z113" s="14"/>
      <c r="AA113" s="14"/>
      <c r="AB113" s="14"/>
      <c r="AC113" s="14"/>
      <c r="AD113" s="14"/>
      <c r="AE113" s="14"/>
      <c r="AT113" s="275" t="s">
        <v>152</v>
      </c>
      <c r="AU113" s="275" t="s">
        <v>82</v>
      </c>
      <c r="AV113" s="14" t="s">
        <v>136</v>
      </c>
      <c r="AW113" s="14" t="s">
        <v>33</v>
      </c>
      <c r="AX113" s="14" t="s">
        <v>72</v>
      </c>
      <c r="AY113" s="275" t="s">
        <v>128</v>
      </c>
    </row>
    <row r="114" spans="1:51" s="13" customFormat="1" ht="12">
      <c r="A114" s="13"/>
      <c r="B114" s="236"/>
      <c r="C114" s="237"/>
      <c r="D114" s="232" t="s">
        <v>152</v>
      </c>
      <c r="E114" s="238" t="s">
        <v>19</v>
      </c>
      <c r="F114" s="239" t="s">
        <v>618</v>
      </c>
      <c r="G114" s="237"/>
      <c r="H114" s="240">
        <v>811.936</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152</v>
      </c>
      <c r="AU114" s="246" t="s">
        <v>82</v>
      </c>
      <c r="AV114" s="13" t="s">
        <v>82</v>
      </c>
      <c r="AW114" s="13" t="s">
        <v>33</v>
      </c>
      <c r="AX114" s="13" t="s">
        <v>80</v>
      </c>
      <c r="AY114" s="246" t="s">
        <v>128</v>
      </c>
    </row>
    <row r="115" spans="1:65" s="2" customFormat="1" ht="21.75" customHeight="1">
      <c r="A115" s="39"/>
      <c r="B115" s="40"/>
      <c r="C115" s="219" t="s">
        <v>179</v>
      </c>
      <c r="D115" s="219" t="s">
        <v>131</v>
      </c>
      <c r="E115" s="220" t="s">
        <v>619</v>
      </c>
      <c r="F115" s="221" t="s">
        <v>620</v>
      </c>
      <c r="G115" s="222" t="s">
        <v>149</v>
      </c>
      <c r="H115" s="223">
        <v>243.581</v>
      </c>
      <c r="I115" s="224"/>
      <c r="J115" s="225">
        <f>ROUND(I115*H115,2)</f>
        <v>0</v>
      </c>
      <c r="K115" s="221" t="s">
        <v>582</v>
      </c>
      <c r="L115" s="45"/>
      <c r="M115" s="226" t="s">
        <v>19</v>
      </c>
      <c r="N115" s="227" t="s">
        <v>43</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136</v>
      </c>
      <c r="AT115" s="230" t="s">
        <v>131</v>
      </c>
      <c r="AU115" s="230" t="s">
        <v>82</v>
      </c>
      <c r="AY115" s="18" t="s">
        <v>128</v>
      </c>
      <c r="BE115" s="231">
        <f>IF(N115="základní",J115,0)</f>
        <v>0</v>
      </c>
      <c r="BF115" s="231">
        <f>IF(N115="snížená",J115,0)</f>
        <v>0</v>
      </c>
      <c r="BG115" s="231">
        <f>IF(N115="zákl. přenesená",J115,0)</f>
        <v>0</v>
      </c>
      <c r="BH115" s="231">
        <f>IF(N115="sníž. přenesená",J115,0)</f>
        <v>0</v>
      </c>
      <c r="BI115" s="231">
        <f>IF(N115="nulová",J115,0)</f>
        <v>0</v>
      </c>
      <c r="BJ115" s="18" t="s">
        <v>80</v>
      </c>
      <c r="BK115" s="231">
        <f>ROUND(I115*H115,2)</f>
        <v>0</v>
      </c>
      <c r="BL115" s="18" t="s">
        <v>136</v>
      </c>
      <c r="BM115" s="230" t="s">
        <v>621</v>
      </c>
    </row>
    <row r="116" spans="1:47" s="2" customFormat="1" ht="12">
      <c r="A116" s="39"/>
      <c r="B116" s="40"/>
      <c r="C116" s="41"/>
      <c r="D116" s="232" t="s">
        <v>138</v>
      </c>
      <c r="E116" s="41"/>
      <c r="F116" s="233" t="s">
        <v>613</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138</v>
      </c>
      <c r="AU116" s="18" t="s">
        <v>82</v>
      </c>
    </row>
    <row r="117" spans="1:51" s="13" customFormat="1" ht="12">
      <c r="A117" s="13"/>
      <c r="B117" s="236"/>
      <c r="C117" s="237"/>
      <c r="D117" s="232" t="s">
        <v>152</v>
      </c>
      <c r="E117" s="238" t="s">
        <v>19</v>
      </c>
      <c r="F117" s="239" t="s">
        <v>622</v>
      </c>
      <c r="G117" s="237"/>
      <c r="H117" s="240">
        <v>243.581</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152</v>
      </c>
      <c r="AU117" s="246" t="s">
        <v>82</v>
      </c>
      <c r="AV117" s="13" t="s">
        <v>82</v>
      </c>
      <c r="AW117" s="13" t="s">
        <v>33</v>
      </c>
      <c r="AX117" s="13" t="s">
        <v>80</v>
      </c>
      <c r="AY117" s="246" t="s">
        <v>128</v>
      </c>
    </row>
    <row r="118" spans="1:65" s="2" customFormat="1" ht="21.75" customHeight="1">
      <c r="A118" s="39"/>
      <c r="B118" s="40"/>
      <c r="C118" s="219" t="s">
        <v>146</v>
      </c>
      <c r="D118" s="219" t="s">
        <v>131</v>
      </c>
      <c r="E118" s="220" t="s">
        <v>623</v>
      </c>
      <c r="F118" s="221" t="s">
        <v>624</v>
      </c>
      <c r="G118" s="222" t="s">
        <v>149</v>
      </c>
      <c r="H118" s="223">
        <v>811.936</v>
      </c>
      <c r="I118" s="224"/>
      <c r="J118" s="225">
        <f>ROUND(I118*H118,2)</f>
        <v>0</v>
      </c>
      <c r="K118" s="221" t="s">
        <v>582</v>
      </c>
      <c r="L118" s="45"/>
      <c r="M118" s="226" t="s">
        <v>19</v>
      </c>
      <c r="N118" s="227" t="s">
        <v>43</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136</v>
      </c>
      <c r="AT118" s="230" t="s">
        <v>131</v>
      </c>
      <c r="AU118" s="230" t="s">
        <v>82</v>
      </c>
      <c r="AY118" s="18" t="s">
        <v>128</v>
      </c>
      <c r="BE118" s="231">
        <f>IF(N118="základní",J118,0)</f>
        <v>0</v>
      </c>
      <c r="BF118" s="231">
        <f>IF(N118="snížená",J118,0)</f>
        <v>0</v>
      </c>
      <c r="BG118" s="231">
        <f>IF(N118="zákl. přenesená",J118,0)</f>
        <v>0</v>
      </c>
      <c r="BH118" s="231">
        <f>IF(N118="sníž. přenesená",J118,0)</f>
        <v>0</v>
      </c>
      <c r="BI118" s="231">
        <f>IF(N118="nulová",J118,0)</f>
        <v>0</v>
      </c>
      <c r="BJ118" s="18" t="s">
        <v>80</v>
      </c>
      <c r="BK118" s="231">
        <f>ROUND(I118*H118,2)</f>
        <v>0</v>
      </c>
      <c r="BL118" s="18" t="s">
        <v>136</v>
      </c>
      <c r="BM118" s="230" t="s">
        <v>625</v>
      </c>
    </row>
    <row r="119" spans="1:47" s="2" customFormat="1" ht="12">
      <c r="A119" s="39"/>
      <c r="B119" s="40"/>
      <c r="C119" s="41"/>
      <c r="D119" s="232" t="s">
        <v>138</v>
      </c>
      <c r="E119" s="41"/>
      <c r="F119" s="233" t="s">
        <v>613</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138</v>
      </c>
      <c r="AU119" s="18" t="s">
        <v>82</v>
      </c>
    </row>
    <row r="120" spans="1:51" s="13" customFormat="1" ht="12">
      <c r="A120" s="13"/>
      <c r="B120" s="236"/>
      <c r="C120" s="237"/>
      <c r="D120" s="232" t="s">
        <v>152</v>
      </c>
      <c r="E120" s="238" t="s">
        <v>19</v>
      </c>
      <c r="F120" s="239" t="s">
        <v>614</v>
      </c>
      <c r="G120" s="237"/>
      <c r="H120" s="240">
        <v>1520</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152</v>
      </c>
      <c r="AU120" s="246" t="s">
        <v>82</v>
      </c>
      <c r="AV120" s="13" t="s">
        <v>82</v>
      </c>
      <c r="AW120" s="13" t="s">
        <v>33</v>
      </c>
      <c r="AX120" s="13" t="s">
        <v>72</v>
      </c>
      <c r="AY120" s="246" t="s">
        <v>128</v>
      </c>
    </row>
    <row r="121" spans="1:51" s="13" customFormat="1" ht="12">
      <c r="A121" s="13"/>
      <c r="B121" s="236"/>
      <c r="C121" s="237"/>
      <c r="D121" s="232" t="s">
        <v>152</v>
      </c>
      <c r="E121" s="238" t="s">
        <v>19</v>
      </c>
      <c r="F121" s="239" t="s">
        <v>615</v>
      </c>
      <c r="G121" s="237"/>
      <c r="H121" s="240">
        <v>79.872</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152</v>
      </c>
      <c r="AU121" s="246" t="s">
        <v>82</v>
      </c>
      <c r="AV121" s="13" t="s">
        <v>82</v>
      </c>
      <c r="AW121" s="13" t="s">
        <v>33</v>
      </c>
      <c r="AX121" s="13" t="s">
        <v>72</v>
      </c>
      <c r="AY121" s="246" t="s">
        <v>128</v>
      </c>
    </row>
    <row r="122" spans="1:51" s="13" customFormat="1" ht="12">
      <c r="A122" s="13"/>
      <c r="B122" s="236"/>
      <c r="C122" s="237"/>
      <c r="D122" s="232" t="s">
        <v>152</v>
      </c>
      <c r="E122" s="238" t="s">
        <v>19</v>
      </c>
      <c r="F122" s="239" t="s">
        <v>616</v>
      </c>
      <c r="G122" s="237"/>
      <c r="H122" s="240">
        <v>24</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152</v>
      </c>
      <c r="AU122" s="246" t="s">
        <v>82</v>
      </c>
      <c r="AV122" s="13" t="s">
        <v>82</v>
      </c>
      <c r="AW122" s="13" t="s">
        <v>33</v>
      </c>
      <c r="AX122" s="13" t="s">
        <v>72</v>
      </c>
      <c r="AY122" s="246" t="s">
        <v>128</v>
      </c>
    </row>
    <row r="123" spans="1:51" s="14" customFormat="1" ht="12">
      <c r="A123" s="14"/>
      <c r="B123" s="265"/>
      <c r="C123" s="266"/>
      <c r="D123" s="232" t="s">
        <v>152</v>
      </c>
      <c r="E123" s="267" t="s">
        <v>19</v>
      </c>
      <c r="F123" s="268" t="s">
        <v>617</v>
      </c>
      <c r="G123" s="266"/>
      <c r="H123" s="269">
        <v>1623.872</v>
      </c>
      <c r="I123" s="270"/>
      <c r="J123" s="266"/>
      <c r="K123" s="266"/>
      <c r="L123" s="271"/>
      <c r="M123" s="272"/>
      <c r="N123" s="273"/>
      <c r="O123" s="273"/>
      <c r="P123" s="273"/>
      <c r="Q123" s="273"/>
      <c r="R123" s="273"/>
      <c r="S123" s="273"/>
      <c r="T123" s="274"/>
      <c r="U123" s="14"/>
      <c r="V123" s="14"/>
      <c r="W123" s="14"/>
      <c r="X123" s="14"/>
      <c r="Y123" s="14"/>
      <c r="Z123" s="14"/>
      <c r="AA123" s="14"/>
      <c r="AB123" s="14"/>
      <c r="AC123" s="14"/>
      <c r="AD123" s="14"/>
      <c r="AE123" s="14"/>
      <c r="AT123" s="275" t="s">
        <v>152</v>
      </c>
      <c r="AU123" s="275" t="s">
        <v>82</v>
      </c>
      <c r="AV123" s="14" t="s">
        <v>136</v>
      </c>
      <c r="AW123" s="14" t="s">
        <v>33</v>
      </c>
      <c r="AX123" s="14" t="s">
        <v>72</v>
      </c>
      <c r="AY123" s="275" t="s">
        <v>128</v>
      </c>
    </row>
    <row r="124" spans="1:51" s="13" customFormat="1" ht="12">
      <c r="A124" s="13"/>
      <c r="B124" s="236"/>
      <c r="C124" s="237"/>
      <c r="D124" s="232" t="s">
        <v>152</v>
      </c>
      <c r="E124" s="238" t="s">
        <v>19</v>
      </c>
      <c r="F124" s="239" t="s">
        <v>626</v>
      </c>
      <c r="G124" s="237"/>
      <c r="H124" s="240">
        <v>811.936</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152</v>
      </c>
      <c r="AU124" s="246" t="s">
        <v>82</v>
      </c>
      <c r="AV124" s="13" t="s">
        <v>82</v>
      </c>
      <c r="AW124" s="13" t="s">
        <v>33</v>
      </c>
      <c r="AX124" s="13" t="s">
        <v>80</v>
      </c>
      <c r="AY124" s="246" t="s">
        <v>128</v>
      </c>
    </row>
    <row r="125" spans="1:65" s="2" customFormat="1" ht="21.75" customHeight="1">
      <c r="A125" s="39"/>
      <c r="B125" s="40"/>
      <c r="C125" s="219" t="s">
        <v>204</v>
      </c>
      <c r="D125" s="219" t="s">
        <v>131</v>
      </c>
      <c r="E125" s="220" t="s">
        <v>627</v>
      </c>
      <c r="F125" s="221" t="s">
        <v>628</v>
      </c>
      <c r="G125" s="222" t="s">
        <v>149</v>
      </c>
      <c r="H125" s="223">
        <v>243.581</v>
      </c>
      <c r="I125" s="224"/>
      <c r="J125" s="225">
        <f>ROUND(I125*H125,2)</f>
        <v>0</v>
      </c>
      <c r="K125" s="221" t="s">
        <v>582</v>
      </c>
      <c r="L125" s="45"/>
      <c r="M125" s="226" t="s">
        <v>19</v>
      </c>
      <c r="N125" s="227" t="s">
        <v>43</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136</v>
      </c>
      <c r="AT125" s="230" t="s">
        <v>131</v>
      </c>
      <c r="AU125" s="230" t="s">
        <v>82</v>
      </c>
      <c r="AY125" s="18" t="s">
        <v>128</v>
      </c>
      <c r="BE125" s="231">
        <f>IF(N125="základní",J125,0)</f>
        <v>0</v>
      </c>
      <c r="BF125" s="231">
        <f>IF(N125="snížená",J125,0)</f>
        <v>0</v>
      </c>
      <c r="BG125" s="231">
        <f>IF(N125="zákl. přenesená",J125,0)</f>
        <v>0</v>
      </c>
      <c r="BH125" s="231">
        <f>IF(N125="sníž. přenesená",J125,0)</f>
        <v>0</v>
      </c>
      <c r="BI125" s="231">
        <f>IF(N125="nulová",J125,0)</f>
        <v>0</v>
      </c>
      <c r="BJ125" s="18" t="s">
        <v>80</v>
      </c>
      <c r="BK125" s="231">
        <f>ROUND(I125*H125,2)</f>
        <v>0</v>
      </c>
      <c r="BL125" s="18" t="s">
        <v>136</v>
      </c>
      <c r="BM125" s="230" t="s">
        <v>629</v>
      </c>
    </row>
    <row r="126" spans="1:47" s="2" customFormat="1" ht="12">
      <c r="A126" s="39"/>
      <c r="B126" s="40"/>
      <c r="C126" s="41"/>
      <c r="D126" s="232" t="s">
        <v>138</v>
      </c>
      <c r="E126" s="41"/>
      <c r="F126" s="233" t="s">
        <v>613</v>
      </c>
      <c r="G126" s="41"/>
      <c r="H126" s="41"/>
      <c r="I126" s="137"/>
      <c r="J126" s="41"/>
      <c r="K126" s="41"/>
      <c r="L126" s="45"/>
      <c r="M126" s="234"/>
      <c r="N126" s="235"/>
      <c r="O126" s="85"/>
      <c r="P126" s="85"/>
      <c r="Q126" s="85"/>
      <c r="R126" s="85"/>
      <c r="S126" s="85"/>
      <c r="T126" s="86"/>
      <c r="U126" s="39"/>
      <c r="V126" s="39"/>
      <c r="W126" s="39"/>
      <c r="X126" s="39"/>
      <c r="Y126" s="39"/>
      <c r="Z126" s="39"/>
      <c r="AA126" s="39"/>
      <c r="AB126" s="39"/>
      <c r="AC126" s="39"/>
      <c r="AD126" s="39"/>
      <c r="AE126" s="39"/>
      <c r="AT126" s="18" t="s">
        <v>138</v>
      </c>
      <c r="AU126" s="18" t="s">
        <v>82</v>
      </c>
    </row>
    <row r="127" spans="1:51" s="13" customFormat="1" ht="12">
      <c r="A127" s="13"/>
      <c r="B127" s="236"/>
      <c r="C127" s="237"/>
      <c r="D127" s="232" t="s">
        <v>152</v>
      </c>
      <c r="E127" s="238" t="s">
        <v>19</v>
      </c>
      <c r="F127" s="239" t="s">
        <v>622</v>
      </c>
      <c r="G127" s="237"/>
      <c r="H127" s="240">
        <v>243.581</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152</v>
      </c>
      <c r="AU127" s="246" t="s">
        <v>82</v>
      </c>
      <c r="AV127" s="13" t="s">
        <v>82</v>
      </c>
      <c r="AW127" s="13" t="s">
        <v>33</v>
      </c>
      <c r="AX127" s="13" t="s">
        <v>80</v>
      </c>
      <c r="AY127" s="246" t="s">
        <v>128</v>
      </c>
    </row>
    <row r="128" spans="1:65" s="2" customFormat="1" ht="21.75" customHeight="1">
      <c r="A128" s="39"/>
      <c r="B128" s="40"/>
      <c r="C128" s="219" t="s">
        <v>209</v>
      </c>
      <c r="D128" s="219" t="s">
        <v>131</v>
      </c>
      <c r="E128" s="220" t="s">
        <v>630</v>
      </c>
      <c r="F128" s="221" t="s">
        <v>631</v>
      </c>
      <c r="G128" s="222" t="s">
        <v>143</v>
      </c>
      <c r="H128" s="223">
        <v>12</v>
      </c>
      <c r="I128" s="224"/>
      <c r="J128" s="225">
        <f>ROUND(I128*H128,2)</f>
        <v>0</v>
      </c>
      <c r="K128" s="221" t="s">
        <v>582</v>
      </c>
      <c r="L128" s="45"/>
      <c r="M128" s="226" t="s">
        <v>19</v>
      </c>
      <c r="N128" s="227" t="s">
        <v>43</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136</v>
      </c>
      <c r="AT128" s="230" t="s">
        <v>131</v>
      </c>
      <c r="AU128" s="230" t="s">
        <v>82</v>
      </c>
      <c r="AY128" s="18" t="s">
        <v>128</v>
      </c>
      <c r="BE128" s="231">
        <f>IF(N128="základní",J128,0)</f>
        <v>0</v>
      </c>
      <c r="BF128" s="231">
        <f>IF(N128="snížená",J128,0)</f>
        <v>0</v>
      </c>
      <c r="BG128" s="231">
        <f>IF(N128="zákl. přenesená",J128,0)</f>
        <v>0</v>
      </c>
      <c r="BH128" s="231">
        <f>IF(N128="sníž. přenesená",J128,0)</f>
        <v>0</v>
      </c>
      <c r="BI128" s="231">
        <f>IF(N128="nulová",J128,0)</f>
        <v>0</v>
      </c>
      <c r="BJ128" s="18" t="s">
        <v>80</v>
      </c>
      <c r="BK128" s="231">
        <f>ROUND(I128*H128,2)</f>
        <v>0</v>
      </c>
      <c r="BL128" s="18" t="s">
        <v>136</v>
      </c>
      <c r="BM128" s="230" t="s">
        <v>632</v>
      </c>
    </row>
    <row r="129" spans="1:47" s="2" customFormat="1" ht="12">
      <c r="A129" s="39"/>
      <c r="B129" s="40"/>
      <c r="C129" s="41"/>
      <c r="D129" s="232" t="s">
        <v>138</v>
      </c>
      <c r="E129" s="41"/>
      <c r="F129" s="233" t="s">
        <v>633</v>
      </c>
      <c r="G129" s="41"/>
      <c r="H129" s="41"/>
      <c r="I129" s="137"/>
      <c r="J129" s="41"/>
      <c r="K129" s="41"/>
      <c r="L129" s="45"/>
      <c r="M129" s="234"/>
      <c r="N129" s="235"/>
      <c r="O129" s="85"/>
      <c r="P129" s="85"/>
      <c r="Q129" s="85"/>
      <c r="R129" s="85"/>
      <c r="S129" s="85"/>
      <c r="T129" s="86"/>
      <c r="U129" s="39"/>
      <c r="V129" s="39"/>
      <c r="W129" s="39"/>
      <c r="X129" s="39"/>
      <c r="Y129" s="39"/>
      <c r="Z129" s="39"/>
      <c r="AA129" s="39"/>
      <c r="AB129" s="39"/>
      <c r="AC129" s="39"/>
      <c r="AD129" s="39"/>
      <c r="AE129" s="39"/>
      <c r="AT129" s="18" t="s">
        <v>138</v>
      </c>
      <c r="AU129" s="18" t="s">
        <v>82</v>
      </c>
    </row>
    <row r="130" spans="1:65" s="2" customFormat="1" ht="21.75" customHeight="1">
      <c r="A130" s="39"/>
      <c r="B130" s="40"/>
      <c r="C130" s="219" t="s">
        <v>130</v>
      </c>
      <c r="D130" s="219" t="s">
        <v>131</v>
      </c>
      <c r="E130" s="220" t="s">
        <v>634</v>
      </c>
      <c r="F130" s="221" t="s">
        <v>635</v>
      </c>
      <c r="G130" s="222" t="s">
        <v>134</v>
      </c>
      <c r="H130" s="223">
        <v>3070.4</v>
      </c>
      <c r="I130" s="224"/>
      <c r="J130" s="225">
        <f>ROUND(I130*H130,2)</f>
        <v>0</v>
      </c>
      <c r="K130" s="221" t="s">
        <v>582</v>
      </c>
      <c r="L130" s="45"/>
      <c r="M130" s="226" t="s">
        <v>19</v>
      </c>
      <c r="N130" s="227" t="s">
        <v>43</v>
      </c>
      <c r="O130" s="85"/>
      <c r="P130" s="228">
        <f>O130*H130</f>
        <v>0</v>
      </c>
      <c r="Q130" s="228">
        <v>0.00083851</v>
      </c>
      <c r="R130" s="228">
        <f>Q130*H130</f>
        <v>2.5745611040000003</v>
      </c>
      <c r="S130" s="228">
        <v>0</v>
      </c>
      <c r="T130" s="229">
        <f>S130*H130</f>
        <v>0</v>
      </c>
      <c r="U130" s="39"/>
      <c r="V130" s="39"/>
      <c r="W130" s="39"/>
      <c r="X130" s="39"/>
      <c r="Y130" s="39"/>
      <c r="Z130" s="39"/>
      <c r="AA130" s="39"/>
      <c r="AB130" s="39"/>
      <c r="AC130" s="39"/>
      <c r="AD130" s="39"/>
      <c r="AE130" s="39"/>
      <c r="AR130" s="230" t="s">
        <v>136</v>
      </c>
      <c r="AT130" s="230" t="s">
        <v>131</v>
      </c>
      <c r="AU130" s="230" t="s">
        <v>82</v>
      </c>
      <c r="AY130" s="18" t="s">
        <v>128</v>
      </c>
      <c r="BE130" s="231">
        <f>IF(N130="základní",J130,0)</f>
        <v>0</v>
      </c>
      <c r="BF130" s="231">
        <f>IF(N130="snížená",J130,0)</f>
        <v>0</v>
      </c>
      <c r="BG130" s="231">
        <f>IF(N130="zákl. přenesená",J130,0)</f>
        <v>0</v>
      </c>
      <c r="BH130" s="231">
        <f>IF(N130="sníž. přenesená",J130,0)</f>
        <v>0</v>
      </c>
      <c r="BI130" s="231">
        <f>IF(N130="nulová",J130,0)</f>
        <v>0</v>
      </c>
      <c r="BJ130" s="18" t="s">
        <v>80</v>
      </c>
      <c r="BK130" s="231">
        <f>ROUND(I130*H130,2)</f>
        <v>0</v>
      </c>
      <c r="BL130" s="18" t="s">
        <v>136</v>
      </c>
      <c r="BM130" s="230" t="s">
        <v>636</v>
      </c>
    </row>
    <row r="131" spans="1:47" s="2" customFormat="1" ht="12">
      <c r="A131" s="39"/>
      <c r="B131" s="40"/>
      <c r="C131" s="41"/>
      <c r="D131" s="232" t="s">
        <v>138</v>
      </c>
      <c r="E131" s="41"/>
      <c r="F131" s="233" t="s">
        <v>637</v>
      </c>
      <c r="G131" s="41"/>
      <c r="H131" s="41"/>
      <c r="I131" s="137"/>
      <c r="J131" s="41"/>
      <c r="K131" s="41"/>
      <c r="L131" s="45"/>
      <c r="M131" s="234"/>
      <c r="N131" s="235"/>
      <c r="O131" s="85"/>
      <c r="P131" s="85"/>
      <c r="Q131" s="85"/>
      <c r="R131" s="85"/>
      <c r="S131" s="85"/>
      <c r="T131" s="86"/>
      <c r="U131" s="39"/>
      <c r="V131" s="39"/>
      <c r="W131" s="39"/>
      <c r="X131" s="39"/>
      <c r="Y131" s="39"/>
      <c r="Z131" s="39"/>
      <c r="AA131" s="39"/>
      <c r="AB131" s="39"/>
      <c r="AC131" s="39"/>
      <c r="AD131" s="39"/>
      <c r="AE131" s="39"/>
      <c r="AT131" s="18" t="s">
        <v>138</v>
      </c>
      <c r="AU131" s="18" t="s">
        <v>82</v>
      </c>
    </row>
    <row r="132" spans="1:51" s="13" customFormat="1" ht="12">
      <c r="A132" s="13"/>
      <c r="B132" s="236"/>
      <c r="C132" s="237"/>
      <c r="D132" s="232" t="s">
        <v>152</v>
      </c>
      <c r="E132" s="238" t="s">
        <v>19</v>
      </c>
      <c r="F132" s="239" t="s">
        <v>638</v>
      </c>
      <c r="G132" s="237"/>
      <c r="H132" s="240">
        <v>3070.4</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152</v>
      </c>
      <c r="AU132" s="246" t="s">
        <v>82</v>
      </c>
      <c r="AV132" s="13" t="s">
        <v>82</v>
      </c>
      <c r="AW132" s="13" t="s">
        <v>33</v>
      </c>
      <c r="AX132" s="13" t="s">
        <v>72</v>
      </c>
      <c r="AY132" s="246" t="s">
        <v>128</v>
      </c>
    </row>
    <row r="133" spans="1:65" s="2" customFormat="1" ht="21.75" customHeight="1">
      <c r="A133" s="39"/>
      <c r="B133" s="40"/>
      <c r="C133" s="219" t="s">
        <v>169</v>
      </c>
      <c r="D133" s="219" t="s">
        <v>131</v>
      </c>
      <c r="E133" s="220" t="s">
        <v>639</v>
      </c>
      <c r="F133" s="221" t="s">
        <v>640</v>
      </c>
      <c r="G133" s="222" t="s">
        <v>134</v>
      </c>
      <c r="H133" s="223">
        <v>3070.4</v>
      </c>
      <c r="I133" s="224"/>
      <c r="J133" s="225">
        <f>ROUND(I133*H133,2)</f>
        <v>0</v>
      </c>
      <c r="K133" s="221" t="s">
        <v>582</v>
      </c>
      <c r="L133" s="45"/>
      <c r="M133" s="226" t="s">
        <v>19</v>
      </c>
      <c r="N133" s="227" t="s">
        <v>43</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136</v>
      </c>
      <c r="AT133" s="230" t="s">
        <v>131</v>
      </c>
      <c r="AU133" s="230" t="s">
        <v>82</v>
      </c>
      <c r="AY133" s="18" t="s">
        <v>128</v>
      </c>
      <c r="BE133" s="231">
        <f>IF(N133="základní",J133,0)</f>
        <v>0</v>
      </c>
      <c r="BF133" s="231">
        <f>IF(N133="snížená",J133,0)</f>
        <v>0</v>
      </c>
      <c r="BG133" s="231">
        <f>IF(N133="zákl. přenesená",J133,0)</f>
        <v>0</v>
      </c>
      <c r="BH133" s="231">
        <f>IF(N133="sníž. přenesená",J133,0)</f>
        <v>0</v>
      </c>
      <c r="BI133" s="231">
        <f>IF(N133="nulová",J133,0)</f>
        <v>0</v>
      </c>
      <c r="BJ133" s="18" t="s">
        <v>80</v>
      </c>
      <c r="BK133" s="231">
        <f>ROUND(I133*H133,2)</f>
        <v>0</v>
      </c>
      <c r="BL133" s="18" t="s">
        <v>136</v>
      </c>
      <c r="BM133" s="230" t="s">
        <v>641</v>
      </c>
    </row>
    <row r="134" spans="1:51" s="13" customFormat="1" ht="12">
      <c r="A134" s="13"/>
      <c r="B134" s="236"/>
      <c r="C134" s="237"/>
      <c r="D134" s="232" t="s">
        <v>152</v>
      </c>
      <c r="E134" s="238" t="s">
        <v>19</v>
      </c>
      <c r="F134" s="239" t="s">
        <v>642</v>
      </c>
      <c r="G134" s="237"/>
      <c r="H134" s="240">
        <v>3070.4</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152</v>
      </c>
      <c r="AU134" s="246" t="s">
        <v>82</v>
      </c>
      <c r="AV134" s="13" t="s">
        <v>82</v>
      </c>
      <c r="AW134" s="13" t="s">
        <v>33</v>
      </c>
      <c r="AX134" s="13" t="s">
        <v>80</v>
      </c>
      <c r="AY134" s="246" t="s">
        <v>128</v>
      </c>
    </row>
    <row r="135" spans="1:65" s="2" customFormat="1" ht="21.75" customHeight="1">
      <c r="A135" s="39"/>
      <c r="B135" s="40"/>
      <c r="C135" s="219" t="s">
        <v>174</v>
      </c>
      <c r="D135" s="219" t="s">
        <v>131</v>
      </c>
      <c r="E135" s="220" t="s">
        <v>643</v>
      </c>
      <c r="F135" s="221" t="s">
        <v>644</v>
      </c>
      <c r="G135" s="222" t="s">
        <v>149</v>
      </c>
      <c r="H135" s="223">
        <v>811.936</v>
      </c>
      <c r="I135" s="224"/>
      <c r="J135" s="225">
        <f>ROUND(I135*H135,2)</f>
        <v>0</v>
      </c>
      <c r="K135" s="221" t="s">
        <v>582</v>
      </c>
      <c r="L135" s="45"/>
      <c r="M135" s="226" t="s">
        <v>19</v>
      </c>
      <c r="N135" s="227" t="s">
        <v>43</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136</v>
      </c>
      <c r="AT135" s="230" t="s">
        <v>131</v>
      </c>
      <c r="AU135" s="230" t="s">
        <v>82</v>
      </c>
      <c r="AY135" s="18" t="s">
        <v>128</v>
      </c>
      <c r="BE135" s="231">
        <f>IF(N135="základní",J135,0)</f>
        <v>0</v>
      </c>
      <c r="BF135" s="231">
        <f>IF(N135="snížená",J135,0)</f>
        <v>0</v>
      </c>
      <c r="BG135" s="231">
        <f>IF(N135="zákl. přenesená",J135,0)</f>
        <v>0</v>
      </c>
      <c r="BH135" s="231">
        <f>IF(N135="sníž. přenesená",J135,0)</f>
        <v>0</v>
      </c>
      <c r="BI135" s="231">
        <f>IF(N135="nulová",J135,0)</f>
        <v>0</v>
      </c>
      <c r="BJ135" s="18" t="s">
        <v>80</v>
      </c>
      <c r="BK135" s="231">
        <f>ROUND(I135*H135,2)</f>
        <v>0</v>
      </c>
      <c r="BL135" s="18" t="s">
        <v>136</v>
      </c>
      <c r="BM135" s="230" t="s">
        <v>645</v>
      </c>
    </row>
    <row r="136" spans="1:47" s="2" customFormat="1" ht="12">
      <c r="A136" s="39"/>
      <c r="B136" s="40"/>
      <c r="C136" s="41"/>
      <c r="D136" s="232" t="s">
        <v>138</v>
      </c>
      <c r="E136" s="41"/>
      <c r="F136" s="233" t="s">
        <v>646</v>
      </c>
      <c r="G136" s="41"/>
      <c r="H136" s="41"/>
      <c r="I136" s="137"/>
      <c r="J136" s="41"/>
      <c r="K136" s="41"/>
      <c r="L136" s="45"/>
      <c r="M136" s="234"/>
      <c r="N136" s="235"/>
      <c r="O136" s="85"/>
      <c r="P136" s="85"/>
      <c r="Q136" s="85"/>
      <c r="R136" s="85"/>
      <c r="S136" s="85"/>
      <c r="T136" s="86"/>
      <c r="U136" s="39"/>
      <c r="V136" s="39"/>
      <c r="W136" s="39"/>
      <c r="X136" s="39"/>
      <c r="Y136" s="39"/>
      <c r="Z136" s="39"/>
      <c r="AA136" s="39"/>
      <c r="AB136" s="39"/>
      <c r="AC136" s="39"/>
      <c r="AD136" s="39"/>
      <c r="AE136" s="39"/>
      <c r="AT136" s="18" t="s">
        <v>138</v>
      </c>
      <c r="AU136" s="18" t="s">
        <v>82</v>
      </c>
    </row>
    <row r="137" spans="1:51" s="13" customFormat="1" ht="12">
      <c r="A137" s="13"/>
      <c r="B137" s="236"/>
      <c r="C137" s="237"/>
      <c r="D137" s="232" t="s">
        <v>152</v>
      </c>
      <c r="E137" s="238" t="s">
        <v>19</v>
      </c>
      <c r="F137" s="239" t="s">
        <v>647</v>
      </c>
      <c r="G137" s="237"/>
      <c r="H137" s="240">
        <v>811.936</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152</v>
      </c>
      <c r="AU137" s="246" t="s">
        <v>82</v>
      </c>
      <c r="AV137" s="13" t="s">
        <v>82</v>
      </c>
      <c r="AW137" s="13" t="s">
        <v>33</v>
      </c>
      <c r="AX137" s="13" t="s">
        <v>80</v>
      </c>
      <c r="AY137" s="246" t="s">
        <v>128</v>
      </c>
    </row>
    <row r="138" spans="1:65" s="2" customFormat="1" ht="21.75" customHeight="1">
      <c r="A138" s="39"/>
      <c r="B138" s="40"/>
      <c r="C138" s="219" t="s">
        <v>8</v>
      </c>
      <c r="D138" s="219" t="s">
        <v>131</v>
      </c>
      <c r="E138" s="220" t="s">
        <v>648</v>
      </c>
      <c r="F138" s="221" t="s">
        <v>649</v>
      </c>
      <c r="G138" s="222" t="s">
        <v>235</v>
      </c>
      <c r="H138" s="223">
        <v>780.325</v>
      </c>
      <c r="I138" s="224"/>
      <c r="J138" s="225">
        <f>ROUND(I138*H138,2)</f>
        <v>0</v>
      </c>
      <c r="K138" s="221" t="s">
        <v>19</v>
      </c>
      <c r="L138" s="45"/>
      <c r="M138" s="226" t="s">
        <v>19</v>
      </c>
      <c r="N138" s="227" t="s">
        <v>43</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136</v>
      </c>
      <c r="AT138" s="230" t="s">
        <v>131</v>
      </c>
      <c r="AU138" s="230" t="s">
        <v>82</v>
      </c>
      <c r="AY138" s="18" t="s">
        <v>128</v>
      </c>
      <c r="BE138" s="231">
        <f>IF(N138="základní",J138,0)</f>
        <v>0</v>
      </c>
      <c r="BF138" s="231">
        <f>IF(N138="snížená",J138,0)</f>
        <v>0</v>
      </c>
      <c r="BG138" s="231">
        <f>IF(N138="zákl. přenesená",J138,0)</f>
        <v>0</v>
      </c>
      <c r="BH138" s="231">
        <f>IF(N138="sníž. přenesená",J138,0)</f>
        <v>0</v>
      </c>
      <c r="BI138" s="231">
        <f>IF(N138="nulová",J138,0)</f>
        <v>0</v>
      </c>
      <c r="BJ138" s="18" t="s">
        <v>80</v>
      </c>
      <c r="BK138" s="231">
        <f>ROUND(I138*H138,2)</f>
        <v>0</v>
      </c>
      <c r="BL138" s="18" t="s">
        <v>136</v>
      </c>
      <c r="BM138" s="230" t="s">
        <v>650</v>
      </c>
    </row>
    <row r="139" spans="1:47" s="2" customFormat="1" ht="12">
      <c r="A139" s="39"/>
      <c r="B139" s="40"/>
      <c r="C139" s="41"/>
      <c r="D139" s="232" t="s">
        <v>138</v>
      </c>
      <c r="E139" s="41"/>
      <c r="F139" s="233" t="s">
        <v>651</v>
      </c>
      <c r="G139" s="41"/>
      <c r="H139" s="41"/>
      <c r="I139" s="137"/>
      <c r="J139" s="41"/>
      <c r="K139" s="41"/>
      <c r="L139" s="45"/>
      <c r="M139" s="234"/>
      <c r="N139" s="235"/>
      <c r="O139" s="85"/>
      <c r="P139" s="85"/>
      <c r="Q139" s="85"/>
      <c r="R139" s="85"/>
      <c r="S139" s="85"/>
      <c r="T139" s="86"/>
      <c r="U139" s="39"/>
      <c r="V139" s="39"/>
      <c r="W139" s="39"/>
      <c r="X139" s="39"/>
      <c r="Y139" s="39"/>
      <c r="Z139" s="39"/>
      <c r="AA139" s="39"/>
      <c r="AB139" s="39"/>
      <c r="AC139" s="39"/>
      <c r="AD139" s="39"/>
      <c r="AE139" s="39"/>
      <c r="AT139" s="18" t="s">
        <v>138</v>
      </c>
      <c r="AU139" s="18" t="s">
        <v>82</v>
      </c>
    </row>
    <row r="140" spans="1:51" s="15" customFormat="1" ht="12">
      <c r="A140" s="15"/>
      <c r="B140" s="276"/>
      <c r="C140" s="277"/>
      <c r="D140" s="232" t="s">
        <v>152</v>
      </c>
      <c r="E140" s="278" t="s">
        <v>19</v>
      </c>
      <c r="F140" s="279" t="s">
        <v>652</v>
      </c>
      <c r="G140" s="277"/>
      <c r="H140" s="278" t="s">
        <v>19</v>
      </c>
      <c r="I140" s="280"/>
      <c r="J140" s="277"/>
      <c r="K140" s="277"/>
      <c r="L140" s="281"/>
      <c r="M140" s="282"/>
      <c r="N140" s="283"/>
      <c r="O140" s="283"/>
      <c r="P140" s="283"/>
      <c r="Q140" s="283"/>
      <c r="R140" s="283"/>
      <c r="S140" s="283"/>
      <c r="T140" s="284"/>
      <c r="U140" s="15"/>
      <c r="V140" s="15"/>
      <c r="W140" s="15"/>
      <c r="X140" s="15"/>
      <c r="Y140" s="15"/>
      <c r="Z140" s="15"/>
      <c r="AA140" s="15"/>
      <c r="AB140" s="15"/>
      <c r="AC140" s="15"/>
      <c r="AD140" s="15"/>
      <c r="AE140" s="15"/>
      <c r="AT140" s="285" t="s">
        <v>152</v>
      </c>
      <c r="AU140" s="285" t="s">
        <v>82</v>
      </c>
      <c r="AV140" s="15" t="s">
        <v>80</v>
      </c>
      <c r="AW140" s="15" t="s">
        <v>33</v>
      </c>
      <c r="AX140" s="15" t="s">
        <v>72</v>
      </c>
      <c r="AY140" s="285" t="s">
        <v>128</v>
      </c>
    </row>
    <row r="141" spans="1:51" s="13" customFormat="1" ht="12">
      <c r="A141" s="13"/>
      <c r="B141" s="236"/>
      <c r="C141" s="237"/>
      <c r="D141" s="232" t="s">
        <v>152</v>
      </c>
      <c r="E141" s="238" t="s">
        <v>19</v>
      </c>
      <c r="F141" s="239" t="s">
        <v>653</v>
      </c>
      <c r="G141" s="237"/>
      <c r="H141" s="240">
        <v>1623.872</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152</v>
      </c>
      <c r="AU141" s="246" t="s">
        <v>82</v>
      </c>
      <c r="AV141" s="13" t="s">
        <v>82</v>
      </c>
      <c r="AW141" s="13" t="s">
        <v>33</v>
      </c>
      <c r="AX141" s="13" t="s">
        <v>72</v>
      </c>
      <c r="AY141" s="246" t="s">
        <v>128</v>
      </c>
    </row>
    <row r="142" spans="1:51" s="13" customFormat="1" ht="12">
      <c r="A142" s="13"/>
      <c r="B142" s="236"/>
      <c r="C142" s="237"/>
      <c r="D142" s="232" t="s">
        <v>152</v>
      </c>
      <c r="E142" s="238" t="s">
        <v>19</v>
      </c>
      <c r="F142" s="239" t="s">
        <v>654</v>
      </c>
      <c r="G142" s="237"/>
      <c r="H142" s="240">
        <v>-1190.358</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152</v>
      </c>
      <c r="AU142" s="246" t="s">
        <v>82</v>
      </c>
      <c r="AV142" s="13" t="s">
        <v>82</v>
      </c>
      <c r="AW142" s="13" t="s">
        <v>33</v>
      </c>
      <c r="AX142" s="13" t="s">
        <v>72</v>
      </c>
      <c r="AY142" s="246" t="s">
        <v>128</v>
      </c>
    </row>
    <row r="143" spans="1:51" s="14" customFormat="1" ht="12">
      <c r="A143" s="14"/>
      <c r="B143" s="265"/>
      <c r="C143" s="266"/>
      <c r="D143" s="232" t="s">
        <v>152</v>
      </c>
      <c r="E143" s="267" t="s">
        <v>19</v>
      </c>
      <c r="F143" s="268" t="s">
        <v>617</v>
      </c>
      <c r="G143" s="266"/>
      <c r="H143" s="269">
        <v>433.514</v>
      </c>
      <c r="I143" s="270"/>
      <c r="J143" s="266"/>
      <c r="K143" s="266"/>
      <c r="L143" s="271"/>
      <c r="M143" s="272"/>
      <c r="N143" s="273"/>
      <c r="O143" s="273"/>
      <c r="P143" s="273"/>
      <c r="Q143" s="273"/>
      <c r="R143" s="273"/>
      <c r="S143" s="273"/>
      <c r="T143" s="274"/>
      <c r="U143" s="14"/>
      <c r="V143" s="14"/>
      <c r="W143" s="14"/>
      <c r="X143" s="14"/>
      <c r="Y143" s="14"/>
      <c r="Z143" s="14"/>
      <c r="AA143" s="14"/>
      <c r="AB143" s="14"/>
      <c r="AC143" s="14"/>
      <c r="AD143" s="14"/>
      <c r="AE143" s="14"/>
      <c r="AT143" s="275" t="s">
        <v>152</v>
      </c>
      <c r="AU143" s="275" t="s">
        <v>82</v>
      </c>
      <c r="AV143" s="14" t="s">
        <v>136</v>
      </c>
      <c r="AW143" s="14" t="s">
        <v>33</v>
      </c>
      <c r="AX143" s="14" t="s">
        <v>72</v>
      </c>
      <c r="AY143" s="275" t="s">
        <v>128</v>
      </c>
    </row>
    <row r="144" spans="1:51" s="13" customFormat="1" ht="12">
      <c r="A144" s="13"/>
      <c r="B144" s="236"/>
      <c r="C144" s="237"/>
      <c r="D144" s="232" t="s">
        <v>152</v>
      </c>
      <c r="E144" s="238" t="s">
        <v>19</v>
      </c>
      <c r="F144" s="239" t="s">
        <v>655</v>
      </c>
      <c r="G144" s="237"/>
      <c r="H144" s="240">
        <v>780.325</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152</v>
      </c>
      <c r="AU144" s="246" t="s">
        <v>82</v>
      </c>
      <c r="AV144" s="13" t="s">
        <v>82</v>
      </c>
      <c r="AW144" s="13" t="s">
        <v>33</v>
      </c>
      <c r="AX144" s="13" t="s">
        <v>80</v>
      </c>
      <c r="AY144" s="246" t="s">
        <v>128</v>
      </c>
    </row>
    <row r="145" spans="1:65" s="2" customFormat="1" ht="21.75" customHeight="1">
      <c r="A145" s="39"/>
      <c r="B145" s="40"/>
      <c r="C145" s="219" t="s">
        <v>414</v>
      </c>
      <c r="D145" s="219" t="s">
        <v>131</v>
      </c>
      <c r="E145" s="220" t="s">
        <v>656</v>
      </c>
      <c r="F145" s="221" t="s">
        <v>657</v>
      </c>
      <c r="G145" s="222" t="s">
        <v>149</v>
      </c>
      <c r="H145" s="223">
        <v>1190.358</v>
      </c>
      <c r="I145" s="224"/>
      <c r="J145" s="225">
        <f>ROUND(I145*H145,2)</f>
        <v>0</v>
      </c>
      <c r="K145" s="221" t="s">
        <v>582</v>
      </c>
      <c r="L145" s="45"/>
      <c r="M145" s="226" t="s">
        <v>19</v>
      </c>
      <c r="N145" s="227" t="s">
        <v>43</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136</v>
      </c>
      <c r="AT145" s="230" t="s">
        <v>131</v>
      </c>
      <c r="AU145" s="230" t="s">
        <v>82</v>
      </c>
      <c r="AY145" s="18" t="s">
        <v>128</v>
      </c>
      <c r="BE145" s="231">
        <f>IF(N145="základní",J145,0)</f>
        <v>0</v>
      </c>
      <c r="BF145" s="231">
        <f>IF(N145="snížená",J145,0)</f>
        <v>0</v>
      </c>
      <c r="BG145" s="231">
        <f>IF(N145="zákl. přenesená",J145,0)</f>
        <v>0</v>
      </c>
      <c r="BH145" s="231">
        <f>IF(N145="sníž. přenesená",J145,0)</f>
        <v>0</v>
      </c>
      <c r="BI145" s="231">
        <f>IF(N145="nulová",J145,0)</f>
        <v>0</v>
      </c>
      <c r="BJ145" s="18" t="s">
        <v>80</v>
      </c>
      <c r="BK145" s="231">
        <f>ROUND(I145*H145,2)</f>
        <v>0</v>
      </c>
      <c r="BL145" s="18" t="s">
        <v>136</v>
      </c>
      <c r="BM145" s="230" t="s">
        <v>658</v>
      </c>
    </row>
    <row r="146" spans="1:47" s="2" customFormat="1" ht="12">
      <c r="A146" s="39"/>
      <c r="B146" s="40"/>
      <c r="C146" s="41"/>
      <c r="D146" s="232" t="s">
        <v>138</v>
      </c>
      <c r="E146" s="41"/>
      <c r="F146" s="233" t="s">
        <v>659</v>
      </c>
      <c r="G146" s="41"/>
      <c r="H146" s="41"/>
      <c r="I146" s="137"/>
      <c r="J146" s="41"/>
      <c r="K146" s="41"/>
      <c r="L146" s="45"/>
      <c r="M146" s="234"/>
      <c r="N146" s="235"/>
      <c r="O146" s="85"/>
      <c r="P146" s="85"/>
      <c r="Q146" s="85"/>
      <c r="R146" s="85"/>
      <c r="S146" s="85"/>
      <c r="T146" s="86"/>
      <c r="U146" s="39"/>
      <c r="V146" s="39"/>
      <c r="W146" s="39"/>
      <c r="X146" s="39"/>
      <c r="Y146" s="39"/>
      <c r="Z146" s="39"/>
      <c r="AA146" s="39"/>
      <c r="AB146" s="39"/>
      <c r="AC146" s="39"/>
      <c r="AD146" s="39"/>
      <c r="AE146" s="39"/>
      <c r="AT146" s="18" t="s">
        <v>138</v>
      </c>
      <c r="AU146" s="18" t="s">
        <v>82</v>
      </c>
    </row>
    <row r="147" spans="1:51" s="13" customFormat="1" ht="12">
      <c r="A147" s="13"/>
      <c r="B147" s="236"/>
      <c r="C147" s="237"/>
      <c r="D147" s="232" t="s">
        <v>152</v>
      </c>
      <c r="E147" s="238" t="s">
        <v>19</v>
      </c>
      <c r="F147" s="239" t="s">
        <v>653</v>
      </c>
      <c r="G147" s="237"/>
      <c r="H147" s="240">
        <v>1623.872</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152</v>
      </c>
      <c r="AU147" s="246" t="s">
        <v>82</v>
      </c>
      <c r="AV147" s="13" t="s">
        <v>82</v>
      </c>
      <c r="AW147" s="13" t="s">
        <v>33</v>
      </c>
      <c r="AX147" s="13" t="s">
        <v>72</v>
      </c>
      <c r="AY147" s="246" t="s">
        <v>128</v>
      </c>
    </row>
    <row r="148" spans="1:51" s="13" customFormat="1" ht="12">
      <c r="A148" s="13"/>
      <c r="B148" s="236"/>
      <c r="C148" s="237"/>
      <c r="D148" s="232" t="s">
        <v>152</v>
      </c>
      <c r="E148" s="238" t="s">
        <v>19</v>
      </c>
      <c r="F148" s="239" t="s">
        <v>660</v>
      </c>
      <c r="G148" s="237"/>
      <c r="H148" s="240">
        <v>-85.233</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152</v>
      </c>
      <c r="AU148" s="246" t="s">
        <v>82</v>
      </c>
      <c r="AV148" s="13" t="s">
        <v>82</v>
      </c>
      <c r="AW148" s="13" t="s">
        <v>33</v>
      </c>
      <c r="AX148" s="13" t="s">
        <v>72</v>
      </c>
      <c r="AY148" s="246" t="s">
        <v>128</v>
      </c>
    </row>
    <row r="149" spans="1:51" s="13" customFormat="1" ht="12">
      <c r="A149" s="13"/>
      <c r="B149" s="236"/>
      <c r="C149" s="237"/>
      <c r="D149" s="232" t="s">
        <v>152</v>
      </c>
      <c r="E149" s="238" t="s">
        <v>19</v>
      </c>
      <c r="F149" s="239" t="s">
        <v>661</v>
      </c>
      <c r="G149" s="237"/>
      <c r="H149" s="240">
        <v>-329.681</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152</v>
      </c>
      <c r="AU149" s="246" t="s">
        <v>82</v>
      </c>
      <c r="AV149" s="13" t="s">
        <v>82</v>
      </c>
      <c r="AW149" s="13" t="s">
        <v>33</v>
      </c>
      <c r="AX149" s="13" t="s">
        <v>72</v>
      </c>
      <c r="AY149" s="246" t="s">
        <v>128</v>
      </c>
    </row>
    <row r="150" spans="1:51" s="13" customFormat="1" ht="12">
      <c r="A150" s="13"/>
      <c r="B150" s="236"/>
      <c r="C150" s="237"/>
      <c r="D150" s="232" t="s">
        <v>152</v>
      </c>
      <c r="E150" s="238" t="s">
        <v>19</v>
      </c>
      <c r="F150" s="239" t="s">
        <v>662</v>
      </c>
      <c r="G150" s="237"/>
      <c r="H150" s="240">
        <v>-18.6</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152</v>
      </c>
      <c r="AU150" s="246" t="s">
        <v>82</v>
      </c>
      <c r="AV150" s="13" t="s">
        <v>82</v>
      </c>
      <c r="AW150" s="13" t="s">
        <v>33</v>
      </c>
      <c r="AX150" s="13" t="s">
        <v>72</v>
      </c>
      <c r="AY150" s="246" t="s">
        <v>128</v>
      </c>
    </row>
    <row r="151" spans="1:65" s="2" customFormat="1" ht="21.75" customHeight="1">
      <c r="A151" s="39"/>
      <c r="B151" s="40"/>
      <c r="C151" s="219" t="s">
        <v>154</v>
      </c>
      <c r="D151" s="219" t="s">
        <v>131</v>
      </c>
      <c r="E151" s="220" t="s">
        <v>663</v>
      </c>
      <c r="F151" s="221" t="s">
        <v>664</v>
      </c>
      <c r="G151" s="222" t="s">
        <v>149</v>
      </c>
      <c r="H151" s="223">
        <v>329.681</v>
      </c>
      <c r="I151" s="224"/>
      <c r="J151" s="225">
        <f>ROUND(I151*H151,2)</f>
        <v>0</v>
      </c>
      <c r="K151" s="221" t="s">
        <v>582</v>
      </c>
      <c r="L151" s="45"/>
      <c r="M151" s="226" t="s">
        <v>19</v>
      </c>
      <c r="N151" s="227" t="s">
        <v>43</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136</v>
      </c>
      <c r="AT151" s="230" t="s">
        <v>131</v>
      </c>
      <c r="AU151" s="230" t="s">
        <v>82</v>
      </c>
      <c r="AY151" s="18" t="s">
        <v>128</v>
      </c>
      <c r="BE151" s="231">
        <f>IF(N151="základní",J151,0)</f>
        <v>0</v>
      </c>
      <c r="BF151" s="231">
        <f>IF(N151="snížená",J151,0)</f>
        <v>0</v>
      </c>
      <c r="BG151" s="231">
        <f>IF(N151="zákl. přenesená",J151,0)</f>
        <v>0</v>
      </c>
      <c r="BH151" s="231">
        <f>IF(N151="sníž. přenesená",J151,0)</f>
        <v>0</v>
      </c>
      <c r="BI151" s="231">
        <f>IF(N151="nulová",J151,0)</f>
        <v>0</v>
      </c>
      <c r="BJ151" s="18" t="s">
        <v>80</v>
      </c>
      <c r="BK151" s="231">
        <f>ROUND(I151*H151,2)</f>
        <v>0</v>
      </c>
      <c r="BL151" s="18" t="s">
        <v>136</v>
      </c>
      <c r="BM151" s="230" t="s">
        <v>665</v>
      </c>
    </row>
    <row r="152" spans="1:47" s="2" customFormat="1" ht="12">
      <c r="A152" s="39"/>
      <c r="B152" s="40"/>
      <c r="C152" s="41"/>
      <c r="D152" s="232" t="s">
        <v>138</v>
      </c>
      <c r="E152" s="41"/>
      <c r="F152" s="233" t="s">
        <v>666</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138</v>
      </c>
      <c r="AU152" s="18" t="s">
        <v>82</v>
      </c>
    </row>
    <row r="153" spans="1:51" s="13" customFormat="1" ht="12">
      <c r="A153" s="13"/>
      <c r="B153" s="236"/>
      <c r="C153" s="237"/>
      <c r="D153" s="232" t="s">
        <v>152</v>
      </c>
      <c r="E153" s="238" t="s">
        <v>19</v>
      </c>
      <c r="F153" s="239" t="s">
        <v>667</v>
      </c>
      <c r="G153" s="237"/>
      <c r="H153" s="240">
        <v>329.681</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152</v>
      </c>
      <c r="AU153" s="246" t="s">
        <v>82</v>
      </c>
      <c r="AV153" s="13" t="s">
        <v>82</v>
      </c>
      <c r="AW153" s="13" t="s">
        <v>33</v>
      </c>
      <c r="AX153" s="13" t="s">
        <v>72</v>
      </c>
      <c r="AY153" s="246" t="s">
        <v>128</v>
      </c>
    </row>
    <row r="154" spans="1:65" s="2" customFormat="1" ht="16.5" customHeight="1">
      <c r="A154" s="39"/>
      <c r="B154" s="40"/>
      <c r="C154" s="247" t="s">
        <v>160</v>
      </c>
      <c r="D154" s="247" t="s">
        <v>175</v>
      </c>
      <c r="E154" s="248" t="s">
        <v>668</v>
      </c>
      <c r="F154" s="249" t="s">
        <v>669</v>
      </c>
      <c r="G154" s="250" t="s">
        <v>235</v>
      </c>
      <c r="H154" s="251">
        <v>675.846</v>
      </c>
      <c r="I154" s="252"/>
      <c r="J154" s="253">
        <f>ROUND(I154*H154,2)</f>
        <v>0</v>
      </c>
      <c r="K154" s="249" t="s">
        <v>582</v>
      </c>
      <c r="L154" s="254"/>
      <c r="M154" s="255" t="s">
        <v>19</v>
      </c>
      <c r="N154" s="256" t="s">
        <v>43</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179</v>
      </c>
      <c r="AT154" s="230" t="s">
        <v>175</v>
      </c>
      <c r="AU154" s="230" t="s">
        <v>82</v>
      </c>
      <c r="AY154" s="18" t="s">
        <v>128</v>
      </c>
      <c r="BE154" s="231">
        <f>IF(N154="základní",J154,0)</f>
        <v>0</v>
      </c>
      <c r="BF154" s="231">
        <f>IF(N154="snížená",J154,0)</f>
        <v>0</v>
      </c>
      <c r="BG154" s="231">
        <f>IF(N154="zákl. přenesená",J154,0)</f>
        <v>0</v>
      </c>
      <c r="BH154" s="231">
        <f>IF(N154="sníž. přenesená",J154,0)</f>
        <v>0</v>
      </c>
      <c r="BI154" s="231">
        <f>IF(N154="nulová",J154,0)</f>
        <v>0</v>
      </c>
      <c r="BJ154" s="18" t="s">
        <v>80</v>
      </c>
      <c r="BK154" s="231">
        <f>ROUND(I154*H154,2)</f>
        <v>0</v>
      </c>
      <c r="BL154" s="18" t="s">
        <v>136</v>
      </c>
      <c r="BM154" s="230" t="s">
        <v>670</v>
      </c>
    </row>
    <row r="155" spans="1:51" s="13" customFormat="1" ht="12">
      <c r="A155" s="13"/>
      <c r="B155" s="236"/>
      <c r="C155" s="237"/>
      <c r="D155" s="232" t="s">
        <v>152</v>
      </c>
      <c r="E155" s="238" t="s">
        <v>19</v>
      </c>
      <c r="F155" s="239" t="s">
        <v>671</v>
      </c>
      <c r="G155" s="237"/>
      <c r="H155" s="240">
        <v>675.846</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152</v>
      </c>
      <c r="AU155" s="246" t="s">
        <v>82</v>
      </c>
      <c r="AV155" s="13" t="s">
        <v>82</v>
      </c>
      <c r="AW155" s="13" t="s">
        <v>33</v>
      </c>
      <c r="AX155" s="13" t="s">
        <v>80</v>
      </c>
      <c r="AY155" s="246" t="s">
        <v>128</v>
      </c>
    </row>
    <row r="156" spans="1:63" s="12" customFormat="1" ht="22.8" customHeight="1">
      <c r="A156" s="12"/>
      <c r="B156" s="203"/>
      <c r="C156" s="204"/>
      <c r="D156" s="205" t="s">
        <v>71</v>
      </c>
      <c r="E156" s="217" t="s">
        <v>136</v>
      </c>
      <c r="F156" s="217" t="s">
        <v>298</v>
      </c>
      <c r="G156" s="204"/>
      <c r="H156" s="204"/>
      <c r="I156" s="207"/>
      <c r="J156" s="218">
        <f>BK156</f>
        <v>0</v>
      </c>
      <c r="K156" s="204"/>
      <c r="L156" s="209"/>
      <c r="M156" s="210"/>
      <c r="N156" s="211"/>
      <c r="O156" s="211"/>
      <c r="P156" s="212">
        <f>SUM(P157:P172)</f>
        <v>0</v>
      </c>
      <c r="Q156" s="211"/>
      <c r="R156" s="212">
        <f>SUM(R157:R172)</f>
        <v>0.1192</v>
      </c>
      <c r="S156" s="211"/>
      <c r="T156" s="213">
        <f>SUM(T157:T172)</f>
        <v>0</v>
      </c>
      <c r="U156" s="12"/>
      <c r="V156" s="12"/>
      <c r="W156" s="12"/>
      <c r="X156" s="12"/>
      <c r="Y156" s="12"/>
      <c r="Z156" s="12"/>
      <c r="AA156" s="12"/>
      <c r="AB156" s="12"/>
      <c r="AC156" s="12"/>
      <c r="AD156" s="12"/>
      <c r="AE156" s="12"/>
      <c r="AR156" s="214" t="s">
        <v>80</v>
      </c>
      <c r="AT156" s="215" t="s">
        <v>71</v>
      </c>
      <c r="AU156" s="215" t="s">
        <v>80</v>
      </c>
      <c r="AY156" s="214" t="s">
        <v>128</v>
      </c>
      <c r="BK156" s="216">
        <f>SUM(BK157:BK172)</f>
        <v>0</v>
      </c>
    </row>
    <row r="157" spans="1:65" s="2" customFormat="1" ht="16.5" customHeight="1">
      <c r="A157" s="39"/>
      <c r="B157" s="40"/>
      <c r="C157" s="219" t="s">
        <v>232</v>
      </c>
      <c r="D157" s="219" t="s">
        <v>131</v>
      </c>
      <c r="E157" s="220" t="s">
        <v>672</v>
      </c>
      <c r="F157" s="221" t="s">
        <v>673</v>
      </c>
      <c r="G157" s="222" t="s">
        <v>149</v>
      </c>
      <c r="H157" s="223">
        <v>2.925</v>
      </c>
      <c r="I157" s="224"/>
      <c r="J157" s="225">
        <f>ROUND(I157*H157,2)</f>
        <v>0</v>
      </c>
      <c r="K157" s="221" t="s">
        <v>582</v>
      </c>
      <c r="L157" s="45"/>
      <c r="M157" s="226" t="s">
        <v>19</v>
      </c>
      <c r="N157" s="227" t="s">
        <v>43</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136</v>
      </c>
      <c r="AT157" s="230" t="s">
        <v>131</v>
      </c>
      <c r="AU157" s="230" t="s">
        <v>82</v>
      </c>
      <c r="AY157" s="18" t="s">
        <v>128</v>
      </c>
      <c r="BE157" s="231">
        <f>IF(N157="základní",J157,0)</f>
        <v>0</v>
      </c>
      <c r="BF157" s="231">
        <f>IF(N157="snížená",J157,0)</f>
        <v>0</v>
      </c>
      <c r="BG157" s="231">
        <f>IF(N157="zákl. přenesená",J157,0)</f>
        <v>0</v>
      </c>
      <c r="BH157" s="231">
        <f>IF(N157="sníž. přenesená",J157,0)</f>
        <v>0</v>
      </c>
      <c r="BI157" s="231">
        <f>IF(N157="nulová",J157,0)</f>
        <v>0</v>
      </c>
      <c r="BJ157" s="18" t="s">
        <v>80</v>
      </c>
      <c r="BK157" s="231">
        <f>ROUND(I157*H157,2)</f>
        <v>0</v>
      </c>
      <c r="BL157" s="18" t="s">
        <v>136</v>
      </c>
      <c r="BM157" s="230" t="s">
        <v>674</v>
      </c>
    </row>
    <row r="158" spans="1:47" s="2" customFormat="1" ht="12">
      <c r="A158" s="39"/>
      <c r="B158" s="40"/>
      <c r="C158" s="41"/>
      <c r="D158" s="232" t="s">
        <v>138</v>
      </c>
      <c r="E158" s="41"/>
      <c r="F158" s="233" t="s">
        <v>675</v>
      </c>
      <c r="G158" s="41"/>
      <c r="H158" s="41"/>
      <c r="I158" s="137"/>
      <c r="J158" s="41"/>
      <c r="K158" s="41"/>
      <c r="L158" s="45"/>
      <c r="M158" s="234"/>
      <c r="N158" s="235"/>
      <c r="O158" s="85"/>
      <c r="P158" s="85"/>
      <c r="Q158" s="85"/>
      <c r="R158" s="85"/>
      <c r="S158" s="85"/>
      <c r="T158" s="86"/>
      <c r="U158" s="39"/>
      <c r="V158" s="39"/>
      <c r="W158" s="39"/>
      <c r="X158" s="39"/>
      <c r="Y158" s="39"/>
      <c r="Z158" s="39"/>
      <c r="AA158" s="39"/>
      <c r="AB158" s="39"/>
      <c r="AC158" s="39"/>
      <c r="AD158" s="39"/>
      <c r="AE158" s="39"/>
      <c r="AT158" s="18" t="s">
        <v>138</v>
      </c>
      <c r="AU158" s="18" t="s">
        <v>82</v>
      </c>
    </row>
    <row r="159" spans="1:51" s="13" customFormat="1" ht="12">
      <c r="A159" s="13"/>
      <c r="B159" s="236"/>
      <c r="C159" s="237"/>
      <c r="D159" s="232" t="s">
        <v>152</v>
      </c>
      <c r="E159" s="238" t="s">
        <v>19</v>
      </c>
      <c r="F159" s="239" t="s">
        <v>676</v>
      </c>
      <c r="G159" s="237"/>
      <c r="H159" s="240">
        <v>0.6</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152</v>
      </c>
      <c r="AU159" s="246" t="s">
        <v>82</v>
      </c>
      <c r="AV159" s="13" t="s">
        <v>82</v>
      </c>
      <c r="AW159" s="13" t="s">
        <v>33</v>
      </c>
      <c r="AX159" s="13" t="s">
        <v>72</v>
      </c>
      <c r="AY159" s="246" t="s">
        <v>128</v>
      </c>
    </row>
    <row r="160" spans="1:51" s="13" customFormat="1" ht="12">
      <c r="A160" s="13"/>
      <c r="B160" s="236"/>
      <c r="C160" s="237"/>
      <c r="D160" s="232" t="s">
        <v>152</v>
      </c>
      <c r="E160" s="238" t="s">
        <v>19</v>
      </c>
      <c r="F160" s="239" t="s">
        <v>677</v>
      </c>
      <c r="G160" s="237"/>
      <c r="H160" s="240">
        <v>2.325</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152</v>
      </c>
      <c r="AU160" s="246" t="s">
        <v>82</v>
      </c>
      <c r="AV160" s="13" t="s">
        <v>82</v>
      </c>
      <c r="AW160" s="13" t="s">
        <v>33</v>
      </c>
      <c r="AX160" s="13" t="s">
        <v>72</v>
      </c>
      <c r="AY160" s="246" t="s">
        <v>128</v>
      </c>
    </row>
    <row r="161" spans="1:51" s="14" customFormat="1" ht="12">
      <c r="A161" s="14"/>
      <c r="B161" s="265"/>
      <c r="C161" s="266"/>
      <c r="D161" s="232" t="s">
        <v>152</v>
      </c>
      <c r="E161" s="267" t="s">
        <v>19</v>
      </c>
      <c r="F161" s="268" t="s">
        <v>617</v>
      </c>
      <c r="G161" s="266"/>
      <c r="H161" s="269">
        <v>2.925</v>
      </c>
      <c r="I161" s="270"/>
      <c r="J161" s="266"/>
      <c r="K161" s="266"/>
      <c r="L161" s="271"/>
      <c r="M161" s="272"/>
      <c r="N161" s="273"/>
      <c r="O161" s="273"/>
      <c r="P161" s="273"/>
      <c r="Q161" s="273"/>
      <c r="R161" s="273"/>
      <c r="S161" s="273"/>
      <c r="T161" s="274"/>
      <c r="U161" s="14"/>
      <c r="V161" s="14"/>
      <c r="W161" s="14"/>
      <c r="X161" s="14"/>
      <c r="Y161" s="14"/>
      <c r="Z161" s="14"/>
      <c r="AA161" s="14"/>
      <c r="AB161" s="14"/>
      <c r="AC161" s="14"/>
      <c r="AD161" s="14"/>
      <c r="AE161" s="14"/>
      <c r="AT161" s="275" t="s">
        <v>152</v>
      </c>
      <c r="AU161" s="275" t="s">
        <v>82</v>
      </c>
      <c r="AV161" s="14" t="s">
        <v>136</v>
      </c>
      <c r="AW161" s="14" t="s">
        <v>33</v>
      </c>
      <c r="AX161" s="14" t="s">
        <v>80</v>
      </c>
      <c r="AY161" s="275" t="s">
        <v>128</v>
      </c>
    </row>
    <row r="162" spans="1:65" s="2" customFormat="1" ht="16.5" customHeight="1">
      <c r="A162" s="39"/>
      <c r="B162" s="40"/>
      <c r="C162" s="219" t="s">
        <v>239</v>
      </c>
      <c r="D162" s="219" t="s">
        <v>131</v>
      </c>
      <c r="E162" s="220" t="s">
        <v>678</v>
      </c>
      <c r="F162" s="221" t="s">
        <v>679</v>
      </c>
      <c r="G162" s="222" t="s">
        <v>149</v>
      </c>
      <c r="H162" s="223">
        <v>80.41</v>
      </c>
      <c r="I162" s="224"/>
      <c r="J162" s="225">
        <f>ROUND(I162*H162,2)</f>
        <v>0</v>
      </c>
      <c r="K162" s="221" t="s">
        <v>582</v>
      </c>
      <c r="L162" s="45"/>
      <c r="M162" s="226" t="s">
        <v>19</v>
      </c>
      <c r="N162" s="227" t="s">
        <v>43</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136</v>
      </c>
      <c r="AT162" s="230" t="s">
        <v>131</v>
      </c>
      <c r="AU162" s="230" t="s">
        <v>82</v>
      </c>
      <c r="AY162" s="18" t="s">
        <v>128</v>
      </c>
      <c r="BE162" s="231">
        <f>IF(N162="základní",J162,0)</f>
        <v>0</v>
      </c>
      <c r="BF162" s="231">
        <f>IF(N162="snížená",J162,0)</f>
        <v>0</v>
      </c>
      <c r="BG162" s="231">
        <f>IF(N162="zákl. přenesená",J162,0)</f>
        <v>0</v>
      </c>
      <c r="BH162" s="231">
        <f>IF(N162="sníž. přenesená",J162,0)</f>
        <v>0</v>
      </c>
      <c r="BI162" s="231">
        <f>IF(N162="nulová",J162,0)</f>
        <v>0</v>
      </c>
      <c r="BJ162" s="18" t="s">
        <v>80</v>
      </c>
      <c r="BK162" s="231">
        <f>ROUND(I162*H162,2)</f>
        <v>0</v>
      </c>
      <c r="BL162" s="18" t="s">
        <v>136</v>
      </c>
      <c r="BM162" s="230" t="s">
        <v>680</v>
      </c>
    </row>
    <row r="163" spans="1:47" s="2" customFormat="1" ht="12">
      <c r="A163" s="39"/>
      <c r="B163" s="40"/>
      <c r="C163" s="41"/>
      <c r="D163" s="232" t="s">
        <v>138</v>
      </c>
      <c r="E163" s="41"/>
      <c r="F163" s="233" t="s">
        <v>675</v>
      </c>
      <c r="G163" s="41"/>
      <c r="H163" s="41"/>
      <c r="I163" s="137"/>
      <c r="J163" s="41"/>
      <c r="K163" s="41"/>
      <c r="L163" s="45"/>
      <c r="M163" s="234"/>
      <c r="N163" s="235"/>
      <c r="O163" s="85"/>
      <c r="P163" s="85"/>
      <c r="Q163" s="85"/>
      <c r="R163" s="85"/>
      <c r="S163" s="85"/>
      <c r="T163" s="86"/>
      <c r="U163" s="39"/>
      <c r="V163" s="39"/>
      <c r="W163" s="39"/>
      <c r="X163" s="39"/>
      <c r="Y163" s="39"/>
      <c r="Z163" s="39"/>
      <c r="AA163" s="39"/>
      <c r="AB163" s="39"/>
      <c r="AC163" s="39"/>
      <c r="AD163" s="39"/>
      <c r="AE163" s="39"/>
      <c r="AT163" s="18" t="s">
        <v>138</v>
      </c>
      <c r="AU163" s="18" t="s">
        <v>82</v>
      </c>
    </row>
    <row r="164" spans="1:51" s="13" customFormat="1" ht="12">
      <c r="A164" s="13"/>
      <c r="B164" s="236"/>
      <c r="C164" s="237"/>
      <c r="D164" s="232" t="s">
        <v>152</v>
      </c>
      <c r="E164" s="238" t="s">
        <v>19</v>
      </c>
      <c r="F164" s="239" t="s">
        <v>681</v>
      </c>
      <c r="G164" s="237"/>
      <c r="H164" s="240">
        <v>80.41</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152</v>
      </c>
      <c r="AU164" s="246" t="s">
        <v>82</v>
      </c>
      <c r="AV164" s="13" t="s">
        <v>82</v>
      </c>
      <c r="AW164" s="13" t="s">
        <v>33</v>
      </c>
      <c r="AX164" s="13" t="s">
        <v>80</v>
      </c>
      <c r="AY164" s="246" t="s">
        <v>128</v>
      </c>
    </row>
    <row r="165" spans="1:65" s="2" customFormat="1" ht="16.5" customHeight="1">
      <c r="A165" s="39"/>
      <c r="B165" s="40"/>
      <c r="C165" s="219" t="s">
        <v>7</v>
      </c>
      <c r="D165" s="219" t="s">
        <v>131</v>
      </c>
      <c r="E165" s="220" t="s">
        <v>682</v>
      </c>
      <c r="F165" s="221" t="s">
        <v>683</v>
      </c>
      <c r="G165" s="222" t="s">
        <v>351</v>
      </c>
      <c r="H165" s="223">
        <v>2</v>
      </c>
      <c r="I165" s="224"/>
      <c r="J165" s="225">
        <f>ROUND(I165*H165,2)</f>
        <v>0</v>
      </c>
      <c r="K165" s="221" t="s">
        <v>582</v>
      </c>
      <c r="L165" s="45"/>
      <c r="M165" s="226" t="s">
        <v>19</v>
      </c>
      <c r="N165" s="227" t="s">
        <v>43</v>
      </c>
      <c r="O165" s="85"/>
      <c r="P165" s="228">
        <f>O165*H165</f>
        <v>0</v>
      </c>
      <c r="Q165" s="228">
        <v>0.0066</v>
      </c>
      <c r="R165" s="228">
        <f>Q165*H165</f>
        <v>0.0132</v>
      </c>
      <c r="S165" s="228">
        <v>0</v>
      </c>
      <c r="T165" s="229">
        <f>S165*H165</f>
        <v>0</v>
      </c>
      <c r="U165" s="39"/>
      <c r="V165" s="39"/>
      <c r="W165" s="39"/>
      <c r="X165" s="39"/>
      <c r="Y165" s="39"/>
      <c r="Z165" s="39"/>
      <c r="AA165" s="39"/>
      <c r="AB165" s="39"/>
      <c r="AC165" s="39"/>
      <c r="AD165" s="39"/>
      <c r="AE165" s="39"/>
      <c r="AR165" s="230" t="s">
        <v>136</v>
      </c>
      <c r="AT165" s="230" t="s">
        <v>131</v>
      </c>
      <c r="AU165" s="230" t="s">
        <v>82</v>
      </c>
      <c r="AY165" s="18" t="s">
        <v>128</v>
      </c>
      <c r="BE165" s="231">
        <f>IF(N165="základní",J165,0)</f>
        <v>0</v>
      </c>
      <c r="BF165" s="231">
        <f>IF(N165="snížená",J165,0)</f>
        <v>0</v>
      </c>
      <c r="BG165" s="231">
        <f>IF(N165="zákl. přenesená",J165,0)</f>
        <v>0</v>
      </c>
      <c r="BH165" s="231">
        <f>IF(N165="sníž. přenesená",J165,0)</f>
        <v>0</v>
      </c>
      <c r="BI165" s="231">
        <f>IF(N165="nulová",J165,0)</f>
        <v>0</v>
      </c>
      <c r="BJ165" s="18" t="s">
        <v>80</v>
      </c>
      <c r="BK165" s="231">
        <f>ROUND(I165*H165,2)</f>
        <v>0</v>
      </c>
      <c r="BL165" s="18" t="s">
        <v>136</v>
      </c>
      <c r="BM165" s="230" t="s">
        <v>684</v>
      </c>
    </row>
    <row r="166" spans="1:47" s="2" customFormat="1" ht="12">
      <c r="A166" s="39"/>
      <c r="B166" s="40"/>
      <c r="C166" s="41"/>
      <c r="D166" s="232" t="s">
        <v>138</v>
      </c>
      <c r="E166" s="41"/>
      <c r="F166" s="233" t="s">
        <v>685</v>
      </c>
      <c r="G166" s="41"/>
      <c r="H166" s="41"/>
      <c r="I166" s="137"/>
      <c r="J166" s="41"/>
      <c r="K166" s="41"/>
      <c r="L166" s="45"/>
      <c r="M166" s="234"/>
      <c r="N166" s="235"/>
      <c r="O166" s="85"/>
      <c r="P166" s="85"/>
      <c r="Q166" s="85"/>
      <c r="R166" s="85"/>
      <c r="S166" s="85"/>
      <c r="T166" s="86"/>
      <c r="U166" s="39"/>
      <c r="V166" s="39"/>
      <c r="W166" s="39"/>
      <c r="X166" s="39"/>
      <c r="Y166" s="39"/>
      <c r="Z166" s="39"/>
      <c r="AA166" s="39"/>
      <c r="AB166" s="39"/>
      <c r="AC166" s="39"/>
      <c r="AD166" s="39"/>
      <c r="AE166" s="39"/>
      <c r="AT166" s="18" t="s">
        <v>138</v>
      </c>
      <c r="AU166" s="18" t="s">
        <v>82</v>
      </c>
    </row>
    <row r="167" spans="1:65" s="2" customFormat="1" ht="16.5" customHeight="1">
      <c r="A167" s="39"/>
      <c r="B167" s="40"/>
      <c r="C167" s="247" t="s">
        <v>140</v>
      </c>
      <c r="D167" s="247" t="s">
        <v>175</v>
      </c>
      <c r="E167" s="248" t="s">
        <v>686</v>
      </c>
      <c r="F167" s="249" t="s">
        <v>687</v>
      </c>
      <c r="G167" s="250" t="s">
        <v>351</v>
      </c>
      <c r="H167" s="251">
        <v>2</v>
      </c>
      <c r="I167" s="252"/>
      <c r="J167" s="253">
        <f>ROUND(I167*H167,2)</f>
        <v>0</v>
      </c>
      <c r="K167" s="249" t="s">
        <v>582</v>
      </c>
      <c r="L167" s="254"/>
      <c r="M167" s="255" t="s">
        <v>19</v>
      </c>
      <c r="N167" s="256" t="s">
        <v>43</v>
      </c>
      <c r="O167" s="85"/>
      <c r="P167" s="228">
        <f>O167*H167</f>
        <v>0</v>
      </c>
      <c r="Q167" s="228">
        <v>0.053</v>
      </c>
      <c r="R167" s="228">
        <f>Q167*H167</f>
        <v>0.106</v>
      </c>
      <c r="S167" s="228">
        <v>0</v>
      </c>
      <c r="T167" s="229">
        <f>S167*H167</f>
        <v>0</v>
      </c>
      <c r="U167" s="39"/>
      <c r="V167" s="39"/>
      <c r="W167" s="39"/>
      <c r="X167" s="39"/>
      <c r="Y167" s="39"/>
      <c r="Z167" s="39"/>
      <c r="AA167" s="39"/>
      <c r="AB167" s="39"/>
      <c r="AC167" s="39"/>
      <c r="AD167" s="39"/>
      <c r="AE167" s="39"/>
      <c r="AR167" s="230" t="s">
        <v>179</v>
      </c>
      <c r="AT167" s="230" t="s">
        <v>175</v>
      </c>
      <c r="AU167" s="230" t="s">
        <v>82</v>
      </c>
      <c r="AY167" s="18" t="s">
        <v>128</v>
      </c>
      <c r="BE167" s="231">
        <f>IF(N167="základní",J167,0)</f>
        <v>0</v>
      </c>
      <c r="BF167" s="231">
        <f>IF(N167="snížená",J167,0)</f>
        <v>0</v>
      </c>
      <c r="BG167" s="231">
        <f>IF(N167="zákl. přenesená",J167,0)</f>
        <v>0</v>
      </c>
      <c r="BH167" s="231">
        <f>IF(N167="sníž. přenesená",J167,0)</f>
        <v>0</v>
      </c>
      <c r="BI167" s="231">
        <f>IF(N167="nulová",J167,0)</f>
        <v>0</v>
      </c>
      <c r="BJ167" s="18" t="s">
        <v>80</v>
      </c>
      <c r="BK167" s="231">
        <f>ROUND(I167*H167,2)</f>
        <v>0</v>
      </c>
      <c r="BL167" s="18" t="s">
        <v>136</v>
      </c>
      <c r="BM167" s="230" t="s">
        <v>688</v>
      </c>
    </row>
    <row r="168" spans="1:65" s="2" customFormat="1" ht="21.75" customHeight="1">
      <c r="A168" s="39"/>
      <c r="B168" s="40"/>
      <c r="C168" s="219" t="s">
        <v>328</v>
      </c>
      <c r="D168" s="219" t="s">
        <v>131</v>
      </c>
      <c r="E168" s="220" t="s">
        <v>689</v>
      </c>
      <c r="F168" s="221" t="s">
        <v>690</v>
      </c>
      <c r="G168" s="222" t="s">
        <v>149</v>
      </c>
      <c r="H168" s="223">
        <v>1.898</v>
      </c>
      <c r="I168" s="224"/>
      <c r="J168" s="225">
        <f>ROUND(I168*H168,2)</f>
        <v>0</v>
      </c>
      <c r="K168" s="221" t="s">
        <v>362</v>
      </c>
      <c r="L168" s="45"/>
      <c r="M168" s="226" t="s">
        <v>19</v>
      </c>
      <c r="N168" s="227" t="s">
        <v>43</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136</v>
      </c>
      <c r="AT168" s="230" t="s">
        <v>131</v>
      </c>
      <c r="AU168" s="230" t="s">
        <v>82</v>
      </c>
      <c r="AY168" s="18" t="s">
        <v>128</v>
      </c>
      <c r="BE168" s="231">
        <f>IF(N168="základní",J168,0)</f>
        <v>0</v>
      </c>
      <c r="BF168" s="231">
        <f>IF(N168="snížená",J168,0)</f>
        <v>0</v>
      </c>
      <c r="BG168" s="231">
        <f>IF(N168="zákl. přenesená",J168,0)</f>
        <v>0</v>
      </c>
      <c r="BH168" s="231">
        <f>IF(N168="sníž. přenesená",J168,0)</f>
        <v>0</v>
      </c>
      <c r="BI168" s="231">
        <f>IF(N168="nulová",J168,0)</f>
        <v>0</v>
      </c>
      <c r="BJ168" s="18" t="s">
        <v>80</v>
      </c>
      <c r="BK168" s="231">
        <f>ROUND(I168*H168,2)</f>
        <v>0</v>
      </c>
      <c r="BL168" s="18" t="s">
        <v>136</v>
      </c>
      <c r="BM168" s="230" t="s">
        <v>691</v>
      </c>
    </row>
    <row r="169" spans="1:47" s="2" customFormat="1" ht="12">
      <c r="A169" s="39"/>
      <c r="B169" s="40"/>
      <c r="C169" s="41"/>
      <c r="D169" s="232" t="s">
        <v>138</v>
      </c>
      <c r="E169" s="41"/>
      <c r="F169" s="233" t="s">
        <v>692</v>
      </c>
      <c r="G169" s="41"/>
      <c r="H169" s="41"/>
      <c r="I169" s="137"/>
      <c r="J169" s="41"/>
      <c r="K169" s="41"/>
      <c r="L169" s="45"/>
      <c r="M169" s="234"/>
      <c r="N169" s="235"/>
      <c r="O169" s="85"/>
      <c r="P169" s="85"/>
      <c r="Q169" s="85"/>
      <c r="R169" s="85"/>
      <c r="S169" s="85"/>
      <c r="T169" s="86"/>
      <c r="U169" s="39"/>
      <c r="V169" s="39"/>
      <c r="W169" s="39"/>
      <c r="X169" s="39"/>
      <c r="Y169" s="39"/>
      <c r="Z169" s="39"/>
      <c r="AA169" s="39"/>
      <c r="AB169" s="39"/>
      <c r="AC169" s="39"/>
      <c r="AD169" s="39"/>
      <c r="AE169" s="39"/>
      <c r="AT169" s="18" t="s">
        <v>138</v>
      </c>
      <c r="AU169" s="18" t="s">
        <v>82</v>
      </c>
    </row>
    <row r="170" spans="1:51" s="13" customFormat="1" ht="12">
      <c r="A170" s="13"/>
      <c r="B170" s="236"/>
      <c r="C170" s="237"/>
      <c r="D170" s="232" t="s">
        <v>152</v>
      </c>
      <c r="E170" s="238" t="s">
        <v>19</v>
      </c>
      <c r="F170" s="239" t="s">
        <v>693</v>
      </c>
      <c r="G170" s="237"/>
      <c r="H170" s="240">
        <v>0.338</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152</v>
      </c>
      <c r="AU170" s="246" t="s">
        <v>82</v>
      </c>
      <c r="AV170" s="13" t="s">
        <v>82</v>
      </c>
      <c r="AW170" s="13" t="s">
        <v>33</v>
      </c>
      <c r="AX170" s="13" t="s">
        <v>72</v>
      </c>
      <c r="AY170" s="246" t="s">
        <v>128</v>
      </c>
    </row>
    <row r="171" spans="1:51" s="13" customFormat="1" ht="12">
      <c r="A171" s="13"/>
      <c r="B171" s="236"/>
      <c r="C171" s="237"/>
      <c r="D171" s="232" t="s">
        <v>152</v>
      </c>
      <c r="E171" s="238" t="s">
        <v>19</v>
      </c>
      <c r="F171" s="239" t="s">
        <v>694</v>
      </c>
      <c r="G171" s="237"/>
      <c r="H171" s="240">
        <v>1.56</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152</v>
      </c>
      <c r="AU171" s="246" t="s">
        <v>82</v>
      </c>
      <c r="AV171" s="13" t="s">
        <v>82</v>
      </c>
      <c r="AW171" s="13" t="s">
        <v>33</v>
      </c>
      <c r="AX171" s="13" t="s">
        <v>72</v>
      </c>
      <c r="AY171" s="246" t="s">
        <v>128</v>
      </c>
    </row>
    <row r="172" spans="1:51" s="14" customFormat="1" ht="12">
      <c r="A172" s="14"/>
      <c r="B172" s="265"/>
      <c r="C172" s="266"/>
      <c r="D172" s="232" t="s">
        <v>152</v>
      </c>
      <c r="E172" s="267" t="s">
        <v>19</v>
      </c>
      <c r="F172" s="268" t="s">
        <v>617</v>
      </c>
      <c r="G172" s="266"/>
      <c r="H172" s="269">
        <v>1.898</v>
      </c>
      <c r="I172" s="270"/>
      <c r="J172" s="266"/>
      <c r="K172" s="266"/>
      <c r="L172" s="271"/>
      <c r="M172" s="272"/>
      <c r="N172" s="273"/>
      <c r="O172" s="273"/>
      <c r="P172" s="273"/>
      <c r="Q172" s="273"/>
      <c r="R172" s="273"/>
      <c r="S172" s="273"/>
      <c r="T172" s="274"/>
      <c r="U172" s="14"/>
      <c r="V172" s="14"/>
      <c r="W172" s="14"/>
      <c r="X172" s="14"/>
      <c r="Y172" s="14"/>
      <c r="Z172" s="14"/>
      <c r="AA172" s="14"/>
      <c r="AB172" s="14"/>
      <c r="AC172" s="14"/>
      <c r="AD172" s="14"/>
      <c r="AE172" s="14"/>
      <c r="AT172" s="275" t="s">
        <v>152</v>
      </c>
      <c r="AU172" s="275" t="s">
        <v>82</v>
      </c>
      <c r="AV172" s="14" t="s">
        <v>136</v>
      </c>
      <c r="AW172" s="14" t="s">
        <v>33</v>
      </c>
      <c r="AX172" s="14" t="s">
        <v>80</v>
      </c>
      <c r="AY172" s="275" t="s">
        <v>128</v>
      </c>
    </row>
    <row r="173" spans="1:63" s="12" customFormat="1" ht="22.8" customHeight="1">
      <c r="A173" s="12"/>
      <c r="B173" s="203"/>
      <c r="C173" s="204"/>
      <c r="D173" s="205" t="s">
        <v>71</v>
      </c>
      <c r="E173" s="217" t="s">
        <v>179</v>
      </c>
      <c r="F173" s="217" t="s">
        <v>347</v>
      </c>
      <c r="G173" s="204"/>
      <c r="H173" s="204"/>
      <c r="I173" s="207"/>
      <c r="J173" s="218">
        <f>BK173</f>
        <v>0</v>
      </c>
      <c r="K173" s="204"/>
      <c r="L173" s="209"/>
      <c r="M173" s="210"/>
      <c r="N173" s="211"/>
      <c r="O173" s="211"/>
      <c r="P173" s="212">
        <f>SUM(P174:P230)</f>
        <v>0</v>
      </c>
      <c r="Q173" s="211"/>
      <c r="R173" s="212">
        <f>SUM(R174:R230)</f>
        <v>34.333547524000004</v>
      </c>
      <c r="S173" s="211"/>
      <c r="T173" s="213">
        <f>SUM(T174:T230)</f>
        <v>0</v>
      </c>
      <c r="U173" s="12"/>
      <c r="V173" s="12"/>
      <c r="W173" s="12"/>
      <c r="X173" s="12"/>
      <c r="Y173" s="12"/>
      <c r="Z173" s="12"/>
      <c r="AA173" s="12"/>
      <c r="AB173" s="12"/>
      <c r="AC173" s="12"/>
      <c r="AD173" s="12"/>
      <c r="AE173" s="12"/>
      <c r="AR173" s="214" t="s">
        <v>80</v>
      </c>
      <c r="AT173" s="215" t="s">
        <v>71</v>
      </c>
      <c r="AU173" s="215" t="s">
        <v>80</v>
      </c>
      <c r="AY173" s="214" t="s">
        <v>128</v>
      </c>
      <c r="BK173" s="216">
        <f>SUM(BK174:BK230)</f>
        <v>0</v>
      </c>
    </row>
    <row r="174" spans="1:65" s="2" customFormat="1" ht="21.75" customHeight="1">
      <c r="A174" s="39"/>
      <c r="B174" s="40"/>
      <c r="C174" s="219" t="s">
        <v>333</v>
      </c>
      <c r="D174" s="219" t="s">
        <v>131</v>
      </c>
      <c r="E174" s="220" t="s">
        <v>695</v>
      </c>
      <c r="F174" s="221" t="s">
        <v>696</v>
      </c>
      <c r="G174" s="222" t="s">
        <v>143</v>
      </c>
      <c r="H174" s="223">
        <v>820</v>
      </c>
      <c r="I174" s="224"/>
      <c r="J174" s="225">
        <f>ROUND(I174*H174,2)</f>
        <v>0</v>
      </c>
      <c r="K174" s="221" t="s">
        <v>582</v>
      </c>
      <c r="L174" s="45"/>
      <c r="M174" s="226" t="s">
        <v>19</v>
      </c>
      <c r="N174" s="227" t="s">
        <v>43</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136</v>
      </c>
      <c r="AT174" s="230" t="s">
        <v>131</v>
      </c>
      <c r="AU174" s="230" t="s">
        <v>82</v>
      </c>
      <c r="AY174" s="18" t="s">
        <v>128</v>
      </c>
      <c r="BE174" s="231">
        <f>IF(N174="základní",J174,0)</f>
        <v>0</v>
      </c>
      <c r="BF174" s="231">
        <f>IF(N174="snížená",J174,0)</f>
        <v>0</v>
      </c>
      <c r="BG174" s="231">
        <f>IF(N174="zákl. přenesená",J174,0)</f>
        <v>0</v>
      </c>
      <c r="BH174" s="231">
        <f>IF(N174="sníž. přenesená",J174,0)</f>
        <v>0</v>
      </c>
      <c r="BI174" s="231">
        <f>IF(N174="nulová",J174,0)</f>
        <v>0</v>
      </c>
      <c r="BJ174" s="18" t="s">
        <v>80</v>
      </c>
      <c r="BK174" s="231">
        <f>ROUND(I174*H174,2)</f>
        <v>0</v>
      </c>
      <c r="BL174" s="18" t="s">
        <v>136</v>
      </c>
      <c r="BM174" s="230" t="s">
        <v>697</v>
      </c>
    </row>
    <row r="175" spans="1:47" s="2" customFormat="1" ht="12">
      <c r="A175" s="39"/>
      <c r="B175" s="40"/>
      <c r="C175" s="41"/>
      <c r="D175" s="232" t="s">
        <v>138</v>
      </c>
      <c r="E175" s="41"/>
      <c r="F175" s="233" t="s">
        <v>698</v>
      </c>
      <c r="G175" s="41"/>
      <c r="H175" s="41"/>
      <c r="I175" s="137"/>
      <c r="J175" s="41"/>
      <c r="K175" s="41"/>
      <c r="L175" s="45"/>
      <c r="M175" s="234"/>
      <c r="N175" s="235"/>
      <c r="O175" s="85"/>
      <c r="P175" s="85"/>
      <c r="Q175" s="85"/>
      <c r="R175" s="85"/>
      <c r="S175" s="85"/>
      <c r="T175" s="86"/>
      <c r="U175" s="39"/>
      <c r="V175" s="39"/>
      <c r="W175" s="39"/>
      <c r="X175" s="39"/>
      <c r="Y175" s="39"/>
      <c r="Z175" s="39"/>
      <c r="AA175" s="39"/>
      <c r="AB175" s="39"/>
      <c r="AC175" s="39"/>
      <c r="AD175" s="39"/>
      <c r="AE175" s="39"/>
      <c r="AT175" s="18" t="s">
        <v>138</v>
      </c>
      <c r="AU175" s="18" t="s">
        <v>82</v>
      </c>
    </row>
    <row r="176" spans="1:65" s="2" customFormat="1" ht="16.5" customHeight="1">
      <c r="A176" s="39"/>
      <c r="B176" s="40"/>
      <c r="C176" s="247" t="s">
        <v>338</v>
      </c>
      <c r="D176" s="247" t="s">
        <v>175</v>
      </c>
      <c r="E176" s="248" t="s">
        <v>699</v>
      </c>
      <c r="F176" s="249" t="s">
        <v>700</v>
      </c>
      <c r="G176" s="250" t="s">
        <v>143</v>
      </c>
      <c r="H176" s="251">
        <v>832.3</v>
      </c>
      <c r="I176" s="252"/>
      <c r="J176" s="253">
        <f>ROUND(I176*H176,2)</f>
        <v>0</v>
      </c>
      <c r="K176" s="249" t="s">
        <v>19</v>
      </c>
      <c r="L176" s="254"/>
      <c r="M176" s="255" t="s">
        <v>19</v>
      </c>
      <c r="N176" s="256" t="s">
        <v>43</v>
      </c>
      <c r="O176" s="85"/>
      <c r="P176" s="228">
        <f>O176*H176</f>
        <v>0</v>
      </c>
      <c r="Q176" s="228">
        <v>0.00042</v>
      </c>
      <c r="R176" s="228">
        <f>Q176*H176</f>
        <v>0.349566</v>
      </c>
      <c r="S176" s="228">
        <v>0</v>
      </c>
      <c r="T176" s="229">
        <f>S176*H176</f>
        <v>0</v>
      </c>
      <c r="U176" s="39"/>
      <c r="V176" s="39"/>
      <c r="W176" s="39"/>
      <c r="X176" s="39"/>
      <c r="Y176" s="39"/>
      <c r="Z176" s="39"/>
      <c r="AA176" s="39"/>
      <c r="AB176" s="39"/>
      <c r="AC176" s="39"/>
      <c r="AD176" s="39"/>
      <c r="AE176" s="39"/>
      <c r="AR176" s="230" t="s">
        <v>179</v>
      </c>
      <c r="AT176" s="230" t="s">
        <v>175</v>
      </c>
      <c r="AU176" s="230" t="s">
        <v>82</v>
      </c>
      <c r="AY176" s="18" t="s">
        <v>128</v>
      </c>
      <c r="BE176" s="231">
        <f>IF(N176="základní",J176,0)</f>
        <v>0</v>
      </c>
      <c r="BF176" s="231">
        <f>IF(N176="snížená",J176,0)</f>
        <v>0</v>
      </c>
      <c r="BG176" s="231">
        <f>IF(N176="zákl. přenesená",J176,0)</f>
        <v>0</v>
      </c>
      <c r="BH176" s="231">
        <f>IF(N176="sníž. přenesená",J176,0)</f>
        <v>0</v>
      </c>
      <c r="BI176" s="231">
        <f>IF(N176="nulová",J176,0)</f>
        <v>0</v>
      </c>
      <c r="BJ176" s="18" t="s">
        <v>80</v>
      </c>
      <c r="BK176" s="231">
        <f>ROUND(I176*H176,2)</f>
        <v>0</v>
      </c>
      <c r="BL176" s="18" t="s">
        <v>136</v>
      </c>
      <c r="BM176" s="230" t="s">
        <v>701</v>
      </c>
    </row>
    <row r="177" spans="1:51" s="13" customFormat="1" ht="12">
      <c r="A177" s="13"/>
      <c r="B177" s="236"/>
      <c r="C177" s="237"/>
      <c r="D177" s="232" t="s">
        <v>152</v>
      </c>
      <c r="E177" s="238" t="s">
        <v>19</v>
      </c>
      <c r="F177" s="239" t="s">
        <v>702</v>
      </c>
      <c r="G177" s="237"/>
      <c r="H177" s="240">
        <v>832.3</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152</v>
      </c>
      <c r="AU177" s="246" t="s">
        <v>82</v>
      </c>
      <c r="AV177" s="13" t="s">
        <v>82</v>
      </c>
      <c r="AW177" s="13" t="s">
        <v>33</v>
      </c>
      <c r="AX177" s="13" t="s">
        <v>80</v>
      </c>
      <c r="AY177" s="246" t="s">
        <v>128</v>
      </c>
    </row>
    <row r="178" spans="1:65" s="2" customFormat="1" ht="21.75" customHeight="1">
      <c r="A178" s="39"/>
      <c r="B178" s="40"/>
      <c r="C178" s="219" t="s">
        <v>341</v>
      </c>
      <c r="D178" s="219" t="s">
        <v>131</v>
      </c>
      <c r="E178" s="220" t="s">
        <v>703</v>
      </c>
      <c r="F178" s="221" t="s">
        <v>704</v>
      </c>
      <c r="G178" s="222" t="s">
        <v>143</v>
      </c>
      <c r="H178" s="223">
        <v>822</v>
      </c>
      <c r="I178" s="224"/>
      <c r="J178" s="225">
        <f>ROUND(I178*H178,2)</f>
        <v>0</v>
      </c>
      <c r="K178" s="221" t="s">
        <v>582</v>
      </c>
      <c r="L178" s="45"/>
      <c r="M178" s="226" t="s">
        <v>19</v>
      </c>
      <c r="N178" s="227" t="s">
        <v>43</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136</v>
      </c>
      <c r="AT178" s="230" t="s">
        <v>131</v>
      </c>
      <c r="AU178" s="230" t="s">
        <v>82</v>
      </c>
      <c r="AY178" s="18" t="s">
        <v>128</v>
      </c>
      <c r="BE178" s="231">
        <f>IF(N178="základní",J178,0)</f>
        <v>0</v>
      </c>
      <c r="BF178" s="231">
        <f>IF(N178="snížená",J178,0)</f>
        <v>0</v>
      </c>
      <c r="BG178" s="231">
        <f>IF(N178="zákl. přenesená",J178,0)</f>
        <v>0</v>
      </c>
      <c r="BH178" s="231">
        <f>IF(N178="sníž. přenesená",J178,0)</f>
        <v>0</v>
      </c>
      <c r="BI178" s="231">
        <f>IF(N178="nulová",J178,0)</f>
        <v>0</v>
      </c>
      <c r="BJ178" s="18" t="s">
        <v>80</v>
      </c>
      <c r="BK178" s="231">
        <f>ROUND(I178*H178,2)</f>
        <v>0</v>
      </c>
      <c r="BL178" s="18" t="s">
        <v>136</v>
      </c>
      <c r="BM178" s="230" t="s">
        <v>705</v>
      </c>
    </row>
    <row r="179" spans="1:47" s="2" customFormat="1" ht="12">
      <c r="A179" s="39"/>
      <c r="B179" s="40"/>
      <c r="C179" s="41"/>
      <c r="D179" s="232" t="s">
        <v>138</v>
      </c>
      <c r="E179" s="41"/>
      <c r="F179" s="233" t="s">
        <v>698</v>
      </c>
      <c r="G179" s="41"/>
      <c r="H179" s="41"/>
      <c r="I179" s="137"/>
      <c r="J179" s="41"/>
      <c r="K179" s="41"/>
      <c r="L179" s="45"/>
      <c r="M179" s="234"/>
      <c r="N179" s="235"/>
      <c r="O179" s="85"/>
      <c r="P179" s="85"/>
      <c r="Q179" s="85"/>
      <c r="R179" s="85"/>
      <c r="S179" s="85"/>
      <c r="T179" s="86"/>
      <c r="U179" s="39"/>
      <c r="V179" s="39"/>
      <c r="W179" s="39"/>
      <c r="X179" s="39"/>
      <c r="Y179" s="39"/>
      <c r="Z179" s="39"/>
      <c r="AA179" s="39"/>
      <c r="AB179" s="39"/>
      <c r="AC179" s="39"/>
      <c r="AD179" s="39"/>
      <c r="AE179" s="39"/>
      <c r="AT179" s="18" t="s">
        <v>138</v>
      </c>
      <c r="AU179" s="18" t="s">
        <v>82</v>
      </c>
    </row>
    <row r="180" spans="1:51" s="13" customFormat="1" ht="12">
      <c r="A180" s="13"/>
      <c r="B180" s="236"/>
      <c r="C180" s="237"/>
      <c r="D180" s="232" t="s">
        <v>152</v>
      </c>
      <c r="E180" s="238" t="s">
        <v>19</v>
      </c>
      <c r="F180" s="239" t="s">
        <v>706</v>
      </c>
      <c r="G180" s="237"/>
      <c r="H180" s="240">
        <v>822</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152</v>
      </c>
      <c r="AU180" s="246" t="s">
        <v>82</v>
      </c>
      <c r="AV180" s="13" t="s">
        <v>82</v>
      </c>
      <c r="AW180" s="13" t="s">
        <v>33</v>
      </c>
      <c r="AX180" s="13" t="s">
        <v>80</v>
      </c>
      <c r="AY180" s="246" t="s">
        <v>128</v>
      </c>
    </row>
    <row r="181" spans="1:65" s="2" customFormat="1" ht="16.5" customHeight="1">
      <c r="A181" s="39"/>
      <c r="B181" s="40"/>
      <c r="C181" s="247" t="s">
        <v>345</v>
      </c>
      <c r="D181" s="247" t="s">
        <v>175</v>
      </c>
      <c r="E181" s="248" t="s">
        <v>707</v>
      </c>
      <c r="F181" s="249" t="s">
        <v>708</v>
      </c>
      <c r="G181" s="250" t="s">
        <v>143</v>
      </c>
      <c r="H181" s="251">
        <v>834.33</v>
      </c>
      <c r="I181" s="252"/>
      <c r="J181" s="253">
        <f>ROUND(I181*H181,2)</f>
        <v>0</v>
      </c>
      <c r="K181" s="249" t="s">
        <v>582</v>
      </c>
      <c r="L181" s="254"/>
      <c r="M181" s="255" t="s">
        <v>19</v>
      </c>
      <c r="N181" s="256" t="s">
        <v>43</v>
      </c>
      <c r="O181" s="85"/>
      <c r="P181" s="228">
        <f>O181*H181</f>
        <v>0</v>
      </c>
      <c r="Q181" s="228">
        <v>0.00318</v>
      </c>
      <c r="R181" s="228">
        <f>Q181*H181</f>
        <v>2.6531694000000003</v>
      </c>
      <c r="S181" s="228">
        <v>0</v>
      </c>
      <c r="T181" s="229">
        <f>S181*H181</f>
        <v>0</v>
      </c>
      <c r="U181" s="39"/>
      <c r="V181" s="39"/>
      <c r="W181" s="39"/>
      <c r="X181" s="39"/>
      <c r="Y181" s="39"/>
      <c r="Z181" s="39"/>
      <c r="AA181" s="39"/>
      <c r="AB181" s="39"/>
      <c r="AC181" s="39"/>
      <c r="AD181" s="39"/>
      <c r="AE181" s="39"/>
      <c r="AR181" s="230" t="s">
        <v>179</v>
      </c>
      <c r="AT181" s="230" t="s">
        <v>175</v>
      </c>
      <c r="AU181" s="230" t="s">
        <v>82</v>
      </c>
      <c r="AY181" s="18" t="s">
        <v>128</v>
      </c>
      <c r="BE181" s="231">
        <f>IF(N181="základní",J181,0)</f>
        <v>0</v>
      </c>
      <c r="BF181" s="231">
        <f>IF(N181="snížená",J181,0)</f>
        <v>0</v>
      </c>
      <c r="BG181" s="231">
        <f>IF(N181="zákl. přenesená",J181,0)</f>
        <v>0</v>
      </c>
      <c r="BH181" s="231">
        <f>IF(N181="sníž. přenesená",J181,0)</f>
        <v>0</v>
      </c>
      <c r="BI181" s="231">
        <f>IF(N181="nulová",J181,0)</f>
        <v>0</v>
      </c>
      <c r="BJ181" s="18" t="s">
        <v>80</v>
      </c>
      <c r="BK181" s="231">
        <f>ROUND(I181*H181,2)</f>
        <v>0</v>
      </c>
      <c r="BL181" s="18" t="s">
        <v>136</v>
      </c>
      <c r="BM181" s="230" t="s">
        <v>709</v>
      </c>
    </row>
    <row r="182" spans="1:51" s="13" customFormat="1" ht="12">
      <c r="A182" s="13"/>
      <c r="B182" s="236"/>
      <c r="C182" s="237"/>
      <c r="D182" s="232" t="s">
        <v>152</v>
      </c>
      <c r="E182" s="238" t="s">
        <v>19</v>
      </c>
      <c r="F182" s="239" t="s">
        <v>710</v>
      </c>
      <c r="G182" s="237"/>
      <c r="H182" s="240">
        <v>834.33</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152</v>
      </c>
      <c r="AU182" s="246" t="s">
        <v>82</v>
      </c>
      <c r="AV182" s="13" t="s">
        <v>82</v>
      </c>
      <c r="AW182" s="13" t="s">
        <v>33</v>
      </c>
      <c r="AX182" s="13" t="s">
        <v>80</v>
      </c>
      <c r="AY182" s="246" t="s">
        <v>128</v>
      </c>
    </row>
    <row r="183" spans="1:65" s="2" customFormat="1" ht="21.75" customHeight="1">
      <c r="A183" s="39"/>
      <c r="B183" s="40"/>
      <c r="C183" s="219" t="s">
        <v>460</v>
      </c>
      <c r="D183" s="219" t="s">
        <v>131</v>
      </c>
      <c r="E183" s="220" t="s">
        <v>711</v>
      </c>
      <c r="F183" s="221" t="s">
        <v>712</v>
      </c>
      <c r="G183" s="222" t="s">
        <v>351</v>
      </c>
      <c r="H183" s="223">
        <v>98</v>
      </c>
      <c r="I183" s="224"/>
      <c r="J183" s="225">
        <f>ROUND(I183*H183,2)</f>
        <v>0</v>
      </c>
      <c r="K183" s="221" t="s">
        <v>582</v>
      </c>
      <c r="L183" s="45"/>
      <c r="M183" s="226" t="s">
        <v>19</v>
      </c>
      <c r="N183" s="227" t="s">
        <v>43</v>
      </c>
      <c r="O183" s="85"/>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136</v>
      </c>
      <c r="AT183" s="230" t="s">
        <v>131</v>
      </c>
      <c r="AU183" s="230" t="s">
        <v>82</v>
      </c>
      <c r="AY183" s="18" t="s">
        <v>128</v>
      </c>
      <c r="BE183" s="231">
        <f>IF(N183="základní",J183,0)</f>
        <v>0</v>
      </c>
      <c r="BF183" s="231">
        <f>IF(N183="snížená",J183,0)</f>
        <v>0</v>
      </c>
      <c r="BG183" s="231">
        <f>IF(N183="zákl. přenesená",J183,0)</f>
        <v>0</v>
      </c>
      <c r="BH183" s="231">
        <f>IF(N183="sníž. přenesená",J183,0)</f>
        <v>0</v>
      </c>
      <c r="BI183" s="231">
        <f>IF(N183="nulová",J183,0)</f>
        <v>0</v>
      </c>
      <c r="BJ183" s="18" t="s">
        <v>80</v>
      </c>
      <c r="BK183" s="231">
        <f>ROUND(I183*H183,2)</f>
        <v>0</v>
      </c>
      <c r="BL183" s="18" t="s">
        <v>136</v>
      </c>
      <c r="BM183" s="230" t="s">
        <v>713</v>
      </c>
    </row>
    <row r="184" spans="1:47" s="2" customFormat="1" ht="12">
      <c r="A184" s="39"/>
      <c r="B184" s="40"/>
      <c r="C184" s="41"/>
      <c r="D184" s="232" t="s">
        <v>138</v>
      </c>
      <c r="E184" s="41"/>
      <c r="F184" s="233" t="s">
        <v>714</v>
      </c>
      <c r="G184" s="41"/>
      <c r="H184" s="41"/>
      <c r="I184" s="137"/>
      <c r="J184" s="41"/>
      <c r="K184" s="41"/>
      <c r="L184" s="45"/>
      <c r="M184" s="234"/>
      <c r="N184" s="235"/>
      <c r="O184" s="85"/>
      <c r="P184" s="85"/>
      <c r="Q184" s="85"/>
      <c r="R184" s="85"/>
      <c r="S184" s="85"/>
      <c r="T184" s="86"/>
      <c r="U184" s="39"/>
      <c r="V184" s="39"/>
      <c r="W184" s="39"/>
      <c r="X184" s="39"/>
      <c r="Y184" s="39"/>
      <c r="Z184" s="39"/>
      <c r="AA184" s="39"/>
      <c r="AB184" s="39"/>
      <c r="AC184" s="39"/>
      <c r="AD184" s="39"/>
      <c r="AE184" s="39"/>
      <c r="AT184" s="18" t="s">
        <v>138</v>
      </c>
      <c r="AU184" s="18" t="s">
        <v>82</v>
      </c>
    </row>
    <row r="185" spans="1:65" s="2" customFormat="1" ht="16.5" customHeight="1">
      <c r="A185" s="39"/>
      <c r="B185" s="40"/>
      <c r="C185" s="247" t="s">
        <v>470</v>
      </c>
      <c r="D185" s="247" t="s">
        <v>175</v>
      </c>
      <c r="E185" s="248" t="s">
        <v>715</v>
      </c>
      <c r="F185" s="249" t="s">
        <v>716</v>
      </c>
      <c r="G185" s="250" t="s">
        <v>351</v>
      </c>
      <c r="H185" s="251">
        <v>85</v>
      </c>
      <c r="I185" s="252"/>
      <c r="J185" s="253">
        <f>ROUND(I185*H185,2)</f>
        <v>0</v>
      </c>
      <c r="K185" s="249" t="s">
        <v>582</v>
      </c>
      <c r="L185" s="254"/>
      <c r="M185" s="255" t="s">
        <v>19</v>
      </c>
      <c r="N185" s="256" t="s">
        <v>43</v>
      </c>
      <c r="O185" s="85"/>
      <c r="P185" s="228">
        <f>O185*H185</f>
        <v>0</v>
      </c>
      <c r="Q185" s="228">
        <v>0.00072</v>
      </c>
      <c r="R185" s="228">
        <f>Q185*H185</f>
        <v>0.061200000000000004</v>
      </c>
      <c r="S185" s="228">
        <v>0</v>
      </c>
      <c r="T185" s="229">
        <f>S185*H185</f>
        <v>0</v>
      </c>
      <c r="U185" s="39"/>
      <c r="V185" s="39"/>
      <c r="W185" s="39"/>
      <c r="X185" s="39"/>
      <c r="Y185" s="39"/>
      <c r="Z185" s="39"/>
      <c r="AA185" s="39"/>
      <c r="AB185" s="39"/>
      <c r="AC185" s="39"/>
      <c r="AD185" s="39"/>
      <c r="AE185" s="39"/>
      <c r="AR185" s="230" t="s">
        <v>179</v>
      </c>
      <c r="AT185" s="230" t="s">
        <v>175</v>
      </c>
      <c r="AU185" s="230" t="s">
        <v>82</v>
      </c>
      <c r="AY185" s="18" t="s">
        <v>128</v>
      </c>
      <c r="BE185" s="231">
        <f>IF(N185="základní",J185,0)</f>
        <v>0</v>
      </c>
      <c r="BF185" s="231">
        <f>IF(N185="snížená",J185,0)</f>
        <v>0</v>
      </c>
      <c r="BG185" s="231">
        <f>IF(N185="zákl. přenesená",J185,0)</f>
        <v>0</v>
      </c>
      <c r="BH185" s="231">
        <f>IF(N185="sníž. přenesená",J185,0)</f>
        <v>0</v>
      </c>
      <c r="BI185" s="231">
        <f>IF(N185="nulová",J185,0)</f>
        <v>0</v>
      </c>
      <c r="BJ185" s="18" t="s">
        <v>80</v>
      </c>
      <c r="BK185" s="231">
        <f>ROUND(I185*H185,2)</f>
        <v>0</v>
      </c>
      <c r="BL185" s="18" t="s">
        <v>136</v>
      </c>
      <c r="BM185" s="230" t="s">
        <v>717</v>
      </c>
    </row>
    <row r="186" spans="1:51" s="13" customFormat="1" ht="12">
      <c r="A186" s="13"/>
      <c r="B186" s="236"/>
      <c r="C186" s="237"/>
      <c r="D186" s="232" t="s">
        <v>152</v>
      </c>
      <c r="E186" s="238" t="s">
        <v>19</v>
      </c>
      <c r="F186" s="239" t="s">
        <v>718</v>
      </c>
      <c r="G186" s="237"/>
      <c r="H186" s="240">
        <v>85</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152</v>
      </c>
      <c r="AU186" s="246" t="s">
        <v>82</v>
      </c>
      <c r="AV186" s="13" t="s">
        <v>82</v>
      </c>
      <c r="AW186" s="13" t="s">
        <v>33</v>
      </c>
      <c r="AX186" s="13" t="s">
        <v>80</v>
      </c>
      <c r="AY186" s="246" t="s">
        <v>128</v>
      </c>
    </row>
    <row r="187" spans="1:65" s="2" customFormat="1" ht="16.5" customHeight="1">
      <c r="A187" s="39"/>
      <c r="B187" s="40"/>
      <c r="C187" s="247" t="s">
        <v>465</v>
      </c>
      <c r="D187" s="247" t="s">
        <v>175</v>
      </c>
      <c r="E187" s="248" t="s">
        <v>719</v>
      </c>
      <c r="F187" s="249" t="s">
        <v>720</v>
      </c>
      <c r="G187" s="250" t="s">
        <v>351</v>
      </c>
      <c r="H187" s="251">
        <v>1</v>
      </c>
      <c r="I187" s="252"/>
      <c r="J187" s="253">
        <f>ROUND(I187*H187,2)</f>
        <v>0</v>
      </c>
      <c r="K187" s="249" t="s">
        <v>582</v>
      </c>
      <c r="L187" s="254"/>
      <c r="M187" s="255" t="s">
        <v>19</v>
      </c>
      <c r="N187" s="256" t="s">
        <v>43</v>
      </c>
      <c r="O187" s="85"/>
      <c r="P187" s="228">
        <f>O187*H187</f>
        <v>0</v>
      </c>
      <c r="Q187" s="228">
        <v>0.00091</v>
      </c>
      <c r="R187" s="228">
        <f>Q187*H187</f>
        <v>0.00091</v>
      </c>
      <c r="S187" s="228">
        <v>0</v>
      </c>
      <c r="T187" s="229">
        <f>S187*H187</f>
        <v>0</v>
      </c>
      <c r="U187" s="39"/>
      <c r="V187" s="39"/>
      <c r="W187" s="39"/>
      <c r="X187" s="39"/>
      <c r="Y187" s="39"/>
      <c r="Z187" s="39"/>
      <c r="AA187" s="39"/>
      <c r="AB187" s="39"/>
      <c r="AC187" s="39"/>
      <c r="AD187" s="39"/>
      <c r="AE187" s="39"/>
      <c r="AR187" s="230" t="s">
        <v>179</v>
      </c>
      <c r="AT187" s="230" t="s">
        <v>175</v>
      </c>
      <c r="AU187" s="230" t="s">
        <v>82</v>
      </c>
      <c r="AY187" s="18" t="s">
        <v>128</v>
      </c>
      <c r="BE187" s="231">
        <f>IF(N187="základní",J187,0)</f>
        <v>0</v>
      </c>
      <c r="BF187" s="231">
        <f>IF(N187="snížená",J187,0)</f>
        <v>0</v>
      </c>
      <c r="BG187" s="231">
        <f>IF(N187="zákl. přenesená",J187,0)</f>
        <v>0</v>
      </c>
      <c r="BH187" s="231">
        <f>IF(N187="sníž. přenesená",J187,0)</f>
        <v>0</v>
      </c>
      <c r="BI187" s="231">
        <f>IF(N187="nulová",J187,0)</f>
        <v>0</v>
      </c>
      <c r="BJ187" s="18" t="s">
        <v>80</v>
      </c>
      <c r="BK187" s="231">
        <f>ROUND(I187*H187,2)</f>
        <v>0</v>
      </c>
      <c r="BL187" s="18" t="s">
        <v>136</v>
      </c>
      <c r="BM187" s="230" t="s">
        <v>721</v>
      </c>
    </row>
    <row r="188" spans="1:65" s="2" customFormat="1" ht="16.5" customHeight="1">
      <c r="A188" s="39"/>
      <c r="B188" s="40"/>
      <c r="C188" s="247" t="s">
        <v>403</v>
      </c>
      <c r="D188" s="247" t="s">
        <v>175</v>
      </c>
      <c r="E188" s="248" t="s">
        <v>722</v>
      </c>
      <c r="F188" s="249" t="s">
        <v>723</v>
      </c>
      <c r="G188" s="250" t="s">
        <v>351</v>
      </c>
      <c r="H188" s="251">
        <v>3</v>
      </c>
      <c r="I188" s="252"/>
      <c r="J188" s="253">
        <f>ROUND(I188*H188,2)</f>
        <v>0</v>
      </c>
      <c r="K188" s="249" t="s">
        <v>582</v>
      </c>
      <c r="L188" s="254"/>
      <c r="M188" s="255" t="s">
        <v>19</v>
      </c>
      <c r="N188" s="256" t="s">
        <v>43</v>
      </c>
      <c r="O188" s="85"/>
      <c r="P188" s="228">
        <f>O188*H188</f>
        <v>0</v>
      </c>
      <c r="Q188" s="228">
        <v>0.00097</v>
      </c>
      <c r="R188" s="228">
        <f>Q188*H188</f>
        <v>0.0029100000000000003</v>
      </c>
      <c r="S188" s="228">
        <v>0</v>
      </c>
      <c r="T188" s="229">
        <f>S188*H188</f>
        <v>0</v>
      </c>
      <c r="U188" s="39"/>
      <c r="V188" s="39"/>
      <c r="W188" s="39"/>
      <c r="X188" s="39"/>
      <c r="Y188" s="39"/>
      <c r="Z188" s="39"/>
      <c r="AA188" s="39"/>
      <c r="AB188" s="39"/>
      <c r="AC188" s="39"/>
      <c r="AD188" s="39"/>
      <c r="AE188" s="39"/>
      <c r="AR188" s="230" t="s">
        <v>179</v>
      </c>
      <c r="AT188" s="230" t="s">
        <v>175</v>
      </c>
      <c r="AU188" s="230" t="s">
        <v>82</v>
      </c>
      <c r="AY188" s="18" t="s">
        <v>128</v>
      </c>
      <c r="BE188" s="231">
        <f>IF(N188="základní",J188,0)</f>
        <v>0</v>
      </c>
      <c r="BF188" s="231">
        <f>IF(N188="snížená",J188,0)</f>
        <v>0</v>
      </c>
      <c r="BG188" s="231">
        <f>IF(N188="zákl. přenesená",J188,0)</f>
        <v>0</v>
      </c>
      <c r="BH188" s="231">
        <f>IF(N188="sníž. přenesená",J188,0)</f>
        <v>0</v>
      </c>
      <c r="BI188" s="231">
        <f>IF(N188="nulová",J188,0)</f>
        <v>0</v>
      </c>
      <c r="BJ188" s="18" t="s">
        <v>80</v>
      </c>
      <c r="BK188" s="231">
        <f>ROUND(I188*H188,2)</f>
        <v>0</v>
      </c>
      <c r="BL188" s="18" t="s">
        <v>136</v>
      </c>
      <c r="BM188" s="230" t="s">
        <v>724</v>
      </c>
    </row>
    <row r="189" spans="1:65" s="2" customFormat="1" ht="16.5" customHeight="1">
      <c r="A189" s="39"/>
      <c r="B189" s="40"/>
      <c r="C189" s="247" t="s">
        <v>441</v>
      </c>
      <c r="D189" s="247" t="s">
        <v>175</v>
      </c>
      <c r="E189" s="248" t="s">
        <v>725</v>
      </c>
      <c r="F189" s="249" t="s">
        <v>726</v>
      </c>
      <c r="G189" s="250" t="s">
        <v>351</v>
      </c>
      <c r="H189" s="251">
        <v>1</v>
      </c>
      <c r="I189" s="252"/>
      <c r="J189" s="253">
        <f>ROUND(I189*H189,2)</f>
        <v>0</v>
      </c>
      <c r="K189" s="249" t="s">
        <v>582</v>
      </c>
      <c r="L189" s="254"/>
      <c r="M189" s="255" t="s">
        <v>19</v>
      </c>
      <c r="N189" s="256" t="s">
        <v>43</v>
      </c>
      <c r="O189" s="85"/>
      <c r="P189" s="228">
        <f>O189*H189</f>
        <v>0</v>
      </c>
      <c r="Q189" s="228">
        <v>0.00119</v>
      </c>
      <c r="R189" s="228">
        <f>Q189*H189</f>
        <v>0.00119</v>
      </c>
      <c r="S189" s="228">
        <v>0</v>
      </c>
      <c r="T189" s="229">
        <f>S189*H189</f>
        <v>0</v>
      </c>
      <c r="U189" s="39"/>
      <c r="V189" s="39"/>
      <c r="W189" s="39"/>
      <c r="X189" s="39"/>
      <c r="Y189" s="39"/>
      <c r="Z189" s="39"/>
      <c r="AA189" s="39"/>
      <c r="AB189" s="39"/>
      <c r="AC189" s="39"/>
      <c r="AD189" s="39"/>
      <c r="AE189" s="39"/>
      <c r="AR189" s="230" t="s">
        <v>179</v>
      </c>
      <c r="AT189" s="230" t="s">
        <v>175</v>
      </c>
      <c r="AU189" s="230" t="s">
        <v>82</v>
      </c>
      <c r="AY189" s="18" t="s">
        <v>128</v>
      </c>
      <c r="BE189" s="231">
        <f>IF(N189="základní",J189,0)</f>
        <v>0</v>
      </c>
      <c r="BF189" s="231">
        <f>IF(N189="snížená",J189,0)</f>
        <v>0</v>
      </c>
      <c r="BG189" s="231">
        <f>IF(N189="zákl. přenesená",J189,0)</f>
        <v>0</v>
      </c>
      <c r="BH189" s="231">
        <f>IF(N189="sníž. přenesená",J189,0)</f>
        <v>0</v>
      </c>
      <c r="BI189" s="231">
        <f>IF(N189="nulová",J189,0)</f>
        <v>0</v>
      </c>
      <c r="BJ189" s="18" t="s">
        <v>80</v>
      </c>
      <c r="BK189" s="231">
        <f>ROUND(I189*H189,2)</f>
        <v>0</v>
      </c>
      <c r="BL189" s="18" t="s">
        <v>136</v>
      </c>
      <c r="BM189" s="230" t="s">
        <v>727</v>
      </c>
    </row>
    <row r="190" spans="1:65" s="2" customFormat="1" ht="16.5" customHeight="1">
      <c r="A190" s="39"/>
      <c r="B190" s="40"/>
      <c r="C190" s="247" t="s">
        <v>447</v>
      </c>
      <c r="D190" s="247" t="s">
        <v>175</v>
      </c>
      <c r="E190" s="248" t="s">
        <v>728</v>
      </c>
      <c r="F190" s="249" t="s">
        <v>729</v>
      </c>
      <c r="G190" s="250" t="s">
        <v>351</v>
      </c>
      <c r="H190" s="251">
        <v>1</v>
      </c>
      <c r="I190" s="252"/>
      <c r="J190" s="253">
        <f>ROUND(I190*H190,2)</f>
        <v>0</v>
      </c>
      <c r="K190" s="249" t="s">
        <v>19</v>
      </c>
      <c r="L190" s="254"/>
      <c r="M190" s="255" t="s">
        <v>19</v>
      </c>
      <c r="N190" s="256" t="s">
        <v>43</v>
      </c>
      <c r="O190" s="85"/>
      <c r="P190" s="228">
        <f>O190*H190</f>
        <v>0</v>
      </c>
      <c r="Q190" s="228">
        <v>0.0014</v>
      </c>
      <c r="R190" s="228">
        <f>Q190*H190</f>
        <v>0.0014</v>
      </c>
      <c r="S190" s="228">
        <v>0</v>
      </c>
      <c r="T190" s="229">
        <f>S190*H190</f>
        <v>0</v>
      </c>
      <c r="U190" s="39"/>
      <c r="V190" s="39"/>
      <c r="W190" s="39"/>
      <c r="X190" s="39"/>
      <c r="Y190" s="39"/>
      <c r="Z190" s="39"/>
      <c r="AA190" s="39"/>
      <c r="AB190" s="39"/>
      <c r="AC190" s="39"/>
      <c r="AD190" s="39"/>
      <c r="AE190" s="39"/>
      <c r="AR190" s="230" t="s">
        <v>179</v>
      </c>
      <c r="AT190" s="230" t="s">
        <v>175</v>
      </c>
      <c r="AU190" s="230" t="s">
        <v>82</v>
      </c>
      <c r="AY190" s="18" t="s">
        <v>128</v>
      </c>
      <c r="BE190" s="231">
        <f>IF(N190="základní",J190,0)</f>
        <v>0</v>
      </c>
      <c r="BF190" s="231">
        <f>IF(N190="snížená",J190,0)</f>
        <v>0</v>
      </c>
      <c r="BG190" s="231">
        <f>IF(N190="zákl. přenesená",J190,0)</f>
        <v>0</v>
      </c>
      <c r="BH190" s="231">
        <f>IF(N190="sníž. přenesená",J190,0)</f>
        <v>0</v>
      </c>
      <c r="BI190" s="231">
        <f>IF(N190="nulová",J190,0)</f>
        <v>0</v>
      </c>
      <c r="BJ190" s="18" t="s">
        <v>80</v>
      </c>
      <c r="BK190" s="231">
        <f>ROUND(I190*H190,2)</f>
        <v>0</v>
      </c>
      <c r="BL190" s="18" t="s">
        <v>136</v>
      </c>
      <c r="BM190" s="230" t="s">
        <v>730</v>
      </c>
    </row>
    <row r="191" spans="1:65" s="2" customFormat="1" ht="16.5" customHeight="1">
      <c r="A191" s="39"/>
      <c r="B191" s="40"/>
      <c r="C191" s="247" t="s">
        <v>451</v>
      </c>
      <c r="D191" s="247" t="s">
        <v>175</v>
      </c>
      <c r="E191" s="248" t="s">
        <v>731</v>
      </c>
      <c r="F191" s="249" t="s">
        <v>732</v>
      </c>
      <c r="G191" s="250" t="s">
        <v>351</v>
      </c>
      <c r="H191" s="251">
        <v>1</v>
      </c>
      <c r="I191" s="252"/>
      <c r="J191" s="253">
        <f>ROUND(I191*H191,2)</f>
        <v>0</v>
      </c>
      <c r="K191" s="249" t="s">
        <v>19</v>
      </c>
      <c r="L191" s="254"/>
      <c r="M191" s="255" t="s">
        <v>19</v>
      </c>
      <c r="N191" s="256" t="s">
        <v>43</v>
      </c>
      <c r="O191" s="85"/>
      <c r="P191" s="228">
        <f>O191*H191</f>
        <v>0</v>
      </c>
      <c r="Q191" s="228">
        <v>0.0014</v>
      </c>
      <c r="R191" s="228">
        <f>Q191*H191</f>
        <v>0.0014</v>
      </c>
      <c r="S191" s="228">
        <v>0</v>
      </c>
      <c r="T191" s="229">
        <f>S191*H191</f>
        <v>0</v>
      </c>
      <c r="U191" s="39"/>
      <c r="V191" s="39"/>
      <c r="W191" s="39"/>
      <c r="X191" s="39"/>
      <c r="Y191" s="39"/>
      <c r="Z191" s="39"/>
      <c r="AA191" s="39"/>
      <c r="AB191" s="39"/>
      <c r="AC191" s="39"/>
      <c r="AD191" s="39"/>
      <c r="AE191" s="39"/>
      <c r="AR191" s="230" t="s">
        <v>179</v>
      </c>
      <c r="AT191" s="230" t="s">
        <v>175</v>
      </c>
      <c r="AU191" s="230" t="s">
        <v>82</v>
      </c>
      <c r="AY191" s="18" t="s">
        <v>128</v>
      </c>
      <c r="BE191" s="231">
        <f>IF(N191="základní",J191,0)</f>
        <v>0</v>
      </c>
      <c r="BF191" s="231">
        <f>IF(N191="snížená",J191,0)</f>
        <v>0</v>
      </c>
      <c r="BG191" s="231">
        <f>IF(N191="zákl. přenesená",J191,0)</f>
        <v>0</v>
      </c>
      <c r="BH191" s="231">
        <f>IF(N191="sníž. přenesená",J191,0)</f>
        <v>0</v>
      </c>
      <c r="BI191" s="231">
        <f>IF(N191="nulová",J191,0)</f>
        <v>0</v>
      </c>
      <c r="BJ191" s="18" t="s">
        <v>80</v>
      </c>
      <c r="BK191" s="231">
        <f>ROUND(I191*H191,2)</f>
        <v>0</v>
      </c>
      <c r="BL191" s="18" t="s">
        <v>136</v>
      </c>
      <c r="BM191" s="230" t="s">
        <v>733</v>
      </c>
    </row>
    <row r="192" spans="1:65" s="2" customFormat="1" ht="16.5" customHeight="1">
      <c r="A192" s="39"/>
      <c r="B192" s="40"/>
      <c r="C192" s="247" t="s">
        <v>456</v>
      </c>
      <c r="D192" s="247" t="s">
        <v>175</v>
      </c>
      <c r="E192" s="248" t="s">
        <v>734</v>
      </c>
      <c r="F192" s="249" t="s">
        <v>735</v>
      </c>
      <c r="G192" s="250" t="s">
        <v>351</v>
      </c>
      <c r="H192" s="251">
        <v>6</v>
      </c>
      <c r="I192" s="252"/>
      <c r="J192" s="253">
        <f>ROUND(I192*H192,2)</f>
        <v>0</v>
      </c>
      <c r="K192" s="249" t="s">
        <v>19</v>
      </c>
      <c r="L192" s="254"/>
      <c r="M192" s="255" t="s">
        <v>19</v>
      </c>
      <c r="N192" s="256" t="s">
        <v>43</v>
      </c>
      <c r="O192" s="85"/>
      <c r="P192" s="228">
        <f>O192*H192</f>
        <v>0</v>
      </c>
      <c r="Q192" s="228">
        <v>0.0014</v>
      </c>
      <c r="R192" s="228">
        <f>Q192*H192</f>
        <v>0.0084</v>
      </c>
      <c r="S192" s="228">
        <v>0</v>
      </c>
      <c r="T192" s="229">
        <f>S192*H192</f>
        <v>0</v>
      </c>
      <c r="U192" s="39"/>
      <c r="V192" s="39"/>
      <c r="W192" s="39"/>
      <c r="X192" s="39"/>
      <c r="Y192" s="39"/>
      <c r="Z192" s="39"/>
      <c r="AA192" s="39"/>
      <c r="AB192" s="39"/>
      <c r="AC192" s="39"/>
      <c r="AD192" s="39"/>
      <c r="AE192" s="39"/>
      <c r="AR192" s="230" t="s">
        <v>179</v>
      </c>
      <c r="AT192" s="230" t="s">
        <v>175</v>
      </c>
      <c r="AU192" s="230" t="s">
        <v>82</v>
      </c>
      <c r="AY192" s="18" t="s">
        <v>128</v>
      </c>
      <c r="BE192" s="231">
        <f>IF(N192="základní",J192,0)</f>
        <v>0</v>
      </c>
      <c r="BF192" s="231">
        <f>IF(N192="snížená",J192,0)</f>
        <v>0</v>
      </c>
      <c r="BG192" s="231">
        <f>IF(N192="zákl. přenesená",J192,0)</f>
        <v>0</v>
      </c>
      <c r="BH192" s="231">
        <f>IF(N192="sníž. přenesená",J192,0)</f>
        <v>0</v>
      </c>
      <c r="BI192" s="231">
        <f>IF(N192="nulová",J192,0)</f>
        <v>0</v>
      </c>
      <c r="BJ192" s="18" t="s">
        <v>80</v>
      </c>
      <c r="BK192" s="231">
        <f>ROUND(I192*H192,2)</f>
        <v>0</v>
      </c>
      <c r="BL192" s="18" t="s">
        <v>136</v>
      </c>
      <c r="BM192" s="230" t="s">
        <v>736</v>
      </c>
    </row>
    <row r="193" spans="1:65" s="2" customFormat="1" ht="16.5" customHeight="1">
      <c r="A193" s="39"/>
      <c r="B193" s="40"/>
      <c r="C193" s="219" t="s">
        <v>267</v>
      </c>
      <c r="D193" s="219" t="s">
        <v>131</v>
      </c>
      <c r="E193" s="220" t="s">
        <v>737</v>
      </c>
      <c r="F193" s="221" t="s">
        <v>738</v>
      </c>
      <c r="G193" s="222" t="s">
        <v>143</v>
      </c>
      <c r="H193" s="223">
        <v>822</v>
      </c>
      <c r="I193" s="224"/>
      <c r="J193" s="225">
        <f>ROUND(I193*H193,2)</f>
        <v>0</v>
      </c>
      <c r="K193" s="221" t="s">
        <v>582</v>
      </c>
      <c r="L193" s="45"/>
      <c r="M193" s="226" t="s">
        <v>19</v>
      </c>
      <c r="N193" s="227" t="s">
        <v>43</v>
      </c>
      <c r="O193" s="85"/>
      <c r="P193" s="228">
        <f>O193*H193</f>
        <v>0</v>
      </c>
      <c r="Q193" s="228">
        <v>0</v>
      </c>
      <c r="R193" s="228">
        <f>Q193*H193</f>
        <v>0</v>
      </c>
      <c r="S193" s="228">
        <v>0</v>
      </c>
      <c r="T193" s="229">
        <f>S193*H193</f>
        <v>0</v>
      </c>
      <c r="U193" s="39"/>
      <c r="V193" s="39"/>
      <c r="W193" s="39"/>
      <c r="X193" s="39"/>
      <c r="Y193" s="39"/>
      <c r="Z193" s="39"/>
      <c r="AA193" s="39"/>
      <c r="AB193" s="39"/>
      <c r="AC193" s="39"/>
      <c r="AD193" s="39"/>
      <c r="AE193" s="39"/>
      <c r="AR193" s="230" t="s">
        <v>136</v>
      </c>
      <c r="AT193" s="230" t="s">
        <v>131</v>
      </c>
      <c r="AU193" s="230" t="s">
        <v>82</v>
      </c>
      <c r="AY193" s="18" t="s">
        <v>128</v>
      </c>
      <c r="BE193" s="231">
        <f>IF(N193="základní",J193,0)</f>
        <v>0</v>
      </c>
      <c r="BF193" s="231">
        <f>IF(N193="snížená",J193,0)</f>
        <v>0</v>
      </c>
      <c r="BG193" s="231">
        <f>IF(N193="zákl. přenesená",J193,0)</f>
        <v>0</v>
      </c>
      <c r="BH193" s="231">
        <f>IF(N193="sníž. přenesená",J193,0)</f>
        <v>0</v>
      </c>
      <c r="BI193" s="231">
        <f>IF(N193="nulová",J193,0)</f>
        <v>0</v>
      </c>
      <c r="BJ193" s="18" t="s">
        <v>80</v>
      </c>
      <c r="BK193" s="231">
        <f>ROUND(I193*H193,2)</f>
        <v>0</v>
      </c>
      <c r="BL193" s="18" t="s">
        <v>136</v>
      </c>
      <c r="BM193" s="230" t="s">
        <v>739</v>
      </c>
    </row>
    <row r="194" spans="1:47" s="2" customFormat="1" ht="12">
      <c r="A194" s="39"/>
      <c r="B194" s="40"/>
      <c r="C194" s="41"/>
      <c r="D194" s="232" t="s">
        <v>138</v>
      </c>
      <c r="E194" s="41"/>
      <c r="F194" s="233" t="s">
        <v>740</v>
      </c>
      <c r="G194" s="41"/>
      <c r="H194" s="41"/>
      <c r="I194" s="137"/>
      <c r="J194" s="41"/>
      <c r="K194" s="41"/>
      <c r="L194" s="45"/>
      <c r="M194" s="234"/>
      <c r="N194" s="235"/>
      <c r="O194" s="85"/>
      <c r="P194" s="85"/>
      <c r="Q194" s="85"/>
      <c r="R194" s="85"/>
      <c r="S194" s="85"/>
      <c r="T194" s="86"/>
      <c r="U194" s="39"/>
      <c r="V194" s="39"/>
      <c r="W194" s="39"/>
      <c r="X194" s="39"/>
      <c r="Y194" s="39"/>
      <c r="Z194" s="39"/>
      <c r="AA194" s="39"/>
      <c r="AB194" s="39"/>
      <c r="AC194" s="39"/>
      <c r="AD194" s="39"/>
      <c r="AE194" s="39"/>
      <c r="AT194" s="18" t="s">
        <v>138</v>
      </c>
      <c r="AU194" s="18" t="s">
        <v>82</v>
      </c>
    </row>
    <row r="195" spans="1:65" s="2" customFormat="1" ht="16.5" customHeight="1">
      <c r="A195" s="39"/>
      <c r="B195" s="40"/>
      <c r="C195" s="219" t="s">
        <v>262</v>
      </c>
      <c r="D195" s="219" t="s">
        <v>131</v>
      </c>
      <c r="E195" s="220" t="s">
        <v>741</v>
      </c>
      <c r="F195" s="221" t="s">
        <v>742</v>
      </c>
      <c r="G195" s="222" t="s">
        <v>351</v>
      </c>
      <c r="H195" s="223">
        <v>4</v>
      </c>
      <c r="I195" s="224"/>
      <c r="J195" s="225">
        <f>ROUND(I195*H195,2)</f>
        <v>0</v>
      </c>
      <c r="K195" s="221" t="s">
        <v>582</v>
      </c>
      <c r="L195" s="45"/>
      <c r="M195" s="226" t="s">
        <v>19</v>
      </c>
      <c r="N195" s="227" t="s">
        <v>43</v>
      </c>
      <c r="O195" s="85"/>
      <c r="P195" s="228">
        <f>O195*H195</f>
        <v>0</v>
      </c>
      <c r="Q195" s="228">
        <v>0.460090406</v>
      </c>
      <c r="R195" s="228">
        <f>Q195*H195</f>
        <v>1.840361624</v>
      </c>
      <c r="S195" s="228">
        <v>0</v>
      </c>
      <c r="T195" s="229">
        <f>S195*H195</f>
        <v>0</v>
      </c>
      <c r="U195" s="39"/>
      <c r="V195" s="39"/>
      <c r="W195" s="39"/>
      <c r="X195" s="39"/>
      <c r="Y195" s="39"/>
      <c r="Z195" s="39"/>
      <c r="AA195" s="39"/>
      <c r="AB195" s="39"/>
      <c r="AC195" s="39"/>
      <c r="AD195" s="39"/>
      <c r="AE195" s="39"/>
      <c r="AR195" s="230" t="s">
        <v>136</v>
      </c>
      <c r="AT195" s="230" t="s">
        <v>131</v>
      </c>
      <c r="AU195" s="230" t="s">
        <v>82</v>
      </c>
      <c r="AY195" s="18" t="s">
        <v>128</v>
      </c>
      <c r="BE195" s="231">
        <f>IF(N195="základní",J195,0)</f>
        <v>0</v>
      </c>
      <c r="BF195" s="231">
        <f>IF(N195="snížená",J195,0)</f>
        <v>0</v>
      </c>
      <c r="BG195" s="231">
        <f>IF(N195="zákl. přenesená",J195,0)</f>
        <v>0</v>
      </c>
      <c r="BH195" s="231">
        <f>IF(N195="sníž. přenesená",J195,0)</f>
        <v>0</v>
      </c>
      <c r="BI195" s="231">
        <f>IF(N195="nulová",J195,0)</f>
        <v>0</v>
      </c>
      <c r="BJ195" s="18" t="s">
        <v>80</v>
      </c>
      <c r="BK195" s="231">
        <f>ROUND(I195*H195,2)</f>
        <v>0</v>
      </c>
      <c r="BL195" s="18" t="s">
        <v>136</v>
      </c>
      <c r="BM195" s="230" t="s">
        <v>743</v>
      </c>
    </row>
    <row r="196" spans="1:47" s="2" customFormat="1" ht="12">
      <c r="A196" s="39"/>
      <c r="B196" s="40"/>
      <c r="C196" s="41"/>
      <c r="D196" s="232" t="s">
        <v>138</v>
      </c>
      <c r="E196" s="41"/>
      <c r="F196" s="233" t="s">
        <v>740</v>
      </c>
      <c r="G196" s="41"/>
      <c r="H196" s="41"/>
      <c r="I196" s="137"/>
      <c r="J196" s="41"/>
      <c r="K196" s="41"/>
      <c r="L196" s="45"/>
      <c r="M196" s="234"/>
      <c r="N196" s="235"/>
      <c r="O196" s="85"/>
      <c r="P196" s="85"/>
      <c r="Q196" s="85"/>
      <c r="R196" s="85"/>
      <c r="S196" s="85"/>
      <c r="T196" s="86"/>
      <c r="U196" s="39"/>
      <c r="V196" s="39"/>
      <c r="W196" s="39"/>
      <c r="X196" s="39"/>
      <c r="Y196" s="39"/>
      <c r="Z196" s="39"/>
      <c r="AA196" s="39"/>
      <c r="AB196" s="39"/>
      <c r="AC196" s="39"/>
      <c r="AD196" s="39"/>
      <c r="AE196" s="39"/>
      <c r="AT196" s="18" t="s">
        <v>138</v>
      </c>
      <c r="AU196" s="18" t="s">
        <v>82</v>
      </c>
    </row>
    <row r="197" spans="1:65" s="2" customFormat="1" ht="16.5" customHeight="1">
      <c r="A197" s="39"/>
      <c r="B197" s="40"/>
      <c r="C197" s="219" t="s">
        <v>359</v>
      </c>
      <c r="D197" s="219" t="s">
        <v>131</v>
      </c>
      <c r="E197" s="220" t="s">
        <v>744</v>
      </c>
      <c r="F197" s="221" t="s">
        <v>745</v>
      </c>
      <c r="G197" s="222" t="s">
        <v>351</v>
      </c>
      <c r="H197" s="223">
        <v>3</v>
      </c>
      <c r="I197" s="224"/>
      <c r="J197" s="225">
        <f>ROUND(I197*H197,2)</f>
        <v>0</v>
      </c>
      <c r="K197" s="221" t="s">
        <v>362</v>
      </c>
      <c r="L197" s="45"/>
      <c r="M197" s="226" t="s">
        <v>19</v>
      </c>
      <c r="N197" s="227" t="s">
        <v>43</v>
      </c>
      <c r="O197" s="85"/>
      <c r="P197" s="228">
        <f>O197*H197</f>
        <v>0</v>
      </c>
      <c r="Q197" s="228">
        <v>0.03573</v>
      </c>
      <c r="R197" s="228">
        <f>Q197*H197</f>
        <v>0.10719</v>
      </c>
      <c r="S197" s="228">
        <v>0</v>
      </c>
      <c r="T197" s="229">
        <f>S197*H197</f>
        <v>0</v>
      </c>
      <c r="U197" s="39"/>
      <c r="V197" s="39"/>
      <c r="W197" s="39"/>
      <c r="X197" s="39"/>
      <c r="Y197" s="39"/>
      <c r="Z197" s="39"/>
      <c r="AA197" s="39"/>
      <c r="AB197" s="39"/>
      <c r="AC197" s="39"/>
      <c r="AD197" s="39"/>
      <c r="AE197" s="39"/>
      <c r="AR197" s="230" t="s">
        <v>136</v>
      </c>
      <c r="AT197" s="230" t="s">
        <v>131</v>
      </c>
      <c r="AU197" s="230" t="s">
        <v>82</v>
      </c>
      <c r="AY197" s="18" t="s">
        <v>128</v>
      </c>
      <c r="BE197" s="231">
        <f>IF(N197="základní",J197,0)</f>
        <v>0</v>
      </c>
      <c r="BF197" s="231">
        <f>IF(N197="snížená",J197,0)</f>
        <v>0</v>
      </c>
      <c r="BG197" s="231">
        <f>IF(N197="zákl. přenesená",J197,0)</f>
        <v>0</v>
      </c>
      <c r="BH197" s="231">
        <f>IF(N197="sníž. přenesená",J197,0)</f>
        <v>0</v>
      </c>
      <c r="BI197" s="231">
        <f>IF(N197="nulová",J197,0)</f>
        <v>0</v>
      </c>
      <c r="BJ197" s="18" t="s">
        <v>80</v>
      </c>
      <c r="BK197" s="231">
        <f>ROUND(I197*H197,2)</f>
        <v>0</v>
      </c>
      <c r="BL197" s="18" t="s">
        <v>136</v>
      </c>
      <c r="BM197" s="230" t="s">
        <v>746</v>
      </c>
    </row>
    <row r="198" spans="1:47" s="2" customFormat="1" ht="12">
      <c r="A198" s="39"/>
      <c r="B198" s="40"/>
      <c r="C198" s="41"/>
      <c r="D198" s="232" t="s">
        <v>138</v>
      </c>
      <c r="E198" s="41"/>
      <c r="F198" s="233" t="s">
        <v>747</v>
      </c>
      <c r="G198" s="41"/>
      <c r="H198" s="41"/>
      <c r="I198" s="137"/>
      <c r="J198" s="41"/>
      <c r="K198" s="41"/>
      <c r="L198" s="45"/>
      <c r="M198" s="234"/>
      <c r="N198" s="235"/>
      <c r="O198" s="85"/>
      <c r="P198" s="85"/>
      <c r="Q198" s="85"/>
      <c r="R198" s="85"/>
      <c r="S198" s="85"/>
      <c r="T198" s="86"/>
      <c r="U198" s="39"/>
      <c r="V198" s="39"/>
      <c r="W198" s="39"/>
      <c r="X198" s="39"/>
      <c r="Y198" s="39"/>
      <c r="Z198" s="39"/>
      <c r="AA198" s="39"/>
      <c r="AB198" s="39"/>
      <c r="AC198" s="39"/>
      <c r="AD198" s="39"/>
      <c r="AE198" s="39"/>
      <c r="AT198" s="18" t="s">
        <v>138</v>
      </c>
      <c r="AU198" s="18" t="s">
        <v>82</v>
      </c>
    </row>
    <row r="199" spans="1:65" s="2" customFormat="1" ht="21.75" customHeight="1">
      <c r="A199" s="39"/>
      <c r="B199" s="40"/>
      <c r="C199" s="219" t="s">
        <v>364</v>
      </c>
      <c r="D199" s="219" t="s">
        <v>131</v>
      </c>
      <c r="E199" s="220" t="s">
        <v>748</v>
      </c>
      <c r="F199" s="221" t="s">
        <v>749</v>
      </c>
      <c r="G199" s="222" t="s">
        <v>351</v>
      </c>
      <c r="H199" s="223">
        <v>1</v>
      </c>
      <c r="I199" s="224"/>
      <c r="J199" s="225">
        <f>ROUND(I199*H199,2)</f>
        <v>0</v>
      </c>
      <c r="K199" s="221" t="s">
        <v>582</v>
      </c>
      <c r="L199" s="45"/>
      <c r="M199" s="226" t="s">
        <v>19</v>
      </c>
      <c r="N199" s="227" t="s">
        <v>43</v>
      </c>
      <c r="O199" s="85"/>
      <c r="P199" s="228">
        <f>O199*H199</f>
        <v>0</v>
      </c>
      <c r="Q199" s="228">
        <v>2.52588</v>
      </c>
      <c r="R199" s="228">
        <f>Q199*H199</f>
        <v>2.52588</v>
      </c>
      <c r="S199" s="228">
        <v>0</v>
      </c>
      <c r="T199" s="229">
        <f>S199*H199</f>
        <v>0</v>
      </c>
      <c r="U199" s="39"/>
      <c r="V199" s="39"/>
      <c r="W199" s="39"/>
      <c r="X199" s="39"/>
      <c r="Y199" s="39"/>
      <c r="Z199" s="39"/>
      <c r="AA199" s="39"/>
      <c r="AB199" s="39"/>
      <c r="AC199" s="39"/>
      <c r="AD199" s="39"/>
      <c r="AE199" s="39"/>
      <c r="AR199" s="230" t="s">
        <v>136</v>
      </c>
      <c r="AT199" s="230" t="s">
        <v>131</v>
      </c>
      <c r="AU199" s="230" t="s">
        <v>82</v>
      </c>
      <c r="AY199" s="18" t="s">
        <v>128</v>
      </c>
      <c r="BE199" s="231">
        <f>IF(N199="základní",J199,0)</f>
        <v>0</v>
      </c>
      <c r="BF199" s="231">
        <f>IF(N199="snížená",J199,0)</f>
        <v>0</v>
      </c>
      <c r="BG199" s="231">
        <f>IF(N199="zákl. přenesená",J199,0)</f>
        <v>0</v>
      </c>
      <c r="BH199" s="231">
        <f>IF(N199="sníž. přenesená",J199,0)</f>
        <v>0</v>
      </c>
      <c r="BI199" s="231">
        <f>IF(N199="nulová",J199,0)</f>
        <v>0</v>
      </c>
      <c r="BJ199" s="18" t="s">
        <v>80</v>
      </c>
      <c r="BK199" s="231">
        <f>ROUND(I199*H199,2)</f>
        <v>0</v>
      </c>
      <c r="BL199" s="18" t="s">
        <v>136</v>
      </c>
      <c r="BM199" s="230" t="s">
        <v>750</v>
      </c>
    </row>
    <row r="200" spans="1:47" s="2" customFormat="1" ht="12">
      <c r="A200" s="39"/>
      <c r="B200" s="40"/>
      <c r="C200" s="41"/>
      <c r="D200" s="232" t="s">
        <v>138</v>
      </c>
      <c r="E200" s="41"/>
      <c r="F200" s="233" t="s">
        <v>751</v>
      </c>
      <c r="G200" s="41"/>
      <c r="H200" s="41"/>
      <c r="I200" s="137"/>
      <c r="J200" s="41"/>
      <c r="K200" s="41"/>
      <c r="L200" s="45"/>
      <c r="M200" s="234"/>
      <c r="N200" s="235"/>
      <c r="O200" s="85"/>
      <c r="P200" s="85"/>
      <c r="Q200" s="85"/>
      <c r="R200" s="85"/>
      <c r="S200" s="85"/>
      <c r="T200" s="86"/>
      <c r="U200" s="39"/>
      <c r="V200" s="39"/>
      <c r="W200" s="39"/>
      <c r="X200" s="39"/>
      <c r="Y200" s="39"/>
      <c r="Z200" s="39"/>
      <c r="AA200" s="39"/>
      <c r="AB200" s="39"/>
      <c r="AC200" s="39"/>
      <c r="AD200" s="39"/>
      <c r="AE200" s="39"/>
      <c r="AT200" s="18" t="s">
        <v>138</v>
      </c>
      <c r="AU200" s="18" t="s">
        <v>82</v>
      </c>
    </row>
    <row r="201" spans="1:51" s="13" customFormat="1" ht="12">
      <c r="A201" s="13"/>
      <c r="B201" s="236"/>
      <c r="C201" s="237"/>
      <c r="D201" s="232" t="s">
        <v>152</v>
      </c>
      <c r="E201" s="238" t="s">
        <v>19</v>
      </c>
      <c r="F201" s="239" t="s">
        <v>752</v>
      </c>
      <c r="G201" s="237"/>
      <c r="H201" s="240">
        <v>1</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152</v>
      </c>
      <c r="AU201" s="246" t="s">
        <v>82</v>
      </c>
      <c r="AV201" s="13" t="s">
        <v>82</v>
      </c>
      <c r="AW201" s="13" t="s">
        <v>33</v>
      </c>
      <c r="AX201" s="13" t="s">
        <v>80</v>
      </c>
      <c r="AY201" s="246" t="s">
        <v>128</v>
      </c>
    </row>
    <row r="202" spans="1:65" s="2" customFormat="1" ht="16.5" customHeight="1">
      <c r="A202" s="39"/>
      <c r="B202" s="40"/>
      <c r="C202" s="247" t="s">
        <v>368</v>
      </c>
      <c r="D202" s="247" t="s">
        <v>175</v>
      </c>
      <c r="E202" s="248" t="s">
        <v>753</v>
      </c>
      <c r="F202" s="249" t="s">
        <v>754</v>
      </c>
      <c r="G202" s="250" t="s">
        <v>351</v>
      </c>
      <c r="H202" s="251">
        <v>1</v>
      </c>
      <c r="I202" s="252"/>
      <c r="J202" s="253">
        <f>ROUND(I202*H202,2)</f>
        <v>0</v>
      </c>
      <c r="K202" s="249" t="s">
        <v>362</v>
      </c>
      <c r="L202" s="254"/>
      <c r="M202" s="255" t="s">
        <v>19</v>
      </c>
      <c r="N202" s="256" t="s">
        <v>43</v>
      </c>
      <c r="O202" s="85"/>
      <c r="P202" s="228">
        <f>O202*H202</f>
        <v>0</v>
      </c>
      <c r="Q202" s="228">
        <v>0.506</v>
      </c>
      <c r="R202" s="228">
        <f>Q202*H202</f>
        <v>0.506</v>
      </c>
      <c r="S202" s="228">
        <v>0</v>
      </c>
      <c r="T202" s="229">
        <f>S202*H202</f>
        <v>0</v>
      </c>
      <c r="U202" s="39"/>
      <c r="V202" s="39"/>
      <c r="W202" s="39"/>
      <c r="X202" s="39"/>
      <c r="Y202" s="39"/>
      <c r="Z202" s="39"/>
      <c r="AA202" s="39"/>
      <c r="AB202" s="39"/>
      <c r="AC202" s="39"/>
      <c r="AD202" s="39"/>
      <c r="AE202" s="39"/>
      <c r="AR202" s="230" t="s">
        <v>179</v>
      </c>
      <c r="AT202" s="230" t="s">
        <v>175</v>
      </c>
      <c r="AU202" s="230" t="s">
        <v>82</v>
      </c>
      <c r="AY202" s="18" t="s">
        <v>128</v>
      </c>
      <c r="BE202" s="231">
        <f>IF(N202="základní",J202,0)</f>
        <v>0</v>
      </c>
      <c r="BF202" s="231">
        <f>IF(N202="snížená",J202,0)</f>
        <v>0</v>
      </c>
      <c r="BG202" s="231">
        <f>IF(N202="zákl. přenesená",J202,0)</f>
        <v>0</v>
      </c>
      <c r="BH202" s="231">
        <f>IF(N202="sníž. přenesená",J202,0)</f>
        <v>0</v>
      </c>
      <c r="BI202" s="231">
        <f>IF(N202="nulová",J202,0)</f>
        <v>0</v>
      </c>
      <c r="BJ202" s="18" t="s">
        <v>80</v>
      </c>
      <c r="BK202" s="231">
        <f>ROUND(I202*H202,2)</f>
        <v>0</v>
      </c>
      <c r="BL202" s="18" t="s">
        <v>136</v>
      </c>
      <c r="BM202" s="230" t="s">
        <v>755</v>
      </c>
    </row>
    <row r="203" spans="1:65" s="2" customFormat="1" ht="16.5" customHeight="1">
      <c r="A203" s="39"/>
      <c r="B203" s="40"/>
      <c r="C203" s="247" t="s">
        <v>372</v>
      </c>
      <c r="D203" s="247" t="s">
        <v>175</v>
      </c>
      <c r="E203" s="248" t="s">
        <v>756</v>
      </c>
      <c r="F203" s="249" t="s">
        <v>757</v>
      </c>
      <c r="G203" s="250" t="s">
        <v>351</v>
      </c>
      <c r="H203" s="251">
        <v>1</v>
      </c>
      <c r="I203" s="252"/>
      <c r="J203" s="253">
        <f>ROUND(I203*H203,2)</f>
        <v>0</v>
      </c>
      <c r="K203" s="249" t="s">
        <v>362</v>
      </c>
      <c r="L203" s="254"/>
      <c r="M203" s="255" t="s">
        <v>19</v>
      </c>
      <c r="N203" s="256" t="s">
        <v>43</v>
      </c>
      <c r="O203" s="85"/>
      <c r="P203" s="228">
        <f>O203*H203</f>
        <v>0</v>
      </c>
      <c r="Q203" s="228">
        <v>1.013</v>
      </c>
      <c r="R203" s="228">
        <f>Q203*H203</f>
        <v>1.013</v>
      </c>
      <c r="S203" s="228">
        <v>0</v>
      </c>
      <c r="T203" s="229">
        <f>S203*H203</f>
        <v>0</v>
      </c>
      <c r="U203" s="39"/>
      <c r="V203" s="39"/>
      <c r="W203" s="39"/>
      <c r="X203" s="39"/>
      <c r="Y203" s="39"/>
      <c r="Z203" s="39"/>
      <c r="AA203" s="39"/>
      <c r="AB203" s="39"/>
      <c r="AC203" s="39"/>
      <c r="AD203" s="39"/>
      <c r="AE203" s="39"/>
      <c r="AR203" s="230" t="s">
        <v>179</v>
      </c>
      <c r="AT203" s="230" t="s">
        <v>175</v>
      </c>
      <c r="AU203" s="230" t="s">
        <v>82</v>
      </c>
      <c r="AY203" s="18" t="s">
        <v>128</v>
      </c>
      <c r="BE203" s="231">
        <f>IF(N203="základní",J203,0)</f>
        <v>0</v>
      </c>
      <c r="BF203" s="231">
        <f>IF(N203="snížená",J203,0)</f>
        <v>0</v>
      </c>
      <c r="BG203" s="231">
        <f>IF(N203="zákl. přenesená",J203,0)</f>
        <v>0</v>
      </c>
      <c r="BH203" s="231">
        <f>IF(N203="sníž. přenesená",J203,0)</f>
        <v>0</v>
      </c>
      <c r="BI203" s="231">
        <f>IF(N203="nulová",J203,0)</f>
        <v>0</v>
      </c>
      <c r="BJ203" s="18" t="s">
        <v>80</v>
      </c>
      <c r="BK203" s="231">
        <f>ROUND(I203*H203,2)</f>
        <v>0</v>
      </c>
      <c r="BL203" s="18" t="s">
        <v>136</v>
      </c>
      <c r="BM203" s="230" t="s">
        <v>758</v>
      </c>
    </row>
    <row r="204" spans="1:65" s="2" customFormat="1" ht="16.5" customHeight="1">
      <c r="A204" s="39"/>
      <c r="B204" s="40"/>
      <c r="C204" s="247" t="s">
        <v>376</v>
      </c>
      <c r="D204" s="247" t="s">
        <v>175</v>
      </c>
      <c r="E204" s="248" t="s">
        <v>759</v>
      </c>
      <c r="F204" s="249" t="s">
        <v>760</v>
      </c>
      <c r="G204" s="250" t="s">
        <v>351</v>
      </c>
      <c r="H204" s="251">
        <v>1</v>
      </c>
      <c r="I204" s="252"/>
      <c r="J204" s="253">
        <f>ROUND(I204*H204,2)</f>
        <v>0</v>
      </c>
      <c r="K204" s="249" t="s">
        <v>362</v>
      </c>
      <c r="L204" s="254"/>
      <c r="M204" s="255" t="s">
        <v>19</v>
      </c>
      <c r="N204" s="256" t="s">
        <v>43</v>
      </c>
      <c r="O204" s="85"/>
      <c r="P204" s="228">
        <f>O204*H204</f>
        <v>0</v>
      </c>
      <c r="Q204" s="228">
        <v>0.548</v>
      </c>
      <c r="R204" s="228">
        <f>Q204*H204</f>
        <v>0.548</v>
      </c>
      <c r="S204" s="228">
        <v>0</v>
      </c>
      <c r="T204" s="229">
        <f>S204*H204</f>
        <v>0</v>
      </c>
      <c r="U204" s="39"/>
      <c r="V204" s="39"/>
      <c r="W204" s="39"/>
      <c r="X204" s="39"/>
      <c r="Y204" s="39"/>
      <c r="Z204" s="39"/>
      <c r="AA204" s="39"/>
      <c r="AB204" s="39"/>
      <c r="AC204" s="39"/>
      <c r="AD204" s="39"/>
      <c r="AE204" s="39"/>
      <c r="AR204" s="230" t="s">
        <v>179</v>
      </c>
      <c r="AT204" s="230" t="s">
        <v>175</v>
      </c>
      <c r="AU204" s="230" t="s">
        <v>82</v>
      </c>
      <c r="AY204" s="18" t="s">
        <v>128</v>
      </c>
      <c r="BE204" s="231">
        <f>IF(N204="základní",J204,0)</f>
        <v>0</v>
      </c>
      <c r="BF204" s="231">
        <f>IF(N204="snížená",J204,0)</f>
        <v>0</v>
      </c>
      <c r="BG204" s="231">
        <f>IF(N204="zákl. přenesená",J204,0)</f>
        <v>0</v>
      </c>
      <c r="BH204" s="231">
        <f>IF(N204="sníž. přenesená",J204,0)</f>
        <v>0</v>
      </c>
      <c r="BI204" s="231">
        <f>IF(N204="nulová",J204,0)</f>
        <v>0</v>
      </c>
      <c r="BJ204" s="18" t="s">
        <v>80</v>
      </c>
      <c r="BK204" s="231">
        <f>ROUND(I204*H204,2)</f>
        <v>0</v>
      </c>
      <c r="BL204" s="18" t="s">
        <v>136</v>
      </c>
      <c r="BM204" s="230" t="s">
        <v>761</v>
      </c>
    </row>
    <row r="205" spans="1:65" s="2" customFormat="1" ht="21.75" customHeight="1">
      <c r="A205" s="39"/>
      <c r="B205" s="40"/>
      <c r="C205" s="247" t="s">
        <v>380</v>
      </c>
      <c r="D205" s="247" t="s">
        <v>175</v>
      </c>
      <c r="E205" s="248" t="s">
        <v>762</v>
      </c>
      <c r="F205" s="249" t="s">
        <v>763</v>
      </c>
      <c r="G205" s="250" t="s">
        <v>351</v>
      </c>
      <c r="H205" s="251">
        <v>1</v>
      </c>
      <c r="I205" s="252"/>
      <c r="J205" s="253">
        <f>ROUND(I205*H205,2)</f>
        <v>0</v>
      </c>
      <c r="K205" s="249" t="s">
        <v>19</v>
      </c>
      <c r="L205" s="254"/>
      <c r="M205" s="255" t="s">
        <v>19</v>
      </c>
      <c r="N205" s="256" t="s">
        <v>43</v>
      </c>
      <c r="O205" s="85"/>
      <c r="P205" s="228">
        <f>O205*H205</f>
        <v>0</v>
      </c>
      <c r="Q205" s="228">
        <v>2.417</v>
      </c>
      <c r="R205" s="228">
        <f>Q205*H205</f>
        <v>2.417</v>
      </c>
      <c r="S205" s="228">
        <v>0</v>
      </c>
      <c r="T205" s="229">
        <f>S205*H205</f>
        <v>0</v>
      </c>
      <c r="U205" s="39"/>
      <c r="V205" s="39"/>
      <c r="W205" s="39"/>
      <c r="X205" s="39"/>
      <c r="Y205" s="39"/>
      <c r="Z205" s="39"/>
      <c r="AA205" s="39"/>
      <c r="AB205" s="39"/>
      <c r="AC205" s="39"/>
      <c r="AD205" s="39"/>
      <c r="AE205" s="39"/>
      <c r="AR205" s="230" t="s">
        <v>179</v>
      </c>
      <c r="AT205" s="230" t="s">
        <v>175</v>
      </c>
      <c r="AU205" s="230" t="s">
        <v>82</v>
      </c>
      <c r="AY205" s="18" t="s">
        <v>128</v>
      </c>
      <c r="BE205" s="231">
        <f>IF(N205="základní",J205,0)</f>
        <v>0</v>
      </c>
      <c r="BF205" s="231">
        <f>IF(N205="snížená",J205,0)</f>
        <v>0</v>
      </c>
      <c r="BG205" s="231">
        <f>IF(N205="zákl. přenesená",J205,0)</f>
        <v>0</v>
      </c>
      <c r="BH205" s="231">
        <f>IF(N205="sníž. přenesená",J205,0)</f>
        <v>0</v>
      </c>
      <c r="BI205" s="231">
        <f>IF(N205="nulová",J205,0)</f>
        <v>0</v>
      </c>
      <c r="BJ205" s="18" t="s">
        <v>80</v>
      </c>
      <c r="BK205" s="231">
        <f>ROUND(I205*H205,2)</f>
        <v>0</v>
      </c>
      <c r="BL205" s="18" t="s">
        <v>136</v>
      </c>
      <c r="BM205" s="230" t="s">
        <v>764</v>
      </c>
    </row>
    <row r="206" spans="1:65" s="2" customFormat="1" ht="16.5" customHeight="1">
      <c r="A206" s="39"/>
      <c r="B206" s="40"/>
      <c r="C206" s="247" t="s">
        <v>384</v>
      </c>
      <c r="D206" s="247" t="s">
        <v>175</v>
      </c>
      <c r="E206" s="248" t="s">
        <v>765</v>
      </c>
      <c r="F206" s="249" t="s">
        <v>766</v>
      </c>
      <c r="G206" s="250" t="s">
        <v>351</v>
      </c>
      <c r="H206" s="251">
        <v>3</v>
      </c>
      <c r="I206" s="252"/>
      <c r="J206" s="253">
        <f>ROUND(I206*H206,2)</f>
        <v>0</v>
      </c>
      <c r="K206" s="249" t="s">
        <v>362</v>
      </c>
      <c r="L206" s="254"/>
      <c r="M206" s="255" t="s">
        <v>19</v>
      </c>
      <c r="N206" s="256" t="s">
        <v>43</v>
      </c>
      <c r="O206" s="85"/>
      <c r="P206" s="228">
        <f>O206*H206</f>
        <v>0</v>
      </c>
      <c r="Q206" s="228">
        <v>0.002</v>
      </c>
      <c r="R206" s="228">
        <f>Q206*H206</f>
        <v>0.006</v>
      </c>
      <c r="S206" s="228">
        <v>0</v>
      </c>
      <c r="T206" s="229">
        <f>S206*H206</f>
        <v>0</v>
      </c>
      <c r="U206" s="39"/>
      <c r="V206" s="39"/>
      <c r="W206" s="39"/>
      <c r="X206" s="39"/>
      <c r="Y206" s="39"/>
      <c r="Z206" s="39"/>
      <c r="AA206" s="39"/>
      <c r="AB206" s="39"/>
      <c r="AC206" s="39"/>
      <c r="AD206" s="39"/>
      <c r="AE206" s="39"/>
      <c r="AR206" s="230" t="s">
        <v>179</v>
      </c>
      <c r="AT206" s="230" t="s">
        <v>175</v>
      </c>
      <c r="AU206" s="230" t="s">
        <v>82</v>
      </c>
      <c r="AY206" s="18" t="s">
        <v>128</v>
      </c>
      <c r="BE206" s="231">
        <f>IF(N206="základní",J206,0)</f>
        <v>0</v>
      </c>
      <c r="BF206" s="231">
        <f>IF(N206="snížená",J206,0)</f>
        <v>0</v>
      </c>
      <c r="BG206" s="231">
        <f>IF(N206="zákl. přenesená",J206,0)</f>
        <v>0</v>
      </c>
      <c r="BH206" s="231">
        <f>IF(N206="sníž. přenesená",J206,0)</f>
        <v>0</v>
      </c>
      <c r="BI206" s="231">
        <f>IF(N206="nulová",J206,0)</f>
        <v>0</v>
      </c>
      <c r="BJ206" s="18" t="s">
        <v>80</v>
      </c>
      <c r="BK206" s="231">
        <f>ROUND(I206*H206,2)</f>
        <v>0</v>
      </c>
      <c r="BL206" s="18" t="s">
        <v>136</v>
      </c>
      <c r="BM206" s="230" t="s">
        <v>767</v>
      </c>
    </row>
    <row r="207" spans="1:65" s="2" customFormat="1" ht="16.5" customHeight="1">
      <c r="A207" s="39"/>
      <c r="B207" s="40"/>
      <c r="C207" s="219" t="s">
        <v>388</v>
      </c>
      <c r="D207" s="219" t="s">
        <v>131</v>
      </c>
      <c r="E207" s="220" t="s">
        <v>768</v>
      </c>
      <c r="F207" s="221" t="s">
        <v>769</v>
      </c>
      <c r="G207" s="222" t="s">
        <v>351</v>
      </c>
      <c r="H207" s="223">
        <v>2</v>
      </c>
      <c r="I207" s="224"/>
      <c r="J207" s="225">
        <f>ROUND(I207*H207,2)</f>
        <v>0</v>
      </c>
      <c r="K207" s="221" t="s">
        <v>582</v>
      </c>
      <c r="L207" s="45"/>
      <c r="M207" s="226" t="s">
        <v>19</v>
      </c>
      <c r="N207" s="227" t="s">
        <v>43</v>
      </c>
      <c r="O207" s="85"/>
      <c r="P207" s="228">
        <f>O207*H207</f>
        <v>0</v>
      </c>
      <c r="Q207" s="228">
        <v>0.01147</v>
      </c>
      <c r="R207" s="228">
        <f>Q207*H207</f>
        <v>0.02294</v>
      </c>
      <c r="S207" s="228">
        <v>0</v>
      </c>
      <c r="T207" s="229">
        <f>S207*H207</f>
        <v>0</v>
      </c>
      <c r="U207" s="39"/>
      <c r="V207" s="39"/>
      <c r="W207" s="39"/>
      <c r="X207" s="39"/>
      <c r="Y207" s="39"/>
      <c r="Z207" s="39"/>
      <c r="AA207" s="39"/>
      <c r="AB207" s="39"/>
      <c r="AC207" s="39"/>
      <c r="AD207" s="39"/>
      <c r="AE207" s="39"/>
      <c r="AR207" s="230" t="s">
        <v>136</v>
      </c>
      <c r="AT207" s="230" t="s">
        <v>131</v>
      </c>
      <c r="AU207" s="230" t="s">
        <v>82</v>
      </c>
      <c r="AY207" s="18" t="s">
        <v>128</v>
      </c>
      <c r="BE207" s="231">
        <f>IF(N207="základní",J207,0)</f>
        <v>0</v>
      </c>
      <c r="BF207" s="231">
        <f>IF(N207="snížená",J207,0)</f>
        <v>0</v>
      </c>
      <c r="BG207" s="231">
        <f>IF(N207="zákl. přenesená",J207,0)</f>
        <v>0</v>
      </c>
      <c r="BH207" s="231">
        <f>IF(N207="sníž. přenesená",J207,0)</f>
        <v>0</v>
      </c>
      <c r="BI207" s="231">
        <f>IF(N207="nulová",J207,0)</f>
        <v>0</v>
      </c>
      <c r="BJ207" s="18" t="s">
        <v>80</v>
      </c>
      <c r="BK207" s="231">
        <f>ROUND(I207*H207,2)</f>
        <v>0</v>
      </c>
      <c r="BL207" s="18" t="s">
        <v>136</v>
      </c>
      <c r="BM207" s="230" t="s">
        <v>770</v>
      </c>
    </row>
    <row r="208" spans="1:47" s="2" customFormat="1" ht="12">
      <c r="A208" s="39"/>
      <c r="B208" s="40"/>
      <c r="C208" s="41"/>
      <c r="D208" s="232" t="s">
        <v>138</v>
      </c>
      <c r="E208" s="41"/>
      <c r="F208" s="233" t="s">
        <v>771</v>
      </c>
      <c r="G208" s="41"/>
      <c r="H208" s="41"/>
      <c r="I208" s="137"/>
      <c r="J208" s="41"/>
      <c r="K208" s="41"/>
      <c r="L208" s="45"/>
      <c r="M208" s="234"/>
      <c r="N208" s="235"/>
      <c r="O208" s="85"/>
      <c r="P208" s="85"/>
      <c r="Q208" s="85"/>
      <c r="R208" s="85"/>
      <c r="S208" s="85"/>
      <c r="T208" s="86"/>
      <c r="U208" s="39"/>
      <c r="V208" s="39"/>
      <c r="W208" s="39"/>
      <c r="X208" s="39"/>
      <c r="Y208" s="39"/>
      <c r="Z208" s="39"/>
      <c r="AA208" s="39"/>
      <c r="AB208" s="39"/>
      <c r="AC208" s="39"/>
      <c r="AD208" s="39"/>
      <c r="AE208" s="39"/>
      <c r="AT208" s="18" t="s">
        <v>138</v>
      </c>
      <c r="AU208" s="18" t="s">
        <v>82</v>
      </c>
    </row>
    <row r="209" spans="1:65" s="2" customFormat="1" ht="16.5" customHeight="1">
      <c r="A209" s="39"/>
      <c r="B209" s="40"/>
      <c r="C209" s="247" t="s">
        <v>392</v>
      </c>
      <c r="D209" s="247" t="s">
        <v>175</v>
      </c>
      <c r="E209" s="248" t="s">
        <v>772</v>
      </c>
      <c r="F209" s="249" t="s">
        <v>773</v>
      </c>
      <c r="G209" s="250" t="s">
        <v>351</v>
      </c>
      <c r="H209" s="251">
        <v>2</v>
      </c>
      <c r="I209" s="252"/>
      <c r="J209" s="253">
        <f>ROUND(I209*H209,2)</f>
        <v>0</v>
      </c>
      <c r="K209" s="249" t="s">
        <v>19</v>
      </c>
      <c r="L209" s="254"/>
      <c r="M209" s="255" t="s">
        <v>19</v>
      </c>
      <c r="N209" s="256" t="s">
        <v>43</v>
      </c>
      <c r="O209" s="85"/>
      <c r="P209" s="228">
        <f>O209*H209</f>
        <v>0</v>
      </c>
      <c r="Q209" s="228">
        <v>0.57</v>
      </c>
      <c r="R209" s="228">
        <f>Q209*H209</f>
        <v>1.14</v>
      </c>
      <c r="S209" s="228">
        <v>0</v>
      </c>
      <c r="T209" s="229">
        <f>S209*H209</f>
        <v>0</v>
      </c>
      <c r="U209" s="39"/>
      <c r="V209" s="39"/>
      <c r="W209" s="39"/>
      <c r="X209" s="39"/>
      <c r="Y209" s="39"/>
      <c r="Z209" s="39"/>
      <c r="AA209" s="39"/>
      <c r="AB209" s="39"/>
      <c r="AC209" s="39"/>
      <c r="AD209" s="39"/>
      <c r="AE209" s="39"/>
      <c r="AR209" s="230" t="s">
        <v>179</v>
      </c>
      <c r="AT209" s="230" t="s">
        <v>175</v>
      </c>
      <c r="AU209" s="230" t="s">
        <v>82</v>
      </c>
      <c r="AY209" s="18" t="s">
        <v>128</v>
      </c>
      <c r="BE209" s="231">
        <f>IF(N209="základní",J209,0)</f>
        <v>0</v>
      </c>
      <c r="BF209" s="231">
        <f>IF(N209="snížená",J209,0)</f>
        <v>0</v>
      </c>
      <c r="BG209" s="231">
        <f>IF(N209="zákl. přenesená",J209,0)</f>
        <v>0</v>
      </c>
      <c r="BH209" s="231">
        <f>IF(N209="sníž. přenesená",J209,0)</f>
        <v>0</v>
      </c>
      <c r="BI209" s="231">
        <f>IF(N209="nulová",J209,0)</f>
        <v>0</v>
      </c>
      <c r="BJ209" s="18" t="s">
        <v>80</v>
      </c>
      <c r="BK209" s="231">
        <f>ROUND(I209*H209,2)</f>
        <v>0</v>
      </c>
      <c r="BL209" s="18" t="s">
        <v>136</v>
      </c>
      <c r="BM209" s="230" t="s">
        <v>774</v>
      </c>
    </row>
    <row r="210" spans="1:51" s="13" customFormat="1" ht="12">
      <c r="A210" s="13"/>
      <c r="B210" s="236"/>
      <c r="C210" s="237"/>
      <c r="D210" s="232" t="s">
        <v>152</v>
      </c>
      <c r="E210" s="238" t="s">
        <v>19</v>
      </c>
      <c r="F210" s="239" t="s">
        <v>775</v>
      </c>
      <c r="G210" s="237"/>
      <c r="H210" s="240">
        <v>2</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152</v>
      </c>
      <c r="AU210" s="246" t="s">
        <v>82</v>
      </c>
      <c r="AV210" s="13" t="s">
        <v>82</v>
      </c>
      <c r="AW210" s="13" t="s">
        <v>33</v>
      </c>
      <c r="AX210" s="13" t="s">
        <v>80</v>
      </c>
      <c r="AY210" s="246" t="s">
        <v>128</v>
      </c>
    </row>
    <row r="211" spans="1:65" s="2" customFormat="1" ht="16.5" customHeight="1">
      <c r="A211" s="39"/>
      <c r="B211" s="40"/>
      <c r="C211" s="247" t="s">
        <v>477</v>
      </c>
      <c r="D211" s="247" t="s">
        <v>175</v>
      </c>
      <c r="E211" s="248" t="s">
        <v>765</v>
      </c>
      <c r="F211" s="249" t="s">
        <v>766</v>
      </c>
      <c r="G211" s="250" t="s">
        <v>351</v>
      </c>
      <c r="H211" s="251">
        <v>2</v>
      </c>
      <c r="I211" s="252"/>
      <c r="J211" s="253">
        <f>ROUND(I211*H211,2)</f>
        <v>0</v>
      </c>
      <c r="K211" s="249" t="s">
        <v>362</v>
      </c>
      <c r="L211" s="254"/>
      <c r="M211" s="255" t="s">
        <v>19</v>
      </c>
      <c r="N211" s="256" t="s">
        <v>43</v>
      </c>
      <c r="O211" s="85"/>
      <c r="P211" s="228">
        <f>O211*H211</f>
        <v>0</v>
      </c>
      <c r="Q211" s="228">
        <v>0.002</v>
      </c>
      <c r="R211" s="228">
        <f>Q211*H211</f>
        <v>0.004</v>
      </c>
      <c r="S211" s="228">
        <v>0</v>
      </c>
      <c r="T211" s="229">
        <f>S211*H211</f>
        <v>0</v>
      </c>
      <c r="U211" s="39"/>
      <c r="V211" s="39"/>
      <c r="W211" s="39"/>
      <c r="X211" s="39"/>
      <c r="Y211" s="39"/>
      <c r="Z211" s="39"/>
      <c r="AA211" s="39"/>
      <c r="AB211" s="39"/>
      <c r="AC211" s="39"/>
      <c r="AD211" s="39"/>
      <c r="AE211" s="39"/>
      <c r="AR211" s="230" t="s">
        <v>179</v>
      </c>
      <c r="AT211" s="230" t="s">
        <v>175</v>
      </c>
      <c r="AU211" s="230" t="s">
        <v>82</v>
      </c>
      <c r="AY211" s="18" t="s">
        <v>128</v>
      </c>
      <c r="BE211" s="231">
        <f>IF(N211="základní",J211,0)</f>
        <v>0</v>
      </c>
      <c r="BF211" s="231">
        <f>IF(N211="snížená",J211,0)</f>
        <v>0</v>
      </c>
      <c r="BG211" s="231">
        <f>IF(N211="zákl. přenesená",J211,0)</f>
        <v>0</v>
      </c>
      <c r="BH211" s="231">
        <f>IF(N211="sníž. přenesená",J211,0)</f>
        <v>0</v>
      </c>
      <c r="BI211" s="231">
        <f>IF(N211="nulová",J211,0)</f>
        <v>0</v>
      </c>
      <c r="BJ211" s="18" t="s">
        <v>80</v>
      </c>
      <c r="BK211" s="231">
        <f>ROUND(I211*H211,2)</f>
        <v>0</v>
      </c>
      <c r="BL211" s="18" t="s">
        <v>136</v>
      </c>
      <c r="BM211" s="230" t="s">
        <v>776</v>
      </c>
    </row>
    <row r="212" spans="1:65" s="2" customFormat="1" ht="16.5" customHeight="1">
      <c r="A212" s="39"/>
      <c r="B212" s="40"/>
      <c r="C212" s="219" t="s">
        <v>277</v>
      </c>
      <c r="D212" s="219" t="s">
        <v>131</v>
      </c>
      <c r="E212" s="220" t="s">
        <v>777</v>
      </c>
      <c r="F212" s="221" t="s">
        <v>778</v>
      </c>
      <c r="G212" s="222" t="s">
        <v>351</v>
      </c>
      <c r="H212" s="223">
        <v>2</v>
      </c>
      <c r="I212" s="224"/>
      <c r="J212" s="225">
        <f>ROUND(I212*H212,2)</f>
        <v>0</v>
      </c>
      <c r="K212" s="221" t="s">
        <v>582</v>
      </c>
      <c r="L212" s="45"/>
      <c r="M212" s="226" t="s">
        <v>19</v>
      </c>
      <c r="N212" s="227" t="s">
        <v>43</v>
      </c>
      <c r="O212" s="85"/>
      <c r="P212" s="228">
        <f>O212*H212</f>
        <v>0</v>
      </c>
      <c r="Q212" s="228">
        <v>0.02753</v>
      </c>
      <c r="R212" s="228">
        <f>Q212*H212</f>
        <v>0.05506</v>
      </c>
      <c r="S212" s="228">
        <v>0</v>
      </c>
      <c r="T212" s="229">
        <f>S212*H212</f>
        <v>0</v>
      </c>
      <c r="U212" s="39"/>
      <c r="V212" s="39"/>
      <c r="W212" s="39"/>
      <c r="X212" s="39"/>
      <c r="Y212" s="39"/>
      <c r="Z212" s="39"/>
      <c r="AA212" s="39"/>
      <c r="AB212" s="39"/>
      <c r="AC212" s="39"/>
      <c r="AD212" s="39"/>
      <c r="AE212" s="39"/>
      <c r="AR212" s="230" t="s">
        <v>136</v>
      </c>
      <c r="AT212" s="230" t="s">
        <v>131</v>
      </c>
      <c r="AU212" s="230" t="s">
        <v>82</v>
      </c>
      <c r="AY212" s="18" t="s">
        <v>128</v>
      </c>
      <c r="BE212" s="231">
        <f>IF(N212="základní",J212,0)</f>
        <v>0</v>
      </c>
      <c r="BF212" s="231">
        <f>IF(N212="snížená",J212,0)</f>
        <v>0</v>
      </c>
      <c r="BG212" s="231">
        <f>IF(N212="zákl. přenesená",J212,0)</f>
        <v>0</v>
      </c>
      <c r="BH212" s="231">
        <f>IF(N212="sníž. přenesená",J212,0)</f>
        <v>0</v>
      </c>
      <c r="BI212" s="231">
        <f>IF(N212="nulová",J212,0)</f>
        <v>0</v>
      </c>
      <c r="BJ212" s="18" t="s">
        <v>80</v>
      </c>
      <c r="BK212" s="231">
        <f>ROUND(I212*H212,2)</f>
        <v>0</v>
      </c>
      <c r="BL212" s="18" t="s">
        <v>136</v>
      </c>
      <c r="BM212" s="230" t="s">
        <v>779</v>
      </c>
    </row>
    <row r="213" spans="1:47" s="2" customFormat="1" ht="12">
      <c r="A213" s="39"/>
      <c r="B213" s="40"/>
      <c r="C213" s="41"/>
      <c r="D213" s="232" t="s">
        <v>138</v>
      </c>
      <c r="E213" s="41"/>
      <c r="F213" s="233" t="s">
        <v>771</v>
      </c>
      <c r="G213" s="41"/>
      <c r="H213" s="41"/>
      <c r="I213" s="137"/>
      <c r="J213" s="41"/>
      <c r="K213" s="41"/>
      <c r="L213" s="45"/>
      <c r="M213" s="234"/>
      <c r="N213" s="235"/>
      <c r="O213" s="85"/>
      <c r="P213" s="85"/>
      <c r="Q213" s="85"/>
      <c r="R213" s="85"/>
      <c r="S213" s="85"/>
      <c r="T213" s="86"/>
      <c r="U213" s="39"/>
      <c r="V213" s="39"/>
      <c r="W213" s="39"/>
      <c r="X213" s="39"/>
      <c r="Y213" s="39"/>
      <c r="Z213" s="39"/>
      <c r="AA213" s="39"/>
      <c r="AB213" s="39"/>
      <c r="AC213" s="39"/>
      <c r="AD213" s="39"/>
      <c r="AE213" s="39"/>
      <c r="AT213" s="18" t="s">
        <v>138</v>
      </c>
      <c r="AU213" s="18" t="s">
        <v>82</v>
      </c>
    </row>
    <row r="214" spans="1:65" s="2" customFormat="1" ht="16.5" customHeight="1">
      <c r="A214" s="39"/>
      <c r="B214" s="40"/>
      <c r="C214" s="247" t="s">
        <v>475</v>
      </c>
      <c r="D214" s="247" t="s">
        <v>175</v>
      </c>
      <c r="E214" s="248" t="s">
        <v>780</v>
      </c>
      <c r="F214" s="249" t="s">
        <v>781</v>
      </c>
      <c r="G214" s="250" t="s">
        <v>351</v>
      </c>
      <c r="H214" s="251">
        <v>2</v>
      </c>
      <c r="I214" s="252"/>
      <c r="J214" s="253">
        <f>ROUND(I214*H214,2)</f>
        <v>0</v>
      </c>
      <c r="K214" s="249" t="s">
        <v>19</v>
      </c>
      <c r="L214" s="254"/>
      <c r="M214" s="255" t="s">
        <v>19</v>
      </c>
      <c r="N214" s="256" t="s">
        <v>43</v>
      </c>
      <c r="O214" s="85"/>
      <c r="P214" s="228">
        <f>O214*H214</f>
        <v>0</v>
      </c>
      <c r="Q214" s="228">
        <v>7.09</v>
      </c>
      <c r="R214" s="228">
        <f>Q214*H214</f>
        <v>14.18</v>
      </c>
      <c r="S214" s="228">
        <v>0</v>
      </c>
      <c r="T214" s="229">
        <f>S214*H214</f>
        <v>0</v>
      </c>
      <c r="U214" s="39"/>
      <c r="V214" s="39"/>
      <c r="W214" s="39"/>
      <c r="X214" s="39"/>
      <c r="Y214" s="39"/>
      <c r="Z214" s="39"/>
      <c r="AA214" s="39"/>
      <c r="AB214" s="39"/>
      <c r="AC214" s="39"/>
      <c r="AD214" s="39"/>
      <c r="AE214" s="39"/>
      <c r="AR214" s="230" t="s">
        <v>179</v>
      </c>
      <c r="AT214" s="230" t="s">
        <v>175</v>
      </c>
      <c r="AU214" s="230" t="s">
        <v>82</v>
      </c>
      <c r="AY214" s="18" t="s">
        <v>128</v>
      </c>
      <c r="BE214" s="231">
        <f>IF(N214="základní",J214,0)</f>
        <v>0</v>
      </c>
      <c r="BF214" s="231">
        <f>IF(N214="snížená",J214,0)</f>
        <v>0</v>
      </c>
      <c r="BG214" s="231">
        <f>IF(N214="zákl. přenesená",J214,0)</f>
        <v>0</v>
      </c>
      <c r="BH214" s="231">
        <f>IF(N214="sníž. přenesená",J214,0)</f>
        <v>0</v>
      </c>
      <c r="BI214" s="231">
        <f>IF(N214="nulová",J214,0)</f>
        <v>0</v>
      </c>
      <c r="BJ214" s="18" t="s">
        <v>80</v>
      </c>
      <c r="BK214" s="231">
        <f>ROUND(I214*H214,2)</f>
        <v>0</v>
      </c>
      <c r="BL214" s="18" t="s">
        <v>136</v>
      </c>
      <c r="BM214" s="230" t="s">
        <v>782</v>
      </c>
    </row>
    <row r="215" spans="1:51" s="13" customFormat="1" ht="12">
      <c r="A215" s="13"/>
      <c r="B215" s="236"/>
      <c r="C215" s="237"/>
      <c r="D215" s="232" t="s">
        <v>152</v>
      </c>
      <c r="E215" s="238" t="s">
        <v>19</v>
      </c>
      <c r="F215" s="239" t="s">
        <v>775</v>
      </c>
      <c r="G215" s="237"/>
      <c r="H215" s="240">
        <v>2</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152</v>
      </c>
      <c r="AU215" s="246" t="s">
        <v>82</v>
      </c>
      <c r="AV215" s="13" t="s">
        <v>82</v>
      </c>
      <c r="AW215" s="13" t="s">
        <v>33</v>
      </c>
      <c r="AX215" s="13" t="s">
        <v>80</v>
      </c>
      <c r="AY215" s="246" t="s">
        <v>128</v>
      </c>
    </row>
    <row r="216" spans="1:65" s="2" customFormat="1" ht="16.5" customHeight="1">
      <c r="A216" s="39"/>
      <c r="B216" s="40"/>
      <c r="C216" s="219" t="s">
        <v>354</v>
      </c>
      <c r="D216" s="219" t="s">
        <v>131</v>
      </c>
      <c r="E216" s="220" t="s">
        <v>783</v>
      </c>
      <c r="F216" s="221" t="s">
        <v>784</v>
      </c>
      <c r="G216" s="222" t="s">
        <v>351</v>
      </c>
      <c r="H216" s="223">
        <v>2</v>
      </c>
      <c r="I216" s="224"/>
      <c r="J216" s="225">
        <f>ROUND(I216*H216,2)</f>
        <v>0</v>
      </c>
      <c r="K216" s="221" t="s">
        <v>582</v>
      </c>
      <c r="L216" s="45"/>
      <c r="M216" s="226" t="s">
        <v>19</v>
      </c>
      <c r="N216" s="227" t="s">
        <v>43</v>
      </c>
      <c r="O216" s="85"/>
      <c r="P216" s="228">
        <f>O216*H216</f>
        <v>0</v>
      </c>
      <c r="Q216" s="228">
        <v>0.03826</v>
      </c>
      <c r="R216" s="228">
        <f>Q216*H216</f>
        <v>0.07652</v>
      </c>
      <c r="S216" s="228">
        <v>0</v>
      </c>
      <c r="T216" s="229">
        <f>S216*H216</f>
        <v>0</v>
      </c>
      <c r="U216" s="39"/>
      <c r="V216" s="39"/>
      <c r="W216" s="39"/>
      <c r="X216" s="39"/>
      <c r="Y216" s="39"/>
      <c r="Z216" s="39"/>
      <c r="AA216" s="39"/>
      <c r="AB216" s="39"/>
      <c r="AC216" s="39"/>
      <c r="AD216" s="39"/>
      <c r="AE216" s="39"/>
      <c r="AR216" s="230" t="s">
        <v>136</v>
      </c>
      <c r="AT216" s="230" t="s">
        <v>131</v>
      </c>
      <c r="AU216" s="230" t="s">
        <v>82</v>
      </c>
      <c r="AY216" s="18" t="s">
        <v>128</v>
      </c>
      <c r="BE216" s="231">
        <f>IF(N216="základní",J216,0)</f>
        <v>0</v>
      </c>
      <c r="BF216" s="231">
        <f>IF(N216="snížená",J216,0)</f>
        <v>0</v>
      </c>
      <c r="BG216" s="231">
        <f>IF(N216="zákl. přenesená",J216,0)</f>
        <v>0</v>
      </c>
      <c r="BH216" s="231">
        <f>IF(N216="sníž. přenesená",J216,0)</f>
        <v>0</v>
      </c>
      <c r="BI216" s="231">
        <f>IF(N216="nulová",J216,0)</f>
        <v>0</v>
      </c>
      <c r="BJ216" s="18" t="s">
        <v>80</v>
      </c>
      <c r="BK216" s="231">
        <f>ROUND(I216*H216,2)</f>
        <v>0</v>
      </c>
      <c r="BL216" s="18" t="s">
        <v>136</v>
      </c>
      <c r="BM216" s="230" t="s">
        <v>785</v>
      </c>
    </row>
    <row r="217" spans="1:47" s="2" customFormat="1" ht="12">
      <c r="A217" s="39"/>
      <c r="B217" s="40"/>
      <c r="C217" s="41"/>
      <c r="D217" s="232" t="s">
        <v>138</v>
      </c>
      <c r="E217" s="41"/>
      <c r="F217" s="233" t="s">
        <v>771</v>
      </c>
      <c r="G217" s="41"/>
      <c r="H217" s="41"/>
      <c r="I217" s="137"/>
      <c r="J217" s="41"/>
      <c r="K217" s="41"/>
      <c r="L217" s="45"/>
      <c r="M217" s="234"/>
      <c r="N217" s="235"/>
      <c r="O217" s="85"/>
      <c r="P217" s="85"/>
      <c r="Q217" s="85"/>
      <c r="R217" s="85"/>
      <c r="S217" s="85"/>
      <c r="T217" s="86"/>
      <c r="U217" s="39"/>
      <c r="V217" s="39"/>
      <c r="W217" s="39"/>
      <c r="X217" s="39"/>
      <c r="Y217" s="39"/>
      <c r="Z217" s="39"/>
      <c r="AA217" s="39"/>
      <c r="AB217" s="39"/>
      <c r="AC217" s="39"/>
      <c r="AD217" s="39"/>
      <c r="AE217" s="39"/>
      <c r="AT217" s="18" t="s">
        <v>138</v>
      </c>
      <c r="AU217" s="18" t="s">
        <v>82</v>
      </c>
    </row>
    <row r="218" spans="1:65" s="2" customFormat="1" ht="16.5" customHeight="1">
      <c r="A218" s="39"/>
      <c r="B218" s="40"/>
      <c r="C218" s="247" t="s">
        <v>272</v>
      </c>
      <c r="D218" s="247" t="s">
        <v>175</v>
      </c>
      <c r="E218" s="248" t="s">
        <v>786</v>
      </c>
      <c r="F218" s="249" t="s">
        <v>787</v>
      </c>
      <c r="G218" s="250" t="s">
        <v>351</v>
      </c>
      <c r="H218" s="251">
        <v>2</v>
      </c>
      <c r="I218" s="252"/>
      <c r="J218" s="253">
        <f>ROUND(I218*H218,2)</f>
        <v>0</v>
      </c>
      <c r="K218" s="249" t="s">
        <v>19</v>
      </c>
      <c r="L218" s="254"/>
      <c r="M218" s="255" t="s">
        <v>19</v>
      </c>
      <c r="N218" s="256" t="s">
        <v>43</v>
      </c>
      <c r="O218" s="85"/>
      <c r="P218" s="228">
        <f>O218*H218</f>
        <v>0</v>
      </c>
      <c r="Q218" s="228">
        <v>3.009</v>
      </c>
      <c r="R218" s="228">
        <f>Q218*H218</f>
        <v>6.018</v>
      </c>
      <c r="S218" s="228">
        <v>0</v>
      </c>
      <c r="T218" s="229">
        <f>S218*H218</f>
        <v>0</v>
      </c>
      <c r="U218" s="39"/>
      <c r="V218" s="39"/>
      <c r="W218" s="39"/>
      <c r="X218" s="39"/>
      <c r="Y218" s="39"/>
      <c r="Z218" s="39"/>
      <c r="AA218" s="39"/>
      <c r="AB218" s="39"/>
      <c r="AC218" s="39"/>
      <c r="AD218" s="39"/>
      <c r="AE218" s="39"/>
      <c r="AR218" s="230" t="s">
        <v>179</v>
      </c>
      <c r="AT218" s="230" t="s">
        <v>175</v>
      </c>
      <c r="AU218" s="230" t="s">
        <v>82</v>
      </c>
      <c r="AY218" s="18" t="s">
        <v>128</v>
      </c>
      <c r="BE218" s="231">
        <f>IF(N218="základní",J218,0)</f>
        <v>0</v>
      </c>
      <c r="BF218" s="231">
        <f>IF(N218="snížená",J218,0)</f>
        <v>0</v>
      </c>
      <c r="BG218" s="231">
        <f>IF(N218="zákl. přenesená",J218,0)</f>
        <v>0</v>
      </c>
      <c r="BH218" s="231">
        <f>IF(N218="sníž. přenesená",J218,0)</f>
        <v>0</v>
      </c>
      <c r="BI218" s="231">
        <f>IF(N218="nulová",J218,0)</f>
        <v>0</v>
      </c>
      <c r="BJ218" s="18" t="s">
        <v>80</v>
      </c>
      <c r="BK218" s="231">
        <f>ROUND(I218*H218,2)</f>
        <v>0</v>
      </c>
      <c r="BL218" s="18" t="s">
        <v>136</v>
      </c>
      <c r="BM218" s="230" t="s">
        <v>788</v>
      </c>
    </row>
    <row r="219" spans="1:51" s="13" customFormat="1" ht="12">
      <c r="A219" s="13"/>
      <c r="B219" s="236"/>
      <c r="C219" s="237"/>
      <c r="D219" s="232" t="s">
        <v>152</v>
      </c>
      <c r="E219" s="238" t="s">
        <v>19</v>
      </c>
      <c r="F219" s="239" t="s">
        <v>775</v>
      </c>
      <c r="G219" s="237"/>
      <c r="H219" s="240">
        <v>2</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152</v>
      </c>
      <c r="AU219" s="246" t="s">
        <v>82</v>
      </c>
      <c r="AV219" s="13" t="s">
        <v>82</v>
      </c>
      <c r="AW219" s="13" t="s">
        <v>33</v>
      </c>
      <c r="AX219" s="13" t="s">
        <v>80</v>
      </c>
      <c r="AY219" s="246" t="s">
        <v>128</v>
      </c>
    </row>
    <row r="220" spans="1:65" s="2" customFormat="1" ht="16.5" customHeight="1">
      <c r="A220" s="39"/>
      <c r="B220" s="40"/>
      <c r="C220" s="219" t="s">
        <v>280</v>
      </c>
      <c r="D220" s="219" t="s">
        <v>131</v>
      </c>
      <c r="E220" s="220" t="s">
        <v>789</v>
      </c>
      <c r="F220" s="221" t="s">
        <v>790</v>
      </c>
      <c r="G220" s="222" t="s">
        <v>351</v>
      </c>
      <c r="H220" s="223">
        <v>3</v>
      </c>
      <c r="I220" s="224"/>
      <c r="J220" s="225">
        <f>ROUND(I220*H220,2)</f>
        <v>0</v>
      </c>
      <c r="K220" s="221" t="s">
        <v>582</v>
      </c>
      <c r="L220" s="45"/>
      <c r="M220" s="226" t="s">
        <v>19</v>
      </c>
      <c r="N220" s="227" t="s">
        <v>43</v>
      </c>
      <c r="O220" s="85"/>
      <c r="P220" s="228">
        <f>O220*H220</f>
        <v>0</v>
      </c>
      <c r="Q220" s="228">
        <v>0.00702</v>
      </c>
      <c r="R220" s="228">
        <f>Q220*H220</f>
        <v>0.021060000000000002</v>
      </c>
      <c r="S220" s="228">
        <v>0</v>
      </c>
      <c r="T220" s="229">
        <f>S220*H220</f>
        <v>0</v>
      </c>
      <c r="U220" s="39"/>
      <c r="V220" s="39"/>
      <c r="W220" s="39"/>
      <c r="X220" s="39"/>
      <c r="Y220" s="39"/>
      <c r="Z220" s="39"/>
      <c r="AA220" s="39"/>
      <c r="AB220" s="39"/>
      <c r="AC220" s="39"/>
      <c r="AD220" s="39"/>
      <c r="AE220" s="39"/>
      <c r="AR220" s="230" t="s">
        <v>136</v>
      </c>
      <c r="AT220" s="230" t="s">
        <v>131</v>
      </c>
      <c r="AU220" s="230" t="s">
        <v>82</v>
      </c>
      <c r="AY220" s="18" t="s">
        <v>128</v>
      </c>
      <c r="BE220" s="231">
        <f>IF(N220="základní",J220,0)</f>
        <v>0</v>
      </c>
      <c r="BF220" s="231">
        <f>IF(N220="snížená",J220,0)</f>
        <v>0</v>
      </c>
      <c r="BG220" s="231">
        <f>IF(N220="zákl. přenesená",J220,0)</f>
        <v>0</v>
      </c>
      <c r="BH220" s="231">
        <f>IF(N220="sníž. přenesená",J220,0)</f>
        <v>0</v>
      </c>
      <c r="BI220" s="231">
        <f>IF(N220="nulová",J220,0)</f>
        <v>0</v>
      </c>
      <c r="BJ220" s="18" t="s">
        <v>80</v>
      </c>
      <c r="BK220" s="231">
        <f>ROUND(I220*H220,2)</f>
        <v>0</v>
      </c>
      <c r="BL220" s="18" t="s">
        <v>136</v>
      </c>
      <c r="BM220" s="230" t="s">
        <v>791</v>
      </c>
    </row>
    <row r="221" spans="1:47" s="2" customFormat="1" ht="12">
      <c r="A221" s="39"/>
      <c r="B221" s="40"/>
      <c r="C221" s="41"/>
      <c r="D221" s="232" t="s">
        <v>138</v>
      </c>
      <c r="E221" s="41"/>
      <c r="F221" s="233" t="s">
        <v>792</v>
      </c>
      <c r="G221" s="41"/>
      <c r="H221" s="41"/>
      <c r="I221" s="137"/>
      <c r="J221" s="41"/>
      <c r="K221" s="41"/>
      <c r="L221" s="45"/>
      <c r="M221" s="234"/>
      <c r="N221" s="235"/>
      <c r="O221" s="85"/>
      <c r="P221" s="85"/>
      <c r="Q221" s="85"/>
      <c r="R221" s="85"/>
      <c r="S221" s="85"/>
      <c r="T221" s="86"/>
      <c r="U221" s="39"/>
      <c r="V221" s="39"/>
      <c r="W221" s="39"/>
      <c r="X221" s="39"/>
      <c r="Y221" s="39"/>
      <c r="Z221" s="39"/>
      <c r="AA221" s="39"/>
      <c r="AB221" s="39"/>
      <c r="AC221" s="39"/>
      <c r="AD221" s="39"/>
      <c r="AE221" s="39"/>
      <c r="AT221" s="18" t="s">
        <v>138</v>
      </c>
      <c r="AU221" s="18" t="s">
        <v>82</v>
      </c>
    </row>
    <row r="222" spans="1:65" s="2" customFormat="1" ht="21.75" customHeight="1">
      <c r="A222" s="39"/>
      <c r="B222" s="40"/>
      <c r="C222" s="247" t="s">
        <v>285</v>
      </c>
      <c r="D222" s="247" t="s">
        <v>175</v>
      </c>
      <c r="E222" s="248" t="s">
        <v>793</v>
      </c>
      <c r="F222" s="249" t="s">
        <v>794</v>
      </c>
      <c r="G222" s="250" t="s">
        <v>351</v>
      </c>
      <c r="H222" s="251">
        <v>3</v>
      </c>
      <c r="I222" s="252"/>
      <c r="J222" s="253">
        <f>ROUND(I222*H222,2)</f>
        <v>0</v>
      </c>
      <c r="K222" s="249" t="s">
        <v>19</v>
      </c>
      <c r="L222" s="254"/>
      <c r="M222" s="255" t="s">
        <v>19</v>
      </c>
      <c r="N222" s="256" t="s">
        <v>43</v>
      </c>
      <c r="O222" s="85"/>
      <c r="P222" s="228">
        <f>O222*H222</f>
        <v>0</v>
      </c>
      <c r="Q222" s="228">
        <v>0.114</v>
      </c>
      <c r="R222" s="228">
        <f>Q222*H222</f>
        <v>0.342</v>
      </c>
      <c r="S222" s="228">
        <v>0</v>
      </c>
      <c r="T222" s="229">
        <f>S222*H222</f>
        <v>0</v>
      </c>
      <c r="U222" s="39"/>
      <c r="V222" s="39"/>
      <c r="W222" s="39"/>
      <c r="X222" s="39"/>
      <c r="Y222" s="39"/>
      <c r="Z222" s="39"/>
      <c r="AA222" s="39"/>
      <c r="AB222" s="39"/>
      <c r="AC222" s="39"/>
      <c r="AD222" s="39"/>
      <c r="AE222" s="39"/>
      <c r="AR222" s="230" t="s">
        <v>179</v>
      </c>
      <c r="AT222" s="230" t="s">
        <v>175</v>
      </c>
      <c r="AU222" s="230" t="s">
        <v>82</v>
      </c>
      <c r="AY222" s="18" t="s">
        <v>128</v>
      </c>
      <c r="BE222" s="231">
        <f>IF(N222="základní",J222,0)</f>
        <v>0</v>
      </c>
      <c r="BF222" s="231">
        <f>IF(N222="snížená",J222,0)</f>
        <v>0</v>
      </c>
      <c r="BG222" s="231">
        <f>IF(N222="zákl. přenesená",J222,0)</f>
        <v>0</v>
      </c>
      <c r="BH222" s="231">
        <f>IF(N222="sníž. přenesená",J222,0)</f>
        <v>0</v>
      </c>
      <c r="BI222" s="231">
        <f>IF(N222="nulová",J222,0)</f>
        <v>0</v>
      </c>
      <c r="BJ222" s="18" t="s">
        <v>80</v>
      </c>
      <c r="BK222" s="231">
        <f>ROUND(I222*H222,2)</f>
        <v>0</v>
      </c>
      <c r="BL222" s="18" t="s">
        <v>136</v>
      </c>
      <c r="BM222" s="230" t="s">
        <v>795</v>
      </c>
    </row>
    <row r="223" spans="1:65" s="2" customFormat="1" ht="16.5" customHeight="1">
      <c r="A223" s="39"/>
      <c r="B223" s="40"/>
      <c r="C223" s="219" t="s">
        <v>348</v>
      </c>
      <c r="D223" s="219" t="s">
        <v>131</v>
      </c>
      <c r="E223" s="220" t="s">
        <v>796</v>
      </c>
      <c r="F223" s="221" t="s">
        <v>797</v>
      </c>
      <c r="G223" s="222" t="s">
        <v>143</v>
      </c>
      <c r="H223" s="223">
        <v>832.24</v>
      </c>
      <c r="I223" s="224"/>
      <c r="J223" s="225">
        <f>ROUND(I223*H223,2)</f>
        <v>0</v>
      </c>
      <c r="K223" s="221" t="s">
        <v>19</v>
      </c>
      <c r="L223" s="45"/>
      <c r="M223" s="226" t="s">
        <v>19</v>
      </c>
      <c r="N223" s="227" t="s">
        <v>43</v>
      </c>
      <c r="O223" s="85"/>
      <c r="P223" s="228">
        <f>O223*H223</f>
        <v>0</v>
      </c>
      <c r="Q223" s="228">
        <v>0.00019</v>
      </c>
      <c r="R223" s="228">
        <f>Q223*H223</f>
        <v>0.1581256</v>
      </c>
      <c r="S223" s="228">
        <v>0</v>
      </c>
      <c r="T223" s="229">
        <f>S223*H223</f>
        <v>0</v>
      </c>
      <c r="U223" s="39"/>
      <c r="V223" s="39"/>
      <c r="W223" s="39"/>
      <c r="X223" s="39"/>
      <c r="Y223" s="39"/>
      <c r="Z223" s="39"/>
      <c r="AA223" s="39"/>
      <c r="AB223" s="39"/>
      <c r="AC223" s="39"/>
      <c r="AD223" s="39"/>
      <c r="AE223" s="39"/>
      <c r="AR223" s="230" t="s">
        <v>136</v>
      </c>
      <c r="AT223" s="230" t="s">
        <v>131</v>
      </c>
      <c r="AU223" s="230" t="s">
        <v>82</v>
      </c>
      <c r="AY223" s="18" t="s">
        <v>128</v>
      </c>
      <c r="BE223" s="231">
        <f>IF(N223="základní",J223,0)</f>
        <v>0</v>
      </c>
      <c r="BF223" s="231">
        <f>IF(N223="snížená",J223,0)</f>
        <v>0</v>
      </c>
      <c r="BG223" s="231">
        <f>IF(N223="zákl. přenesená",J223,0)</f>
        <v>0</v>
      </c>
      <c r="BH223" s="231">
        <f>IF(N223="sníž. přenesená",J223,0)</f>
        <v>0</v>
      </c>
      <c r="BI223" s="231">
        <f>IF(N223="nulová",J223,0)</f>
        <v>0</v>
      </c>
      <c r="BJ223" s="18" t="s">
        <v>80</v>
      </c>
      <c r="BK223" s="231">
        <f>ROUND(I223*H223,2)</f>
        <v>0</v>
      </c>
      <c r="BL223" s="18" t="s">
        <v>136</v>
      </c>
      <c r="BM223" s="230" t="s">
        <v>798</v>
      </c>
    </row>
    <row r="224" spans="1:51" s="13" customFormat="1" ht="12">
      <c r="A224" s="13"/>
      <c r="B224" s="236"/>
      <c r="C224" s="237"/>
      <c r="D224" s="232" t="s">
        <v>152</v>
      </c>
      <c r="E224" s="238" t="s">
        <v>19</v>
      </c>
      <c r="F224" s="239" t="s">
        <v>799</v>
      </c>
      <c r="G224" s="237"/>
      <c r="H224" s="240">
        <v>832.24</v>
      </c>
      <c r="I224" s="241"/>
      <c r="J224" s="237"/>
      <c r="K224" s="237"/>
      <c r="L224" s="242"/>
      <c r="M224" s="243"/>
      <c r="N224" s="244"/>
      <c r="O224" s="244"/>
      <c r="P224" s="244"/>
      <c r="Q224" s="244"/>
      <c r="R224" s="244"/>
      <c r="S224" s="244"/>
      <c r="T224" s="245"/>
      <c r="U224" s="13"/>
      <c r="V224" s="13"/>
      <c r="W224" s="13"/>
      <c r="X224" s="13"/>
      <c r="Y224" s="13"/>
      <c r="Z224" s="13"/>
      <c r="AA224" s="13"/>
      <c r="AB224" s="13"/>
      <c r="AC224" s="13"/>
      <c r="AD224" s="13"/>
      <c r="AE224" s="13"/>
      <c r="AT224" s="246" t="s">
        <v>152</v>
      </c>
      <c r="AU224" s="246" t="s">
        <v>82</v>
      </c>
      <c r="AV224" s="13" t="s">
        <v>82</v>
      </c>
      <c r="AW224" s="13" t="s">
        <v>33</v>
      </c>
      <c r="AX224" s="13" t="s">
        <v>80</v>
      </c>
      <c r="AY224" s="246" t="s">
        <v>128</v>
      </c>
    </row>
    <row r="225" spans="1:65" s="2" customFormat="1" ht="16.5" customHeight="1">
      <c r="A225" s="39"/>
      <c r="B225" s="40"/>
      <c r="C225" s="219" t="s">
        <v>290</v>
      </c>
      <c r="D225" s="219" t="s">
        <v>131</v>
      </c>
      <c r="E225" s="220" t="s">
        <v>800</v>
      </c>
      <c r="F225" s="221" t="s">
        <v>801</v>
      </c>
      <c r="G225" s="222" t="s">
        <v>143</v>
      </c>
      <c r="H225" s="223">
        <v>828.2</v>
      </c>
      <c r="I225" s="224"/>
      <c r="J225" s="225">
        <f>ROUND(I225*H225,2)</f>
        <v>0</v>
      </c>
      <c r="K225" s="221" t="s">
        <v>582</v>
      </c>
      <c r="L225" s="45"/>
      <c r="M225" s="226" t="s">
        <v>19</v>
      </c>
      <c r="N225" s="227" t="s">
        <v>43</v>
      </c>
      <c r="O225" s="85"/>
      <c r="P225" s="228">
        <f>O225*H225</f>
        <v>0</v>
      </c>
      <c r="Q225" s="228">
        <v>9.45E-05</v>
      </c>
      <c r="R225" s="228">
        <f>Q225*H225</f>
        <v>0.07826490000000001</v>
      </c>
      <c r="S225" s="228">
        <v>0</v>
      </c>
      <c r="T225" s="229">
        <f>S225*H225</f>
        <v>0</v>
      </c>
      <c r="U225" s="39"/>
      <c r="V225" s="39"/>
      <c r="W225" s="39"/>
      <c r="X225" s="39"/>
      <c r="Y225" s="39"/>
      <c r="Z225" s="39"/>
      <c r="AA225" s="39"/>
      <c r="AB225" s="39"/>
      <c r="AC225" s="39"/>
      <c r="AD225" s="39"/>
      <c r="AE225" s="39"/>
      <c r="AR225" s="230" t="s">
        <v>136</v>
      </c>
      <c r="AT225" s="230" t="s">
        <v>131</v>
      </c>
      <c r="AU225" s="230" t="s">
        <v>82</v>
      </c>
      <c r="AY225" s="18" t="s">
        <v>128</v>
      </c>
      <c r="BE225" s="231">
        <f>IF(N225="základní",J225,0)</f>
        <v>0</v>
      </c>
      <c r="BF225" s="231">
        <f>IF(N225="snížená",J225,0)</f>
        <v>0</v>
      </c>
      <c r="BG225" s="231">
        <f>IF(N225="zákl. přenesená",J225,0)</f>
        <v>0</v>
      </c>
      <c r="BH225" s="231">
        <f>IF(N225="sníž. přenesená",J225,0)</f>
        <v>0</v>
      </c>
      <c r="BI225" s="231">
        <f>IF(N225="nulová",J225,0)</f>
        <v>0</v>
      </c>
      <c r="BJ225" s="18" t="s">
        <v>80</v>
      </c>
      <c r="BK225" s="231">
        <f>ROUND(I225*H225,2)</f>
        <v>0</v>
      </c>
      <c r="BL225" s="18" t="s">
        <v>136</v>
      </c>
      <c r="BM225" s="230" t="s">
        <v>802</v>
      </c>
    </row>
    <row r="226" spans="1:51" s="13" customFormat="1" ht="12">
      <c r="A226" s="13"/>
      <c r="B226" s="236"/>
      <c r="C226" s="237"/>
      <c r="D226" s="232" t="s">
        <v>152</v>
      </c>
      <c r="E226" s="238" t="s">
        <v>19</v>
      </c>
      <c r="F226" s="239" t="s">
        <v>803</v>
      </c>
      <c r="G226" s="237"/>
      <c r="H226" s="240">
        <v>828.2</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152</v>
      </c>
      <c r="AU226" s="246" t="s">
        <v>82</v>
      </c>
      <c r="AV226" s="13" t="s">
        <v>82</v>
      </c>
      <c r="AW226" s="13" t="s">
        <v>33</v>
      </c>
      <c r="AX226" s="13" t="s">
        <v>80</v>
      </c>
      <c r="AY226" s="246" t="s">
        <v>128</v>
      </c>
    </row>
    <row r="227" spans="1:65" s="2" customFormat="1" ht="16.5" customHeight="1">
      <c r="A227" s="39"/>
      <c r="B227" s="40"/>
      <c r="C227" s="219" t="s">
        <v>258</v>
      </c>
      <c r="D227" s="219" t="s">
        <v>131</v>
      </c>
      <c r="E227" s="220" t="s">
        <v>804</v>
      </c>
      <c r="F227" s="221" t="s">
        <v>805</v>
      </c>
      <c r="G227" s="222" t="s">
        <v>806</v>
      </c>
      <c r="H227" s="223">
        <v>2</v>
      </c>
      <c r="I227" s="224"/>
      <c r="J227" s="225">
        <f>ROUND(I227*H227,2)</f>
        <v>0</v>
      </c>
      <c r="K227" s="221" t="s">
        <v>19</v>
      </c>
      <c r="L227" s="45"/>
      <c r="M227" s="226" t="s">
        <v>19</v>
      </c>
      <c r="N227" s="227" t="s">
        <v>43</v>
      </c>
      <c r="O227" s="85"/>
      <c r="P227" s="228">
        <f>O227*H227</f>
        <v>0</v>
      </c>
      <c r="Q227" s="228">
        <v>0</v>
      </c>
      <c r="R227" s="228">
        <f>Q227*H227</f>
        <v>0</v>
      </c>
      <c r="S227" s="228">
        <v>0</v>
      </c>
      <c r="T227" s="229">
        <f>S227*H227</f>
        <v>0</v>
      </c>
      <c r="U227" s="39"/>
      <c r="V227" s="39"/>
      <c r="W227" s="39"/>
      <c r="X227" s="39"/>
      <c r="Y227" s="39"/>
      <c r="Z227" s="39"/>
      <c r="AA227" s="39"/>
      <c r="AB227" s="39"/>
      <c r="AC227" s="39"/>
      <c r="AD227" s="39"/>
      <c r="AE227" s="39"/>
      <c r="AR227" s="230" t="s">
        <v>136</v>
      </c>
      <c r="AT227" s="230" t="s">
        <v>131</v>
      </c>
      <c r="AU227" s="230" t="s">
        <v>82</v>
      </c>
      <c r="AY227" s="18" t="s">
        <v>128</v>
      </c>
      <c r="BE227" s="231">
        <f>IF(N227="základní",J227,0)</f>
        <v>0</v>
      </c>
      <c r="BF227" s="231">
        <f>IF(N227="snížená",J227,0)</f>
        <v>0</v>
      </c>
      <c r="BG227" s="231">
        <f>IF(N227="zákl. přenesená",J227,0)</f>
        <v>0</v>
      </c>
      <c r="BH227" s="231">
        <f>IF(N227="sníž. přenesená",J227,0)</f>
        <v>0</v>
      </c>
      <c r="BI227" s="231">
        <f>IF(N227="nulová",J227,0)</f>
        <v>0</v>
      </c>
      <c r="BJ227" s="18" t="s">
        <v>80</v>
      </c>
      <c r="BK227" s="231">
        <f>ROUND(I227*H227,2)</f>
        <v>0</v>
      </c>
      <c r="BL227" s="18" t="s">
        <v>136</v>
      </c>
      <c r="BM227" s="230" t="s">
        <v>807</v>
      </c>
    </row>
    <row r="228" spans="1:51" s="13" customFormat="1" ht="12">
      <c r="A228" s="13"/>
      <c r="B228" s="236"/>
      <c r="C228" s="237"/>
      <c r="D228" s="232" t="s">
        <v>152</v>
      </c>
      <c r="E228" s="238" t="s">
        <v>19</v>
      </c>
      <c r="F228" s="239" t="s">
        <v>808</v>
      </c>
      <c r="G228" s="237"/>
      <c r="H228" s="240">
        <v>2</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152</v>
      </c>
      <c r="AU228" s="246" t="s">
        <v>82</v>
      </c>
      <c r="AV228" s="13" t="s">
        <v>82</v>
      </c>
      <c r="AW228" s="13" t="s">
        <v>33</v>
      </c>
      <c r="AX228" s="13" t="s">
        <v>80</v>
      </c>
      <c r="AY228" s="246" t="s">
        <v>128</v>
      </c>
    </row>
    <row r="229" spans="1:65" s="2" customFormat="1" ht="16.5" customHeight="1">
      <c r="A229" s="39"/>
      <c r="B229" s="40"/>
      <c r="C229" s="247" t="s">
        <v>809</v>
      </c>
      <c r="D229" s="247" t="s">
        <v>175</v>
      </c>
      <c r="E229" s="248" t="s">
        <v>810</v>
      </c>
      <c r="F229" s="249" t="s">
        <v>811</v>
      </c>
      <c r="G229" s="250" t="s">
        <v>351</v>
      </c>
      <c r="H229" s="251">
        <v>2</v>
      </c>
      <c r="I229" s="252"/>
      <c r="J229" s="253">
        <f>ROUND(I229*H229,2)</f>
        <v>0</v>
      </c>
      <c r="K229" s="249" t="s">
        <v>582</v>
      </c>
      <c r="L229" s="254"/>
      <c r="M229" s="255" t="s">
        <v>19</v>
      </c>
      <c r="N229" s="256" t="s">
        <v>43</v>
      </c>
      <c r="O229" s="85"/>
      <c r="P229" s="228">
        <f>O229*H229</f>
        <v>0</v>
      </c>
      <c r="Q229" s="228">
        <v>0.095</v>
      </c>
      <c r="R229" s="228">
        <f>Q229*H229</f>
        <v>0.19</v>
      </c>
      <c r="S229" s="228">
        <v>0</v>
      </c>
      <c r="T229" s="229">
        <f>S229*H229</f>
        <v>0</v>
      </c>
      <c r="U229" s="39"/>
      <c r="V229" s="39"/>
      <c r="W229" s="39"/>
      <c r="X229" s="39"/>
      <c r="Y229" s="39"/>
      <c r="Z229" s="39"/>
      <c r="AA229" s="39"/>
      <c r="AB229" s="39"/>
      <c r="AC229" s="39"/>
      <c r="AD229" s="39"/>
      <c r="AE229" s="39"/>
      <c r="AR229" s="230" t="s">
        <v>179</v>
      </c>
      <c r="AT229" s="230" t="s">
        <v>175</v>
      </c>
      <c r="AU229" s="230" t="s">
        <v>82</v>
      </c>
      <c r="AY229" s="18" t="s">
        <v>128</v>
      </c>
      <c r="BE229" s="231">
        <f>IF(N229="základní",J229,0)</f>
        <v>0</v>
      </c>
      <c r="BF229" s="231">
        <f>IF(N229="snížená",J229,0)</f>
        <v>0</v>
      </c>
      <c r="BG229" s="231">
        <f>IF(N229="zákl. přenesená",J229,0)</f>
        <v>0</v>
      </c>
      <c r="BH229" s="231">
        <f>IF(N229="sníž. přenesená",J229,0)</f>
        <v>0</v>
      </c>
      <c r="BI229" s="231">
        <f>IF(N229="nulová",J229,0)</f>
        <v>0</v>
      </c>
      <c r="BJ229" s="18" t="s">
        <v>80</v>
      </c>
      <c r="BK229" s="231">
        <f>ROUND(I229*H229,2)</f>
        <v>0</v>
      </c>
      <c r="BL229" s="18" t="s">
        <v>136</v>
      </c>
      <c r="BM229" s="230" t="s">
        <v>812</v>
      </c>
    </row>
    <row r="230" spans="1:65" s="2" customFormat="1" ht="16.5" customHeight="1">
      <c r="A230" s="39"/>
      <c r="B230" s="40"/>
      <c r="C230" s="247" t="s">
        <v>813</v>
      </c>
      <c r="D230" s="247" t="s">
        <v>175</v>
      </c>
      <c r="E230" s="248" t="s">
        <v>814</v>
      </c>
      <c r="F230" s="249" t="s">
        <v>815</v>
      </c>
      <c r="G230" s="250" t="s">
        <v>351</v>
      </c>
      <c r="H230" s="251">
        <v>2</v>
      </c>
      <c r="I230" s="252"/>
      <c r="J230" s="253">
        <f>ROUND(I230*H230,2)</f>
        <v>0</v>
      </c>
      <c r="K230" s="249" t="s">
        <v>582</v>
      </c>
      <c r="L230" s="254"/>
      <c r="M230" s="255" t="s">
        <v>19</v>
      </c>
      <c r="N230" s="256" t="s">
        <v>43</v>
      </c>
      <c r="O230" s="85"/>
      <c r="P230" s="228">
        <f>O230*H230</f>
        <v>0</v>
      </c>
      <c r="Q230" s="228">
        <v>0.002</v>
      </c>
      <c r="R230" s="228">
        <f>Q230*H230</f>
        <v>0.004</v>
      </c>
      <c r="S230" s="228">
        <v>0</v>
      </c>
      <c r="T230" s="229">
        <f>S230*H230</f>
        <v>0</v>
      </c>
      <c r="U230" s="39"/>
      <c r="V230" s="39"/>
      <c r="W230" s="39"/>
      <c r="X230" s="39"/>
      <c r="Y230" s="39"/>
      <c r="Z230" s="39"/>
      <c r="AA230" s="39"/>
      <c r="AB230" s="39"/>
      <c r="AC230" s="39"/>
      <c r="AD230" s="39"/>
      <c r="AE230" s="39"/>
      <c r="AR230" s="230" t="s">
        <v>179</v>
      </c>
      <c r="AT230" s="230" t="s">
        <v>175</v>
      </c>
      <c r="AU230" s="230" t="s">
        <v>82</v>
      </c>
      <c r="AY230" s="18" t="s">
        <v>128</v>
      </c>
      <c r="BE230" s="231">
        <f>IF(N230="základní",J230,0)</f>
        <v>0</v>
      </c>
      <c r="BF230" s="231">
        <f>IF(N230="snížená",J230,0)</f>
        <v>0</v>
      </c>
      <c r="BG230" s="231">
        <f>IF(N230="zákl. přenesená",J230,0)</f>
        <v>0</v>
      </c>
      <c r="BH230" s="231">
        <f>IF(N230="sníž. přenesená",J230,0)</f>
        <v>0</v>
      </c>
      <c r="BI230" s="231">
        <f>IF(N230="nulová",J230,0)</f>
        <v>0</v>
      </c>
      <c r="BJ230" s="18" t="s">
        <v>80</v>
      </c>
      <c r="BK230" s="231">
        <f>ROUND(I230*H230,2)</f>
        <v>0</v>
      </c>
      <c r="BL230" s="18" t="s">
        <v>136</v>
      </c>
      <c r="BM230" s="230" t="s">
        <v>816</v>
      </c>
    </row>
    <row r="231" spans="1:63" s="12" customFormat="1" ht="22.8" customHeight="1">
      <c r="A231" s="12"/>
      <c r="B231" s="203"/>
      <c r="C231" s="204"/>
      <c r="D231" s="205" t="s">
        <v>71</v>
      </c>
      <c r="E231" s="217" t="s">
        <v>146</v>
      </c>
      <c r="F231" s="217" t="s">
        <v>213</v>
      </c>
      <c r="G231" s="204"/>
      <c r="H231" s="204"/>
      <c r="I231" s="207"/>
      <c r="J231" s="218">
        <f>BK231</f>
        <v>0</v>
      </c>
      <c r="K231" s="204"/>
      <c r="L231" s="209"/>
      <c r="M231" s="210"/>
      <c r="N231" s="211"/>
      <c r="O231" s="211"/>
      <c r="P231" s="212">
        <f>SUM(P232:P241)</f>
        <v>0</v>
      </c>
      <c r="Q231" s="211"/>
      <c r="R231" s="212">
        <f>SUM(R232:R241)</f>
        <v>0</v>
      </c>
      <c r="S231" s="211"/>
      <c r="T231" s="213">
        <f>SUM(T232:T241)</f>
        <v>0</v>
      </c>
      <c r="U231" s="12"/>
      <c r="V231" s="12"/>
      <c r="W231" s="12"/>
      <c r="X231" s="12"/>
      <c r="Y231" s="12"/>
      <c r="Z231" s="12"/>
      <c r="AA231" s="12"/>
      <c r="AB231" s="12"/>
      <c r="AC231" s="12"/>
      <c r="AD231" s="12"/>
      <c r="AE231" s="12"/>
      <c r="AR231" s="214" t="s">
        <v>80</v>
      </c>
      <c r="AT231" s="215" t="s">
        <v>71</v>
      </c>
      <c r="AU231" s="215" t="s">
        <v>80</v>
      </c>
      <c r="AY231" s="214" t="s">
        <v>128</v>
      </c>
      <c r="BK231" s="216">
        <f>SUM(BK232:BK241)</f>
        <v>0</v>
      </c>
    </row>
    <row r="232" spans="1:65" s="2" customFormat="1" ht="16.5" customHeight="1">
      <c r="A232" s="39"/>
      <c r="B232" s="40"/>
      <c r="C232" s="219" t="s">
        <v>248</v>
      </c>
      <c r="D232" s="219" t="s">
        <v>131</v>
      </c>
      <c r="E232" s="220" t="s">
        <v>817</v>
      </c>
      <c r="F232" s="221" t="s">
        <v>818</v>
      </c>
      <c r="G232" s="222" t="s">
        <v>134</v>
      </c>
      <c r="H232" s="223">
        <v>0.138</v>
      </c>
      <c r="I232" s="224"/>
      <c r="J232" s="225">
        <f>ROUND(I232*H232,2)</f>
        <v>0</v>
      </c>
      <c r="K232" s="221" t="s">
        <v>19</v>
      </c>
      <c r="L232" s="45"/>
      <c r="M232" s="226" t="s">
        <v>19</v>
      </c>
      <c r="N232" s="227" t="s">
        <v>43</v>
      </c>
      <c r="O232" s="85"/>
      <c r="P232" s="228">
        <f>O232*H232</f>
        <v>0</v>
      </c>
      <c r="Q232" s="228">
        <v>0</v>
      </c>
      <c r="R232" s="228">
        <f>Q232*H232</f>
        <v>0</v>
      </c>
      <c r="S232" s="228">
        <v>0</v>
      </c>
      <c r="T232" s="229">
        <f>S232*H232</f>
        <v>0</v>
      </c>
      <c r="U232" s="39"/>
      <c r="V232" s="39"/>
      <c r="W232" s="39"/>
      <c r="X232" s="39"/>
      <c r="Y232" s="39"/>
      <c r="Z232" s="39"/>
      <c r="AA232" s="39"/>
      <c r="AB232" s="39"/>
      <c r="AC232" s="39"/>
      <c r="AD232" s="39"/>
      <c r="AE232" s="39"/>
      <c r="AR232" s="230" t="s">
        <v>136</v>
      </c>
      <c r="AT232" s="230" t="s">
        <v>131</v>
      </c>
      <c r="AU232" s="230" t="s">
        <v>82</v>
      </c>
      <c r="AY232" s="18" t="s">
        <v>128</v>
      </c>
      <c r="BE232" s="231">
        <f>IF(N232="základní",J232,0)</f>
        <v>0</v>
      </c>
      <c r="BF232" s="231">
        <f>IF(N232="snížená",J232,0)</f>
        <v>0</v>
      </c>
      <c r="BG232" s="231">
        <f>IF(N232="zákl. přenesená",J232,0)</f>
        <v>0</v>
      </c>
      <c r="BH232" s="231">
        <f>IF(N232="sníž. přenesená",J232,0)</f>
        <v>0</v>
      </c>
      <c r="BI232" s="231">
        <f>IF(N232="nulová",J232,0)</f>
        <v>0</v>
      </c>
      <c r="BJ232" s="18" t="s">
        <v>80</v>
      </c>
      <c r="BK232" s="231">
        <f>ROUND(I232*H232,2)</f>
        <v>0</v>
      </c>
      <c r="BL232" s="18" t="s">
        <v>136</v>
      </c>
      <c r="BM232" s="230" t="s">
        <v>819</v>
      </c>
    </row>
    <row r="233" spans="1:51" s="13" customFormat="1" ht="12">
      <c r="A233" s="13"/>
      <c r="B233" s="236"/>
      <c r="C233" s="237"/>
      <c r="D233" s="232" t="s">
        <v>152</v>
      </c>
      <c r="E233" s="238" t="s">
        <v>19</v>
      </c>
      <c r="F233" s="239" t="s">
        <v>820</v>
      </c>
      <c r="G233" s="237"/>
      <c r="H233" s="240">
        <v>0.025</v>
      </c>
      <c r="I233" s="241"/>
      <c r="J233" s="237"/>
      <c r="K233" s="237"/>
      <c r="L233" s="242"/>
      <c r="M233" s="243"/>
      <c r="N233" s="244"/>
      <c r="O233" s="244"/>
      <c r="P233" s="244"/>
      <c r="Q233" s="244"/>
      <c r="R233" s="244"/>
      <c r="S233" s="244"/>
      <c r="T233" s="245"/>
      <c r="U233" s="13"/>
      <c r="V233" s="13"/>
      <c r="W233" s="13"/>
      <c r="X233" s="13"/>
      <c r="Y233" s="13"/>
      <c r="Z233" s="13"/>
      <c r="AA233" s="13"/>
      <c r="AB233" s="13"/>
      <c r="AC233" s="13"/>
      <c r="AD233" s="13"/>
      <c r="AE233" s="13"/>
      <c r="AT233" s="246" t="s">
        <v>152</v>
      </c>
      <c r="AU233" s="246" t="s">
        <v>82</v>
      </c>
      <c r="AV233" s="13" t="s">
        <v>82</v>
      </c>
      <c r="AW233" s="13" t="s">
        <v>33</v>
      </c>
      <c r="AX233" s="13" t="s">
        <v>72</v>
      </c>
      <c r="AY233" s="246" t="s">
        <v>128</v>
      </c>
    </row>
    <row r="234" spans="1:51" s="13" customFormat="1" ht="12">
      <c r="A234" s="13"/>
      <c r="B234" s="236"/>
      <c r="C234" s="237"/>
      <c r="D234" s="232" t="s">
        <v>152</v>
      </c>
      <c r="E234" s="238" t="s">
        <v>19</v>
      </c>
      <c r="F234" s="239" t="s">
        <v>821</v>
      </c>
      <c r="G234" s="237"/>
      <c r="H234" s="240">
        <v>0.113</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152</v>
      </c>
      <c r="AU234" s="246" t="s">
        <v>82</v>
      </c>
      <c r="AV234" s="13" t="s">
        <v>82</v>
      </c>
      <c r="AW234" s="13" t="s">
        <v>33</v>
      </c>
      <c r="AX234" s="13" t="s">
        <v>72</v>
      </c>
      <c r="AY234" s="246" t="s">
        <v>128</v>
      </c>
    </row>
    <row r="235" spans="1:51" s="14" customFormat="1" ht="12">
      <c r="A235" s="14"/>
      <c r="B235" s="265"/>
      <c r="C235" s="266"/>
      <c r="D235" s="232" t="s">
        <v>152</v>
      </c>
      <c r="E235" s="267" t="s">
        <v>19</v>
      </c>
      <c r="F235" s="268" t="s">
        <v>617</v>
      </c>
      <c r="G235" s="266"/>
      <c r="H235" s="269">
        <v>0.138</v>
      </c>
      <c r="I235" s="270"/>
      <c r="J235" s="266"/>
      <c r="K235" s="266"/>
      <c r="L235" s="271"/>
      <c r="M235" s="272"/>
      <c r="N235" s="273"/>
      <c r="O235" s="273"/>
      <c r="P235" s="273"/>
      <c r="Q235" s="273"/>
      <c r="R235" s="273"/>
      <c r="S235" s="273"/>
      <c r="T235" s="274"/>
      <c r="U235" s="14"/>
      <c r="V235" s="14"/>
      <c r="W235" s="14"/>
      <c r="X235" s="14"/>
      <c r="Y235" s="14"/>
      <c r="Z235" s="14"/>
      <c r="AA235" s="14"/>
      <c r="AB235" s="14"/>
      <c r="AC235" s="14"/>
      <c r="AD235" s="14"/>
      <c r="AE235" s="14"/>
      <c r="AT235" s="275" t="s">
        <v>152</v>
      </c>
      <c r="AU235" s="275" t="s">
        <v>82</v>
      </c>
      <c r="AV235" s="14" t="s">
        <v>136</v>
      </c>
      <c r="AW235" s="14" t="s">
        <v>33</v>
      </c>
      <c r="AX235" s="14" t="s">
        <v>80</v>
      </c>
      <c r="AY235" s="275" t="s">
        <v>128</v>
      </c>
    </row>
    <row r="236" spans="1:65" s="2" customFormat="1" ht="16.5" customHeight="1">
      <c r="A236" s="39"/>
      <c r="B236" s="40"/>
      <c r="C236" s="247" t="s">
        <v>254</v>
      </c>
      <c r="D236" s="247" t="s">
        <v>175</v>
      </c>
      <c r="E236" s="248" t="s">
        <v>822</v>
      </c>
      <c r="F236" s="249" t="s">
        <v>823</v>
      </c>
      <c r="G236" s="250" t="s">
        <v>806</v>
      </c>
      <c r="H236" s="251">
        <v>40</v>
      </c>
      <c r="I236" s="252"/>
      <c r="J236" s="253">
        <f>ROUND(I236*H236,2)</f>
        <v>0</v>
      </c>
      <c r="K236" s="249" t="s">
        <v>19</v>
      </c>
      <c r="L236" s="254"/>
      <c r="M236" s="255" t="s">
        <v>19</v>
      </c>
      <c r="N236" s="256" t="s">
        <v>43</v>
      </c>
      <c r="O236" s="85"/>
      <c r="P236" s="228">
        <f>O236*H236</f>
        <v>0</v>
      </c>
      <c r="Q236" s="228">
        <v>0</v>
      </c>
      <c r="R236" s="228">
        <f>Q236*H236</f>
        <v>0</v>
      </c>
      <c r="S236" s="228">
        <v>0</v>
      </c>
      <c r="T236" s="229">
        <f>S236*H236</f>
        <v>0</v>
      </c>
      <c r="U236" s="39"/>
      <c r="V236" s="39"/>
      <c r="W236" s="39"/>
      <c r="X236" s="39"/>
      <c r="Y236" s="39"/>
      <c r="Z236" s="39"/>
      <c r="AA236" s="39"/>
      <c r="AB236" s="39"/>
      <c r="AC236" s="39"/>
      <c r="AD236" s="39"/>
      <c r="AE236" s="39"/>
      <c r="AR236" s="230" t="s">
        <v>179</v>
      </c>
      <c r="AT236" s="230" t="s">
        <v>175</v>
      </c>
      <c r="AU236" s="230" t="s">
        <v>82</v>
      </c>
      <c r="AY236" s="18" t="s">
        <v>128</v>
      </c>
      <c r="BE236" s="231">
        <f>IF(N236="základní",J236,0)</f>
        <v>0</v>
      </c>
      <c r="BF236" s="231">
        <f>IF(N236="snížená",J236,0)</f>
        <v>0</v>
      </c>
      <c r="BG236" s="231">
        <f>IF(N236="zákl. přenesená",J236,0)</f>
        <v>0</v>
      </c>
      <c r="BH236" s="231">
        <f>IF(N236="sníž. přenesená",J236,0)</f>
        <v>0</v>
      </c>
      <c r="BI236" s="231">
        <f>IF(N236="nulová",J236,0)</f>
        <v>0</v>
      </c>
      <c r="BJ236" s="18" t="s">
        <v>80</v>
      </c>
      <c r="BK236" s="231">
        <f>ROUND(I236*H236,2)</f>
        <v>0</v>
      </c>
      <c r="BL236" s="18" t="s">
        <v>136</v>
      </c>
      <c r="BM236" s="230" t="s">
        <v>824</v>
      </c>
    </row>
    <row r="237" spans="1:51" s="13" customFormat="1" ht="12">
      <c r="A237" s="13"/>
      <c r="B237" s="236"/>
      <c r="C237" s="237"/>
      <c r="D237" s="232" t="s">
        <v>152</v>
      </c>
      <c r="E237" s="238" t="s">
        <v>19</v>
      </c>
      <c r="F237" s="239" t="s">
        <v>825</v>
      </c>
      <c r="G237" s="237"/>
      <c r="H237" s="240">
        <v>8</v>
      </c>
      <c r="I237" s="241"/>
      <c r="J237" s="237"/>
      <c r="K237" s="237"/>
      <c r="L237" s="242"/>
      <c r="M237" s="243"/>
      <c r="N237" s="244"/>
      <c r="O237" s="244"/>
      <c r="P237" s="244"/>
      <c r="Q237" s="244"/>
      <c r="R237" s="244"/>
      <c r="S237" s="244"/>
      <c r="T237" s="245"/>
      <c r="U237" s="13"/>
      <c r="V237" s="13"/>
      <c r="W237" s="13"/>
      <c r="X237" s="13"/>
      <c r="Y237" s="13"/>
      <c r="Z237" s="13"/>
      <c r="AA237" s="13"/>
      <c r="AB237" s="13"/>
      <c r="AC237" s="13"/>
      <c r="AD237" s="13"/>
      <c r="AE237" s="13"/>
      <c r="AT237" s="246" t="s">
        <v>152</v>
      </c>
      <c r="AU237" s="246" t="s">
        <v>82</v>
      </c>
      <c r="AV237" s="13" t="s">
        <v>82</v>
      </c>
      <c r="AW237" s="13" t="s">
        <v>33</v>
      </c>
      <c r="AX237" s="13" t="s">
        <v>72</v>
      </c>
      <c r="AY237" s="246" t="s">
        <v>128</v>
      </c>
    </row>
    <row r="238" spans="1:51" s="13" customFormat="1" ht="12">
      <c r="A238" s="13"/>
      <c r="B238" s="236"/>
      <c r="C238" s="237"/>
      <c r="D238" s="232" t="s">
        <v>152</v>
      </c>
      <c r="E238" s="238" t="s">
        <v>19</v>
      </c>
      <c r="F238" s="239" t="s">
        <v>826</v>
      </c>
      <c r="G238" s="237"/>
      <c r="H238" s="240">
        <v>32</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152</v>
      </c>
      <c r="AU238" s="246" t="s">
        <v>82</v>
      </c>
      <c r="AV238" s="13" t="s">
        <v>82</v>
      </c>
      <c r="AW238" s="13" t="s">
        <v>33</v>
      </c>
      <c r="AX238" s="13" t="s">
        <v>72</v>
      </c>
      <c r="AY238" s="246" t="s">
        <v>128</v>
      </c>
    </row>
    <row r="239" spans="1:51" s="14" customFormat="1" ht="12">
      <c r="A239" s="14"/>
      <c r="B239" s="265"/>
      <c r="C239" s="266"/>
      <c r="D239" s="232" t="s">
        <v>152</v>
      </c>
      <c r="E239" s="267" t="s">
        <v>19</v>
      </c>
      <c r="F239" s="268" t="s">
        <v>617</v>
      </c>
      <c r="G239" s="266"/>
      <c r="H239" s="269">
        <v>40</v>
      </c>
      <c r="I239" s="270"/>
      <c r="J239" s="266"/>
      <c r="K239" s="266"/>
      <c r="L239" s="271"/>
      <c r="M239" s="272"/>
      <c r="N239" s="273"/>
      <c r="O239" s="273"/>
      <c r="P239" s="273"/>
      <c r="Q239" s="273"/>
      <c r="R239" s="273"/>
      <c r="S239" s="273"/>
      <c r="T239" s="274"/>
      <c r="U239" s="14"/>
      <c r="V239" s="14"/>
      <c r="W239" s="14"/>
      <c r="X239" s="14"/>
      <c r="Y239" s="14"/>
      <c r="Z239" s="14"/>
      <c r="AA239" s="14"/>
      <c r="AB239" s="14"/>
      <c r="AC239" s="14"/>
      <c r="AD239" s="14"/>
      <c r="AE239" s="14"/>
      <c r="AT239" s="275" t="s">
        <v>152</v>
      </c>
      <c r="AU239" s="275" t="s">
        <v>82</v>
      </c>
      <c r="AV239" s="14" t="s">
        <v>136</v>
      </c>
      <c r="AW239" s="14" t="s">
        <v>33</v>
      </c>
      <c r="AX239" s="14" t="s">
        <v>80</v>
      </c>
      <c r="AY239" s="275" t="s">
        <v>128</v>
      </c>
    </row>
    <row r="240" spans="1:65" s="2" customFormat="1" ht="16.5" customHeight="1">
      <c r="A240" s="39"/>
      <c r="B240" s="40"/>
      <c r="C240" s="247" t="s">
        <v>827</v>
      </c>
      <c r="D240" s="247" t="s">
        <v>175</v>
      </c>
      <c r="E240" s="248" t="s">
        <v>828</v>
      </c>
      <c r="F240" s="249" t="s">
        <v>829</v>
      </c>
      <c r="G240" s="250" t="s">
        <v>806</v>
      </c>
      <c r="H240" s="251">
        <v>20</v>
      </c>
      <c r="I240" s="252"/>
      <c r="J240" s="253">
        <f>ROUND(I240*H240,2)</f>
        <v>0</v>
      </c>
      <c r="K240" s="249" t="s">
        <v>19</v>
      </c>
      <c r="L240" s="254"/>
      <c r="M240" s="255" t="s">
        <v>19</v>
      </c>
      <c r="N240" s="256" t="s">
        <v>43</v>
      </c>
      <c r="O240" s="85"/>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179</v>
      </c>
      <c r="AT240" s="230" t="s">
        <v>175</v>
      </c>
      <c r="AU240" s="230" t="s">
        <v>82</v>
      </c>
      <c r="AY240" s="18" t="s">
        <v>128</v>
      </c>
      <c r="BE240" s="231">
        <f>IF(N240="základní",J240,0)</f>
        <v>0</v>
      </c>
      <c r="BF240" s="231">
        <f>IF(N240="snížená",J240,0)</f>
        <v>0</v>
      </c>
      <c r="BG240" s="231">
        <f>IF(N240="zákl. přenesená",J240,0)</f>
        <v>0</v>
      </c>
      <c r="BH240" s="231">
        <f>IF(N240="sníž. přenesená",J240,0)</f>
        <v>0</v>
      </c>
      <c r="BI240" s="231">
        <f>IF(N240="nulová",J240,0)</f>
        <v>0</v>
      </c>
      <c r="BJ240" s="18" t="s">
        <v>80</v>
      </c>
      <c r="BK240" s="231">
        <f>ROUND(I240*H240,2)</f>
        <v>0</v>
      </c>
      <c r="BL240" s="18" t="s">
        <v>136</v>
      </c>
      <c r="BM240" s="230" t="s">
        <v>830</v>
      </c>
    </row>
    <row r="241" spans="1:51" s="13" customFormat="1" ht="12">
      <c r="A241" s="13"/>
      <c r="B241" s="236"/>
      <c r="C241" s="237"/>
      <c r="D241" s="232" t="s">
        <v>152</v>
      </c>
      <c r="E241" s="238" t="s">
        <v>19</v>
      </c>
      <c r="F241" s="239" t="s">
        <v>831</v>
      </c>
      <c r="G241" s="237"/>
      <c r="H241" s="240">
        <v>20</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152</v>
      </c>
      <c r="AU241" s="246" t="s">
        <v>82</v>
      </c>
      <c r="AV241" s="13" t="s">
        <v>82</v>
      </c>
      <c r="AW241" s="13" t="s">
        <v>33</v>
      </c>
      <c r="AX241" s="13" t="s">
        <v>80</v>
      </c>
      <c r="AY241" s="246" t="s">
        <v>128</v>
      </c>
    </row>
    <row r="242" spans="1:63" s="12" customFormat="1" ht="22.8" customHeight="1">
      <c r="A242" s="12"/>
      <c r="B242" s="203"/>
      <c r="C242" s="204"/>
      <c r="D242" s="205" t="s">
        <v>71</v>
      </c>
      <c r="E242" s="217" t="s">
        <v>237</v>
      </c>
      <c r="F242" s="217" t="s">
        <v>238</v>
      </c>
      <c r="G242" s="204"/>
      <c r="H242" s="204"/>
      <c r="I242" s="207"/>
      <c r="J242" s="218">
        <f>BK242</f>
        <v>0</v>
      </c>
      <c r="K242" s="204"/>
      <c r="L242" s="209"/>
      <c r="M242" s="210"/>
      <c r="N242" s="211"/>
      <c r="O242" s="211"/>
      <c r="P242" s="212">
        <f>SUM(P243:P244)</f>
        <v>0</v>
      </c>
      <c r="Q242" s="211"/>
      <c r="R242" s="212">
        <f>SUM(R243:R244)</f>
        <v>0</v>
      </c>
      <c r="S242" s="211"/>
      <c r="T242" s="213">
        <f>SUM(T243:T244)</f>
        <v>0</v>
      </c>
      <c r="U242" s="12"/>
      <c r="V242" s="12"/>
      <c r="W242" s="12"/>
      <c r="X242" s="12"/>
      <c r="Y242" s="12"/>
      <c r="Z242" s="12"/>
      <c r="AA242" s="12"/>
      <c r="AB242" s="12"/>
      <c r="AC242" s="12"/>
      <c r="AD242" s="12"/>
      <c r="AE242" s="12"/>
      <c r="AR242" s="214" t="s">
        <v>80</v>
      </c>
      <c r="AT242" s="215" t="s">
        <v>71</v>
      </c>
      <c r="AU242" s="215" t="s">
        <v>80</v>
      </c>
      <c r="AY242" s="214" t="s">
        <v>128</v>
      </c>
      <c r="BK242" s="216">
        <f>SUM(BK243:BK244)</f>
        <v>0</v>
      </c>
    </row>
    <row r="243" spans="1:65" s="2" customFormat="1" ht="21.75" customHeight="1">
      <c r="A243" s="39"/>
      <c r="B243" s="40"/>
      <c r="C243" s="219" t="s">
        <v>832</v>
      </c>
      <c r="D243" s="219" t="s">
        <v>131</v>
      </c>
      <c r="E243" s="220" t="s">
        <v>833</v>
      </c>
      <c r="F243" s="221" t="s">
        <v>834</v>
      </c>
      <c r="G243" s="222" t="s">
        <v>235</v>
      </c>
      <c r="H243" s="223">
        <v>39.979</v>
      </c>
      <c r="I243" s="224"/>
      <c r="J243" s="225">
        <f>ROUND(I243*H243,2)</f>
        <v>0</v>
      </c>
      <c r="K243" s="221" t="s">
        <v>582</v>
      </c>
      <c r="L243" s="45"/>
      <c r="M243" s="226" t="s">
        <v>19</v>
      </c>
      <c r="N243" s="227" t="s">
        <v>43</v>
      </c>
      <c r="O243" s="85"/>
      <c r="P243" s="228">
        <f>O243*H243</f>
        <v>0</v>
      </c>
      <c r="Q243" s="228">
        <v>0</v>
      </c>
      <c r="R243" s="228">
        <f>Q243*H243</f>
        <v>0</v>
      </c>
      <c r="S243" s="228">
        <v>0</v>
      </c>
      <c r="T243" s="229">
        <f>S243*H243</f>
        <v>0</v>
      </c>
      <c r="U243" s="39"/>
      <c r="V243" s="39"/>
      <c r="W243" s="39"/>
      <c r="X243" s="39"/>
      <c r="Y243" s="39"/>
      <c r="Z243" s="39"/>
      <c r="AA243" s="39"/>
      <c r="AB243" s="39"/>
      <c r="AC243" s="39"/>
      <c r="AD243" s="39"/>
      <c r="AE243" s="39"/>
      <c r="AR243" s="230" t="s">
        <v>136</v>
      </c>
      <c r="AT243" s="230" t="s">
        <v>131</v>
      </c>
      <c r="AU243" s="230" t="s">
        <v>82</v>
      </c>
      <c r="AY243" s="18" t="s">
        <v>128</v>
      </c>
      <c r="BE243" s="231">
        <f>IF(N243="základní",J243,0)</f>
        <v>0</v>
      </c>
      <c r="BF243" s="231">
        <f>IF(N243="snížená",J243,0)</f>
        <v>0</v>
      </c>
      <c r="BG243" s="231">
        <f>IF(N243="zákl. přenesená",J243,0)</f>
        <v>0</v>
      </c>
      <c r="BH243" s="231">
        <f>IF(N243="sníž. přenesená",J243,0)</f>
        <v>0</v>
      </c>
      <c r="BI243" s="231">
        <f>IF(N243="nulová",J243,0)</f>
        <v>0</v>
      </c>
      <c r="BJ243" s="18" t="s">
        <v>80</v>
      </c>
      <c r="BK243" s="231">
        <f>ROUND(I243*H243,2)</f>
        <v>0</v>
      </c>
      <c r="BL243" s="18" t="s">
        <v>136</v>
      </c>
      <c r="BM243" s="230" t="s">
        <v>835</v>
      </c>
    </row>
    <row r="244" spans="1:47" s="2" customFormat="1" ht="12">
      <c r="A244" s="39"/>
      <c r="B244" s="40"/>
      <c r="C244" s="41"/>
      <c r="D244" s="232" t="s">
        <v>138</v>
      </c>
      <c r="E244" s="41"/>
      <c r="F244" s="233" t="s">
        <v>836</v>
      </c>
      <c r="G244" s="41"/>
      <c r="H244" s="41"/>
      <c r="I244" s="137"/>
      <c r="J244" s="41"/>
      <c r="K244" s="41"/>
      <c r="L244" s="45"/>
      <c r="M244" s="257"/>
      <c r="N244" s="258"/>
      <c r="O244" s="259"/>
      <c r="P244" s="259"/>
      <c r="Q244" s="259"/>
      <c r="R244" s="259"/>
      <c r="S244" s="259"/>
      <c r="T244" s="260"/>
      <c r="U244" s="39"/>
      <c r="V244" s="39"/>
      <c r="W244" s="39"/>
      <c r="X244" s="39"/>
      <c r="Y244" s="39"/>
      <c r="Z244" s="39"/>
      <c r="AA244" s="39"/>
      <c r="AB244" s="39"/>
      <c r="AC244" s="39"/>
      <c r="AD244" s="39"/>
      <c r="AE244" s="39"/>
      <c r="AT244" s="18" t="s">
        <v>138</v>
      </c>
      <c r="AU244" s="18" t="s">
        <v>82</v>
      </c>
    </row>
    <row r="245" spans="1:31" s="2" customFormat="1" ht="6.95" customHeight="1">
      <c r="A245" s="39"/>
      <c r="B245" s="60"/>
      <c r="C245" s="61"/>
      <c r="D245" s="61"/>
      <c r="E245" s="61"/>
      <c r="F245" s="61"/>
      <c r="G245" s="61"/>
      <c r="H245" s="61"/>
      <c r="I245" s="167"/>
      <c r="J245" s="61"/>
      <c r="K245" s="61"/>
      <c r="L245" s="45"/>
      <c r="M245" s="39"/>
      <c r="O245" s="39"/>
      <c r="P245" s="39"/>
      <c r="Q245" s="39"/>
      <c r="R245" s="39"/>
      <c r="S245" s="39"/>
      <c r="T245" s="39"/>
      <c r="U245" s="39"/>
      <c r="V245" s="39"/>
      <c r="W245" s="39"/>
      <c r="X245" s="39"/>
      <c r="Y245" s="39"/>
      <c r="Z245" s="39"/>
      <c r="AA245" s="39"/>
      <c r="AB245" s="39"/>
      <c r="AC245" s="39"/>
      <c r="AD245" s="39"/>
      <c r="AE245" s="39"/>
    </row>
  </sheetData>
  <sheetProtection password="CC35" sheet="1" objects="1" scenarios="1" formatColumns="0" formatRows="0" autoFilter="0"/>
  <autoFilter ref="C84:K24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94</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100</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STEZKA PRO CHODCE A CYKLISTY KLATOVY - BEŇOVY</v>
      </c>
      <c r="F7" s="135"/>
      <c r="G7" s="135"/>
      <c r="H7" s="135"/>
      <c r="I7" s="129"/>
      <c r="L7" s="21"/>
    </row>
    <row r="8" spans="1:31" s="2" customFormat="1" ht="12" customHeight="1">
      <c r="A8" s="39"/>
      <c r="B8" s="45"/>
      <c r="C8" s="39"/>
      <c r="D8" s="135" t="s">
        <v>101</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837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574</v>
      </c>
      <c r="G12" s="39"/>
      <c r="H12" s="39"/>
      <c r="I12" s="141" t="s">
        <v>23</v>
      </c>
      <c r="J12" s="142" t="str">
        <f>'Rekapitulace stavby'!AN8</f>
        <v>20. 2. 2020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575</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576</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MACÁN PROJEKCE DS s.r.o.</v>
      </c>
      <c r="F21" s="39"/>
      <c r="G21" s="39"/>
      <c r="H21" s="39"/>
      <c r="I21" s="141" t="s">
        <v>28</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577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578</v>
      </c>
      <c r="F24" s="39"/>
      <c r="G24" s="39"/>
      <c r="H24" s="39"/>
      <c r="I24" s="141" t="s">
        <v>28</v>
      </c>
      <c r="J24" s="140" t="s">
        <v>579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ROUND((SUM(BE84:BE122)),2)</f>
        <v>0</v>
      </c>
      <c r="G33" s="39"/>
      <c r="H33" s="39"/>
      <c r="I33" s="156">
        <v>0.21</v>
      </c>
      <c r="J33" s="155">
        <f>ROUND(((SUM(BE84:BE122))*I33),2)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ROUND((SUM(BF84:BF122)),2)</f>
        <v>0</v>
      </c>
      <c r="G34" s="39"/>
      <c r="H34" s="39"/>
      <c r="I34" s="156">
        <v>0.15</v>
      </c>
      <c r="J34" s="155">
        <f>ROUND(((SUM(BF84:BF122))*I34),2)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ROUND((SUM(BG84:BG122)),2)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ROUND((SUM(BH84:BH122)),2)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ROUND((SUM(BI84:BI122)),2)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103</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STEZKA PRO CHODCE A CYKLISTY KLATOVY - BEŇOVY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301 - VRN-KANALIZACE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Klatovy</v>
      </c>
      <c r="G52" s="41"/>
      <c r="H52" s="41"/>
      <c r="I52" s="141" t="s">
        <v>23</v>
      </c>
      <c r="J52" s="73" t="str">
        <f>IF(J12="","",J12)</f>
        <v>20. 2. 2020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Klatovy</v>
      </c>
      <c r="G54" s="41"/>
      <c r="H54" s="41"/>
      <c r="I54" s="141" t="s">
        <v>31</v>
      </c>
      <c r="J54" s="37" t="str">
        <f>E21</f>
        <v>MACÁN PROJEKCE DS s.r.o.</v>
      </c>
      <c r="K54" s="41"/>
      <c r="L54" s="138"/>
      <c r="S54" s="39"/>
      <c r="T54" s="39"/>
      <c r="U54" s="39"/>
      <c r="V54" s="39"/>
      <c r="W54" s="39"/>
      <c r="X54" s="39"/>
      <c r="Y54" s="39"/>
      <c r="Z54" s="39"/>
      <c r="AA54" s="39"/>
      <c r="AB54" s="39"/>
      <c r="AC54" s="39"/>
      <c r="AD54" s="39"/>
      <c r="AE54" s="39"/>
    </row>
    <row r="55" spans="1:31" s="2" customFormat="1" ht="40.05" customHeight="1">
      <c r="A55" s="39"/>
      <c r="B55" s="40"/>
      <c r="C55" s="33" t="s">
        <v>29</v>
      </c>
      <c r="D55" s="41"/>
      <c r="E55" s="41"/>
      <c r="F55" s="28" t="str">
        <f>IF(E18="","",E18)</f>
        <v>Vyplň údaj</v>
      </c>
      <c r="G55" s="41"/>
      <c r="H55" s="41"/>
      <c r="I55" s="141" t="s">
        <v>34</v>
      </c>
      <c r="J55" s="37" t="str">
        <f>E24</f>
        <v>Šumavské vodovody a kanalizace a.s.</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104</v>
      </c>
      <c r="D57" s="173"/>
      <c r="E57" s="173"/>
      <c r="F57" s="173"/>
      <c r="G57" s="173"/>
      <c r="H57" s="173"/>
      <c r="I57" s="174"/>
      <c r="J57" s="175" t="s">
        <v>105</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106</v>
      </c>
    </row>
    <row r="60" spans="1:31" s="9" customFormat="1" ht="24.95" customHeight="1">
      <c r="A60" s="9"/>
      <c r="B60" s="177"/>
      <c r="C60" s="178"/>
      <c r="D60" s="179" t="s">
        <v>838</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839</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840</v>
      </c>
      <c r="E62" s="187"/>
      <c r="F62" s="187"/>
      <c r="G62" s="187"/>
      <c r="H62" s="187"/>
      <c r="I62" s="188"/>
      <c r="J62" s="189">
        <f>J99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841</v>
      </c>
      <c r="E63" s="187"/>
      <c r="F63" s="187"/>
      <c r="G63" s="187"/>
      <c r="H63" s="187"/>
      <c r="I63" s="188"/>
      <c r="J63" s="189">
        <f>J105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842</v>
      </c>
      <c r="E64" s="187"/>
      <c r="F64" s="187"/>
      <c r="G64" s="187"/>
      <c r="H64" s="187"/>
      <c r="I64" s="188"/>
      <c r="J64" s="189">
        <f>J115</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113</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STEZKA PRO CHODCE A CYKLISTY KLATOVY - BEŇOVY</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101</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301 - VRN-KANALIZACE - VEDLEJŠÍ ROZPOČTOVÉ NÁKLADY</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Klatovy</v>
      </c>
      <c r="G78" s="41"/>
      <c r="H78" s="41"/>
      <c r="I78" s="141" t="s">
        <v>23</v>
      </c>
      <c r="J78" s="73" t="str">
        <f>IF(J12="","",J12)</f>
        <v>20. 2. 2020</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40.05" customHeight="1">
      <c r="A80" s="39"/>
      <c r="B80" s="40"/>
      <c r="C80" s="33" t="s">
        <v>25</v>
      </c>
      <c r="D80" s="41"/>
      <c r="E80" s="41"/>
      <c r="F80" s="28" t="str">
        <f>E15</f>
        <v>Město Klatovy</v>
      </c>
      <c r="G80" s="41"/>
      <c r="H80" s="41"/>
      <c r="I80" s="141" t="s">
        <v>31</v>
      </c>
      <c r="J80" s="37" t="str">
        <f>E21</f>
        <v>MACÁN PROJEKCE DS s.r.o.</v>
      </c>
      <c r="K80" s="41"/>
      <c r="L80" s="138"/>
      <c r="S80" s="39"/>
      <c r="T80" s="39"/>
      <c r="U80" s="39"/>
      <c r="V80" s="39"/>
      <c r="W80" s="39"/>
      <c r="X80" s="39"/>
      <c r="Y80" s="39"/>
      <c r="Z80" s="39"/>
      <c r="AA80" s="39"/>
      <c r="AB80" s="39"/>
      <c r="AC80" s="39"/>
      <c r="AD80" s="39"/>
      <c r="AE80" s="39"/>
    </row>
    <row r="81" spans="1:31" s="2" customFormat="1" ht="40.05" customHeight="1">
      <c r="A81" s="39"/>
      <c r="B81" s="40"/>
      <c r="C81" s="33" t="s">
        <v>29</v>
      </c>
      <c r="D81" s="41"/>
      <c r="E81" s="41"/>
      <c r="F81" s="28" t="str">
        <f>IF(E18="","",E18)</f>
        <v>Vyplň údaj</v>
      </c>
      <c r="G81" s="41"/>
      <c r="H81" s="41"/>
      <c r="I81" s="141" t="s">
        <v>34</v>
      </c>
      <c r="J81" s="37" t="str">
        <f>E24</f>
        <v>Šumavské vodovody a kanalizace a.s.</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114</v>
      </c>
      <c r="D83" s="194" t="s">
        <v>57</v>
      </c>
      <c r="E83" s="194" t="s">
        <v>53</v>
      </c>
      <c r="F83" s="194" t="s">
        <v>54</v>
      </c>
      <c r="G83" s="194" t="s">
        <v>115</v>
      </c>
      <c r="H83" s="194" t="s">
        <v>116</v>
      </c>
      <c r="I83" s="195" t="s">
        <v>117</v>
      </c>
      <c r="J83" s="194" t="s">
        <v>105</v>
      </c>
      <c r="K83" s="196" t="s">
        <v>118</v>
      </c>
      <c r="L83" s="197"/>
      <c r="M83" s="93" t="s">
        <v>19</v>
      </c>
      <c r="N83" s="94" t="s">
        <v>42</v>
      </c>
      <c r="O83" s="94" t="s">
        <v>119</v>
      </c>
      <c r="P83" s="94" t="s">
        <v>120</v>
      </c>
      <c r="Q83" s="94" t="s">
        <v>121</v>
      </c>
      <c r="R83" s="94" t="s">
        <v>122</v>
      </c>
      <c r="S83" s="94" t="s">
        <v>123</v>
      </c>
      <c r="T83" s="95" t="s">
        <v>124</v>
      </c>
      <c r="U83" s="191"/>
      <c r="V83" s="191"/>
      <c r="W83" s="191"/>
      <c r="X83" s="191"/>
      <c r="Y83" s="191"/>
      <c r="Z83" s="191"/>
      <c r="AA83" s="191"/>
      <c r="AB83" s="191"/>
      <c r="AC83" s="191"/>
      <c r="AD83" s="191"/>
      <c r="AE83" s="191"/>
    </row>
    <row r="84" spans="1:63" s="2" customFormat="1" ht="22.8" customHeight="1">
      <c r="A84" s="39"/>
      <c r="B84" s="40"/>
      <c r="C84" s="100" t="s">
        <v>125</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8" t="s">
        <v>71</v>
      </c>
      <c r="AU84" s="18" t="s">
        <v>106</v>
      </c>
      <c r="BK84" s="202">
        <f>BK85</f>
        <v>0</v>
      </c>
    </row>
    <row r="85" spans="1:63" s="12" customFormat="1" ht="25.9" customHeight="1">
      <c r="A85" s="12"/>
      <c r="B85" s="203"/>
      <c r="C85" s="204"/>
      <c r="D85" s="205" t="s">
        <v>71</v>
      </c>
      <c r="E85" s="206" t="s">
        <v>843</v>
      </c>
      <c r="F85" s="206" t="s">
        <v>844</v>
      </c>
      <c r="G85" s="204"/>
      <c r="H85" s="204"/>
      <c r="I85" s="207"/>
      <c r="J85" s="208">
        <f>BK85</f>
        <v>0</v>
      </c>
      <c r="K85" s="204"/>
      <c r="L85" s="209"/>
      <c r="M85" s="210"/>
      <c r="N85" s="211"/>
      <c r="O85" s="211"/>
      <c r="P85" s="212">
        <f>P86+P99+P105+P115</f>
        <v>0</v>
      </c>
      <c r="Q85" s="211"/>
      <c r="R85" s="212">
        <f>R86+R99+R105+R115</f>
        <v>0</v>
      </c>
      <c r="S85" s="211"/>
      <c r="T85" s="213">
        <f>T86+T99+T105+T115</f>
        <v>0</v>
      </c>
      <c r="U85" s="12"/>
      <c r="V85" s="12"/>
      <c r="W85" s="12"/>
      <c r="X85" s="12"/>
      <c r="Y85" s="12"/>
      <c r="Z85" s="12"/>
      <c r="AA85" s="12"/>
      <c r="AB85" s="12"/>
      <c r="AC85" s="12"/>
      <c r="AD85" s="12"/>
      <c r="AE85" s="12"/>
      <c r="AR85" s="214" t="s">
        <v>80</v>
      </c>
      <c r="AT85" s="215" t="s">
        <v>71</v>
      </c>
      <c r="AU85" s="215" t="s">
        <v>72</v>
      </c>
      <c r="AY85" s="214" t="s">
        <v>128</v>
      </c>
      <c r="BK85" s="216">
        <f>BK86+BK99+BK105+BK115</f>
        <v>0</v>
      </c>
    </row>
    <row r="86" spans="1:63" s="12" customFormat="1" ht="22.8" customHeight="1">
      <c r="A86" s="12"/>
      <c r="B86" s="203"/>
      <c r="C86" s="204"/>
      <c r="D86" s="205" t="s">
        <v>71</v>
      </c>
      <c r="E86" s="217" t="s">
        <v>845</v>
      </c>
      <c r="F86" s="217" t="s">
        <v>846</v>
      </c>
      <c r="G86" s="204"/>
      <c r="H86" s="204"/>
      <c r="I86" s="207"/>
      <c r="J86" s="218">
        <f>BK86</f>
        <v>0</v>
      </c>
      <c r="K86" s="204"/>
      <c r="L86" s="209"/>
      <c r="M86" s="210"/>
      <c r="N86" s="211"/>
      <c r="O86" s="211"/>
      <c r="P86" s="212">
        <f>SUM(P87:P98)</f>
        <v>0</v>
      </c>
      <c r="Q86" s="211"/>
      <c r="R86" s="212">
        <f>SUM(R87:R98)</f>
        <v>0</v>
      </c>
      <c r="S86" s="211"/>
      <c r="T86" s="213">
        <f>SUM(T87:T98)</f>
        <v>0</v>
      </c>
      <c r="U86" s="12"/>
      <c r="V86" s="12"/>
      <c r="W86" s="12"/>
      <c r="X86" s="12"/>
      <c r="Y86" s="12"/>
      <c r="Z86" s="12"/>
      <c r="AA86" s="12"/>
      <c r="AB86" s="12"/>
      <c r="AC86" s="12"/>
      <c r="AD86" s="12"/>
      <c r="AE86" s="12"/>
      <c r="AR86" s="214" t="s">
        <v>80</v>
      </c>
      <c r="AT86" s="215" t="s">
        <v>71</v>
      </c>
      <c r="AU86" s="215" t="s">
        <v>80</v>
      </c>
      <c r="AY86" s="214" t="s">
        <v>128</v>
      </c>
      <c r="BK86" s="216">
        <f>SUM(BK87:BK98)</f>
        <v>0</v>
      </c>
    </row>
    <row r="87" spans="1:65" s="2" customFormat="1" ht="16.5" customHeight="1">
      <c r="A87" s="39"/>
      <c r="B87" s="40"/>
      <c r="C87" s="219" t="s">
        <v>80</v>
      </c>
      <c r="D87" s="219" t="s">
        <v>131</v>
      </c>
      <c r="E87" s="220" t="s">
        <v>847</v>
      </c>
      <c r="F87" s="221" t="s">
        <v>848</v>
      </c>
      <c r="G87" s="222" t="s">
        <v>849</v>
      </c>
      <c r="H87" s="223">
        <v>1</v>
      </c>
      <c r="I87" s="224"/>
      <c r="J87" s="225">
        <f>ROUND(I87*H87,2)</f>
        <v>0</v>
      </c>
      <c r="K87" s="221" t="s">
        <v>19</v>
      </c>
      <c r="L87" s="45"/>
      <c r="M87" s="226" t="s">
        <v>19</v>
      </c>
      <c r="N87" s="227" t="s">
        <v>43</v>
      </c>
      <c r="O87" s="85"/>
      <c r="P87" s="228">
        <f>O87*H87</f>
        <v>0</v>
      </c>
      <c r="Q87" s="228">
        <v>0</v>
      </c>
      <c r="R87" s="228">
        <f>Q87*H87</f>
        <v>0</v>
      </c>
      <c r="S87" s="228">
        <v>0</v>
      </c>
      <c r="T87" s="229">
        <f>S87*H87</f>
        <v>0</v>
      </c>
      <c r="U87" s="39"/>
      <c r="V87" s="39"/>
      <c r="W87" s="39"/>
      <c r="X87" s="39"/>
      <c r="Y87" s="39"/>
      <c r="Z87" s="39"/>
      <c r="AA87" s="39"/>
      <c r="AB87" s="39"/>
      <c r="AC87" s="39"/>
      <c r="AD87" s="39"/>
      <c r="AE87" s="39"/>
      <c r="AR87" s="230" t="s">
        <v>850</v>
      </c>
      <c r="AT87" s="230" t="s">
        <v>131</v>
      </c>
      <c r="AU87" s="230" t="s">
        <v>82</v>
      </c>
      <c r="AY87" s="18" t="s">
        <v>128</v>
      </c>
      <c r="BE87" s="231">
        <f>IF(N87="základní",J87,0)</f>
        <v>0</v>
      </c>
      <c r="BF87" s="231">
        <f>IF(N87="snížená",J87,0)</f>
        <v>0</v>
      </c>
      <c r="BG87" s="231">
        <f>IF(N87="zákl. přenesená",J87,0)</f>
        <v>0</v>
      </c>
      <c r="BH87" s="231">
        <f>IF(N87="sníž. přenesená",J87,0)</f>
        <v>0</v>
      </c>
      <c r="BI87" s="231">
        <f>IF(N87="nulová",J87,0)</f>
        <v>0</v>
      </c>
      <c r="BJ87" s="18" t="s">
        <v>80</v>
      </c>
      <c r="BK87" s="231">
        <f>ROUND(I87*H87,2)</f>
        <v>0</v>
      </c>
      <c r="BL87" s="18" t="s">
        <v>850</v>
      </c>
      <c r="BM87" s="230" t="s">
        <v>851</v>
      </c>
    </row>
    <row r="88" spans="1:51" s="15" customFormat="1" ht="12">
      <c r="A88" s="15"/>
      <c r="B88" s="276"/>
      <c r="C88" s="277"/>
      <c r="D88" s="232" t="s">
        <v>152</v>
      </c>
      <c r="E88" s="278" t="s">
        <v>19</v>
      </c>
      <c r="F88" s="279" t="s">
        <v>852</v>
      </c>
      <c r="G88" s="277"/>
      <c r="H88" s="278" t="s">
        <v>19</v>
      </c>
      <c r="I88" s="280"/>
      <c r="J88" s="277"/>
      <c r="K88" s="277"/>
      <c r="L88" s="281"/>
      <c r="M88" s="282"/>
      <c r="N88" s="283"/>
      <c r="O88" s="283"/>
      <c r="P88" s="283"/>
      <c r="Q88" s="283"/>
      <c r="R88" s="283"/>
      <c r="S88" s="283"/>
      <c r="T88" s="284"/>
      <c r="U88" s="15"/>
      <c r="V88" s="15"/>
      <c r="W88" s="15"/>
      <c r="X88" s="15"/>
      <c r="Y88" s="15"/>
      <c r="Z88" s="15"/>
      <c r="AA88" s="15"/>
      <c r="AB88" s="15"/>
      <c r="AC88" s="15"/>
      <c r="AD88" s="15"/>
      <c r="AE88" s="15"/>
      <c r="AT88" s="285" t="s">
        <v>152</v>
      </c>
      <c r="AU88" s="285" t="s">
        <v>82</v>
      </c>
      <c r="AV88" s="15" t="s">
        <v>80</v>
      </c>
      <c r="AW88" s="15" t="s">
        <v>33</v>
      </c>
      <c r="AX88" s="15" t="s">
        <v>72</v>
      </c>
      <c r="AY88" s="285" t="s">
        <v>128</v>
      </c>
    </row>
    <row r="89" spans="1:51" s="13" customFormat="1" ht="12">
      <c r="A89" s="13"/>
      <c r="B89" s="236"/>
      <c r="C89" s="237"/>
      <c r="D89" s="232" t="s">
        <v>152</v>
      </c>
      <c r="E89" s="238" t="s">
        <v>19</v>
      </c>
      <c r="F89" s="239" t="s">
        <v>80</v>
      </c>
      <c r="G89" s="237"/>
      <c r="H89" s="240">
        <v>1</v>
      </c>
      <c r="I89" s="241"/>
      <c r="J89" s="237"/>
      <c r="K89" s="237"/>
      <c r="L89" s="242"/>
      <c r="M89" s="243"/>
      <c r="N89" s="244"/>
      <c r="O89" s="244"/>
      <c r="P89" s="244"/>
      <c r="Q89" s="244"/>
      <c r="R89" s="244"/>
      <c r="S89" s="244"/>
      <c r="T89" s="245"/>
      <c r="U89" s="13"/>
      <c r="V89" s="13"/>
      <c r="W89" s="13"/>
      <c r="X89" s="13"/>
      <c r="Y89" s="13"/>
      <c r="Z89" s="13"/>
      <c r="AA89" s="13"/>
      <c r="AB89" s="13"/>
      <c r="AC89" s="13"/>
      <c r="AD89" s="13"/>
      <c r="AE89" s="13"/>
      <c r="AT89" s="246" t="s">
        <v>152</v>
      </c>
      <c r="AU89" s="246" t="s">
        <v>82</v>
      </c>
      <c r="AV89" s="13" t="s">
        <v>82</v>
      </c>
      <c r="AW89" s="13" t="s">
        <v>33</v>
      </c>
      <c r="AX89" s="13" t="s">
        <v>80</v>
      </c>
      <c r="AY89" s="246" t="s">
        <v>128</v>
      </c>
    </row>
    <row r="90" spans="1:65" s="2" customFormat="1" ht="16.5" customHeight="1">
      <c r="A90" s="39"/>
      <c r="B90" s="40"/>
      <c r="C90" s="219" t="s">
        <v>82</v>
      </c>
      <c r="D90" s="219" t="s">
        <v>131</v>
      </c>
      <c r="E90" s="220" t="s">
        <v>853</v>
      </c>
      <c r="F90" s="221" t="s">
        <v>854</v>
      </c>
      <c r="G90" s="222" t="s">
        <v>849</v>
      </c>
      <c r="H90" s="223">
        <v>1</v>
      </c>
      <c r="I90" s="224"/>
      <c r="J90" s="225">
        <f>ROUND(I90*H90,2)</f>
        <v>0</v>
      </c>
      <c r="K90" s="221" t="s">
        <v>19</v>
      </c>
      <c r="L90" s="45"/>
      <c r="M90" s="226" t="s">
        <v>19</v>
      </c>
      <c r="N90" s="227" t="s">
        <v>43</v>
      </c>
      <c r="O90" s="85"/>
      <c r="P90" s="228">
        <f>O90*H90</f>
        <v>0</v>
      </c>
      <c r="Q90" s="228">
        <v>0</v>
      </c>
      <c r="R90" s="228">
        <f>Q90*H90</f>
        <v>0</v>
      </c>
      <c r="S90" s="228">
        <v>0</v>
      </c>
      <c r="T90" s="229">
        <f>S90*H90</f>
        <v>0</v>
      </c>
      <c r="U90" s="39"/>
      <c r="V90" s="39"/>
      <c r="W90" s="39"/>
      <c r="X90" s="39"/>
      <c r="Y90" s="39"/>
      <c r="Z90" s="39"/>
      <c r="AA90" s="39"/>
      <c r="AB90" s="39"/>
      <c r="AC90" s="39"/>
      <c r="AD90" s="39"/>
      <c r="AE90" s="39"/>
      <c r="AR90" s="230" t="s">
        <v>850</v>
      </c>
      <c r="AT90" s="230" t="s">
        <v>131</v>
      </c>
      <c r="AU90" s="230" t="s">
        <v>82</v>
      </c>
      <c r="AY90" s="18" t="s">
        <v>128</v>
      </c>
      <c r="BE90" s="231">
        <f>IF(N90="základní",J90,0)</f>
        <v>0</v>
      </c>
      <c r="BF90" s="231">
        <f>IF(N90="snížená",J90,0)</f>
        <v>0</v>
      </c>
      <c r="BG90" s="231">
        <f>IF(N90="zákl. přenesená",J90,0)</f>
        <v>0</v>
      </c>
      <c r="BH90" s="231">
        <f>IF(N90="sníž. přenesená",J90,0)</f>
        <v>0</v>
      </c>
      <c r="BI90" s="231">
        <f>IF(N90="nulová",J90,0)</f>
        <v>0</v>
      </c>
      <c r="BJ90" s="18" t="s">
        <v>80</v>
      </c>
      <c r="BK90" s="231">
        <f>ROUND(I90*H90,2)</f>
        <v>0</v>
      </c>
      <c r="BL90" s="18" t="s">
        <v>850</v>
      </c>
      <c r="BM90" s="230" t="s">
        <v>855</v>
      </c>
    </row>
    <row r="91" spans="1:65" s="2" customFormat="1" ht="16.5" customHeight="1">
      <c r="A91" s="39"/>
      <c r="B91" s="40"/>
      <c r="C91" s="219" t="s">
        <v>194</v>
      </c>
      <c r="D91" s="219" t="s">
        <v>131</v>
      </c>
      <c r="E91" s="220" t="s">
        <v>856</v>
      </c>
      <c r="F91" s="221" t="s">
        <v>857</v>
      </c>
      <c r="G91" s="222" t="s">
        <v>849</v>
      </c>
      <c r="H91" s="223">
        <v>1</v>
      </c>
      <c r="I91" s="224"/>
      <c r="J91" s="225">
        <f>ROUND(I91*H91,2)</f>
        <v>0</v>
      </c>
      <c r="K91" s="221" t="s">
        <v>19</v>
      </c>
      <c r="L91" s="45"/>
      <c r="M91" s="226" t="s">
        <v>19</v>
      </c>
      <c r="N91" s="227" t="s">
        <v>43</v>
      </c>
      <c r="O91" s="85"/>
      <c r="P91" s="228">
        <f>O91*H91</f>
        <v>0</v>
      </c>
      <c r="Q91" s="228">
        <v>0</v>
      </c>
      <c r="R91" s="228">
        <f>Q91*H91</f>
        <v>0</v>
      </c>
      <c r="S91" s="228">
        <v>0</v>
      </c>
      <c r="T91" s="229">
        <f>S91*H91</f>
        <v>0</v>
      </c>
      <c r="U91" s="39"/>
      <c r="V91" s="39"/>
      <c r="W91" s="39"/>
      <c r="X91" s="39"/>
      <c r="Y91" s="39"/>
      <c r="Z91" s="39"/>
      <c r="AA91" s="39"/>
      <c r="AB91" s="39"/>
      <c r="AC91" s="39"/>
      <c r="AD91" s="39"/>
      <c r="AE91" s="39"/>
      <c r="AR91" s="230" t="s">
        <v>850</v>
      </c>
      <c r="AT91" s="230" t="s">
        <v>131</v>
      </c>
      <c r="AU91" s="230" t="s">
        <v>82</v>
      </c>
      <c r="AY91" s="18" t="s">
        <v>128</v>
      </c>
      <c r="BE91" s="231">
        <f>IF(N91="základní",J91,0)</f>
        <v>0</v>
      </c>
      <c r="BF91" s="231">
        <f>IF(N91="snížená",J91,0)</f>
        <v>0</v>
      </c>
      <c r="BG91" s="231">
        <f>IF(N91="zákl. přenesená",J91,0)</f>
        <v>0</v>
      </c>
      <c r="BH91" s="231">
        <f>IF(N91="sníž. přenesená",J91,0)</f>
        <v>0</v>
      </c>
      <c r="BI91" s="231">
        <f>IF(N91="nulová",J91,0)</f>
        <v>0</v>
      </c>
      <c r="BJ91" s="18" t="s">
        <v>80</v>
      </c>
      <c r="BK91" s="231">
        <f>ROUND(I91*H91,2)</f>
        <v>0</v>
      </c>
      <c r="BL91" s="18" t="s">
        <v>850</v>
      </c>
      <c r="BM91" s="230" t="s">
        <v>858</v>
      </c>
    </row>
    <row r="92" spans="1:51" s="15" customFormat="1" ht="12">
      <c r="A92" s="15"/>
      <c r="B92" s="276"/>
      <c r="C92" s="277"/>
      <c r="D92" s="232" t="s">
        <v>152</v>
      </c>
      <c r="E92" s="278" t="s">
        <v>19</v>
      </c>
      <c r="F92" s="279" t="s">
        <v>859</v>
      </c>
      <c r="G92" s="277"/>
      <c r="H92" s="278" t="s">
        <v>19</v>
      </c>
      <c r="I92" s="280"/>
      <c r="J92" s="277"/>
      <c r="K92" s="277"/>
      <c r="L92" s="281"/>
      <c r="M92" s="282"/>
      <c r="N92" s="283"/>
      <c r="O92" s="283"/>
      <c r="P92" s="283"/>
      <c r="Q92" s="283"/>
      <c r="R92" s="283"/>
      <c r="S92" s="283"/>
      <c r="T92" s="284"/>
      <c r="U92" s="15"/>
      <c r="V92" s="15"/>
      <c r="W92" s="15"/>
      <c r="X92" s="15"/>
      <c r="Y92" s="15"/>
      <c r="Z92" s="15"/>
      <c r="AA92" s="15"/>
      <c r="AB92" s="15"/>
      <c r="AC92" s="15"/>
      <c r="AD92" s="15"/>
      <c r="AE92" s="15"/>
      <c r="AT92" s="285" t="s">
        <v>152</v>
      </c>
      <c r="AU92" s="285" t="s">
        <v>82</v>
      </c>
      <c r="AV92" s="15" t="s">
        <v>80</v>
      </c>
      <c r="AW92" s="15" t="s">
        <v>33</v>
      </c>
      <c r="AX92" s="15" t="s">
        <v>72</v>
      </c>
      <c r="AY92" s="285" t="s">
        <v>128</v>
      </c>
    </row>
    <row r="93" spans="1:51" s="15" customFormat="1" ht="12">
      <c r="A93" s="15"/>
      <c r="B93" s="276"/>
      <c r="C93" s="277"/>
      <c r="D93" s="232" t="s">
        <v>152</v>
      </c>
      <c r="E93" s="278" t="s">
        <v>19</v>
      </c>
      <c r="F93" s="279" t="s">
        <v>860</v>
      </c>
      <c r="G93" s="277"/>
      <c r="H93" s="278" t="s">
        <v>19</v>
      </c>
      <c r="I93" s="280"/>
      <c r="J93" s="277"/>
      <c r="K93" s="277"/>
      <c r="L93" s="281"/>
      <c r="M93" s="282"/>
      <c r="N93" s="283"/>
      <c r="O93" s="283"/>
      <c r="P93" s="283"/>
      <c r="Q93" s="283"/>
      <c r="R93" s="283"/>
      <c r="S93" s="283"/>
      <c r="T93" s="284"/>
      <c r="U93" s="15"/>
      <c r="V93" s="15"/>
      <c r="W93" s="15"/>
      <c r="X93" s="15"/>
      <c r="Y93" s="15"/>
      <c r="Z93" s="15"/>
      <c r="AA93" s="15"/>
      <c r="AB93" s="15"/>
      <c r="AC93" s="15"/>
      <c r="AD93" s="15"/>
      <c r="AE93" s="15"/>
      <c r="AT93" s="285" t="s">
        <v>152</v>
      </c>
      <c r="AU93" s="285" t="s">
        <v>82</v>
      </c>
      <c r="AV93" s="15" t="s">
        <v>80</v>
      </c>
      <c r="AW93" s="15" t="s">
        <v>33</v>
      </c>
      <c r="AX93" s="15" t="s">
        <v>72</v>
      </c>
      <c r="AY93" s="285" t="s">
        <v>128</v>
      </c>
    </row>
    <row r="94" spans="1:51" s="13" customFormat="1" ht="12">
      <c r="A94" s="13"/>
      <c r="B94" s="236"/>
      <c r="C94" s="237"/>
      <c r="D94" s="232" t="s">
        <v>152</v>
      </c>
      <c r="E94" s="238" t="s">
        <v>19</v>
      </c>
      <c r="F94" s="239" t="s">
        <v>80</v>
      </c>
      <c r="G94" s="237"/>
      <c r="H94" s="240">
        <v>1</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152</v>
      </c>
      <c r="AU94" s="246" t="s">
        <v>82</v>
      </c>
      <c r="AV94" s="13" t="s">
        <v>82</v>
      </c>
      <c r="AW94" s="13" t="s">
        <v>33</v>
      </c>
      <c r="AX94" s="13" t="s">
        <v>80</v>
      </c>
      <c r="AY94" s="246" t="s">
        <v>128</v>
      </c>
    </row>
    <row r="95" spans="1:65" s="2" customFormat="1" ht="16.5" customHeight="1">
      <c r="A95" s="39"/>
      <c r="B95" s="40"/>
      <c r="C95" s="219" t="s">
        <v>136</v>
      </c>
      <c r="D95" s="219" t="s">
        <v>131</v>
      </c>
      <c r="E95" s="220" t="s">
        <v>861</v>
      </c>
      <c r="F95" s="221" t="s">
        <v>862</v>
      </c>
      <c r="G95" s="222" t="s">
        <v>849</v>
      </c>
      <c r="H95" s="223">
        <v>1</v>
      </c>
      <c r="I95" s="224"/>
      <c r="J95" s="225">
        <f>ROUND(I95*H95,2)</f>
        <v>0</v>
      </c>
      <c r="K95" s="221" t="s">
        <v>19</v>
      </c>
      <c r="L95" s="45"/>
      <c r="M95" s="226" t="s">
        <v>19</v>
      </c>
      <c r="N95" s="227" t="s">
        <v>43</v>
      </c>
      <c r="O95" s="85"/>
      <c r="P95" s="228">
        <f>O95*H95</f>
        <v>0</v>
      </c>
      <c r="Q95" s="228">
        <v>0</v>
      </c>
      <c r="R95" s="228">
        <f>Q95*H95</f>
        <v>0</v>
      </c>
      <c r="S95" s="228">
        <v>0</v>
      </c>
      <c r="T95" s="229">
        <f>S95*H95</f>
        <v>0</v>
      </c>
      <c r="U95" s="39"/>
      <c r="V95" s="39"/>
      <c r="W95" s="39"/>
      <c r="X95" s="39"/>
      <c r="Y95" s="39"/>
      <c r="Z95" s="39"/>
      <c r="AA95" s="39"/>
      <c r="AB95" s="39"/>
      <c r="AC95" s="39"/>
      <c r="AD95" s="39"/>
      <c r="AE95" s="39"/>
      <c r="AR95" s="230" t="s">
        <v>136</v>
      </c>
      <c r="AT95" s="230" t="s">
        <v>131</v>
      </c>
      <c r="AU95" s="230" t="s">
        <v>82</v>
      </c>
      <c r="AY95" s="18" t="s">
        <v>128</v>
      </c>
      <c r="BE95" s="231">
        <f>IF(N95="základní",J95,0)</f>
        <v>0</v>
      </c>
      <c r="BF95" s="231">
        <f>IF(N95="snížená",J95,0)</f>
        <v>0</v>
      </c>
      <c r="BG95" s="231">
        <f>IF(N95="zákl. přenesená",J95,0)</f>
        <v>0</v>
      </c>
      <c r="BH95" s="231">
        <f>IF(N95="sníž. přenesená",J95,0)</f>
        <v>0</v>
      </c>
      <c r="BI95" s="231">
        <f>IF(N95="nulová",J95,0)</f>
        <v>0</v>
      </c>
      <c r="BJ95" s="18" t="s">
        <v>80</v>
      </c>
      <c r="BK95" s="231">
        <f>ROUND(I95*H95,2)</f>
        <v>0</v>
      </c>
      <c r="BL95" s="18" t="s">
        <v>136</v>
      </c>
      <c r="BM95" s="230" t="s">
        <v>863</v>
      </c>
    </row>
    <row r="96" spans="1:51" s="15" customFormat="1" ht="12">
      <c r="A96" s="15"/>
      <c r="B96" s="276"/>
      <c r="C96" s="277"/>
      <c r="D96" s="232" t="s">
        <v>152</v>
      </c>
      <c r="E96" s="278" t="s">
        <v>19</v>
      </c>
      <c r="F96" s="279" t="s">
        <v>864</v>
      </c>
      <c r="G96" s="277"/>
      <c r="H96" s="278" t="s">
        <v>19</v>
      </c>
      <c r="I96" s="280"/>
      <c r="J96" s="277"/>
      <c r="K96" s="277"/>
      <c r="L96" s="281"/>
      <c r="M96" s="282"/>
      <c r="N96" s="283"/>
      <c r="O96" s="283"/>
      <c r="P96" s="283"/>
      <c r="Q96" s="283"/>
      <c r="R96" s="283"/>
      <c r="S96" s="283"/>
      <c r="T96" s="284"/>
      <c r="U96" s="15"/>
      <c r="V96" s="15"/>
      <c r="W96" s="15"/>
      <c r="X96" s="15"/>
      <c r="Y96" s="15"/>
      <c r="Z96" s="15"/>
      <c r="AA96" s="15"/>
      <c r="AB96" s="15"/>
      <c r="AC96" s="15"/>
      <c r="AD96" s="15"/>
      <c r="AE96" s="15"/>
      <c r="AT96" s="285" t="s">
        <v>152</v>
      </c>
      <c r="AU96" s="285" t="s">
        <v>82</v>
      </c>
      <c r="AV96" s="15" t="s">
        <v>80</v>
      </c>
      <c r="AW96" s="15" t="s">
        <v>33</v>
      </c>
      <c r="AX96" s="15" t="s">
        <v>72</v>
      </c>
      <c r="AY96" s="285" t="s">
        <v>128</v>
      </c>
    </row>
    <row r="97" spans="1:51" s="15" customFormat="1" ht="12">
      <c r="A97" s="15"/>
      <c r="B97" s="276"/>
      <c r="C97" s="277"/>
      <c r="D97" s="232" t="s">
        <v>152</v>
      </c>
      <c r="E97" s="278" t="s">
        <v>19</v>
      </c>
      <c r="F97" s="279" t="s">
        <v>865</v>
      </c>
      <c r="G97" s="277"/>
      <c r="H97" s="278" t="s">
        <v>19</v>
      </c>
      <c r="I97" s="280"/>
      <c r="J97" s="277"/>
      <c r="K97" s="277"/>
      <c r="L97" s="281"/>
      <c r="M97" s="282"/>
      <c r="N97" s="283"/>
      <c r="O97" s="283"/>
      <c r="P97" s="283"/>
      <c r="Q97" s="283"/>
      <c r="R97" s="283"/>
      <c r="S97" s="283"/>
      <c r="T97" s="284"/>
      <c r="U97" s="15"/>
      <c r="V97" s="15"/>
      <c r="W97" s="15"/>
      <c r="X97" s="15"/>
      <c r="Y97" s="15"/>
      <c r="Z97" s="15"/>
      <c r="AA97" s="15"/>
      <c r="AB97" s="15"/>
      <c r="AC97" s="15"/>
      <c r="AD97" s="15"/>
      <c r="AE97" s="15"/>
      <c r="AT97" s="285" t="s">
        <v>152</v>
      </c>
      <c r="AU97" s="285" t="s">
        <v>82</v>
      </c>
      <c r="AV97" s="15" t="s">
        <v>80</v>
      </c>
      <c r="AW97" s="15" t="s">
        <v>33</v>
      </c>
      <c r="AX97" s="15" t="s">
        <v>72</v>
      </c>
      <c r="AY97" s="285" t="s">
        <v>128</v>
      </c>
    </row>
    <row r="98" spans="1:51" s="13" customFormat="1" ht="12">
      <c r="A98" s="13"/>
      <c r="B98" s="236"/>
      <c r="C98" s="237"/>
      <c r="D98" s="232" t="s">
        <v>152</v>
      </c>
      <c r="E98" s="238" t="s">
        <v>19</v>
      </c>
      <c r="F98" s="239" t="s">
        <v>80</v>
      </c>
      <c r="G98" s="237"/>
      <c r="H98" s="240">
        <v>1</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152</v>
      </c>
      <c r="AU98" s="246" t="s">
        <v>82</v>
      </c>
      <c r="AV98" s="13" t="s">
        <v>82</v>
      </c>
      <c r="AW98" s="13" t="s">
        <v>33</v>
      </c>
      <c r="AX98" s="13" t="s">
        <v>80</v>
      </c>
      <c r="AY98" s="246" t="s">
        <v>128</v>
      </c>
    </row>
    <row r="99" spans="1:63" s="12" customFormat="1" ht="22.8" customHeight="1">
      <c r="A99" s="12"/>
      <c r="B99" s="203"/>
      <c r="C99" s="204"/>
      <c r="D99" s="205" t="s">
        <v>71</v>
      </c>
      <c r="E99" s="217" t="s">
        <v>866</v>
      </c>
      <c r="F99" s="217" t="s">
        <v>867</v>
      </c>
      <c r="G99" s="204"/>
      <c r="H99" s="204"/>
      <c r="I99" s="207"/>
      <c r="J99" s="218">
        <f>BK99</f>
        <v>0</v>
      </c>
      <c r="K99" s="204"/>
      <c r="L99" s="209"/>
      <c r="M99" s="210"/>
      <c r="N99" s="211"/>
      <c r="O99" s="211"/>
      <c r="P99" s="212">
        <f>SUM(P100:P104)</f>
        <v>0</v>
      </c>
      <c r="Q99" s="211"/>
      <c r="R99" s="212">
        <f>SUM(R100:R104)</f>
        <v>0</v>
      </c>
      <c r="S99" s="211"/>
      <c r="T99" s="213">
        <f>SUM(T100:T104)</f>
        <v>0</v>
      </c>
      <c r="U99" s="12"/>
      <c r="V99" s="12"/>
      <c r="W99" s="12"/>
      <c r="X99" s="12"/>
      <c r="Y99" s="12"/>
      <c r="Z99" s="12"/>
      <c r="AA99" s="12"/>
      <c r="AB99" s="12"/>
      <c r="AC99" s="12"/>
      <c r="AD99" s="12"/>
      <c r="AE99" s="12"/>
      <c r="AR99" s="214" t="s">
        <v>186</v>
      </c>
      <c r="AT99" s="215" t="s">
        <v>71</v>
      </c>
      <c r="AU99" s="215" t="s">
        <v>80</v>
      </c>
      <c r="AY99" s="214" t="s">
        <v>128</v>
      </c>
      <c r="BK99" s="216">
        <f>SUM(BK100:BK104)</f>
        <v>0</v>
      </c>
    </row>
    <row r="100" spans="1:65" s="2" customFormat="1" ht="16.5" customHeight="1">
      <c r="A100" s="39"/>
      <c r="B100" s="40"/>
      <c r="C100" s="219" t="s">
        <v>186</v>
      </c>
      <c r="D100" s="219" t="s">
        <v>131</v>
      </c>
      <c r="E100" s="220" t="s">
        <v>868</v>
      </c>
      <c r="F100" s="221" t="s">
        <v>867</v>
      </c>
      <c r="G100" s="222" t="s">
        <v>849</v>
      </c>
      <c r="H100" s="223">
        <v>1</v>
      </c>
      <c r="I100" s="224"/>
      <c r="J100" s="225">
        <f>ROUND(I100*H100,2)</f>
        <v>0</v>
      </c>
      <c r="K100" s="221" t="s">
        <v>19</v>
      </c>
      <c r="L100" s="45"/>
      <c r="M100" s="226" t="s">
        <v>19</v>
      </c>
      <c r="N100" s="227" t="s">
        <v>43</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850</v>
      </c>
      <c r="AT100" s="230" t="s">
        <v>131</v>
      </c>
      <c r="AU100" s="230" t="s">
        <v>82</v>
      </c>
      <c r="AY100" s="18" t="s">
        <v>128</v>
      </c>
      <c r="BE100" s="231">
        <f>IF(N100="základní",J100,0)</f>
        <v>0</v>
      </c>
      <c r="BF100" s="231">
        <f>IF(N100="snížená",J100,0)</f>
        <v>0</v>
      </c>
      <c r="BG100" s="231">
        <f>IF(N100="zákl. přenesená",J100,0)</f>
        <v>0</v>
      </c>
      <c r="BH100" s="231">
        <f>IF(N100="sníž. přenesená",J100,0)</f>
        <v>0</v>
      </c>
      <c r="BI100" s="231">
        <f>IF(N100="nulová",J100,0)</f>
        <v>0</v>
      </c>
      <c r="BJ100" s="18" t="s">
        <v>80</v>
      </c>
      <c r="BK100" s="231">
        <f>ROUND(I100*H100,2)</f>
        <v>0</v>
      </c>
      <c r="BL100" s="18" t="s">
        <v>850</v>
      </c>
      <c r="BM100" s="230" t="s">
        <v>869</v>
      </c>
    </row>
    <row r="101" spans="1:51" s="15" customFormat="1" ht="12">
      <c r="A101" s="15"/>
      <c r="B101" s="276"/>
      <c r="C101" s="277"/>
      <c r="D101" s="232" t="s">
        <v>152</v>
      </c>
      <c r="E101" s="278" t="s">
        <v>19</v>
      </c>
      <c r="F101" s="279" t="s">
        <v>870</v>
      </c>
      <c r="G101" s="277"/>
      <c r="H101" s="278" t="s">
        <v>19</v>
      </c>
      <c r="I101" s="280"/>
      <c r="J101" s="277"/>
      <c r="K101" s="277"/>
      <c r="L101" s="281"/>
      <c r="M101" s="282"/>
      <c r="N101" s="283"/>
      <c r="O101" s="283"/>
      <c r="P101" s="283"/>
      <c r="Q101" s="283"/>
      <c r="R101" s="283"/>
      <c r="S101" s="283"/>
      <c r="T101" s="284"/>
      <c r="U101" s="15"/>
      <c r="V101" s="15"/>
      <c r="W101" s="15"/>
      <c r="X101" s="15"/>
      <c r="Y101" s="15"/>
      <c r="Z101" s="15"/>
      <c r="AA101" s="15"/>
      <c r="AB101" s="15"/>
      <c r="AC101" s="15"/>
      <c r="AD101" s="15"/>
      <c r="AE101" s="15"/>
      <c r="AT101" s="285" t="s">
        <v>152</v>
      </c>
      <c r="AU101" s="285" t="s">
        <v>82</v>
      </c>
      <c r="AV101" s="15" t="s">
        <v>80</v>
      </c>
      <c r="AW101" s="15" t="s">
        <v>33</v>
      </c>
      <c r="AX101" s="15" t="s">
        <v>72</v>
      </c>
      <c r="AY101" s="285" t="s">
        <v>128</v>
      </c>
    </row>
    <row r="102" spans="1:51" s="15" customFormat="1" ht="12">
      <c r="A102" s="15"/>
      <c r="B102" s="276"/>
      <c r="C102" s="277"/>
      <c r="D102" s="232" t="s">
        <v>152</v>
      </c>
      <c r="E102" s="278" t="s">
        <v>19</v>
      </c>
      <c r="F102" s="279" t="s">
        <v>871</v>
      </c>
      <c r="G102" s="277"/>
      <c r="H102" s="278" t="s">
        <v>19</v>
      </c>
      <c r="I102" s="280"/>
      <c r="J102" s="277"/>
      <c r="K102" s="277"/>
      <c r="L102" s="281"/>
      <c r="M102" s="282"/>
      <c r="N102" s="283"/>
      <c r="O102" s="283"/>
      <c r="P102" s="283"/>
      <c r="Q102" s="283"/>
      <c r="R102" s="283"/>
      <c r="S102" s="283"/>
      <c r="T102" s="284"/>
      <c r="U102" s="15"/>
      <c r="V102" s="15"/>
      <c r="W102" s="15"/>
      <c r="X102" s="15"/>
      <c r="Y102" s="15"/>
      <c r="Z102" s="15"/>
      <c r="AA102" s="15"/>
      <c r="AB102" s="15"/>
      <c r="AC102" s="15"/>
      <c r="AD102" s="15"/>
      <c r="AE102" s="15"/>
      <c r="AT102" s="285" t="s">
        <v>152</v>
      </c>
      <c r="AU102" s="285" t="s">
        <v>82</v>
      </c>
      <c r="AV102" s="15" t="s">
        <v>80</v>
      </c>
      <c r="AW102" s="15" t="s">
        <v>33</v>
      </c>
      <c r="AX102" s="15" t="s">
        <v>72</v>
      </c>
      <c r="AY102" s="285" t="s">
        <v>128</v>
      </c>
    </row>
    <row r="103" spans="1:51" s="15" customFormat="1" ht="12">
      <c r="A103" s="15"/>
      <c r="B103" s="276"/>
      <c r="C103" s="277"/>
      <c r="D103" s="232" t="s">
        <v>152</v>
      </c>
      <c r="E103" s="278" t="s">
        <v>19</v>
      </c>
      <c r="F103" s="279" t="s">
        <v>872</v>
      </c>
      <c r="G103" s="277"/>
      <c r="H103" s="278" t="s">
        <v>19</v>
      </c>
      <c r="I103" s="280"/>
      <c r="J103" s="277"/>
      <c r="K103" s="277"/>
      <c r="L103" s="281"/>
      <c r="M103" s="282"/>
      <c r="N103" s="283"/>
      <c r="O103" s="283"/>
      <c r="P103" s="283"/>
      <c r="Q103" s="283"/>
      <c r="R103" s="283"/>
      <c r="S103" s="283"/>
      <c r="T103" s="284"/>
      <c r="U103" s="15"/>
      <c r="V103" s="15"/>
      <c r="W103" s="15"/>
      <c r="X103" s="15"/>
      <c r="Y103" s="15"/>
      <c r="Z103" s="15"/>
      <c r="AA103" s="15"/>
      <c r="AB103" s="15"/>
      <c r="AC103" s="15"/>
      <c r="AD103" s="15"/>
      <c r="AE103" s="15"/>
      <c r="AT103" s="285" t="s">
        <v>152</v>
      </c>
      <c r="AU103" s="285" t="s">
        <v>82</v>
      </c>
      <c r="AV103" s="15" t="s">
        <v>80</v>
      </c>
      <c r="AW103" s="15" t="s">
        <v>33</v>
      </c>
      <c r="AX103" s="15" t="s">
        <v>72</v>
      </c>
      <c r="AY103" s="285" t="s">
        <v>128</v>
      </c>
    </row>
    <row r="104" spans="1:51" s="13" customFormat="1" ht="12">
      <c r="A104" s="13"/>
      <c r="B104" s="236"/>
      <c r="C104" s="237"/>
      <c r="D104" s="232" t="s">
        <v>152</v>
      </c>
      <c r="E104" s="238" t="s">
        <v>19</v>
      </c>
      <c r="F104" s="239" t="s">
        <v>80</v>
      </c>
      <c r="G104" s="237"/>
      <c r="H104" s="240">
        <v>1</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152</v>
      </c>
      <c r="AU104" s="246" t="s">
        <v>82</v>
      </c>
      <c r="AV104" s="13" t="s">
        <v>82</v>
      </c>
      <c r="AW104" s="13" t="s">
        <v>33</v>
      </c>
      <c r="AX104" s="13" t="s">
        <v>80</v>
      </c>
      <c r="AY104" s="246" t="s">
        <v>128</v>
      </c>
    </row>
    <row r="105" spans="1:63" s="12" customFormat="1" ht="22.8" customHeight="1">
      <c r="A105" s="12"/>
      <c r="B105" s="203"/>
      <c r="C105" s="204"/>
      <c r="D105" s="205" t="s">
        <v>71</v>
      </c>
      <c r="E105" s="217" t="s">
        <v>873</v>
      </c>
      <c r="F105" s="217" t="s">
        <v>874</v>
      </c>
      <c r="G105" s="204"/>
      <c r="H105" s="204"/>
      <c r="I105" s="207"/>
      <c r="J105" s="218">
        <f>BK105</f>
        <v>0</v>
      </c>
      <c r="K105" s="204"/>
      <c r="L105" s="209"/>
      <c r="M105" s="210"/>
      <c r="N105" s="211"/>
      <c r="O105" s="211"/>
      <c r="P105" s="212">
        <f>SUM(P106:P114)</f>
        <v>0</v>
      </c>
      <c r="Q105" s="211"/>
      <c r="R105" s="212">
        <f>SUM(R106:R114)</f>
        <v>0</v>
      </c>
      <c r="S105" s="211"/>
      <c r="T105" s="213">
        <f>SUM(T106:T114)</f>
        <v>0</v>
      </c>
      <c r="U105" s="12"/>
      <c r="V105" s="12"/>
      <c r="W105" s="12"/>
      <c r="X105" s="12"/>
      <c r="Y105" s="12"/>
      <c r="Z105" s="12"/>
      <c r="AA105" s="12"/>
      <c r="AB105" s="12"/>
      <c r="AC105" s="12"/>
      <c r="AD105" s="12"/>
      <c r="AE105" s="12"/>
      <c r="AR105" s="214" t="s">
        <v>186</v>
      </c>
      <c r="AT105" s="215" t="s">
        <v>71</v>
      </c>
      <c r="AU105" s="215" t="s">
        <v>80</v>
      </c>
      <c r="AY105" s="214" t="s">
        <v>128</v>
      </c>
      <c r="BK105" s="216">
        <f>SUM(BK106:BK114)</f>
        <v>0</v>
      </c>
    </row>
    <row r="106" spans="1:65" s="2" customFormat="1" ht="16.5" customHeight="1">
      <c r="A106" s="39"/>
      <c r="B106" s="40"/>
      <c r="C106" s="219" t="s">
        <v>218</v>
      </c>
      <c r="D106" s="219" t="s">
        <v>131</v>
      </c>
      <c r="E106" s="220" t="s">
        <v>875</v>
      </c>
      <c r="F106" s="221" t="s">
        <v>874</v>
      </c>
      <c r="G106" s="222" t="s">
        <v>849</v>
      </c>
      <c r="H106" s="223">
        <v>1</v>
      </c>
      <c r="I106" s="224"/>
      <c r="J106" s="225">
        <f>ROUND(I106*H106,2)</f>
        <v>0</v>
      </c>
      <c r="K106" s="221" t="s">
        <v>19</v>
      </c>
      <c r="L106" s="45"/>
      <c r="M106" s="226" t="s">
        <v>19</v>
      </c>
      <c r="N106" s="227" t="s">
        <v>43</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136</v>
      </c>
      <c r="AT106" s="230" t="s">
        <v>131</v>
      </c>
      <c r="AU106" s="230" t="s">
        <v>82</v>
      </c>
      <c r="AY106" s="18" t="s">
        <v>128</v>
      </c>
      <c r="BE106" s="231">
        <f>IF(N106="základní",J106,0)</f>
        <v>0</v>
      </c>
      <c r="BF106" s="231">
        <f>IF(N106="snížená",J106,0)</f>
        <v>0</v>
      </c>
      <c r="BG106" s="231">
        <f>IF(N106="zákl. přenesená",J106,0)</f>
        <v>0</v>
      </c>
      <c r="BH106" s="231">
        <f>IF(N106="sníž. přenesená",J106,0)</f>
        <v>0</v>
      </c>
      <c r="BI106" s="231">
        <f>IF(N106="nulová",J106,0)</f>
        <v>0</v>
      </c>
      <c r="BJ106" s="18" t="s">
        <v>80</v>
      </c>
      <c r="BK106" s="231">
        <f>ROUND(I106*H106,2)</f>
        <v>0</v>
      </c>
      <c r="BL106" s="18" t="s">
        <v>136</v>
      </c>
      <c r="BM106" s="230" t="s">
        <v>876</v>
      </c>
    </row>
    <row r="107" spans="1:51" s="15" customFormat="1" ht="12">
      <c r="A107" s="15"/>
      <c r="B107" s="276"/>
      <c r="C107" s="277"/>
      <c r="D107" s="232" t="s">
        <v>152</v>
      </c>
      <c r="E107" s="278" t="s">
        <v>19</v>
      </c>
      <c r="F107" s="279" t="s">
        <v>877</v>
      </c>
      <c r="G107" s="277"/>
      <c r="H107" s="278" t="s">
        <v>19</v>
      </c>
      <c r="I107" s="280"/>
      <c r="J107" s="277"/>
      <c r="K107" s="277"/>
      <c r="L107" s="281"/>
      <c r="M107" s="282"/>
      <c r="N107" s="283"/>
      <c r="O107" s="283"/>
      <c r="P107" s="283"/>
      <c r="Q107" s="283"/>
      <c r="R107" s="283"/>
      <c r="S107" s="283"/>
      <c r="T107" s="284"/>
      <c r="U107" s="15"/>
      <c r="V107" s="15"/>
      <c r="W107" s="15"/>
      <c r="X107" s="15"/>
      <c r="Y107" s="15"/>
      <c r="Z107" s="15"/>
      <c r="AA107" s="15"/>
      <c r="AB107" s="15"/>
      <c r="AC107" s="15"/>
      <c r="AD107" s="15"/>
      <c r="AE107" s="15"/>
      <c r="AT107" s="285" t="s">
        <v>152</v>
      </c>
      <c r="AU107" s="285" t="s">
        <v>82</v>
      </c>
      <c r="AV107" s="15" t="s">
        <v>80</v>
      </c>
      <c r="AW107" s="15" t="s">
        <v>33</v>
      </c>
      <c r="AX107" s="15" t="s">
        <v>72</v>
      </c>
      <c r="AY107" s="285" t="s">
        <v>128</v>
      </c>
    </row>
    <row r="108" spans="1:51" s="13" customFormat="1" ht="12">
      <c r="A108" s="13"/>
      <c r="B108" s="236"/>
      <c r="C108" s="237"/>
      <c r="D108" s="232" t="s">
        <v>152</v>
      </c>
      <c r="E108" s="238" t="s">
        <v>19</v>
      </c>
      <c r="F108" s="239" t="s">
        <v>80</v>
      </c>
      <c r="G108" s="237"/>
      <c r="H108" s="240">
        <v>1</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152</v>
      </c>
      <c r="AU108" s="246" t="s">
        <v>82</v>
      </c>
      <c r="AV108" s="13" t="s">
        <v>82</v>
      </c>
      <c r="AW108" s="13" t="s">
        <v>33</v>
      </c>
      <c r="AX108" s="13" t="s">
        <v>80</v>
      </c>
      <c r="AY108" s="246" t="s">
        <v>128</v>
      </c>
    </row>
    <row r="109" spans="1:65" s="2" customFormat="1" ht="16.5" customHeight="1">
      <c r="A109" s="39"/>
      <c r="B109" s="40"/>
      <c r="C109" s="219" t="s">
        <v>222</v>
      </c>
      <c r="D109" s="219" t="s">
        <v>131</v>
      </c>
      <c r="E109" s="220" t="s">
        <v>878</v>
      </c>
      <c r="F109" s="221" t="s">
        <v>879</v>
      </c>
      <c r="G109" s="222" t="s">
        <v>849</v>
      </c>
      <c r="H109" s="223">
        <v>1</v>
      </c>
      <c r="I109" s="224"/>
      <c r="J109" s="225">
        <f>ROUND(I109*H109,2)</f>
        <v>0</v>
      </c>
      <c r="K109" s="221" t="s">
        <v>19</v>
      </c>
      <c r="L109" s="45"/>
      <c r="M109" s="226" t="s">
        <v>19</v>
      </c>
      <c r="N109" s="227" t="s">
        <v>43</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850</v>
      </c>
      <c r="AT109" s="230" t="s">
        <v>131</v>
      </c>
      <c r="AU109" s="230" t="s">
        <v>82</v>
      </c>
      <c r="AY109" s="18" t="s">
        <v>128</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850</v>
      </c>
      <c r="BM109" s="230" t="s">
        <v>880</v>
      </c>
    </row>
    <row r="110" spans="1:51" s="15" customFormat="1" ht="12">
      <c r="A110" s="15"/>
      <c r="B110" s="276"/>
      <c r="C110" s="277"/>
      <c r="D110" s="232" t="s">
        <v>152</v>
      </c>
      <c r="E110" s="278" t="s">
        <v>19</v>
      </c>
      <c r="F110" s="279" t="s">
        <v>881</v>
      </c>
      <c r="G110" s="277"/>
      <c r="H110" s="278" t="s">
        <v>19</v>
      </c>
      <c r="I110" s="280"/>
      <c r="J110" s="277"/>
      <c r="K110" s="277"/>
      <c r="L110" s="281"/>
      <c r="M110" s="282"/>
      <c r="N110" s="283"/>
      <c r="O110" s="283"/>
      <c r="P110" s="283"/>
      <c r="Q110" s="283"/>
      <c r="R110" s="283"/>
      <c r="S110" s="283"/>
      <c r="T110" s="284"/>
      <c r="U110" s="15"/>
      <c r="V110" s="15"/>
      <c r="W110" s="15"/>
      <c r="X110" s="15"/>
      <c r="Y110" s="15"/>
      <c r="Z110" s="15"/>
      <c r="AA110" s="15"/>
      <c r="AB110" s="15"/>
      <c r="AC110" s="15"/>
      <c r="AD110" s="15"/>
      <c r="AE110" s="15"/>
      <c r="AT110" s="285" t="s">
        <v>152</v>
      </c>
      <c r="AU110" s="285" t="s">
        <v>82</v>
      </c>
      <c r="AV110" s="15" t="s">
        <v>80</v>
      </c>
      <c r="AW110" s="15" t="s">
        <v>33</v>
      </c>
      <c r="AX110" s="15" t="s">
        <v>72</v>
      </c>
      <c r="AY110" s="285" t="s">
        <v>128</v>
      </c>
    </row>
    <row r="111" spans="1:51" s="15" customFormat="1" ht="12">
      <c r="A111" s="15"/>
      <c r="B111" s="276"/>
      <c r="C111" s="277"/>
      <c r="D111" s="232" t="s">
        <v>152</v>
      </c>
      <c r="E111" s="278" t="s">
        <v>19</v>
      </c>
      <c r="F111" s="279" t="s">
        <v>882</v>
      </c>
      <c r="G111" s="277"/>
      <c r="H111" s="278" t="s">
        <v>19</v>
      </c>
      <c r="I111" s="280"/>
      <c r="J111" s="277"/>
      <c r="K111" s="277"/>
      <c r="L111" s="281"/>
      <c r="M111" s="282"/>
      <c r="N111" s="283"/>
      <c r="O111" s="283"/>
      <c r="P111" s="283"/>
      <c r="Q111" s="283"/>
      <c r="R111" s="283"/>
      <c r="S111" s="283"/>
      <c r="T111" s="284"/>
      <c r="U111" s="15"/>
      <c r="V111" s="15"/>
      <c r="W111" s="15"/>
      <c r="X111" s="15"/>
      <c r="Y111" s="15"/>
      <c r="Z111" s="15"/>
      <c r="AA111" s="15"/>
      <c r="AB111" s="15"/>
      <c r="AC111" s="15"/>
      <c r="AD111" s="15"/>
      <c r="AE111" s="15"/>
      <c r="AT111" s="285" t="s">
        <v>152</v>
      </c>
      <c r="AU111" s="285" t="s">
        <v>82</v>
      </c>
      <c r="AV111" s="15" t="s">
        <v>80</v>
      </c>
      <c r="AW111" s="15" t="s">
        <v>33</v>
      </c>
      <c r="AX111" s="15" t="s">
        <v>72</v>
      </c>
      <c r="AY111" s="285" t="s">
        <v>128</v>
      </c>
    </row>
    <row r="112" spans="1:51" s="15" customFormat="1" ht="12">
      <c r="A112" s="15"/>
      <c r="B112" s="276"/>
      <c r="C112" s="277"/>
      <c r="D112" s="232" t="s">
        <v>152</v>
      </c>
      <c r="E112" s="278" t="s">
        <v>19</v>
      </c>
      <c r="F112" s="279" t="s">
        <v>883</v>
      </c>
      <c r="G112" s="277"/>
      <c r="H112" s="278" t="s">
        <v>19</v>
      </c>
      <c r="I112" s="280"/>
      <c r="J112" s="277"/>
      <c r="K112" s="277"/>
      <c r="L112" s="281"/>
      <c r="M112" s="282"/>
      <c r="N112" s="283"/>
      <c r="O112" s="283"/>
      <c r="P112" s="283"/>
      <c r="Q112" s="283"/>
      <c r="R112" s="283"/>
      <c r="S112" s="283"/>
      <c r="T112" s="284"/>
      <c r="U112" s="15"/>
      <c r="V112" s="15"/>
      <c r="W112" s="15"/>
      <c r="X112" s="15"/>
      <c r="Y112" s="15"/>
      <c r="Z112" s="15"/>
      <c r="AA112" s="15"/>
      <c r="AB112" s="15"/>
      <c r="AC112" s="15"/>
      <c r="AD112" s="15"/>
      <c r="AE112" s="15"/>
      <c r="AT112" s="285" t="s">
        <v>152</v>
      </c>
      <c r="AU112" s="285" t="s">
        <v>82</v>
      </c>
      <c r="AV112" s="15" t="s">
        <v>80</v>
      </c>
      <c r="AW112" s="15" t="s">
        <v>33</v>
      </c>
      <c r="AX112" s="15" t="s">
        <v>72</v>
      </c>
      <c r="AY112" s="285" t="s">
        <v>128</v>
      </c>
    </row>
    <row r="113" spans="1:51" s="15" customFormat="1" ht="12">
      <c r="A113" s="15"/>
      <c r="B113" s="276"/>
      <c r="C113" s="277"/>
      <c r="D113" s="232" t="s">
        <v>152</v>
      </c>
      <c r="E113" s="278" t="s">
        <v>19</v>
      </c>
      <c r="F113" s="279" t="s">
        <v>884</v>
      </c>
      <c r="G113" s="277"/>
      <c r="H113" s="278" t="s">
        <v>19</v>
      </c>
      <c r="I113" s="280"/>
      <c r="J113" s="277"/>
      <c r="K113" s="277"/>
      <c r="L113" s="281"/>
      <c r="M113" s="282"/>
      <c r="N113" s="283"/>
      <c r="O113" s="283"/>
      <c r="P113" s="283"/>
      <c r="Q113" s="283"/>
      <c r="R113" s="283"/>
      <c r="S113" s="283"/>
      <c r="T113" s="284"/>
      <c r="U113" s="15"/>
      <c r="V113" s="15"/>
      <c r="W113" s="15"/>
      <c r="X113" s="15"/>
      <c r="Y113" s="15"/>
      <c r="Z113" s="15"/>
      <c r="AA113" s="15"/>
      <c r="AB113" s="15"/>
      <c r="AC113" s="15"/>
      <c r="AD113" s="15"/>
      <c r="AE113" s="15"/>
      <c r="AT113" s="285" t="s">
        <v>152</v>
      </c>
      <c r="AU113" s="285" t="s">
        <v>82</v>
      </c>
      <c r="AV113" s="15" t="s">
        <v>80</v>
      </c>
      <c r="AW113" s="15" t="s">
        <v>33</v>
      </c>
      <c r="AX113" s="15" t="s">
        <v>72</v>
      </c>
      <c r="AY113" s="285" t="s">
        <v>128</v>
      </c>
    </row>
    <row r="114" spans="1:51" s="13" customFormat="1" ht="12">
      <c r="A114" s="13"/>
      <c r="B114" s="236"/>
      <c r="C114" s="237"/>
      <c r="D114" s="232" t="s">
        <v>152</v>
      </c>
      <c r="E114" s="238" t="s">
        <v>19</v>
      </c>
      <c r="F114" s="239" t="s">
        <v>80</v>
      </c>
      <c r="G114" s="237"/>
      <c r="H114" s="240">
        <v>1</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152</v>
      </c>
      <c r="AU114" s="246" t="s">
        <v>82</v>
      </c>
      <c r="AV114" s="13" t="s">
        <v>82</v>
      </c>
      <c r="AW114" s="13" t="s">
        <v>33</v>
      </c>
      <c r="AX114" s="13" t="s">
        <v>80</v>
      </c>
      <c r="AY114" s="246" t="s">
        <v>128</v>
      </c>
    </row>
    <row r="115" spans="1:63" s="12" customFormat="1" ht="22.8" customHeight="1">
      <c r="A115" s="12"/>
      <c r="B115" s="203"/>
      <c r="C115" s="204"/>
      <c r="D115" s="205" t="s">
        <v>71</v>
      </c>
      <c r="E115" s="217" t="s">
        <v>885</v>
      </c>
      <c r="F115" s="217" t="s">
        <v>886</v>
      </c>
      <c r="G115" s="204"/>
      <c r="H115" s="204"/>
      <c r="I115" s="207"/>
      <c r="J115" s="218">
        <f>BK115</f>
        <v>0</v>
      </c>
      <c r="K115" s="204"/>
      <c r="L115" s="209"/>
      <c r="M115" s="210"/>
      <c r="N115" s="211"/>
      <c r="O115" s="211"/>
      <c r="P115" s="212">
        <f>SUM(P116:P122)</f>
        <v>0</v>
      </c>
      <c r="Q115" s="211"/>
      <c r="R115" s="212">
        <f>SUM(R116:R122)</f>
        <v>0</v>
      </c>
      <c r="S115" s="211"/>
      <c r="T115" s="213">
        <f>SUM(T116:T122)</f>
        <v>0</v>
      </c>
      <c r="U115" s="12"/>
      <c r="V115" s="12"/>
      <c r="W115" s="12"/>
      <c r="X115" s="12"/>
      <c r="Y115" s="12"/>
      <c r="Z115" s="12"/>
      <c r="AA115" s="12"/>
      <c r="AB115" s="12"/>
      <c r="AC115" s="12"/>
      <c r="AD115" s="12"/>
      <c r="AE115" s="12"/>
      <c r="AR115" s="214" t="s">
        <v>186</v>
      </c>
      <c r="AT115" s="215" t="s">
        <v>71</v>
      </c>
      <c r="AU115" s="215" t="s">
        <v>80</v>
      </c>
      <c r="AY115" s="214" t="s">
        <v>128</v>
      </c>
      <c r="BK115" s="216">
        <f>SUM(BK116:BK122)</f>
        <v>0</v>
      </c>
    </row>
    <row r="116" spans="1:65" s="2" customFormat="1" ht="16.5" customHeight="1">
      <c r="A116" s="39"/>
      <c r="B116" s="40"/>
      <c r="C116" s="219" t="s">
        <v>179</v>
      </c>
      <c r="D116" s="219" t="s">
        <v>131</v>
      </c>
      <c r="E116" s="220" t="s">
        <v>887</v>
      </c>
      <c r="F116" s="221" t="s">
        <v>886</v>
      </c>
      <c r="G116" s="222" t="s">
        <v>849</v>
      </c>
      <c r="H116" s="223">
        <v>1</v>
      </c>
      <c r="I116" s="224"/>
      <c r="J116" s="225">
        <f>ROUND(I116*H116,2)</f>
        <v>0</v>
      </c>
      <c r="K116" s="221" t="s">
        <v>19</v>
      </c>
      <c r="L116" s="45"/>
      <c r="M116" s="226" t="s">
        <v>19</v>
      </c>
      <c r="N116" s="227" t="s">
        <v>43</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136</v>
      </c>
      <c r="AT116" s="230" t="s">
        <v>131</v>
      </c>
      <c r="AU116" s="230" t="s">
        <v>82</v>
      </c>
      <c r="AY116" s="18" t="s">
        <v>128</v>
      </c>
      <c r="BE116" s="231">
        <f>IF(N116="základní",J116,0)</f>
        <v>0</v>
      </c>
      <c r="BF116" s="231">
        <f>IF(N116="snížená",J116,0)</f>
        <v>0</v>
      </c>
      <c r="BG116" s="231">
        <f>IF(N116="zákl. přenesená",J116,0)</f>
        <v>0</v>
      </c>
      <c r="BH116" s="231">
        <f>IF(N116="sníž. přenesená",J116,0)</f>
        <v>0</v>
      </c>
      <c r="BI116" s="231">
        <f>IF(N116="nulová",J116,0)</f>
        <v>0</v>
      </c>
      <c r="BJ116" s="18" t="s">
        <v>80</v>
      </c>
      <c r="BK116" s="231">
        <f>ROUND(I116*H116,2)</f>
        <v>0</v>
      </c>
      <c r="BL116" s="18" t="s">
        <v>136</v>
      </c>
      <c r="BM116" s="230" t="s">
        <v>888</v>
      </c>
    </row>
    <row r="117" spans="1:65" s="2" customFormat="1" ht="16.5" customHeight="1">
      <c r="A117" s="39"/>
      <c r="B117" s="40"/>
      <c r="C117" s="219" t="s">
        <v>146</v>
      </c>
      <c r="D117" s="219" t="s">
        <v>131</v>
      </c>
      <c r="E117" s="220" t="s">
        <v>889</v>
      </c>
      <c r="F117" s="221" t="s">
        <v>890</v>
      </c>
      <c r="G117" s="222" t="s">
        <v>849</v>
      </c>
      <c r="H117" s="223">
        <v>1</v>
      </c>
      <c r="I117" s="224"/>
      <c r="J117" s="225">
        <f>ROUND(I117*H117,2)</f>
        <v>0</v>
      </c>
      <c r="K117" s="221" t="s">
        <v>19</v>
      </c>
      <c r="L117" s="45"/>
      <c r="M117" s="226" t="s">
        <v>19</v>
      </c>
      <c r="N117" s="227" t="s">
        <v>43</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850</v>
      </c>
      <c r="AT117" s="230" t="s">
        <v>131</v>
      </c>
      <c r="AU117" s="230" t="s">
        <v>82</v>
      </c>
      <c r="AY117" s="18" t="s">
        <v>128</v>
      </c>
      <c r="BE117" s="231">
        <f>IF(N117="základní",J117,0)</f>
        <v>0</v>
      </c>
      <c r="BF117" s="231">
        <f>IF(N117="snížená",J117,0)</f>
        <v>0</v>
      </c>
      <c r="BG117" s="231">
        <f>IF(N117="zákl. přenesená",J117,0)</f>
        <v>0</v>
      </c>
      <c r="BH117" s="231">
        <f>IF(N117="sníž. přenesená",J117,0)</f>
        <v>0</v>
      </c>
      <c r="BI117" s="231">
        <f>IF(N117="nulová",J117,0)</f>
        <v>0</v>
      </c>
      <c r="BJ117" s="18" t="s">
        <v>80</v>
      </c>
      <c r="BK117" s="231">
        <f>ROUND(I117*H117,2)</f>
        <v>0</v>
      </c>
      <c r="BL117" s="18" t="s">
        <v>850</v>
      </c>
      <c r="BM117" s="230" t="s">
        <v>891</v>
      </c>
    </row>
    <row r="118" spans="1:51" s="15" customFormat="1" ht="12">
      <c r="A118" s="15"/>
      <c r="B118" s="276"/>
      <c r="C118" s="277"/>
      <c r="D118" s="232" t="s">
        <v>152</v>
      </c>
      <c r="E118" s="278" t="s">
        <v>19</v>
      </c>
      <c r="F118" s="279" t="s">
        <v>892</v>
      </c>
      <c r="G118" s="277"/>
      <c r="H118" s="278" t="s">
        <v>19</v>
      </c>
      <c r="I118" s="280"/>
      <c r="J118" s="277"/>
      <c r="K118" s="277"/>
      <c r="L118" s="281"/>
      <c r="M118" s="282"/>
      <c r="N118" s="283"/>
      <c r="O118" s="283"/>
      <c r="P118" s="283"/>
      <c r="Q118" s="283"/>
      <c r="R118" s="283"/>
      <c r="S118" s="283"/>
      <c r="T118" s="284"/>
      <c r="U118" s="15"/>
      <c r="V118" s="15"/>
      <c r="W118" s="15"/>
      <c r="X118" s="15"/>
      <c r="Y118" s="15"/>
      <c r="Z118" s="15"/>
      <c r="AA118" s="15"/>
      <c r="AB118" s="15"/>
      <c r="AC118" s="15"/>
      <c r="AD118" s="15"/>
      <c r="AE118" s="15"/>
      <c r="AT118" s="285" t="s">
        <v>152</v>
      </c>
      <c r="AU118" s="285" t="s">
        <v>82</v>
      </c>
      <c r="AV118" s="15" t="s">
        <v>80</v>
      </c>
      <c r="AW118" s="15" t="s">
        <v>33</v>
      </c>
      <c r="AX118" s="15" t="s">
        <v>72</v>
      </c>
      <c r="AY118" s="285" t="s">
        <v>128</v>
      </c>
    </row>
    <row r="119" spans="1:51" s="13" customFormat="1" ht="12">
      <c r="A119" s="13"/>
      <c r="B119" s="236"/>
      <c r="C119" s="237"/>
      <c r="D119" s="232" t="s">
        <v>152</v>
      </c>
      <c r="E119" s="238" t="s">
        <v>19</v>
      </c>
      <c r="F119" s="239" t="s">
        <v>80</v>
      </c>
      <c r="G119" s="237"/>
      <c r="H119" s="240">
        <v>1</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152</v>
      </c>
      <c r="AU119" s="246" t="s">
        <v>82</v>
      </c>
      <c r="AV119" s="13" t="s">
        <v>82</v>
      </c>
      <c r="AW119" s="13" t="s">
        <v>33</v>
      </c>
      <c r="AX119" s="13" t="s">
        <v>80</v>
      </c>
      <c r="AY119" s="246" t="s">
        <v>128</v>
      </c>
    </row>
    <row r="120" spans="1:65" s="2" customFormat="1" ht="16.5" customHeight="1">
      <c r="A120" s="39"/>
      <c r="B120" s="40"/>
      <c r="C120" s="219" t="s">
        <v>204</v>
      </c>
      <c r="D120" s="219" t="s">
        <v>131</v>
      </c>
      <c r="E120" s="220" t="s">
        <v>893</v>
      </c>
      <c r="F120" s="221" t="s">
        <v>894</v>
      </c>
      <c r="G120" s="222" t="s">
        <v>849</v>
      </c>
      <c r="H120" s="223">
        <v>1</v>
      </c>
      <c r="I120" s="224"/>
      <c r="J120" s="225">
        <f>ROUND(I120*H120,2)</f>
        <v>0</v>
      </c>
      <c r="K120" s="221" t="s">
        <v>19</v>
      </c>
      <c r="L120" s="45"/>
      <c r="M120" s="226" t="s">
        <v>19</v>
      </c>
      <c r="N120" s="227" t="s">
        <v>43</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850</v>
      </c>
      <c r="AT120" s="230" t="s">
        <v>131</v>
      </c>
      <c r="AU120" s="230" t="s">
        <v>82</v>
      </c>
      <c r="AY120" s="18" t="s">
        <v>128</v>
      </c>
      <c r="BE120" s="231">
        <f>IF(N120="základní",J120,0)</f>
        <v>0</v>
      </c>
      <c r="BF120" s="231">
        <f>IF(N120="snížená",J120,0)</f>
        <v>0</v>
      </c>
      <c r="BG120" s="231">
        <f>IF(N120="zákl. přenesená",J120,0)</f>
        <v>0</v>
      </c>
      <c r="BH120" s="231">
        <f>IF(N120="sníž. přenesená",J120,0)</f>
        <v>0</v>
      </c>
      <c r="BI120" s="231">
        <f>IF(N120="nulová",J120,0)</f>
        <v>0</v>
      </c>
      <c r="BJ120" s="18" t="s">
        <v>80</v>
      </c>
      <c r="BK120" s="231">
        <f>ROUND(I120*H120,2)</f>
        <v>0</v>
      </c>
      <c r="BL120" s="18" t="s">
        <v>850</v>
      </c>
      <c r="BM120" s="230" t="s">
        <v>895</v>
      </c>
    </row>
    <row r="121" spans="1:51" s="15" customFormat="1" ht="12">
      <c r="A121" s="15"/>
      <c r="B121" s="276"/>
      <c r="C121" s="277"/>
      <c r="D121" s="232" t="s">
        <v>152</v>
      </c>
      <c r="E121" s="278" t="s">
        <v>19</v>
      </c>
      <c r="F121" s="279" t="s">
        <v>896</v>
      </c>
      <c r="G121" s="277"/>
      <c r="H121" s="278" t="s">
        <v>19</v>
      </c>
      <c r="I121" s="280"/>
      <c r="J121" s="277"/>
      <c r="K121" s="277"/>
      <c r="L121" s="281"/>
      <c r="M121" s="282"/>
      <c r="N121" s="283"/>
      <c r="O121" s="283"/>
      <c r="P121" s="283"/>
      <c r="Q121" s="283"/>
      <c r="R121" s="283"/>
      <c r="S121" s="283"/>
      <c r="T121" s="284"/>
      <c r="U121" s="15"/>
      <c r="V121" s="15"/>
      <c r="W121" s="15"/>
      <c r="X121" s="15"/>
      <c r="Y121" s="15"/>
      <c r="Z121" s="15"/>
      <c r="AA121" s="15"/>
      <c r="AB121" s="15"/>
      <c r="AC121" s="15"/>
      <c r="AD121" s="15"/>
      <c r="AE121" s="15"/>
      <c r="AT121" s="285" t="s">
        <v>152</v>
      </c>
      <c r="AU121" s="285" t="s">
        <v>82</v>
      </c>
      <c r="AV121" s="15" t="s">
        <v>80</v>
      </c>
      <c r="AW121" s="15" t="s">
        <v>33</v>
      </c>
      <c r="AX121" s="15" t="s">
        <v>72</v>
      </c>
      <c r="AY121" s="285" t="s">
        <v>128</v>
      </c>
    </row>
    <row r="122" spans="1:51" s="13" customFormat="1" ht="12">
      <c r="A122" s="13"/>
      <c r="B122" s="236"/>
      <c r="C122" s="237"/>
      <c r="D122" s="232" t="s">
        <v>152</v>
      </c>
      <c r="E122" s="238" t="s">
        <v>19</v>
      </c>
      <c r="F122" s="239" t="s">
        <v>80</v>
      </c>
      <c r="G122" s="237"/>
      <c r="H122" s="240">
        <v>1</v>
      </c>
      <c r="I122" s="241"/>
      <c r="J122" s="237"/>
      <c r="K122" s="237"/>
      <c r="L122" s="242"/>
      <c r="M122" s="286"/>
      <c r="N122" s="287"/>
      <c r="O122" s="287"/>
      <c r="P122" s="287"/>
      <c r="Q122" s="287"/>
      <c r="R122" s="287"/>
      <c r="S122" s="287"/>
      <c r="T122" s="288"/>
      <c r="U122" s="13"/>
      <c r="V122" s="13"/>
      <c r="W122" s="13"/>
      <c r="X122" s="13"/>
      <c r="Y122" s="13"/>
      <c r="Z122" s="13"/>
      <c r="AA122" s="13"/>
      <c r="AB122" s="13"/>
      <c r="AC122" s="13"/>
      <c r="AD122" s="13"/>
      <c r="AE122" s="13"/>
      <c r="AT122" s="246" t="s">
        <v>152</v>
      </c>
      <c r="AU122" s="246" t="s">
        <v>82</v>
      </c>
      <c r="AV122" s="13" t="s">
        <v>82</v>
      </c>
      <c r="AW122" s="13" t="s">
        <v>33</v>
      </c>
      <c r="AX122" s="13" t="s">
        <v>80</v>
      </c>
      <c r="AY122" s="246" t="s">
        <v>128</v>
      </c>
    </row>
    <row r="123" spans="1:31" s="2" customFormat="1" ht="6.95" customHeight="1">
      <c r="A123" s="39"/>
      <c r="B123" s="60"/>
      <c r="C123" s="61"/>
      <c r="D123" s="61"/>
      <c r="E123" s="61"/>
      <c r="F123" s="61"/>
      <c r="G123" s="61"/>
      <c r="H123" s="61"/>
      <c r="I123" s="167"/>
      <c r="J123" s="61"/>
      <c r="K123" s="61"/>
      <c r="L123" s="45"/>
      <c r="M123" s="39"/>
      <c r="O123" s="39"/>
      <c r="P123" s="39"/>
      <c r="Q123" s="39"/>
      <c r="R123" s="39"/>
      <c r="S123" s="39"/>
      <c r="T123" s="39"/>
      <c r="U123" s="39"/>
      <c r="V123" s="39"/>
      <c r="W123" s="39"/>
      <c r="X123" s="39"/>
      <c r="Y123" s="39"/>
      <c r="Z123" s="39"/>
      <c r="AA123" s="39"/>
      <c r="AB123" s="39"/>
      <c r="AC123" s="39"/>
      <c r="AD123" s="39"/>
      <c r="AE123" s="39"/>
    </row>
  </sheetData>
  <sheetProtection password="CC35" sheet="1" objects="1" scenarios="1" formatColumns="0" formatRows="0" autoFilter="0"/>
  <autoFilter ref="C83:K12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97</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100</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STEZKA PRO CHODCE A CYKLISTY KLATOVY - BEŇOVY</v>
      </c>
      <c r="F7" s="135"/>
      <c r="G7" s="135"/>
      <c r="H7" s="135"/>
      <c r="I7" s="129"/>
      <c r="L7" s="21"/>
    </row>
    <row r="8" spans="1:31" s="2" customFormat="1" ht="12" customHeight="1">
      <c r="A8" s="39"/>
      <c r="B8" s="45"/>
      <c r="C8" s="39"/>
      <c r="D8" s="135" t="s">
        <v>101</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897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20. 2. 2020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Město Klatovy</v>
      </c>
      <c r="F15" s="39"/>
      <c r="G15" s="39"/>
      <c r="H15" s="39"/>
      <c r="I15" s="141" t="s">
        <v>28</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MACÁN PROJEKCE DS s.r.o.</v>
      </c>
      <c r="F21" s="39"/>
      <c r="G21" s="39"/>
      <c r="H21" s="39"/>
      <c r="I21" s="141" t="s">
        <v>28</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Ing. Tomáš Macán</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ROUND(J79,2)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ROUND((SUM(BE79:BE155)),2)</f>
        <v>0</v>
      </c>
      <c r="G33" s="39"/>
      <c r="H33" s="39"/>
      <c r="I33" s="156">
        <v>0.21</v>
      </c>
      <c r="J33" s="155">
        <f>ROUND(((SUM(BE79:BE155))*I33),2)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ROUND((SUM(BF79:BF155)),2)</f>
        <v>0</v>
      </c>
      <c r="G34" s="39"/>
      <c r="H34" s="39"/>
      <c r="I34" s="156">
        <v>0.15</v>
      </c>
      <c r="J34" s="155">
        <f>ROUND(((SUM(BF79:BF155))*I34),2)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ROUND((SUM(BG79:BG155)),2)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ROUND((SUM(BH79:BH155)),2)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ROUND((SUM(BI79:BI155)),2)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103</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STEZKA PRO CHODCE A CYKLISTY KLATOVY - BEŇOVY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401 - VEŘEJNÉ OSVĚTLENÍ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20. 2. 2020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Klatovy</v>
      </c>
      <c r="G54" s="41"/>
      <c r="H54" s="41"/>
      <c r="I54" s="141" t="s">
        <v>31</v>
      </c>
      <c r="J54" s="37" t="str">
        <f>E21</f>
        <v>MACÁN PROJEKCE DS s.r.o.</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Ing. Tomáš Macán</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104</v>
      </c>
      <c r="D57" s="173"/>
      <c r="E57" s="173"/>
      <c r="F57" s="173"/>
      <c r="G57" s="173"/>
      <c r="H57" s="173"/>
      <c r="I57" s="174"/>
      <c r="J57" s="175" t="s">
        <v>105</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J79</f>
        <v>0</v>
      </c>
      <c r="K59" s="41"/>
      <c r="L59" s="138"/>
      <c r="S59" s="39"/>
      <c r="T59" s="39"/>
      <c r="U59" s="39"/>
      <c r="V59" s="39"/>
      <c r="W59" s="39"/>
      <c r="X59" s="39"/>
      <c r="Y59" s="39"/>
      <c r="Z59" s="39"/>
      <c r="AA59" s="39"/>
      <c r="AB59" s="39"/>
      <c r="AC59" s="39"/>
      <c r="AD59" s="39"/>
      <c r="AE59" s="39"/>
      <c r="AU59" s="18" t="s">
        <v>106</v>
      </c>
    </row>
    <row r="60" spans="1:31" s="2" customFormat="1" ht="21.8" customHeight="1">
      <c r="A60" s="39"/>
      <c r="B60" s="40"/>
      <c r="C60" s="41"/>
      <c r="D60" s="41"/>
      <c r="E60" s="41"/>
      <c r="F60" s="41"/>
      <c r="G60" s="41"/>
      <c r="H60" s="41"/>
      <c r="I60" s="137"/>
      <c r="J60" s="41"/>
      <c r="K60" s="41"/>
      <c r="L60" s="138"/>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167"/>
      <c r="J61" s="61"/>
      <c r="K61" s="61"/>
      <c r="L61" s="138"/>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170"/>
      <c r="J65" s="63"/>
      <c r="K65" s="63"/>
      <c r="L65" s="138"/>
      <c r="S65" s="39"/>
      <c r="T65" s="39"/>
      <c r="U65" s="39"/>
      <c r="V65" s="39"/>
      <c r="W65" s="39"/>
      <c r="X65" s="39"/>
      <c r="Y65" s="39"/>
      <c r="Z65" s="39"/>
      <c r="AA65" s="39"/>
      <c r="AB65" s="39"/>
      <c r="AC65" s="39"/>
      <c r="AD65" s="39"/>
      <c r="AE65" s="39"/>
    </row>
    <row r="66" spans="1:31" s="2" customFormat="1" ht="24.95" customHeight="1">
      <c r="A66" s="39"/>
      <c r="B66" s="40"/>
      <c r="C66" s="24" t="s">
        <v>113</v>
      </c>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137"/>
      <c r="J67" s="41"/>
      <c r="K67" s="41"/>
      <c r="L67" s="138"/>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16.5" customHeight="1">
      <c r="A69" s="39"/>
      <c r="B69" s="40"/>
      <c r="C69" s="41"/>
      <c r="D69" s="41"/>
      <c r="E69" s="171" t="str">
        <f>E7</f>
        <v>STEZKA PRO CHODCE A CYKLISTY KLATOVY - BEŇOVY</v>
      </c>
      <c r="F69" s="33"/>
      <c r="G69" s="33"/>
      <c r="H69" s="33"/>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3" t="s">
        <v>101</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70" t="str">
        <f>E9</f>
        <v>401 - VEŘEJNÉ OSVĚTLENÍ</v>
      </c>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141" t="s">
        <v>23</v>
      </c>
      <c r="J73" s="73" t="str">
        <f>IF(J12="","",J12)</f>
        <v>20. 2. 2020</v>
      </c>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40.05" customHeight="1">
      <c r="A75" s="39"/>
      <c r="B75" s="40"/>
      <c r="C75" s="33" t="s">
        <v>25</v>
      </c>
      <c r="D75" s="41"/>
      <c r="E75" s="41"/>
      <c r="F75" s="28" t="str">
        <f>E15</f>
        <v>Město Klatovy</v>
      </c>
      <c r="G75" s="41"/>
      <c r="H75" s="41"/>
      <c r="I75" s="141" t="s">
        <v>31</v>
      </c>
      <c r="J75" s="37" t="str">
        <f>E21</f>
        <v>MACÁN PROJEKCE DS s.r.o.</v>
      </c>
      <c r="K75" s="41"/>
      <c r="L75" s="138"/>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141" t="s">
        <v>34</v>
      </c>
      <c r="J76" s="37" t="str">
        <f>E24</f>
        <v>Ing. Tomáš Macán</v>
      </c>
      <c r="K76" s="41"/>
      <c r="L76" s="138"/>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11" customFormat="1" ht="29.25" customHeight="1">
      <c r="A78" s="191"/>
      <c r="B78" s="192"/>
      <c r="C78" s="193" t="s">
        <v>114</v>
      </c>
      <c r="D78" s="194" t="s">
        <v>57</v>
      </c>
      <c r="E78" s="194" t="s">
        <v>53</v>
      </c>
      <c r="F78" s="194" t="s">
        <v>54</v>
      </c>
      <c r="G78" s="194" t="s">
        <v>115</v>
      </c>
      <c r="H78" s="194" t="s">
        <v>116</v>
      </c>
      <c r="I78" s="195" t="s">
        <v>117</v>
      </c>
      <c r="J78" s="194" t="s">
        <v>105</v>
      </c>
      <c r="K78" s="196" t="s">
        <v>118</v>
      </c>
      <c r="L78" s="197"/>
      <c r="M78" s="93" t="s">
        <v>19</v>
      </c>
      <c r="N78" s="94" t="s">
        <v>42</v>
      </c>
      <c r="O78" s="94" t="s">
        <v>119</v>
      </c>
      <c r="P78" s="94" t="s">
        <v>120</v>
      </c>
      <c r="Q78" s="94" t="s">
        <v>121</v>
      </c>
      <c r="R78" s="94" t="s">
        <v>122</v>
      </c>
      <c r="S78" s="94" t="s">
        <v>123</v>
      </c>
      <c r="T78" s="95" t="s">
        <v>124</v>
      </c>
      <c r="U78" s="191"/>
      <c r="V78" s="191"/>
      <c r="W78" s="191"/>
      <c r="X78" s="191"/>
      <c r="Y78" s="191"/>
      <c r="Z78" s="191"/>
      <c r="AA78" s="191"/>
      <c r="AB78" s="191"/>
      <c r="AC78" s="191"/>
      <c r="AD78" s="191"/>
      <c r="AE78" s="191"/>
    </row>
    <row r="79" spans="1:63" s="2" customFormat="1" ht="22.8" customHeight="1">
      <c r="A79" s="39"/>
      <c r="B79" s="40"/>
      <c r="C79" s="100" t="s">
        <v>125</v>
      </c>
      <c r="D79" s="41"/>
      <c r="E79" s="41"/>
      <c r="F79" s="41"/>
      <c r="G79" s="41"/>
      <c r="H79" s="41"/>
      <c r="I79" s="137"/>
      <c r="J79" s="198">
        <f>BK79</f>
        <v>0</v>
      </c>
      <c r="K79" s="41"/>
      <c r="L79" s="45"/>
      <c r="M79" s="96"/>
      <c r="N79" s="199"/>
      <c r="O79" s="97"/>
      <c r="P79" s="200">
        <f>SUM(P80:P155)</f>
        <v>0</v>
      </c>
      <c r="Q79" s="97"/>
      <c r="R79" s="200">
        <f>SUM(R80:R155)</f>
        <v>0</v>
      </c>
      <c r="S79" s="97"/>
      <c r="T79" s="201">
        <f>SUM(T80:T155)</f>
        <v>0</v>
      </c>
      <c r="U79" s="39"/>
      <c r="V79" s="39"/>
      <c r="W79" s="39"/>
      <c r="X79" s="39"/>
      <c r="Y79" s="39"/>
      <c r="Z79" s="39"/>
      <c r="AA79" s="39"/>
      <c r="AB79" s="39"/>
      <c r="AC79" s="39"/>
      <c r="AD79" s="39"/>
      <c r="AE79" s="39"/>
      <c r="AT79" s="18" t="s">
        <v>71</v>
      </c>
      <c r="AU79" s="18" t="s">
        <v>106</v>
      </c>
      <c r="BK79" s="202">
        <f>SUM(BK80:BK155)</f>
        <v>0</v>
      </c>
    </row>
    <row r="80" spans="1:65" s="2" customFormat="1" ht="16.5" customHeight="1">
      <c r="A80" s="39"/>
      <c r="B80" s="40"/>
      <c r="C80" s="219" t="s">
        <v>80</v>
      </c>
      <c r="D80" s="219" t="s">
        <v>131</v>
      </c>
      <c r="E80" s="220" t="s">
        <v>80</v>
      </c>
      <c r="F80" s="221" t="s">
        <v>898</v>
      </c>
      <c r="G80" s="222" t="s">
        <v>899</v>
      </c>
      <c r="H80" s="223">
        <v>6</v>
      </c>
      <c r="I80" s="224"/>
      <c r="J80" s="225">
        <f>ROUND(I80*H80,2)</f>
        <v>0</v>
      </c>
      <c r="K80" s="221" t="s">
        <v>19</v>
      </c>
      <c r="L80" s="45"/>
      <c r="M80" s="226" t="s">
        <v>19</v>
      </c>
      <c r="N80" s="227" t="s">
        <v>43</v>
      </c>
      <c r="O80" s="85"/>
      <c r="P80" s="228">
        <f>O80*H80</f>
        <v>0</v>
      </c>
      <c r="Q80" s="228">
        <v>0</v>
      </c>
      <c r="R80" s="228">
        <f>Q80*H80</f>
        <v>0</v>
      </c>
      <c r="S80" s="228">
        <v>0</v>
      </c>
      <c r="T80" s="229">
        <f>S80*H80</f>
        <v>0</v>
      </c>
      <c r="U80" s="39"/>
      <c r="V80" s="39"/>
      <c r="W80" s="39"/>
      <c r="X80" s="39"/>
      <c r="Y80" s="39"/>
      <c r="Z80" s="39"/>
      <c r="AA80" s="39"/>
      <c r="AB80" s="39"/>
      <c r="AC80" s="39"/>
      <c r="AD80" s="39"/>
      <c r="AE80" s="39"/>
      <c r="AR80" s="230" t="s">
        <v>136</v>
      </c>
      <c r="AT80" s="230" t="s">
        <v>131</v>
      </c>
      <c r="AU80" s="230" t="s">
        <v>72</v>
      </c>
      <c r="AY80" s="18" t="s">
        <v>128</v>
      </c>
      <c r="BE80" s="231">
        <f>IF(N80="základní",J80,0)</f>
        <v>0</v>
      </c>
      <c r="BF80" s="231">
        <f>IF(N80="snížená",J80,0)</f>
        <v>0</v>
      </c>
      <c r="BG80" s="231">
        <f>IF(N80="zákl. přenesená",J80,0)</f>
        <v>0</v>
      </c>
      <c r="BH80" s="231">
        <f>IF(N80="sníž. přenesená",J80,0)</f>
        <v>0</v>
      </c>
      <c r="BI80" s="231">
        <f>IF(N80="nulová",J80,0)</f>
        <v>0</v>
      </c>
      <c r="BJ80" s="18" t="s">
        <v>80</v>
      </c>
      <c r="BK80" s="231">
        <f>ROUND(I80*H80,2)</f>
        <v>0</v>
      </c>
      <c r="BL80" s="18" t="s">
        <v>136</v>
      </c>
      <c r="BM80" s="230" t="s">
        <v>82</v>
      </c>
    </row>
    <row r="81" spans="1:65" s="2" customFormat="1" ht="16.5" customHeight="1">
      <c r="A81" s="39"/>
      <c r="B81" s="40"/>
      <c r="C81" s="219" t="s">
        <v>82</v>
      </c>
      <c r="D81" s="219" t="s">
        <v>131</v>
      </c>
      <c r="E81" s="220" t="s">
        <v>82</v>
      </c>
      <c r="F81" s="221" t="s">
        <v>900</v>
      </c>
      <c r="G81" s="222" t="s">
        <v>899</v>
      </c>
      <c r="H81" s="223">
        <v>6</v>
      </c>
      <c r="I81" s="224"/>
      <c r="J81" s="225">
        <f>ROUND(I81*H81,2)</f>
        <v>0</v>
      </c>
      <c r="K81" s="221" t="s">
        <v>19</v>
      </c>
      <c r="L81" s="45"/>
      <c r="M81" s="226" t="s">
        <v>19</v>
      </c>
      <c r="N81" s="227" t="s">
        <v>43</v>
      </c>
      <c r="O81" s="85"/>
      <c r="P81" s="228">
        <f>O81*H81</f>
        <v>0</v>
      </c>
      <c r="Q81" s="228">
        <v>0</v>
      </c>
      <c r="R81" s="228">
        <f>Q81*H81</f>
        <v>0</v>
      </c>
      <c r="S81" s="228">
        <v>0</v>
      </c>
      <c r="T81" s="229">
        <f>S81*H81</f>
        <v>0</v>
      </c>
      <c r="U81" s="39"/>
      <c r="V81" s="39"/>
      <c r="W81" s="39"/>
      <c r="X81" s="39"/>
      <c r="Y81" s="39"/>
      <c r="Z81" s="39"/>
      <c r="AA81" s="39"/>
      <c r="AB81" s="39"/>
      <c r="AC81" s="39"/>
      <c r="AD81" s="39"/>
      <c r="AE81" s="39"/>
      <c r="AR81" s="230" t="s">
        <v>136</v>
      </c>
      <c r="AT81" s="230" t="s">
        <v>131</v>
      </c>
      <c r="AU81" s="230" t="s">
        <v>72</v>
      </c>
      <c r="AY81" s="18" t="s">
        <v>128</v>
      </c>
      <c r="BE81" s="231">
        <f>IF(N81="základní",J81,0)</f>
        <v>0</v>
      </c>
      <c r="BF81" s="231">
        <f>IF(N81="snížená",J81,0)</f>
        <v>0</v>
      </c>
      <c r="BG81" s="231">
        <f>IF(N81="zákl. přenesená",J81,0)</f>
        <v>0</v>
      </c>
      <c r="BH81" s="231">
        <f>IF(N81="sníž. přenesená",J81,0)</f>
        <v>0</v>
      </c>
      <c r="BI81" s="231">
        <f>IF(N81="nulová",J81,0)</f>
        <v>0</v>
      </c>
      <c r="BJ81" s="18" t="s">
        <v>80</v>
      </c>
      <c r="BK81" s="231">
        <f>ROUND(I81*H81,2)</f>
        <v>0</v>
      </c>
      <c r="BL81" s="18" t="s">
        <v>136</v>
      </c>
      <c r="BM81" s="230" t="s">
        <v>136</v>
      </c>
    </row>
    <row r="82" spans="1:65" s="2" customFormat="1" ht="16.5" customHeight="1">
      <c r="A82" s="39"/>
      <c r="B82" s="40"/>
      <c r="C82" s="219" t="s">
        <v>194</v>
      </c>
      <c r="D82" s="219" t="s">
        <v>131</v>
      </c>
      <c r="E82" s="220" t="s">
        <v>901</v>
      </c>
      <c r="F82" s="221" t="s">
        <v>902</v>
      </c>
      <c r="G82" s="222" t="s">
        <v>903</v>
      </c>
      <c r="H82" s="223">
        <v>2.5</v>
      </c>
      <c r="I82" s="224"/>
      <c r="J82" s="225">
        <f>ROUND(I82*H82,2)</f>
        <v>0</v>
      </c>
      <c r="K82" s="221" t="s">
        <v>19</v>
      </c>
      <c r="L82" s="45"/>
      <c r="M82" s="226" t="s">
        <v>19</v>
      </c>
      <c r="N82" s="227" t="s">
        <v>43</v>
      </c>
      <c r="O82" s="85"/>
      <c r="P82" s="228">
        <f>O82*H82</f>
        <v>0</v>
      </c>
      <c r="Q82" s="228">
        <v>0</v>
      </c>
      <c r="R82" s="228">
        <f>Q82*H82</f>
        <v>0</v>
      </c>
      <c r="S82" s="228">
        <v>0</v>
      </c>
      <c r="T82" s="229">
        <f>S82*H82</f>
        <v>0</v>
      </c>
      <c r="U82" s="39"/>
      <c r="V82" s="39"/>
      <c r="W82" s="39"/>
      <c r="X82" s="39"/>
      <c r="Y82" s="39"/>
      <c r="Z82" s="39"/>
      <c r="AA82" s="39"/>
      <c r="AB82" s="39"/>
      <c r="AC82" s="39"/>
      <c r="AD82" s="39"/>
      <c r="AE82" s="39"/>
      <c r="AR82" s="230" t="s">
        <v>136</v>
      </c>
      <c r="AT82" s="230" t="s">
        <v>131</v>
      </c>
      <c r="AU82" s="230" t="s">
        <v>72</v>
      </c>
      <c r="AY82" s="18" t="s">
        <v>128</v>
      </c>
      <c r="BE82" s="231">
        <f>IF(N82="základní",J82,0)</f>
        <v>0</v>
      </c>
      <c r="BF82" s="231">
        <f>IF(N82="snížená",J82,0)</f>
        <v>0</v>
      </c>
      <c r="BG82" s="231">
        <f>IF(N82="zákl. přenesená",J82,0)</f>
        <v>0</v>
      </c>
      <c r="BH82" s="231">
        <f>IF(N82="sníž. přenesená",J82,0)</f>
        <v>0</v>
      </c>
      <c r="BI82" s="231">
        <f>IF(N82="nulová",J82,0)</f>
        <v>0</v>
      </c>
      <c r="BJ82" s="18" t="s">
        <v>80</v>
      </c>
      <c r="BK82" s="231">
        <f>ROUND(I82*H82,2)</f>
        <v>0</v>
      </c>
      <c r="BL82" s="18" t="s">
        <v>136</v>
      </c>
      <c r="BM82" s="230" t="s">
        <v>218</v>
      </c>
    </row>
    <row r="83" spans="1:65" s="2" customFormat="1" ht="16.5" customHeight="1">
      <c r="A83" s="39"/>
      <c r="B83" s="40"/>
      <c r="C83" s="219" t="s">
        <v>136</v>
      </c>
      <c r="D83" s="219" t="s">
        <v>131</v>
      </c>
      <c r="E83" s="220" t="s">
        <v>904</v>
      </c>
      <c r="F83" s="221" t="s">
        <v>905</v>
      </c>
      <c r="G83" s="222" t="s">
        <v>175</v>
      </c>
      <c r="H83" s="223">
        <v>60</v>
      </c>
      <c r="I83" s="224"/>
      <c r="J83" s="225">
        <f>ROUND(I83*H83,2)</f>
        <v>0</v>
      </c>
      <c r="K83" s="221" t="s">
        <v>19</v>
      </c>
      <c r="L83" s="45"/>
      <c r="M83" s="226" t="s">
        <v>19</v>
      </c>
      <c r="N83" s="227" t="s">
        <v>43</v>
      </c>
      <c r="O83" s="85"/>
      <c r="P83" s="228">
        <f>O83*H83</f>
        <v>0</v>
      </c>
      <c r="Q83" s="228">
        <v>0</v>
      </c>
      <c r="R83" s="228">
        <f>Q83*H83</f>
        <v>0</v>
      </c>
      <c r="S83" s="228">
        <v>0</v>
      </c>
      <c r="T83" s="229">
        <f>S83*H83</f>
        <v>0</v>
      </c>
      <c r="U83" s="39"/>
      <c r="V83" s="39"/>
      <c r="W83" s="39"/>
      <c r="X83" s="39"/>
      <c r="Y83" s="39"/>
      <c r="Z83" s="39"/>
      <c r="AA83" s="39"/>
      <c r="AB83" s="39"/>
      <c r="AC83" s="39"/>
      <c r="AD83" s="39"/>
      <c r="AE83" s="39"/>
      <c r="AR83" s="230" t="s">
        <v>136</v>
      </c>
      <c r="AT83" s="230" t="s">
        <v>131</v>
      </c>
      <c r="AU83" s="230" t="s">
        <v>72</v>
      </c>
      <c r="AY83" s="18" t="s">
        <v>128</v>
      </c>
      <c r="BE83" s="231">
        <f>IF(N83="základní",J83,0)</f>
        <v>0</v>
      </c>
      <c r="BF83" s="231">
        <f>IF(N83="snížená",J83,0)</f>
        <v>0</v>
      </c>
      <c r="BG83" s="231">
        <f>IF(N83="zákl. přenesená",J83,0)</f>
        <v>0</v>
      </c>
      <c r="BH83" s="231">
        <f>IF(N83="sníž. přenesená",J83,0)</f>
        <v>0</v>
      </c>
      <c r="BI83" s="231">
        <f>IF(N83="nulová",J83,0)</f>
        <v>0</v>
      </c>
      <c r="BJ83" s="18" t="s">
        <v>80</v>
      </c>
      <c r="BK83" s="231">
        <f>ROUND(I83*H83,2)</f>
        <v>0</v>
      </c>
      <c r="BL83" s="18" t="s">
        <v>136</v>
      </c>
      <c r="BM83" s="230" t="s">
        <v>179</v>
      </c>
    </row>
    <row r="84" spans="1:65" s="2" customFormat="1" ht="16.5" customHeight="1">
      <c r="A84" s="39"/>
      <c r="B84" s="40"/>
      <c r="C84" s="219" t="s">
        <v>186</v>
      </c>
      <c r="D84" s="219" t="s">
        <v>131</v>
      </c>
      <c r="E84" s="220" t="s">
        <v>906</v>
      </c>
      <c r="F84" s="221" t="s">
        <v>907</v>
      </c>
      <c r="G84" s="222" t="s">
        <v>175</v>
      </c>
      <c r="H84" s="223">
        <v>156</v>
      </c>
      <c r="I84" s="224"/>
      <c r="J84" s="225">
        <f>ROUND(I84*H84,2)</f>
        <v>0</v>
      </c>
      <c r="K84" s="221" t="s">
        <v>19</v>
      </c>
      <c r="L84" s="45"/>
      <c r="M84" s="226" t="s">
        <v>19</v>
      </c>
      <c r="N84" s="227" t="s">
        <v>43</v>
      </c>
      <c r="O84" s="85"/>
      <c r="P84" s="228">
        <f>O84*H84</f>
        <v>0</v>
      </c>
      <c r="Q84" s="228">
        <v>0</v>
      </c>
      <c r="R84" s="228">
        <f>Q84*H84</f>
        <v>0</v>
      </c>
      <c r="S84" s="228">
        <v>0</v>
      </c>
      <c r="T84" s="229">
        <f>S84*H84</f>
        <v>0</v>
      </c>
      <c r="U84" s="39"/>
      <c r="V84" s="39"/>
      <c r="W84" s="39"/>
      <c r="X84" s="39"/>
      <c r="Y84" s="39"/>
      <c r="Z84" s="39"/>
      <c r="AA84" s="39"/>
      <c r="AB84" s="39"/>
      <c r="AC84" s="39"/>
      <c r="AD84" s="39"/>
      <c r="AE84" s="39"/>
      <c r="AR84" s="230" t="s">
        <v>136</v>
      </c>
      <c r="AT84" s="230" t="s">
        <v>131</v>
      </c>
      <c r="AU84" s="230" t="s">
        <v>72</v>
      </c>
      <c r="AY84" s="18" t="s">
        <v>128</v>
      </c>
      <c r="BE84" s="231">
        <f>IF(N84="základní",J84,0)</f>
        <v>0</v>
      </c>
      <c r="BF84" s="231">
        <f>IF(N84="snížená",J84,0)</f>
        <v>0</v>
      </c>
      <c r="BG84" s="231">
        <f>IF(N84="zákl. přenesená",J84,0)</f>
        <v>0</v>
      </c>
      <c r="BH84" s="231">
        <f>IF(N84="sníž. přenesená",J84,0)</f>
        <v>0</v>
      </c>
      <c r="BI84" s="231">
        <f>IF(N84="nulová",J84,0)</f>
        <v>0</v>
      </c>
      <c r="BJ84" s="18" t="s">
        <v>80</v>
      </c>
      <c r="BK84" s="231">
        <f>ROUND(I84*H84,2)</f>
        <v>0</v>
      </c>
      <c r="BL84" s="18" t="s">
        <v>136</v>
      </c>
      <c r="BM84" s="230" t="s">
        <v>204</v>
      </c>
    </row>
    <row r="85" spans="1:65" s="2" customFormat="1" ht="16.5" customHeight="1">
      <c r="A85" s="39"/>
      <c r="B85" s="40"/>
      <c r="C85" s="219" t="s">
        <v>218</v>
      </c>
      <c r="D85" s="219" t="s">
        <v>131</v>
      </c>
      <c r="E85" s="220" t="s">
        <v>194</v>
      </c>
      <c r="F85" s="221" t="s">
        <v>908</v>
      </c>
      <c r="G85" s="222" t="s">
        <v>899</v>
      </c>
      <c r="H85" s="223">
        <v>6</v>
      </c>
      <c r="I85" s="224"/>
      <c r="J85" s="225">
        <f>ROUND(I85*H85,2)</f>
        <v>0</v>
      </c>
      <c r="K85" s="221" t="s">
        <v>19</v>
      </c>
      <c r="L85" s="45"/>
      <c r="M85" s="226" t="s">
        <v>19</v>
      </c>
      <c r="N85" s="227" t="s">
        <v>43</v>
      </c>
      <c r="O85" s="85"/>
      <c r="P85" s="228">
        <f>O85*H85</f>
        <v>0</v>
      </c>
      <c r="Q85" s="228">
        <v>0</v>
      </c>
      <c r="R85" s="228">
        <f>Q85*H85</f>
        <v>0</v>
      </c>
      <c r="S85" s="228">
        <v>0</v>
      </c>
      <c r="T85" s="229">
        <f>S85*H85</f>
        <v>0</v>
      </c>
      <c r="U85" s="39"/>
      <c r="V85" s="39"/>
      <c r="W85" s="39"/>
      <c r="X85" s="39"/>
      <c r="Y85" s="39"/>
      <c r="Z85" s="39"/>
      <c r="AA85" s="39"/>
      <c r="AB85" s="39"/>
      <c r="AC85" s="39"/>
      <c r="AD85" s="39"/>
      <c r="AE85" s="39"/>
      <c r="AR85" s="230" t="s">
        <v>136</v>
      </c>
      <c r="AT85" s="230" t="s">
        <v>131</v>
      </c>
      <c r="AU85" s="230" t="s">
        <v>72</v>
      </c>
      <c r="AY85" s="18" t="s">
        <v>128</v>
      </c>
      <c r="BE85" s="231">
        <f>IF(N85="základní",J85,0)</f>
        <v>0</v>
      </c>
      <c r="BF85" s="231">
        <f>IF(N85="snížená",J85,0)</f>
        <v>0</v>
      </c>
      <c r="BG85" s="231">
        <f>IF(N85="zákl. přenesená",J85,0)</f>
        <v>0</v>
      </c>
      <c r="BH85" s="231">
        <f>IF(N85="sníž. přenesená",J85,0)</f>
        <v>0</v>
      </c>
      <c r="BI85" s="231">
        <f>IF(N85="nulová",J85,0)</f>
        <v>0</v>
      </c>
      <c r="BJ85" s="18" t="s">
        <v>80</v>
      </c>
      <c r="BK85" s="231">
        <f>ROUND(I85*H85,2)</f>
        <v>0</v>
      </c>
      <c r="BL85" s="18" t="s">
        <v>136</v>
      </c>
      <c r="BM85" s="230" t="s">
        <v>130</v>
      </c>
    </row>
    <row r="86" spans="1:65" s="2" customFormat="1" ht="16.5" customHeight="1">
      <c r="A86" s="39"/>
      <c r="B86" s="40"/>
      <c r="C86" s="219" t="s">
        <v>222</v>
      </c>
      <c r="D86" s="219" t="s">
        <v>131</v>
      </c>
      <c r="E86" s="220" t="s">
        <v>136</v>
      </c>
      <c r="F86" s="221" t="s">
        <v>909</v>
      </c>
      <c r="G86" s="222" t="s">
        <v>175</v>
      </c>
      <c r="H86" s="223">
        <v>300</v>
      </c>
      <c r="I86" s="224"/>
      <c r="J86" s="225">
        <f>ROUND(I86*H86,2)</f>
        <v>0</v>
      </c>
      <c r="K86" s="221" t="s">
        <v>19</v>
      </c>
      <c r="L86" s="45"/>
      <c r="M86" s="226" t="s">
        <v>19</v>
      </c>
      <c r="N86" s="227" t="s">
        <v>43</v>
      </c>
      <c r="O86" s="85"/>
      <c r="P86" s="228">
        <f>O86*H86</f>
        <v>0</v>
      </c>
      <c r="Q86" s="228">
        <v>0</v>
      </c>
      <c r="R86" s="228">
        <f>Q86*H86</f>
        <v>0</v>
      </c>
      <c r="S86" s="228">
        <v>0</v>
      </c>
      <c r="T86" s="229">
        <f>S86*H86</f>
        <v>0</v>
      </c>
      <c r="U86" s="39"/>
      <c r="V86" s="39"/>
      <c r="W86" s="39"/>
      <c r="X86" s="39"/>
      <c r="Y86" s="39"/>
      <c r="Z86" s="39"/>
      <c r="AA86" s="39"/>
      <c r="AB86" s="39"/>
      <c r="AC86" s="39"/>
      <c r="AD86" s="39"/>
      <c r="AE86" s="39"/>
      <c r="AR86" s="230" t="s">
        <v>136</v>
      </c>
      <c r="AT86" s="230" t="s">
        <v>131</v>
      </c>
      <c r="AU86" s="230" t="s">
        <v>72</v>
      </c>
      <c r="AY86" s="18" t="s">
        <v>128</v>
      </c>
      <c r="BE86" s="231">
        <f>IF(N86="základní",J86,0)</f>
        <v>0</v>
      </c>
      <c r="BF86" s="231">
        <f>IF(N86="snížená",J86,0)</f>
        <v>0</v>
      </c>
      <c r="BG86" s="231">
        <f>IF(N86="zákl. přenesená",J86,0)</f>
        <v>0</v>
      </c>
      <c r="BH86" s="231">
        <f>IF(N86="sníž. přenesená",J86,0)</f>
        <v>0</v>
      </c>
      <c r="BI86" s="231">
        <f>IF(N86="nulová",J86,0)</f>
        <v>0</v>
      </c>
      <c r="BJ86" s="18" t="s">
        <v>80</v>
      </c>
      <c r="BK86" s="231">
        <f>ROUND(I86*H86,2)</f>
        <v>0</v>
      </c>
      <c r="BL86" s="18" t="s">
        <v>136</v>
      </c>
      <c r="BM86" s="230" t="s">
        <v>174</v>
      </c>
    </row>
    <row r="87" spans="1:65" s="2" customFormat="1" ht="16.5" customHeight="1">
      <c r="A87" s="39"/>
      <c r="B87" s="40"/>
      <c r="C87" s="247" t="s">
        <v>179</v>
      </c>
      <c r="D87" s="247" t="s">
        <v>175</v>
      </c>
      <c r="E87" s="248" t="s">
        <v>910</v>
      </c>
      <c r="F87" s="249" t="s">
        <v>911</v>
      </c>
      <c r="G87" s="250" t="s">
        <v>175</v>
      </c>
      <c r="H87" s="251">
        <v>156</v>
      </c>
      <c r="I87" s="252"/>
      <c r="J87" s="253">
        <f>ROUND(I87*H87,2)</f>
        <v>0</v>
      </c>
      <c r="K87" s="249" t="s">
        <v>19</v>
      </c>
      <c r="L87" s="254"/>
      <c r="M87" s="255" t="s">
        <v>19</v>
      </c>
      <c r="N87" s="256" t="s">
        <v>43</v>
      </c>
      <c r="O87" s="85"/>
      <c r="P87" s="228">
        <f>O87*H87</f>
        <v>0</v>
      </c>
      <c r="Q87" s="228">
        <v>0</v>
      </c>
      <c r="R87" s="228">
        <f>Q87*H87</f>
        <v>0</v>
      </c>
      <c r="S87" s="228">
        <v>0</v>
      </c>
      <c r="T87" s="229">
        <f>S87*H87</f>
        <v>0</v>
      </c>
      <c r="U87" s="39"/>
      <c r="V87" s="39"/>
      <c r="W87" s="39"/>
      <c r="X87" s="39"/>
      <c r="Y87" s="39"/>
      <c r="Z87" s="39"/>
      <c r="AA87" s="39"/>
      <c r="AB87" s="39"/>
      <c r="AC87" s="39"/>
      <c r="AD87" s="39"/>
      <c r="AE87" s="39"/>
      <c r="AR87" s="230" t="s">
        <v>179</v>
      </c>
      <c r="AT87" s="230" t="s">
        <v>175</v>
      </c>
      <c r="AU87" s="230" t="s">
        <v>72</v>
      </c>
      <c r="AY87" s="18" t="s">
        <v>128</v>
      </c>
      <c r="BE87" s="231">
        <f>IF(N87="základní",J87,0)</f>
        <v>0</v>
      </c>
      <c r="BF87" s="231">
        <f>IF(N87="snížená",J87,0)</f>
        <v>0</v>
      </c>
      <c r="BG87" s="231">
        <f>IF(N87="zákl. přenesená",J87,0)</f>
        <v>0</v>
      </c>
      <c r="BH87" s="231">
        <f>IF(N87="sníž. přenesená",J87,0)</f>
        <v>0</v>
      </c>
      <c r="BI87" s="231">
        <f>IF(N87="nulová",J87,0)</f>
        <v>0</v>
      </c>
      <c r="BJ87" s="18" t="s">
        <v>80</v>
      </c>
      <c r="BK87" s="231">
        <f>ROUND(I87*H87,2)</f>
        <v>0</v>
      </c>
      <c r="BL87" s="18" t="s">
        <v>136</v>
      </c>
      <c r="BM87" s="230" t="s">
        <v>414</v>
      </c>
    </row>
    <row r="88" spans="1:65" s="2" customFormat="1" ht="16.5" customHeight="1">
      <c r="A88" s="39"/>
      <c r="B88" s="40"/>
      <c r="C88" s="219" t="s">
        <v>146</v>
      </c>
      <c r="D88" s="219" t="s">
        <v>131</v>
      </c>
      <c r="E88" s="220" t="s">
        <v>912</v>
      </c>
      <c r="F88" s="221" t="s">
        <v>913</v>
      </c>
      <c r="G88" s="222" t="s">
        <v>899</v>
      </c>
      <c r="H88" s="223">
        <v>36</v>
      </c>
      <c r="I88" s="224"/>
      <c r="J88" s="225">
        <f>ROUND(I88*H88,2)</f>
        <v>0</v>
      </c>
      <c r="K88" s="221" t="s">
        <v>19</v>
      </c>
      <c r="L88" s="45"/>
      <c r="M88" s="226" t="s">
        <v>19</v>
      </c>
      <c r="N88" s="227" t="s">
        <v>43</v>
      </c>
      <c r="O88" s="85"/>
      <c r="P88" s="228">
        <f>O88*H88</f>
        <v>0</v>
      </c>
      <c r="Q88" s="228">
        <v>0</v>
      </c>
      <c r="R88" s="228">
        <f>Q88*H88</f>
        <v>0</v>
      </c>
      <c r="S88" s="228">
        <v>0</v>
      </c>
      <c r="T88" s="229">
        <f>S88*H88</f>
        <v>0</v>
      </c>
      <c r="U88" s="39"/>
      <c r="V88" s="39"/>
      <c r="W88" s="39"/>
      <c r="X88" s="39"/>
      <c r="Y88" s="39"/>
      <c r="Z88" s="39"/>
      <c r="AA88" s="39"/>
      <c r="AB88" s="39"/>
      <c r="AC88" s="39"/>
      <c r="AD88" s="39"/>
      <c r="AE88" s="39"/>
      <c r="AR88" s="230" t="s">
        <v>136</v>
      </c>
      <c r="AT88" s="230" t="s">
        <v>131</v>
      </c>
      <c r="AU88" s="230" t="s">
        <v>72</v>
      </c>
      <c r="AY88" s="18" t="s">
        <v>128</v>
      </c>
      <c r="BE88" s="231">
        <f>IF(N88="základní",J88,0)</f>
        <v>0</v>
      </c>
      <c r="BF88" s="231">
        <f>IF(N88="snížená",J88,0)</f>
        <v>0</v>
      </c>
      <c r="BG88" s="231">
        <f>IF(N88="zákl. přenesená",J88,0)</f>
        <v>0</v>
      </c>
      <c r="BH88" s="231">
        <f>IF(N88="sníž. přenesená",J88,0)</f>
        <v>0</v>
      </c>
      <c r="BI88" s="231">
        <f>IF(N88="nulová",J88,0)</f>
        <v>0</v>
      </c>
      <c r="BJ88" s="18" t="s">
        <v>80</v>
      </c>
      <c r="BK88" s="231">
        <f>ROUND(I88*H88,2)</f>
        <v>0</v>
      </c>
      <c r="BL88" s="18" t="s">
        <v>136</v>
      </c>
      <c r="BM88" s="230" t="s">
        <v>160</v>
      </c>
    </row>
    <row r="89" spans="1:65" s="2" customFormat="1" ht="16.5" customHeight="1">
      <c r="A89" s="39"/>
      <c r="B89" s="40"/>
      <c r="C89" s="219" t="s">
        <v>204</v>
      </c>
      <c r="D89" s="219" t="s">
        <v>131</v>
      </c>
      <c r="E89" s="220" t="s">
        <v>914</v>
      </c>
      <c r="F89" s="221" t="s">
        <v>915</v>
      </c>
      <c r="G89" s="222" t="s">
        <v>899</v>
      </c>
      <c r="H89" s="223">
        <v>48</v>
      </c>
      <c r="I89" s="224"/>
      <c r="J89" s="225">
        <f>ROUND(I89*H89,2)</f>
        <v>0</v>
      </c>
      <c r="K89" s="221" t="s">
        <v>19</v>
      </c>
      <c r="L89" s="45"/>
      <c r="M89" s="226" t="s">
        <v>19</v>
      </c>
      <c r="N89" s="227" t="s">
        <v>43</v>
      </c>
      <c r="O89" s="85"/>
      <c r="P89" s="228">
        <f>O89*H89</f>
        <v>0</v>
      </c>
      <c r="Q89" s="228">
        <v>0</v>
      </c>
      <c r="R89" s="228">
        <f>Q89*H89</f>
        <v>0</v>
      </c>
      <c r="S89" s="228">
        <v>0</v>
      </c>
      <c r="T89" s="229">
        <f>S89*H89</f>
        <v>0</v>
      </c>
      <c r="U89" s="39"/>
      <c r="V89" s="39"/>
      <c r="W89" s="39"/>
      <c r="X89" s="39"/>
      <c r="Y89" s="39"/>
      <c r="Z89" s="39"/>
      <c r="AA89" s="39"/>
      <c r="AB89" s="39"/>
      <c r="AC89" s="39"/>
      <c r="AD89" s="39"/>
      <c r="AE89" s="39"/>
      <c r="AR89" s="230" t="s">
        <v>136</v>
      </c>
      <c r="AT89" s="230" t="s">
        <v>131</v>
      </c>
      <c r="AU89" s="230" t="s">
        <v>72</v>
      </c>
      <c r="AY89" s="18" t="s">
        <v>128</v>
      </c>
      <c r="BE89" s="231">
        <f>IF(N89="základní",J89,0)</f>
        <v>0</v>
      </c>
      <c r="BF89" s="231">
        <f>IF(N89="snížená",J89,0)</f>
        <v>0</v>
      </c>
      <c r="BG89" s="231">
        <f>IF(N89="zákl. přenesená",J89,0)</f>
        <v>0</v>
      </c>
      <c r="BH89" s="231">
        <f>IF(N89="sníž. přenesená",J89,0)</f>
        <v>0</v>
      </c>
      <c r="BI89" s="231">
        <f>IF(N89="nulová",J89,0)</f>
        <v>0</v>
      </c>
      <c r="BJ89" s="18" t="s">
        <v>80</v>
      </c>
      <c r="BK89" s="231">
        <f>ROUND(I89*H89,2)</f>
        <v>0</v>
      </c>
      <c r="BL89" s="18" t="s">
        <v>136</v>
      </c>
      <c r="BM89" s="230" t="s">
        <v>239</v>
      </c>
    </row>
    <row r="90" spans="1:65" s="2" customFormat="1" ht="16.5" customHeight="1">
      <c r="A90" s="39"/>
      <c r="B90" s="40"/>
      <c r="C90" s="219" t="s">
        <v>209</v>
      </c>
      <c r="D90" s="219" t="s">
        <v>131</v>
      </c>
      <c r="E90" s="220" t="s">
        <v>916</v>
      </c>
      <c r="F90" s="221" t="s">
        <v>917</v>
      </c>
      <c r="G90" s="222" t="s">
        <v>903</v>
      </c>
      <c r="H90" s="223">
        <v>1</v>
      </c>
      <c r="I90" s="224"/>
      <c r="J90" s="225">
        <f>ROUND(I90*H90,2)</f>
        <v>0</v>
      </c>
      <c r="K90" s="221" t="s">
        <v>19</v>
      </c>
      <c r="L90" s="45"/>
      <c r="M90" s="226" t="s">
        <v>19</v>
      </c>
      <c r="N90" s="227" t="s">
        <v>43</v>
      </c>
      <c r="O90" s="85"/>
      <c r="P90" s="228">
        <f>O90*H90</f>
        <v>0</v>
      </c>
      <c r="Q90" s="228">
        <v>0</v>
      </c>
      <c r="R90" s="228">
        <f>Q90*H90</f>
        <v>0</v>
      </c>
      <c r="S90" s="228">
        <v>0</v>
      </c>
      <c r="T90" s="229">
        <f>S90*H90</f>
        <v>0</v>
      </c>
      <c r="U90" s="39"/>
      <c r="V90" s="39"/>
      <c r="W90" s="39"/>
      <c r="X90" s="39"/>
      <c r="Y90" s="39"/>
      <c r="Z90" s="39"/>
      <c r="AA90" s="39"/>
      <c r="AB90" s="39"/>
      <c r="AC90" s="39"/>
      <c r="AD90" s="39"/>
      <c r="AE90" s="39"/>
      <c r="AR90" s="230" t="s">
        <v>136</v>
      </c>
      <c r="AT90" s="230" t="s">
        <v>131</v>
      </c>
      <c r="AU90" s="230" t="s">
        <v>72</v>
      </c>
      <c r="AY90" s="18" t="s">
        <v>128</v>
      </c>
      <c r="BE90" s="231">
        <f>IF(N90="základní",J90,0)</f>
        <v>0</v>
      </c>
      <c r="BF90" s="231">
        <f>IF(N90="snížená",J90,0)</f>
        <v>0</v>
      </c>
      <c r="BG90" s="231">
        <f>IF(N90="zákl. přenesená",J90,0)</f>
        <v>0</v>
      </c>
      <c r="BH90" s="231">
        <f>IF(N90="sníž. přenesená",J90,0)</f>
        <v>0</v>
      </c>
      <c r="BI90" s="231">
        <f>IF(N90="nulová",J90,0)</f>
        <v>0</v>
      </c>
      <c r="BJ90" s="18" t="s">
        <v>80</v>
      </c>
      <c r="BK90" s="231">
        <f>ROUND(I90*H90,2)</f>
        <v>0</v>
      </c>
      <c r="BL90" s="18" t="s">
        <v>136</v>
      </c>
      <c r="BM90" s="230" t="s">
        <v>140</v>
      </c>
    </row>
    <row r="91" spans="1:65" s="2" customFormat="1" ht="16.5" customHeight="1">
      <c r="A91" s="39"/>
      <c r="B91" s="40"/>
      <c r="C91" s="247" t="s">
        <v>130</v>
      </c>
      <c r="D91" s="247" t="s">
        <v>175</v>
      </c>
      <c r="E91" s="248" t="s">
        <v>918</v>
      </c>
      <c r="F91" s="249" t="s">
        <v>919</v>
      </c>
      <c r="G91" s="250" t="s">
        <v>899</v>
      </c>
      <c r="H91" s="251">
        <v>10</v>
      </c>
      <c r="I91" s="252"/>
      <c r="J91" s="253">
        <f>ROUND(I91*H91,2)</f>
        <v>0</v>
      </c>
      <c r="K91" s="249" t="s">
        <v>19</v>
      </c>
      <c r="L91" s="254"/>
      <c r="M91" s="255" t="s">
        <v>19</v>
      </c>
      <c r="N91" s="256" t="s">
        <v>43</v>
      </c>
      <c r="O91" s="85"/>
      <c r="P91" s="228">
        <f>O91*H91</f>
        <v>0</v>
      </c>
      <c r="Q91" s="228">
        <v>0</v>
      </c>
      <c r="R91" s="228">
        <f>Q91*H91</f>
        <v>0</v>
      </c>
      <c r="S91" s="228">
        <v>0</v>
      </c>
      <c r="T91" s="229">
        <f>S91*H91</f>
        <v>0</v>
      </c>
      <c r="U91" s="39"/>
      <c r="V91" s="39"/>
      <c r="W91" s="39"/>
      <c r="X91" s="39"/>
      <c r="Y91" s="39"/>
      <c r="Z91" s="39"/>
      <c r="AA91" s="39"/>
      <c r="AB91" s="39"/>
      <c r="AC91" s="39"/>
      <c r="AD91" s="39"/>
      <c r="AE91" s="39"/>
      <c r="AR91" s="230" t="s">
        <v>179</v>
      </c>
      <c r="AT91" s="230" t="s">
        <v>175</v>
      </c>
      <c r="AU91" s="230" t="s">
        <v>72</v>
      </c>
      <c r="AY91" s="18" t="s">
        <v>128</v>
      </c>
      <c r="BE91" s="231">
        <f>IF(N91="základní",J91,0)</f>
        <v>0</v>
      </c>
      <c r="BF91" s="231">
        <f>IF(N91="snížená",J91,0)</f>
        <v>0</v>
      </c>
      <c r="BG91" s="231">
        <f>IF(N91="zákl. přenesená",J91,0)</f>
        <v>0</v>
      </c>
      <c r="BH91" s="231">
        <f>IF(N91="sníž. přenesená",J91,0)</f>
        <v>0</v>
      </c>
      <c r="BI91" s="231">
        <f>IF(N91="nulová",J91,0)</f>
        <v>0</v>
      </c>
      <c r="BJ91" s="18" t="s">
        <v>80</v>
      </c>
      <c r="BK91" s="231">
        <f>ROUND(I91*H91,2)</f>
        <v>0</v>
      </c>
      <c r="BL91" s="18" t="s">
        <v>136</v>
      </c>
      <c r="BM91" s="230" t="s">
        <v>333</v>
      </c>
    </row>
    <row r="92" spans="1:47" s="2" customFormat="1" ht="12">
      <c r="A92" s="39"/>
      <c r="B92" s="40"/>
      <c r="C92" s="41"/>
      <c r="D92" s="232" t="s">
        <v>191</v>
      </c>
      <c r="E92" s="41"/>
      <c r="F92" s="233" t="s">
        <v>920</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191</v>
      </c>
      <c r="AU92" s="18" t="s">
        <v>72</v>
      </c>
    </row>
    <row r="93" spans="1:65" s="2" customFormat="1" ht="16.5" customHeight="1">
      <c r="A93" s="39"/>
      <c r="B93" s="40"/>
      <c r="C93" s="247" t="s">
        <v>169</v>
      </c>
      <c r="D93" s="247" t="s">
        <v>175</v>
      </c>
      <c r="E93" s="248" t="s">
        <v>921</v>
      </c>
      <c r="F93" s="249" t="s">
        <v>922</v>
      </c>
      <c r="G93" s="250" t="s">
        <v>923</v>
      </c>
      <c r="H93" s="251">
        <v>90</v>
      </c>
      <c r="I93" s="252"/>
      <c r="J93" s="253">
        <f>ROUND(I93*H93,2)</f>
        <v>0</v>
      </c>
      <c r="K93" s="249" t="s">
        <v>19</v>
      </c>
      <c r="L93" s="254"/>
      <c r="M93" s="255" t="s">
        <v>19</v>
      </c>
      <c r="N93" s="256" t="s">
        <v>43</v>
      </c>
      <c r="O93" s="85"/>
      <c r="P93" s="228">
        <f>O93*H93</f>
        <v>0</v>
      </c>
      <c r="Q93" s="228">
        <v>0</v>
      </c>
      <c r="R93" s="228">
        <f>Q93*H93</f>
        <v>0</v>
      </c>
      <c r="S93" s="228">
        <v>0</v>
      </c>
      <c r="T93" s="229">
        <f>S93*H93</f>
        <v>0</v>
      </c>
      <c r="U93" s="39"/>
      <c r="V93" s="39"/>
      <c r="W93" s="39"/>
      <c r="X93" s="39"/>
      <c r="Y93" s="39"/>
      <c r="Z93" s="39"/>
      <c r="AA93" s="39"/>
      <c r="AB93" s="39"/>
      <c r="AC93" s="39"/>
      <c r="AD93" s="39"/>
      <c r="AE93" s="39"/>
      <c r="AR93" s="230" t="s">
        <v>179</v>
      </c>
      <c r="AT93" s="230" t="s">
        <v>175</v>
      </c>
      <c r="AU93" s="230" t="s">
        <v>72</v>
      </c>
      <c r="AY93" s="18" t="s">
        <v>128</v>
      </c>
      <c r="BE93" s="231">
        <f>IF(N93="základní",J93,0)</f>
        <v>0</v>
      </c>
      <c r="BF93" s="231">
        <f>IF(N93="snížená",J93,0)</f>
        <v>0</v>
      </c>
      <c r="BG93" s="231">
        <f>IF(N93="zákl. přenesená",J93,0)</f>
        <v>0</v>
      </c>
      <c r="BH93" s="231">
        <f>IF(N93="sníž. přenesená",J93,0)</f>
        <v>0</v>
      </c>
      <c r="BI93" s="231">
        <f>IF(N93="nulová",J93,0)</f>
        <v>0</v>
      </c>
      <c r="BJ93" s="18" t="s">
        <v>80</v>
      </c>
      <c r="BK93" s="231">
        <f>ROUND(I93*H93,2)</f>
        <v>0</v>
      </c>
      <c r="BL93" s="18" t="s">
        <v>136</v>
      </c>
      <c r="BM93" s="230" t="s">
        <v>341</v>
      </c>
    </row>
    <row r="94" spans="1:65" s="2" customFormat="1" ht="16.5" customHeight="1">
      <c r="A94" s="39"/>
      <c r="B94" s="40"/>
      <c r="C94" s="219" t="s">
        <v>174</v>
      </c>
      <c r="D94" s="219" t="s">
        <v>131</v>
      </c>
      <c r="E94" s="220" t="s">
        <v>924</v>
      </c>
      <c r="F94" s="221" t="s">
        <v>925</v>
      </c>
      <c r="G94" s="222" t="s">
        <v>175</v>
      </c>
      <c r="H94" s="223">
        <v>140</v>
      </c>
      <c r="I94" s="224"/>
      <c r="J94" s="225">
        <f>ROUND(I94*H94,2)</f>
        <v>0</v>
      </c>
      <c r="K94" s="221" t="s">
        <v>19</v>
      </c>
      <c r="L94" s="45"/>
      <c r="M94" s="226" t="s">
        <v>19</v>
      </c>
      <c r="N94" s="22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136</v>
      </c>
      <c r="AT94" s="230" t="s">
        <v>131</v>
      </c>
      <c r="AU94" s="230" t="s">
        <v>72</v>
      </c>
      <c r="AY94" s="18" t="s">
        <v>128</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136</v>
      </c>
      <c r="BM94" s="230" t="s">
        <v>460</v>
      </c>
    </row>
    <row r="95" spans="1:65" s="2" customFormat="1" ht="16.5" customHeight="1">
      <c r="A95" s="39"/>
      <c r="B95" s="40"/>
      <c r="C95" s="247" t="s">
        <v>8</v>
      </c>
      <c r="D95" s="247" t="s">
        <v>175</v>
      </c>
      <c r="E95" s="248" t="s">
        <v>926</v>
      </c>
      <c r="F95" s="249" t="s">
        <v>927</v>
      </c>
      <c r="G95" s="250" t="s">
        <v>175</v>
      </c>
      <c r="H95" s="251">
        <v>140</v>
      </c>
      <c r="I95" s="252"/>
      <c r="J95" s="253">
        <f>ROUND(I95*H95,2)</f>
        <v>0</v>
      </c>
      <c r="K95" s="249" t="s">
        <v>19</v>
      </c>
      <c r="L95" s="254"/>
      <c r="M95" s="255" t="s">
        <v>19</v>
      </c>
      <c r="N95" s="256" t="s">
        <v>43</v>
      </c>
      <c r="O95" s="85"/>
      <c r="P95" s="228">
        <f>O95*H95</f>
        <v>0</v>
      </c>
      <c r="Q95" s="228">
        <v>0</v>
      </c>
      <c r="R95" s="228">
        <f>Q95*H95</f>
        <v>0</v>
      </c>
      <c r="S95" s="228">
        <v>0</v>
      </c>
      <c r="T95" s="229">
        <f>S95*H95</f>
        <v>0</v>
      </c>
      <c r="U95" s="39"/>
      <c r="V95" s="39"/>
      <c r="W95" s="39"/>
      <c r="X95" s="39"/>
      <c r="Y95" s="39"/>
      <c r="Z95" s="39"/>
      <c r="AA95" s="39"/>
      <c r="AB95" s="39"/>
      <c r="AC95" s="39"/>
      <c r="AD95" s="39"/>
      <c r="AE95" s="39"/>
      <c r="AR95" s="230" t="s">
        <v>179</v>
      </c>
      <c r="AT95" s="230" t="s">
        <v>175</v>
      </c>
      <c r="AU95" s="230" t="s">
        <v>72</v>
      </c>
      <c r="AY95" s="18" t="s">
        <v>128</v>
      </c>
      <c r="BE95" s="231">
        <f>IF(N95="základní",J95,0)</f>
        <v>0</v>
      </c>
      <c r="BF95" s="231">
        <f>IF(N95="snížená",J95,0)</f>
        <v>0</v>
      </c>
      <c r="BG95" s="231">
        <f>IF(N95="zákl. přenesená",J95,0)</f>
        <v>0</v>
      </c>
      <c r="BH95" s="231">
        <f>IF(N95="sníž. přenesená",J95,0)</f>
        <v>0</v>
      </c>
      <c r="BI95" s="231">
        <f>IF(N95="nulová",J95,0)</f>
        <v>0</v>
      </c>
      <c r="BJ95" s="18" t="s">
        <v>80</v>
      </c>
      <c r="BK95" s="231">
        <f>ROUND(I95*H95,2)</f>
        <v>0</v>
      </c>
      <c r="BL95" s="18" t="s">
        <v>136</v>
      </c>
      <c r="BM95" s="230" t="s">
        <v>465</v>
      </c>
    </row>
    <row r="96" spans="1:65" s="2" customFormat="1" ht="16.5" customHeight="1">
      <c r="A96" s="39"/>
      <c r="B96" s="40"/>
      <c r="C96" s="247" t="s">
        <v>414</v>
      </c>
      <c r="D96" s="247" t="s">
        <v>175</v>
      </c>
      <c r="E96" s="248" t="s">
        <v>928</v>
      </c>
      <c r="F96" s="249" t="s">
        <v>929</v>
      </c>
      <c r="G96" s="250" t="s">
        <v>899</v>
      </c>
      <c r="H96" s="251">
        <v>3</v>
      </c>
      <c r="I96" s="252"/>
      <c r="J96" s="253">
        <f>ROUND(I96*H96,2)</f>
        <v>0</v>
      </c>
      <c r="K96" s="249" t="s">
        <v>19</v>
      </c>
      <c r="L96" s="254"/>
      <c r="M96" s="255" t="s">
        <v>19</v>
      </c>
      <c r="N96" s="256" t="s">
        <v>43</v>
      </c>
      <c r="O96" s="85"/>
      <c r="P96" s="228">
        <f>O96*H96</f>
        <v>0</v>
      </c>
      <c r="Q96" s="228">
        <v>0</v>
      </c>
      <c r="R96" s="228">
        <f>Q96*H96</f>
        <v>0</v>
      </c>
      <c r="S96" s="228">
        <v>0</v>
      </c>
      <c r="T96" s="229">
        <f>S96*H96</f>
        <v>0</v>
      </c>
      <c r="U96" s="39"/>
      <c r="V96" s="39"/>
      <c r="W96" s="39"/>
      <c r="X96" s="39"/>
      <c r="Y96" s="39"/>
      <c r="Z96" s="39"/>
      <c r="AA96" s="39"/>
      <c r="AB96" s="39"/>
      <c r="AC96" s="39"/>
      <c r="AD96" s="39"/>
      <c r="AE96" s="39"/>
      <c r="AR96" s="230" t="s">
        <v>179</v>
      </c>
      <c r="AT96" s="230" t="s">
        <v>175</v>
      </c>
      <c r="AU96" s="230" t="s">
        <v>72</v>
      </c>
      <c r="AY96" s="18" t="s">
        <v>128</v>
      </c>
      <c r="BE96" s="231">
        <f>IF(N96="základní",J96,0)</f>
        <v>0</v>
      </c>
      <c r="BF96" s="231">
        <f>IF(N96="snížená",J96,0)</f>
        <v>0</v>
      </c>
      <c r="BG96" s="231">
        <f>IF(N96="zákl. přenesená",J96,0)</f>
        <v>0</v>
      </c>
      <c r="BH96" s="231">
        <f>IF(N96="sníž. přenesená",J96,0)</f>
        <v>0</v>
      </c>
      <c r="BI96" s="231">
        <f>IF(N96="nulová",J96,0)</f>
        <v>0</v>
      </c>
      <c r="BJ96" s="18" t="s">
        <v>80</v>
      </c>
      <c r="BK96" s="231">
        <f>ROUND(I96*H96,2)</f>
        <v>0</v>
      </c>
      <c r="BL96" s="18" t="s">
        <v>136</v>
      </c>
      <c r="BM96" s="230" t="s">
        <v>441</v>
      </c>
    </row>
    <row r="97" spans="1:65" s="2" customFormat="1" ht="16.5" customHeight="1">
      <c r="A97" s="39"/>
      <c r="B97" s="40"/>
      <c r="C97" s="247" t="s">
        <v>154</v>
      </c>
      <c r="D97" s="247" t="s">
        <v>175</v>
      </c>
      <c r="E97" s="248" t="s">
        <v>930</v>
      </c>
      <c r="F97" s="249" t="s">
        <v>931</v>
      </c>
      <c r="G97" s="250" t="s">
        <v>899</v>
      </c>
      <c r="H97" s="251">
        <v>3</v>
      </c>
      <c r="I97" s="252"/>
      <c r="J97" s="253">
        <f>ROUND(I97*H97,2)</f>
        <v>0</v>
      </c>
      <c r="K97" s="249" t="s">
        <v>19</v>
      </c>
      <c r="L97" s="254"/>
      <c r="M97" s="255" t="s">
        <v>19</v>
      </c>
      <c r="N97" s="256" t="s">
        <v>43</v>
      </c>
      <c r="O97" s="85"/>
      <c r="P97" s="228">
        <f>O97*H97</f>
        <v>0</v>
      </c>
      <c r="Q97" s="228">
        <v>0</v>
      </c>
      <c r="R97" s="228">
        <f>Q97*H97</f>
        <v>0</v>
      </c>
      <c r="S97" s="228">
        <v>0</v>
      </c>
      <c r="T97" s="229">
        <f>S97*H97</f>
        <v>0</v>
      </c>
      <c r="U97" s="39"/>
      <c r="V97" s="39"/>
      <c r="W97" s="39"/>
      <c r="X97" s="39"/>
      <c r="Y97" s="39"/>
      <c r="Z97" s="39"/>
      <c r="AA97" s="39"/>
      <c r="AB97" s="39"/>
      <c r="AC97" s="39"/>
      <c r="AD97" s="39"/>
      <c r="AE97" s="39"/>
      <c r="AR97" s="230" t="s">
        <v>179</v>
      </c>
      <c r="AT97" s="230" t="s">
        <v>175</v>
      </c>
      <c r="AU97" s="230" t="s">
        <v>72</v>
      </c>
      <c r="AY97" s="18" t="s">
        <v>128</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136</v>
      </c>
      <c r="BM97" s="230" t="s">
        <v>451</v>
      </c>
    </row>
    <row r="98" spans="1:47" s="2" customFormat="1" ht="12">
      <c r="A98" s="39"/>
      <c r="B98" s="40"/>
      <c r="C98" s="41"/>
      <c r="D98" s="232" t="s">
        <v>191</v>
      </c>
      <c r="E98" s="41"/>
      <c r="F98" s="233" t="s">
        <v>932</v>
      </c>
      <c r="G98" s="41"/>
      <c r="H98" s="41"/>
      <c r="I98" s="137"/>
      <c r="J98" s="41"/>
      <c r="K98" s="41"/>
      <c r="L98" s="45"/>
      <c r="M98" s="234"/>
      <c r="N98" s="235"/>
      <c r="O98" s="85"/>
      <c r="P98" s="85"/>
      <c r="Q98" s="85"/>
      <c r="R98" s="85"/>
      <c r="S98" s="85"/>
      <c r="T98" s="86"/>
      <c r="U98" s="39"/>
      <c r="V98" s="39"/>
      <c r="W98" s="39"/>
      <c r="X98" s="39"/>
      <c r="Y98" s="39"/>
      <c r="Z98" s="39"/>
      <c r="AA98" s="39"/>
      <c r="AB98" s="39"/>
      <c r="AC98" s="39"/>
      <c r="AD98" s="39"/>
      <c r="AE98" s="39"/>
      <c r="AT98" s="18" t="s">
        <v>191</v>
      </c>
      <c r="AU98" s="18" t="s">
        <v>72</v>
      </c>
    </row>
    <row r="99" spans="1:65" s="2" customFormat="1" ht="16.5" customHeight="1">
      <c r="A99" s="39"/>
      <c r="B99" s="40"/>
      <c r="C99" s="247" t="s">
        <v>160</v>
      </c>
      <c r="D99" s="247" t="s">
        <v>175</v>
      </c>
      <c r="E99" s="248" t="s">
        <v>933</v>
      </c>
      <c r="F99" s="249" t="s">
        <v>934</v>
      </c>
      <c r="G99" s="250" t="s">
        <v>899</v>
      </c>
      <c r="H99" s="251">
        <v>3</v>
      </c>
      <c r="I99" s="252"/>
      <c r="J99" s="253">
        <f>ROUND(I99*H99,2)</f>
        <v>0</v>
      </c>
      <c r="K99" s="249" t="s">
        <v>19</v>
      </c>
      <c r="L99" s="254"/>
      <c r="M99" s="255" t="s">
        <v>19</v>
      </c>
      <c r="N99" s="256" t="s">
        <v>43</v>
      </c>
      <c r="O99" s="85"/>
      <c r="P99" s="228">
        <f>O99*H99</f>
        <v>0</v>
      </c>
      <c r="Q99" s="228">
        <v>0</v>
      </c>
      <c r="R99" s="228">
        <f>Q99*H99</f>
        <v>0</v>
      </c>
      <c r="S99" s="228">
        <v>0</v>
      </c>
      <c r="T99" s="229">
        <f>S99*H99</f>
        <v>0</v>
      </c>
      <c r="U99" s="39"/>
      <c r="V99" s="39"/>
      <c r="W99" s="39"/>
      <c r="X99" s="39"/>
      <c r="Y99" s="39"/>
      <c r="Z99" s="39"/>
      <c r="AA99" s="39"/>
      <c r="AB99" s="39"/>
      <c r="AC99" s="39"/>
      <c r="AD99" s="39"/>
      <c r="AE99" s="39"/>
      <c r="AR99" s="230" t="s">
        <v>179</v>
      </c>
      <c r="AT99" s="230" t="s">
        <v>175</v>
      </c>
      <c r="AU99" s="230" t="s">
        <v>72</v>
      </c>
      <c r="AY99" s="18" t="s">
        <v>128</v>
      </c>
      <c r="BE99" s="231">
        <f>IF(N99="základní",J99,0)</f>
        <v>0</v>
      </c>
      <c r="BF99" s="231">
        <f>IF(N99="snížená",J99,0)</f>
        <v>0</v>
      </c>
      <c r="BG99" s="231">
        <f>IF(N99="zákl. přenesená",J99,0)</f>
        <v>0</v>
      </c>
      <c r="BH99" s="231">
        <f>IF(N99="sníž. přenesená",J99,0)</f>
        <v>0</v>
      </c>
      <c r="BI99" s="231">
        <f>IF(N99="nulová",J99,0)</f>
        <v>0</v>
      </c>
      <c r="BJ99" s="18" t="s">
        <v>80</v>
      </c>
      <c r="BK99" s="231">
        <f>ROUND(I99*H99,2)</f>
        <v>0</v>
      </c>
      <c r="BL99" s="18" t="s">
        <v>136</v>
      </c>
      <c r="BM99" s="230" t="s">
        <v>267</v>
      </c>
    </row>
    <row r="100" spans="1:47" s="2" customFormat="1" ht="12">
      <c r="A100" s="39"/>
      <c r="B100" s="40"/>
      <c r="C100" s="41"/>
      <c r="D100" s="232" t="s">
        <v>191</v>
      </c>
      <c r="E100" s="41"/>
      <c r="F100" s="233" t="s">
        <v>935</v>
      </c>
      <c r="G100" s="41"/>
      <c r="H100" s="41"/>
      <c r="I100" s="137"/>
      <c r="J100" s="41"/>
      <c r="K100" s="41"/>
      <c r="L100" s="45"/>
      <c r="M100" s="234"/>
      <c r="N100" s="235"/>
      <c r="O100" s="85"/>
      <c r="P100" s="85"/>
      <c r="Q100" s="85"/>
      <c r="R100" s="85"/>
      <c r="S100" s="85"/>
      <c r="T100" s="86"/>
      <c r="U100" s="39"/>
      <c r="V100" s="39"/>
      <c r="W100" s="39"/>
      <c r="X100" s="39"/>
      <c r="Y100" s="39"/>
      <c r="Z100" s="39"/>
      <c r="AA100" s="39"/>
      <c r="AB100" s="39"/>
      <c r="AC100" s="39"/>
      <c r="AD100" s="39"/>
      <c r="AE100" s="39"/>
      <c r="AT100" s="18" t="s">
        <v>191</v>
      </c>
      <c r="AU100" s="18" t="s">
        <v>72</v>
      </c>
    </row>
    <row r="101" spans="1:65" s="2" customFormat="1" ht="16.5" customHeight="1">
      <c r="A101" s="39"/>
      <c r="B101" s="40"/>
      <c r="C101" s="247" t="s">
        <v>232</v>
      </c>
      <c r="D101" s="247" t="s">
        <v>175</v>
      </c>
      <c r="E101" s="248" t="s">
        <v>936</v>
      </c>
      <c r="F101" s="249" t="s">
        <v>937</v>
      </c>
      <c r="G101" s="250" t="s">
        <v>899</v>
      </c>
      <c r="H101" s="251">
        <v>3</v>
      </c>
      <c r="I101" s="252"/>
      <c r="J101" s="253">
        <f>ROUND(I101*H101,2)</f>
        <v>0</v>
      </c>
      <c r="K101" s="249" t="s">
        <v>19</v>
      </c>
      <c r="L101" s="254"/>
      <c r="M101" s="255" t="s">
        <v>19</v>
      </c>
      <c r="N101" s="256" t="s">
        <v>43</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179</v>
      </c>
      <c r="AT101" s="230" t="s">
        <v>175</v>
      </c>
      <c r="AU101" s="230" t="s">
        <v>72</v>
      </c>
      <c r="AY101" s="18" t="s">
        <v>128</v>
      </c>
      <c r="BE101" s="231">
        <f>IF(N101="základní",J101,0)</f>
        <v>0</v>
      </c>
      <c r="BF101" s="231">
        <f>IF(N101="snížená",J101,0)</f>
        <v>0</v>
      </c>
      <c r="BG101" s="231">
        <f>IF(N101="zákl. přenesená",J101,0)</f>
        <v>0</v>
      </c>
      <c r="BH101" s="231">
        <f>IF(N101="sníž. přenesená",J101,0)</f>
        <v>0</v>
      </c>
      <c r="BI101" s="231">
        <f>IF(N101="nulová",J101,0)</f>
        <v>0</v>
      </c>
      <c r="BJ101" s="18" t="s">
        <v>80</v>
      </c>
      <c r="BK101" s="231">
        <f>ROUND(I101*H101,2)</f>
        <v>0</v>
      </c>
      <c r="BL101" s="18" t="s">
        <v>136</v>
      </c>
      <c r="BM101" s="230" t="s">
        <v>359</v>
      </c>
    </row>
    <row r="102" spans="1:47" s="2" customFormat="1" ht="12">
      <c r="A102" s="39"/>
      <c r="B102" s="40"/>
      <c r="C102" s="41"/>
      <c r="D102" s="232" t="s">
        <v>191</v>
      </c>
      <c r="E102" s="41"/>
      <c r="F102" s="233" t="s">
        <v>935</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191</v>
      </c>
      <c r="AU102" s="18" t="s">
        <v>72</v>
      </c>
    </row>
    <row r="103" spans="1:65" s="2" customFormat="1" ht="16.5" customHeight="1">
      <c r="A103" s="39"/>
      <c r="B103" s="40"/>
      <c r="C103" s="247" t="s">
        <v>239</v>
      </c>
      <c r="D103" s="247" t="s">
        <v>175</v>
      </c>
      <c r="E103" s="248" t="s">
        <v>938</v>
      </c>
      <c r="F103" s="249" t="s">
        <v>939</v>
      </c>
      <c r="G103" s="250" t="s">
        <v>899</v>
      </c>
      <c r="H103" s="251">
        <v>3</v>
      </c>
      <c r="I103" s="252"/>
      <c r="J103" s="253">
        <f>ROUND(I103*H103,2)</f>
        <v>0</v>
      </c>
      <c r="K103" s="249" t="s">
        <v>19</v>
      </c>
      <c r="L103" s="254"/>
      <c r="M103" s="255" t="s">
        <v>19</v>
      </c>
      <c r="N103" s="256" t="s">
        <v>43</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179</v>
      </c>
      <c r="AT103" s="230" t="s">
        <v>175</v>
      </c>
      <c r="AU103" s="230" t="s">
        <v>72</v>
      </c>
      <c r="AY103" s="18" t="s">
        <v>128</v>
      </c>
      <c r="BE103" s="231">
        <f>IF(N103="základní",J103,0)</f>
        <v>0</v>
      </c>
      <c r="BF103" s="231">
        <f>IF(N103="snížená",J103,0)</f>
        <v>0</v>
      </c>
      <c r="BG103" s="231">
        <f>IF(N103="zákl. přenesená",J103,0)</f>
        <v>0</v>
      </c>
      <c r="BH103" s="231">
        <f>IF(N103="sníž. přenesená",J103,0)</f>
        <v>0</v>
      </c>
      <c r="BI103" s="231">
        <f>IF(N103="nulová",J103,0)</f>
        <v>0</v>
      </c>
      <c r="BJ103" s="18" t="s">
        <v>80</v>
      </c>
      <c r="BK103" s="231">
        <f>ROUND(I103*H103,2)</f>
        <v>0</v>
      </c>
      <c r="BL103" s="18" t="s">
        <v>136</v>
      </c>
      <c r="BM103" s="230" t="s">
        <v>368</v>
      </c>
    </row>
    <row r="104" spans="1:47" s="2" customFormat="1" ht="12">
      <c r="A104" s="39"/>
      <c r="B104" s="40"/>
      <c r="C104" s="41"/>
      <c r="D104" s="232" t="s">
        <v>191</v>
      </c>
      <c r="E104" s="41"/>
      <c r="F104" s="233" t="s">
        <v>940</v>
      </c>
      <c r="G104" s="41"/>
      <c r="H104" s="41"/>
      <c r="I104" s="137"/>
      <c r="J104" s="41"/>
      <c r="K104" s="41"/>
      <c r="L104" s="45"/>
      <c r="M104" s="234"/>
      <c r="N104" s="235"/>
      <c r="O104" s="85"/>
      <c r="P104" s="85"/>
      <c r="Q104" s="85"/>
      <c r="R104" s="85"/>
      <c r="S104" s="85"/>
      <c r="T104" s="86"/>
      <c r="U104" s="39"/>
      <c r="V104" s="39"/>
      <c r="W104" s="39"/>
      <c r="X104" s="39"/>
      <c r="Y104" s="39"/>
      <c r="Z104" s="39"/>
      <c r="AA104" s="39"/>
      <c r="AB104" s="39"/>
      <c r="AC104" s="39"/>
      <c r="AD104" s="39"/>
      <c r="AE104" s="39"/>
      <c r="AT104" s="18" t="s">
        <v>191</v>
      </c>
      <c r="AU104" s="18" t="s">
        <v>72</v>
      </c>
    </row>
    <row r="105" spans="1:65" s="2" customFormat="1" ht="16.5" customHeight="1">
      <c r="A105" s="39"/>
      <c r="B105" s="40"/>
      <c r="C105" s="219" t="s">
        <v>7</v>
      </c>
      <c r="D105" s="219" t="s">
        <v>131</v>
      </c>
      <c r="E105" s="220" t="s">
        <v>941</v>
      </c>
      <c r="F105" s="221" t="s">
        <v>942</v>
      </c>
      <c r="G105" s="222" t="s">
        <v>899</v>
      </c>
      <c r="H105" s="223">
        <v>12</v>
      </c>
      <c r="I105" s="224"/>
      <c r="J105" s="225">
        <f>ROUND(I105*H105,2)</f>
        <v>0</v>
      </c>
      <c r="K105" s="221" t="s">
        <v>19</v>
      </c>
      <c r="L105" s="45"/>
      <c r="M105" s="226" t="s">
        <v>19</v>
      </c>
      <c r="N105" s="227" t="s">
        <v>43</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136</v>
      </c>
      <c r="AT105" s="230" t="s">
        <v>131</v>
      </c>
      <c r="AU105" s="230" t="s">
        <v>72</v>
      </c>
      <c r="AY105" s="18" t="s">
        <v>128</v>
      </c>
      <c r="BE105" s="231">
        <f>IF(N105="základní",J105,0)</f>
        <v>0</v>
      </c>
      <c r="BF105" s="231">
        <f>IF(N105="snížená",J105,0)</f>
        <v>0</v>
      </c>
      <c r="BG105" s="231">
        <f>IF(N105="zákl. přenesená",J105,0)</f>
        <v>0</v>
      </c>
      <c r="BH105" s="231">
        <f>IF(N105="sníž. přenesená",J105,0)</f>
        <v>0</v>
      </c>
      <c r="BI105" s="231">
        <f>IF(N105="nulová",J105,0)</f>
        <v>0</v>
      </c>
      <c r="BJ105" s="18" t="s">
        <v>80</v>
      </c>
      <c r="BK105" s="231">
        <f>ROUND(I105*H105,2)</f>
        <v>0</v>
      </c>
      <c r="BL105" s="18" t="s">
        <v>136</v>
      </c>
      <c r="BM105" s="230" t="s">
        <v>376</v>
      </c>
    </row>
    <row r="106" spans="1:65" s="2" customFormat="1" ht="16.5" customHeight="1">
      <c r="A106" s="39"/>
      <c r="B106" s="40"/>
      <c r="C106" s="219" t="s">
        <v>140</v>
      </c>
      <c r="D106" s="219" t="s">
        <v>131</v>
      </c>
      <c r="E106" s="220" t="s">
        <v>943</v>
      </c>
      <c r="F106" s="221" t="s">
        <v>944</v>
      </c>
      <c r="G106" s="222" t="s">
        <v>903</v>
      </c>
      <c r="H106" s="223">
        <v>6</v>
      </c>
      <c r="I106" s="224"/>
      <c r="J106" s="225">
        <f>ROUND(I106*H106,2)</f>
        <v>0</v>
      </c>
      <c r="K106" s="221" t="s">
        <v>19</v>
      </c>
      <c r="L106" s="45"/>
      <c r="M106" s="226" t="s">
        <v>19</v>
      </c>
      <c r="N106" s="227" t="s">
        <v>43</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136</v>
      </c>
      <c r="AT106" s="230" t="s">
        <v>131</v>
      </c>
      <c r="AU106" s="230" t="s">
        <v>72</v>
      </c>
      <c r="AY106" s="18" t="s">
        <v>128</v>
      </c>
      <c r="BE106" s="231">
        <f>IF(N106="základní",J106,0)</f>
        <v>0</v>
      </c>
      <c r="BF106" s="231">
        <f>IF(N106="snížená",J106,0)</f>
        <v>0</v>
      </c>
      <c r="BG106" s="231">
        <f>IF(N106="zákl. přenesená",J106,0)</f>
        <v>0</v>
      </c>
      <c r="BH106" s="231">
        <f>IF(N106="sníž. přenesená",J106,0)</f>
        <v>0</v>
      </c>
      <c r="BI106" s="231">
        <f>IF(N106="nulová",J106,0)</f>
        <v>0</v>
      </c>
      <c r="BJ106" s="18" t="s">
        <v>80</v>
      </c>
      <c r="BK106" s="231">
        <f>ROUND(I106*H106,2)</f>
        <v>0</v>
      </c>
      <c r="BL106" s="18" t="s">
        <v>136</v>
      </c>
      <c r="BM106" s="230" t="s">
        <v>384</v>
      </c>
    </row>
    <row r="107" spans="1:65" s="2" customFormat="1" ht="16.5" customHeight="1">
      <c r="A107" s="39"/>
      <c r="B107" s="40"/>
      <c r="C107" s="219" t="s">
        <v>328</v>
      </c>
      <c r="D107" s="219" t="s">
        <v>131</v>
      </c>
      <c r="E107" s="220" t="s">
        <v>945</v>
      </c>
      <c r="F107" s="221" t="s">
        <v>946</v>
      </c>
      <c r="G107" s="222" t="s">
        <v>175</v>
      </c>
      <c r="H107" s="223">
        <v>120</v>
      </c>
      <c r="I107" s="224"/>
      <c r="J107" s="225">
        <f>ROUND(I107*H107,2)</f>
        <v>0</v>
      </c>
      <c r="K107" s="221" t="s">
        <v>19</v>
      </c>
      <c r="L107" s="45"/>
      <c r="M107" s="226" t="s">
        <v>19</v>
      </c>
      <c r="N107" s="227" t="s">
        <v>43</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136</v>
      </c>
      <c r="AT107" s="230" t="s">
        <v>131</v>
      </c>
      <c r="AU107" s="230" t="s">
        <v>72</v>
      </c>
      <c r="AY107" s="18" t="s">
        <v>128</v>
      </c>
      <c r="BE107" s="231">
        <f>IF(N107="základní",J107,0)</f>
        <v>0</v>
      </c>
      <c r="BF107" s="231">
        <f>IF(N107="snížená",J107,0)</f>
        <v>0</v>
      </c>
      <c r="BG107" s="231">
        <f>IF(N107="zákl. přenesená",J107,0)</f>
        <v>0</v>
      </c>
      <c r="BH107" s="231">
        <f>IF(N107="sníž. přenesená",J107,0)</f>
        <v>0</v>
      </c>
      <c r="BI107" s="231">
        <f>IF(N107="nulová",J107,0)</f>
        <v>0</v>
      </c>
      <c r="BJ107" s="18" t="s">
        <v>80</v>
      </c>
      <c r="BK107" s="231">
        <f>ROUND(I107*H107,2)</f>
        <v>0</v>
      </c>
      <c r="BL107" s="18" t="s">
        <v>136</v>
      </c>
      <c r="BM107" s="230" t="s">
        <v>392</v>
      </c>
    </row>
    <row r="108" spans="1:65" s="2" customFormat="1" ht="16.5" customHeight="1">
      <c r="A108" s="39"/>
      <c r="B108" s="40"/>
      <c r="C108" s="219" t="s">
        <v>333</v>
      </c>
      <c r="D108" s="219" t="s">
        <v>131</v>
      </c>
      <c r="E108" s="220" t="s">
        <v>947</v>
      </c>
      <c r="F108" s="221" t="s">
        <v>948</v>
      </c>
      <c r="G108" s="222" t="s">
        <v>175</v>
      </c>
      <c r="H108" s="223">
        <v>120</v>
      </c>
      <c r="I108" s="224"/>
      <c r="J108" s="225">
        <f>ROUND(I108*H108,2)</f>
        <v>0</v>
      </c>
      <c r="K108" s="221" t="s">
        <v>19</v>
      </c>
      <c r="L108" s="45"/>
      <c r="M108" s="226" t="s">
        <v>19</v>
      </c>
      <c r="N108" s="227" t="s">
        <v>43</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136</v>
      </c>
      <c r="AT108" s="230" t="s">
        <v>131</v>
      </c>
      <c r="AU108" s="230" t="s">
        <v>72</v>
      </c>
      <c r="AY108" s="18" t="s">
        <v>128</v>
      </c>
      <c r="BE108" s="231">
        <f>IF(N108="základní",J108,0)</f>
        <v>0</v>
      </c>
      <c r="BF108" s="231">
        <f>IF(N108="snížená",J108,0)</f>
        <v>0</v>
      </c>
      <c r="BG108" s="231">
        <f>IF(N108="zákl. přenesená",J108,0)</f>
        <v>0</v>
      </c>
      <c r="BH108" s="231">
        <f>IF(N108="sníž. přenesená",J108,0)</f>
        <v>0</v>
      </c>
      <c r="BI108" s="231">
        <f>IF(N108="nulová",J108,0)</f>
        <v>0</v>
      </c>
      <c r="BJ108" s="18" t="s">
        <v>80</v>
      </c>
      <c r="BK108" s="231">
        <f>ROUND(I108*H108,2)</f>
        <v>0</v>
      </c>
      <c r="BL108" s="18" t="s">
        <v>136</v>
      </c>
      <c r="BM108" s="230" t="s">
        <v>277</v>
      </c>
    </row>
    <row r="109" spans="1:65" s="2" customFormat="1" ht="16.5" customHeight="1">
      <c r="A109" s="39"/>
      <c r="B109" s="40"/>
      <c r="C109" s="219" t="s">
        <v>338</v>
      </c>
      <c r="D109" s="219" t="s">
        <v>131</v>
      </c>
      <c r="E109" s="220" t="s">
        <v>949</v>
      </c>
      <c r="F109" s="221" t="s">
        <v>950</v>
      </c>
      <c r="G109" s="222" t="s">
        <v>175</v>
      </c>
      <c r="H109" s="223">
        <v>120</v>
      </c>
      <c r="I109" s="224"/>
      <c r="J109" s="225">
        <f>ROUND(I109*H109,2)</f>
        <v>0</v>
      </c>
      <c r="K109" s="221" t="s">
        <v>19</v>
      </c>
      <c r="L109" s="45"/>
      <c r="M109" s="226" t="s">
        <v>19</v>
      </c>
      <c r="N109" s="227" t="s">
        <v>43</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136</v>
      </c>
      <c r="AT109" s="230" t="s">
        <v>131</v>
      </c>
      <c r="AU109" s="230" t="s">
        <v>72</v>
      </c>
      <c r="AY109" s="18" t="s">
        <v>128</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136</v>
      </c>
      <c r="BM109" s="230" t="s">
        <v>354</v>
      </c>
    </row>
    <row r="110" spans="1:65" s="2" customFormat="1" ht="16.5" customHeight="1">
      <c r="A110" s="39"/>
      <c r="B110" s="40"/>
      <c r="C110" s="219" t="s">
        <v>341</v>
      </c>
      <c r="D110" s="219" t="s">
        <v>131</v>
      </c>
      <c r="E110" s="220" t="s">
        <v>951</v>
      </c>
      <c r="F110" s="221" t="s">
        <v>952</v>
      </c>
      <c r="G110" s="222" t="s">
        <v>175</v>
      </c>
      <c r="H110" s="223">
        <v>120</v>
      </c>
      <c r="I110" s="224"/>
      <c r="J110" s="225">
        <f>ROUND(I110*H110,2)</f>
        <v>0</v>
      </c>
      <c r="K110" s="221" t="s">
        <v>19</v>
      </c>
      <c r="L110" s="45"/>
      <c r="M110" s="226" t="s">
        <v>19</v>
      </c>
      <c r="N110" s="227" t="s">
        <v>43</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136</v>
      </c>
      <c r="AT110" s="230" t="s">
        <v>131</v>
      </c>
      <c r="AU110" s="230" t="s">
        <v>72</v>
      </c>
      <c r="AY110" s="18" t="s">
        <v>128</v>
      </c>
      <c r="BE110" s="231">
        <f>IF(N110="základní",J110,0)</f>
        <v>0</v>
      </c>
      <c r="BF110" s="231">
        <f>IF(N110="snížená",J110,0)</f>
        <v>0</v>
      </c>
      <c r="BG110" s="231">
        <f>IF(N110="zákl. přenesená",J110,0)</f>
        <v>0</v>
      </c>
      <c r="BH110" s="231">
        <f>IF(N110="sníž. přenesená",J110,0)</f>
        <v>0</v>
      </c>
      <c r="BI110" s="231">
        <f>IF(N110="nulová",J110,0)</f>
        <v>0</v>
      </c>
      <c r="BJ110" s="18" t="s">
        <v>80</v>
      </c>
      <c r="BK110" s="231">
        <f>ROUND(I110*H110,2)</f>
        <v>0</v>
      </c>
      <c r="BL110" s="18" t="s">
        <v>136</v>
      </c>
      <c r="BM110" s="230" t="s">
        <v>280</v>
      </c>
    </row>
    <row r="111" spans="1:65" s="2" customFormat="1" ht="16.5" customHeight="1">
      <c r="A111" s="39"/>
      <c r="B111" s="40"/>
      <c r="C111" s="219" t="s">
        <v>345</v>
      </c>
      <c r="D111" s="219" t="s">
        <v>131</v>
      </c>
      <c r="E111" s="220" t="s">
        <v>953</v>
      </c>
      <c r="F111" s="221" t="s">
        <v>954</v>
      </c>
      <c r="G111" s="222" t="s">
        <v>175</v>
      </c>
      <c r="H111" s="223">
        <v>120</v>
      </c>
      <c r="I111" s="224"/>
      <c r="J111" s="225">
        <f>ROUND(I111*H111,2)</f>
        <v>0</v>
      </c>
      <c r="K111" s="221" t="s">
        <v>19</v>
      </c>
      <c r="L111" s="45"/>
      <c r="M111" s="226" t="s">
        <v>19</v>
      </c>
      <c r="N111" s="227" t="s">
        <v>43</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136</v>
      </c>
      <c r="AT111" s="230" t="s">
        <v>131</v>
      </c>
      <c r="AU111" s="230" t="s">
        <v>72</v>
      </c>
      <c r="AY111" s="18" t="s">
        <v>128</v>
      </c>
      <c r="BE111" s="231">
        <f>IF(N111="základní",J111,0)</f>
        <v>0</v>
      </c>
      <c r="BF111" s="231">
        <f>IF(N111="snížená",J111,0)</f>
        <v>0</v>
      </c>
      <c r="BG111" s="231">
        <f>IF(N111="zákl. přenesená",J111,0)</f>
        <v>0</v>
      </c>
      <c r="BH111" s="231">
        <f>IF(N111="sníž. přenesená",J111,0)</f>
        <v>0</v>
      </c>
      <c r="BI111" s="231">
        <f>IF(N111="nulová",J111,0)</f>
        <v>0</v>
      </c>
      <c r="BJ111" s="18" t="s">
        <v>80</v>
      </c>
      <c r="BK111" s="231">
        <f>ROUND(I111*H111,2)</f>
        <v>0</v>
      </c>
      <c r="BL111" s="18" t="s">
        <v>136</v>
      </c>
      <c r="BM111" s="230" t="s">
        <v>348</v>
      </c>
    </row>
    <row r="112" spans="1:65" s="2" customFormat="1" ht="16.5" customHeight="1">
      <c r="A112" s="39"/>
      <c r="B112" s="40"/>
      <c r="C112" s="247" t="s">
        <v>460</v>
      </c>
      <c r="D112" s="247" t="s">
        <v>175</v>
      </c>
      <c r="E112" s="248" t="s">
        <v>955</v>
      </c>
      <c r="F112" s="249" t="s">
        <v>956</v>
      </c>
      <c r="G112" s="250" t="s">
        <v>899</v>
      </c>
      <c r="H112" s="251">
        <v>0.96</v>
      </c>
      <c r="I112" s="252"/>
      <c r="J112" s="253">
        <f>ROUND(I112*H112,2)</f>
        <v>0</v>
      </c>
      <c r="K112" s="249" t="s">
        <v>19</v>
      </c>
      <c r="L112" s="254"/>
      <c r="M112" s="255" t="s">
        <v>19</v>
      </c>
      <c r="N112" s="256" t="s">
        <v>43</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179</v>
      </c>
      <c r="AT112" s="230" t="s">
        <v>175</v>
      </c>
      <c r="AU112" s="230" t="s">
        <v>72</v>
      </c>
      <c r="AY112" s="18" t="s">
        <v>128</v>
      </c>
      <c r="BE112" s="231">
        <f>IF(N112="základní",J112,0)</f>
        <v>0</v>
      </c>
      <c r="BF112" s="231">
        <f>IF(N112="snížená",J112,0)</f>
        <v>0</v>
      </c>
      <c r="BG112" s="231">
        <f>IF(N112="zákl. přenesená",J112,0)</f>
        <v>0</v>
      </c>
      <c r="BH112" s="231">
        <f>IF(N112="sníž. přenesená",J112,0)</f>
        <v>0</v>
      </c>
      <c r="BI112" s="231">
        <f>IF(N112="nulová",J112,0)</f>
        <v>0</v>
      </c>
      <c r="BJ112" s="18" t="s">
        <v>80</v>
      </c>
      <c r="BK112" s="231">
        <f>ROUND(I112*H112,2)</f>
        <v>0</v>
      </c>
      <c r="BL112" s="18" t="s">
        <v>136</v>
      </c>
      <c r="BM112" s="230" t="s">
        <v>258</v>
      </c>
    </row>
    <row r="113" spans="1:51" s="13" customFormat="1" ht="12">
      <c r="A113" s="13"/>
      <c r="B113" s="236"/>
      <c r="C113" s="237"/>
      <c r="D113" s="232" t="s">
        <v>152</v>
      </c>
      <c r="E113" s="238" t="s">
        <v>19</v>
      </c>
      <c r="F113" s="239" t="s">
        <v>957</v>
      </c>
      <c r="G113" s="237"/>
      <c r="H113" s="240">
        <v>0.96</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152</v>
      </c>
      <c r="AU113" s="246" t="s">
        <v>72</v>
      </c>
      <c r="AV113" s="13" t="s">
        <v>82</v>
      </c>
      <c r="AW113" s="13" t="s">
        <v>33</v>
      </c>
      <c r="AX113" s="13" t="s">
        <v>72</v>
      </c>
      <c r="AY113" s="246" t="s">
        <v>128</v>
      </c>
    </row>
    <row r="114" spans="1:51" s="14" customFormat="1" ht="12">
      <c r="A114" s="14"/>
      <c r="B114" s="265"/>
      <c r="C114" s="266"/>
      <c r="D114" s="232" t="s">
        <v>152</v>
      </c>
      <c r="E114" s="267" t="s">
        <v>19</v>
      </c>
      <c r="F114" s="268" t="s">
        <v>617</v>
      </c>
      <c r="G114" s="266"/>
      <c r="H114" s="269">
        <v>0.96</v>
      </c>
      <c r="I114" s="270"/>
      <c r="J114" s="266"/>
      <c r="K114" s="266"/>
      <c r="L114" s="271"/>
      <c r="M114" s="272"/>
      <c r="N114" s="273"/>
      <c r="O114" s="273"/>
      <c r="P114" s="273"/>
      <c r="Q114" s="273"/>
      <c r="R114" s="273"/>
      <c r="S114" s="273"/>
      <c r="T114" s="274"/>
      <c r="U114" s="14"/>
      <c r="V114" s="14"/>
      <c r="W114" s="14"/>
      <c r="X114" s="14"/>
      <c r="Y114" s="14"/>
      <c r="Z114" s="14"/>
      <c r="AA114" s="14"/>
      <c r="AB114" s="14"/>
      <c r="AC114" s="14"/>
      <c r="AD114" s="14"/>
      <c r="AE114" s="14"/>
      <c r="AT114" s="275" t="s">
        <v>152</v>
      </c>
      <c r="AU114" s="275" t="s">
        <v>72</v>
      </c>
      <c r="AV114" s="14" t="s">
        <v>136</v>
      </c>
      <c r="AW114" s="14" t="s">
        <v>33</v>
      </c>
      <c r="AX114" s="14" t="s">
        <v>80</v>
      </c>
      <c r="AY114" s="275" t="s">
        <v>128</v>
      </c>
    </row>
    <row r="115" spans="1:65" s="2" customFormat="1" ht="16.5" customHeight="1">
      <c r="A115" s="39"/>
      <c r="B115" s="40"/>
      <c r="C115" s="219" t="s">
        <v>470</v>
      </c>
      <c r="D115" s="219" t="s">
        <v>131</v>
      </c>
      <c r="E115" s="220" t="s">
        <v>958</v>
      </c>
      <c r="F115" s="221" t="s">
        <v>959</v>
      </c>
      <c r="G115" s="222" t="s">
        <v>175</v>
      </c>
      <c r="H115" s="223">
        <v>120</v>
      </c>
      <c r="I115" s="224"/>
      <c r="J115" s="225">
        <f>ROUND(I115*H115,2)</f>
        <v>0</v>
      </c>
      <c r="K115" s="221" t="s">
        <v>19</v>
      </c>
      <c r="L115" s="45"/>
      <c r="M115" s="226" t="s">
        <v>19</v>
      </c>
      <c r="N115" s="227" t="s">
        <v>43</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136</v>
      </c>
      <c r="AT115" s="230" t="s">
        <v>131</v>
      </c>
      <c r="AU115" s="230" t="s">
        <v>72</v>
      </c>
      <c r="AY115" s="18" t="s">
        <v>128</v>
      </c>
      <c r="BE115" s="231">
        <f>IF(N115="základní",J115,0)</f>
        <v>0</v>
      </c>
      <c r="BF115" s="231">
        <f>IF(N115="snížená",J115,0)</f>
        <v>0</v>
      </c>
      <c r="BG115" s="231">
        <f>IF(N115="zákl. přenesená",J115,0)</f>
        <v>0</v>
      </c>
      <c r="BH115" s="231">
        <f>IF(N115="sníž. přenesená",J115,0)</f>
        <v>0</v>
      </c>
      <c r="BI115" s="231">
        <f>IF(N115="nulová",J115,0)</f>
        <v>0</v>
      </c>
      <c r="BJ115" s="18" t="s">
        <v>80</v>
      </c>
      <c r="BK115" s="231">
        <f>ROUND(I115*H115,2)</f>
        <v>0</v>
      </c>
      <c r="BL115" s="18" t="s">
        <v>136</v>
      </c>
      <c r="BM115" s="230" t="s">
        <v>813</v>
      </c>
    </row>
    <row r="116" spans="1:65" s="2" customFormat="1" ht="16.5" customHeight="1">
      <c r="A116" s="39"/>
      <c r="B116" s="40"/>
      <c r="C116" s="247" t="s">
        <v>465</v>
      </c>
      <c r="D116" s="247" t="s">
        <v>175</v>
      </c>
      <c r="E116" s="248" t="s">
        <v>960</v>
      </c>
      <c r="F116" s="249" t="s">
        <v>961</v>
      </c>
      <c r="G116" s="250" t="s">
        <v>923</v>
      </c>
      <c r="H116" s="251">
        <v>15360</v>
      </c>
      <c r="I116" s="252"/>
      <c r="J116" s="253">
        <f>ROUND(I116*H116,2)</f>
        <v>0</v>
      </c>
      <c r="K116" s="249" t="s">
        <v>19</v>
      </c>
      <c r="L116" s="254"/>
      <c r="M116" s="255" t="s">
        <v>19</v>
      </c>
      <c r="N116" s="256" t="s">
        <v>43</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179</v>
      </c>
      <c r="AT116" s="230" t="s">
        <v>175</v>
      </c>
      <c r="AU116" s="230" t="s">
        <v>72</v>
      </c>
      <c r="AY116" s="18" t="s">
        <v>128</v>
      </c>
      <c r="BE116" s="231">
        <f>IF(N116="základní",J116,0)</f>
        <v>0</v>
      </c>
      <c r="BF116" s="231">
        <f>IF(N116="snížená",J116,0)</f>
        <v>0</v>
      </c>
      <c r="BG116" s="231">
        <f>IF(N116="zákl. přenesená",J116,0)</f>
        <v>0</v>
      </c>
      <c r="BH116" s="231">
        <f>IF(N116="sníž. přenesená",J116,0)</f>
        <v>0</v>
      </c>
      <c r="BI116" s="231">
        <f>IF(N116="nulová",J116,0)</f>
        <v>0</v>
      </c>
      <c r="BJ116" s="18" t="s">
        <v>80</v>
      </c>
      <c r="BK116" s="231">
        <f>ROUND(I116*H116,2)</f>
        <v>0</v>
      </c>
      <c r="BL116" s="18" t="s">
        <v>136</v>
      </c>
      <c r="BM116" s="230" t="s">
        <v>254</v>
      </c>
    </row>
    <row r="117" spans="1:51" s="13" customFormat="1" ht="12">
      <c r="A117" s="13"/>
      <c r="B117" s="236"/>
      <c r="C117" s="237"/>
      <c r="D117" s="232" t="s">
        <v>152</v>
      </c>
      <c r="E117" s="238" t="s">
        <v>19</v>
      </c>
      <c r="F117" s="239" t="s">
        <v>962</v>
      </c>
      <c r="G117" s="237"/>
      <c r="H117" s="240">
        <v>15360</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152</v>
      </c>
      <c r="AU117" s="246" t="s">
        <v>72</v>
      </c>
      <c r="AV117" s="13" t="s">
        <v>82</v>
      </c>
      <c r="AW117" s="13" t="s">
        <v>33</v>
      </c>
      <c r="AX117" s="13" t="s">
        <v>72</v>
      </c>
      <c r="AY117" s="246" t="s">
        <v>128</v>
      </c>
    </row>
    <row r="118" spans="1:51" s="14" customFormat="1" ht="12">
      <c r="A118" s="14"/>
      <c r="B118" s="265"/>
      <c r="C118" s="266"/>
      <c r="D118" s="232" t="s">
        <v>152</v>
      </c>
      <c r="E118" s="267" t="s">
        <v>19</v>
      </c>
      <c r="F118" s="268" t="s">
        <v>617</v>
      </c>
      <c r="G118" s="266"/>
      <c r="H118" s="269">
        <v>15360</v>
      </c>
      <c r="I118" s="270"/>
      <c r="J118" s="266"/>
      <c r="K118" s="266"/>
      <c r="L118" s="271"/>
      <c r="M118" s="272"/>
      <c r="N118" s="273"/>
      <c r="O118" s="273"/>
      <c r="P118" s="273"/>
      <c r="Q118" s="273"/>
      <c r="R118" s="273"/>
      <c r="S118" s="273"/>
      <c r="T118" s="274"/>
      <c r="U118" s="14"/>
      <c r="V118" s="14"/>
      <c r="W118" s="14"/>
      <c r="X118" s="14"/>
      <c r="Y118" s="14"/>
      <c r="Z118" s="14"/>
      <c r="AA118" s="14"/>
      <c r="AB118" s="14"/>
      <c r="AC118" s="14"/>
      <c r="AD118" s="14"/>
      <c r="AE118" s="14"/>
      <c r="AT118" s="275" t="s">
        <v>152</v>
      </c>
      <c r="AU118" s="275" t="s">
        <v>72</v>
      </c>
      <c r="AV118" s="14" t="s">
        <v>136</v>
      </c>
      <c r="AW118" s="14" t="s">
        <v>33</v>
      </c>
      <c r="AX118" s="14" t="s">
        <v>80</v>
      </c>
      <c r="AY118" s="275" t="s">
        <v>128</v>
      </c>
    </row>
    <row r="119" spans="1:65" s="2" customFormat="1" ht="16.5" customHeight="1">
      <c r="A119" s="39"/>
      <c r="B119" s="40"/>
      <c r="C119" s="247" t="s">
        <v>403</v>
      </c>
      <c r="D119" s="247" t="s">
        <v>175</v>
      </c>
      <c r="E119" s="248" t="s">
        <v>963</v>
      </c>
      <c r="F119" s="249" t="s">
        <v>964</v>
      </c>
      <c r="G119" s="250" t="s">
        <v>923</v>
      </c>
      <c r="H119" s="251">
        <v>5</v>
      </c>
      <c r="I119" s="252"/>
      <c r="J119" s="253">
        <f>ROUND(I119*H119,2)</f>
        <v>0</v>
      </c>
      <c r="K119" s="249" t="s">
        <v>19</v>
      </c>
      <c r="L119" s="254"/>
      <c r="M119" s="255" t="s">
        <v>19</v>
      </c>
      <c r="N119" s="256" t="s">
        <v>43</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179</v>
      </c>
      <c r="AT119" s="230" t="s">
        <v>175</v>
      </c>
      <c r="AU119" s="230" t="s">
        <v>72</v>
      </c>
      <c r="AY119" s="18" t="s">
        <v>128</v>
      </c>
      <c r="BE119" s="231">
        <f>IF(N119="základní",J119,0)</f>
        <v>0</v>
      </c>
      <c r="BF119" s="231">
        <f>IF(N119="snížená",J119,0)</f>
        <v>0</v>
      </c>
      <c r="BG119" s="231">
        <f>IF(N119="zákl. přenesená",J119,0)</f>
        <v>0</v>
      </c>
      <c r="BH119" s="231">
        <f>IF(N119="sníž. přenesená",J119,0)</f>
        <v>0</v>
      </c>
      <c r="BI119" s="231">
        <f>IF(N119="nulová",J119,0)</f>
        <v>0</v>
      </c>
      <c r="BJ119" s="18" t="s">
        <v>80</v>
      </c>
      <c r="BK119" s="231">
        <f>ROUND(I119*H119,2)</f>
        <v>0</v>
      </c>
      <c r="BL119" s="18" t="s">
        <v>136</v>
      </c>
      <c r="BM119" s="230" t="s">
        <v>832</v>
      </c>
    </row>
    <row r="120" spans="1:65" s="2" customFormat="1" ht="16.5" customHeight="1">
      <c r="A120" s="39"/>
      <c r="B120" s="40"/>
      <c r="C120" s="219" t="s">
        <v>441</v>
      </c>
      <c r="D120" s="219" t="s">
        <v>131</v>
      </c>
      <c r="E120" s="220" t="s">
        <v>965</v>
      </c>
      <c r="F120" s="221" t="s">
        <v>966</v>
      </c>
      <c r="G120" s="222" t="s">
        <v>903</v>
      </c>
      <c r="H120" s="223">
        <v>5</v>
      </c>
      <c r="I120" s="224"/>
      <c r="J120" s="225">
        <f>ROUND(I120*H120,2)</f>
        <v>0</v>
      </c>
      <c r="K120" s="221" t="s">
        <v>19</v>
      </c>
      <c r="L120" s="45"/>
      <c r="M120" s="226" t="s">
        <v>19</v>
      </c>
      <c r="N120" s="227" t="s">
        <v>43</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136</v>
      </c>
      <c r="AT120" s="230" t="s">
        <v>131</v>
      </c>
      <c r="AU120" s="230" t="s">
        <v>72</v>
      </c>
      <c r="AY120" s="18" t="s">
        <v>128</v>
      </c>
      <c r="BE120" s="231">
        <f>IF(N120="základní",J120,0)</f>
        <v>0</v>
      </c>
      <c r="BF120" s="231">
        <f>IF(N120="snížená",J120,0)</f>
        <v>0</v>
      </c>
      <c r="BG120" s="231">
        <f>IF(N120="zákl. přenesená",J120,0)</f>
        <v>0</v>
      </c>
      <c r="BH120" s="231">
        <f>IF(N120="sníž. přenesená",J120,0)</f>
        <v>0</v>
      </c>
      <c r="BI120" s="231">
        <f>IF(N120="nulová",J120,0)</f>
        <v>0</v>
      </c>
      <c r="BJ120" s="18" t="s">
        <v>80</v>
      </c>
      <c r="BK120" s="231">
        <f>ROUND(I120*H120,2)</f>
        <v>0</v>
      </c>
      <c r="BL120" s="18" t="s">
        <v>136</v>
      </c>
      <c r="BM120" s="230" t="s">
        <v>967</v>
      </c>
    </row>
    <row r="121" spans="1:65" s="2" customFormat="1" ht="16.5" customHeight="1">
      <c r="A121" s="39"/>
      <c r="B121" s="40"/>
      <c r="C121" s="247" t="s">
        <v>447</v>
      </c>
      <c r="D121" s="247" t="s">
        <v>175</v>
      </c>
      <c r="E121" s="248" t="s">
        <v>968</v>
      </c>
      <c r="F121" s="249" t="s">
        <v>969</v>
      </c>
      <c r="G121" s="250" t="s">
        <v>903</v>
      </c>
      <c r="H121" s="251">
        <v>5</v>
      </c>
      <c r="I121" s="252"/>
      <c r="J121" s="253">
        <f>ROUND(I121*H121,2)</f>
        <v>0</v>
      </c>
      <c r="K121" s="249" t="s">
        <v>19</v>
      </c>
      <c r="L121" s="254"/>
      <c r="M121" s="255" t="s">
        <v>19</v>
      </c>
      <c r="N121" s="256" t="s">
        <v>43</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179</v>
      </c>
      <c r="AT121" s="230" t="s">
        <v>175</v>
      </c>
      <c r="AU121" s="230" t="s">
        <v>72</v>
      </c>
      <c r="AY121" s="18" t="s">
        <v>128</v>
      </c>
      <c r="BE121" s="231">
        <f>IF(N121="základní",J121,0)</f>
        <v>0</v>
      </c>
      <c r="BF121" s="231">
        <f>IF(N121="snížená",J121,0)</f>
        <v>0</v>
      </c>
      <c r="BG121" s="231">
        <f>IF(N121="zákl. přenesená",J121,0)</f>
        <v>0</v>
      </c>
      <c r="BH121" s="231">
        <f>IF(N121="sníž. přenesená",J121,0)</f>
        <v>0</v>
      </c>
      <c r="BI121" s="231">
        <f>IF(N121="nulová",J121,0)</f>
        <v>0</v>
      </c>
      <c r="BJ121" s="18" t="s">
        <v>80</v>
      </c>
      <c r="BK121" s="231">
        <f>ROUND(I121*H121,2)</f>
        <v>0</v>
      </c>
      <c r="BL121" s="18" t="s">
        <v>136</v>
      </c>
      <c r="BM121" s="230" t="s">
        <v>970</v>
      </c>
    </row>
    <row r="122" spans="1:65" s="2" customFormat="1" ht="16.5" customHeight="1">
      <c r="A122" s="39"/>
      <c r="B122" s="40"/>
      <c r="C122" s="247" t="s">
        <v>451</v>
      </c>
      <c r="D122" s="247" t="s">
        <v>175</v>
      </c>
      <c r="E122" s="248" t="s">
        <v>971</v>
      </c>
      <c r="F122" s="249" t="s">
        <v>972</v>
      </c>
      <c r="G122" s="250" t="s">
        <v>899</v>
      </c>
      <c r="H122" s="251">
        <v>6</v>
      </c>
      <c r="I122" s="252"/>
      <c r="J122" s="253">
        <f>ROUND(I122*H122,2)</f>
        <v>0</v>
      </c>
      <c r="K122" s="249" t="s">
        <v>19</v>
      </c>
      <c r="L122" s="254"/>
      <c r="M122" s="255" t="s">
        <v>19</v>
      </c>
      <c r="N122" s="256" t="s">
        <v>43</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179</v>
      </c>
      <c r="AT122" s="230" t="s">
        <v>175</v>
      </c>
      <c r="AU122" s="230" t="s">
        <v>72</v>
      </c>
      <c r="AY122" s="18" t="s">
        <v>128</v>
      </c>
      <c r="BE122" s="231">
        <f>IF(N122="základní",J122,0)</f>
        <v>0</v>
      </c>
      <c r="BF122" s="231">
        <f>IF(N122="snížená",J122,0)</f>
        <v>0</v>
      </c>
      <c r="BG122" s="231">
        <f>IF(N122="zákl. přenesená",J122,0)</f>
        <v>0</v>
      </c>
      <c r="BH122" s="231">
        <f>IF(N122="sníž. přenesená",J122,0)</f>
        <v>0</v>
      </c>
      <c r="BI122" s="231">
        <f>IF(N122="nulová",J122,0)</f>
        <v>0</v>
      </c>
      <c r="BJ122" s="18" t="s">
        <v>80</v>
      </c>
      <c r="BK122" s="231">
        <f>ROUND(I122*H122,2)</f>
        <v>0</v>
      </c>
      <c r="BL122" s="18" t="s">
        <v>136</v>
      </c>
      <c r="BM122" s="230" t="s">
        <v>973</v>
      </c>
    </row>
    <row r="123" spans="1:65" s="2" customFormat="1" ht="16.5" customHeight="1">
      <c r="A123" s="39"/>
      <c r="B123" s="40"/>
      <c r="C123" s="247" t="s">
        <v>456</v>
      </c>
      <c r="D123" s="247" t="s">
        <v>175</v>
      </c>
      <c r="E123" s="248" t="s">
        <v>974</v>
      </c>
      <c r="F123" s="249" t="s">
        <v>975</v>
      </c>
      <c r="G123" s="250" t="s">
        <v>899</v>
      </c>
      <c r="H123" s="251">
        <v>6</v>
      </c>
      <c r="I123" s="252"/>
      <c r="J123" s="253">
        <f>ROUND(I123*H123,2)</f>
        <v>0</v>
      </c>
      <c r="K123" s="249" t="s">
        <v>19</v>
      </c>
      <c r="L123" s="254"/>
      <c r="M123" s="255" t="s">
        <v>19</v>
      </c>
      <c r="N123" s="256" t="s">
        <v>43</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179</v>
      </c>
      <c r="AT123" s="230" t="s">
        <v>175</v>
      </c>
      <c r="AU123" s="230" t="s">
        <v>72</v>
      </c>
      <c r="AY123" s="18" t="s">
        <v>128</v>
      </c>
      <c r="BE123" s="231">
        <f>IF(N123="základní",J123,0)</f>
        <v>0</v>
      </c>
      <c r="BF123" s="231">
        <f>IF(N123="snížená",J123,0)</f>
        <v>0</v>
      </c>
      <c r="BG123" s="231">
        <f>IF(N123="zákl. přenesená",J123,0)</f>
        <v>0</v>
      </c>
      <c r="BH123" s="231">
        <f>IF(N123="sníž. přenesená",J123,0)</f>
        <v>0</v>
      </c>
      <c r="BI123" s="231">
        <f>IF(N123="nulová",J123,0)</f>
        <v>0</v>
      </c>
      <c r="BJ123" s="18" t="s">
        <v>80</v>
      </c>
      <c r="BK123" s="231">
        <f>ROUND(I123*H123,2)</f>
        <v>0</v>
      </c>
      <c r="BL123" s="18" t="s">
        <v>136</v>
      </c>
      <c r="BM123" s="230" t="s">
        <v>976</v>
      </c>
    </row>
    <row r="124" spans="1:47" s="2" customFormat="1" ht="12">
      <c r="A124" s="39"/>
      <c r="B124" s="40"/>
      <c r="C124" s="41"/>
      <c r="D124" s="232" t="s">
        <v>191</v>
      </c>
      <c r="E124" s="41"/>
      <c r="F124" s="233" t="s">
        <v>977</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191</v>
      </c>
      <c r="AU124" s="18" t="s">
        <v>72</v>
      </c>
    </row>
    <row r="125" spans="1:65" s="2" customFormat="1" ht="16.5" customHeight="1">
      <c r="A125" s="39"/>
      <c r="B125" s="40"/>
      <c r="C125" s="247" t="s">
        <v>267</v>
      </c>
      <c r="D125" s="247" t="s">
        <v>175</v>
      </c>
      <c r="E125" s="248" t="s">
        <v>978</v>
      </c>
      <c r="F125" s="249" t="s">
        <v>979</v>
      </c>
      <c r="G125" s="250" t="s">
        <v>899</v>
      </c>
      <c r="H125" s="251">
        <v>6</v>
      </c>
      <c r="I125" s="252"/>
      <c r="J125" s="253">
        <f>ROUND(I125*H125,2)</f>
        <v>0</v>
      </c>
      <c r="K125" s="249" t="s">
        <v>19</v>
      </c>
      <c r="L125" s="254"/>
      <c r="M125" s="255" t="s">
        <v>19</v>
      </c>
      <c r="N125" s="256" t="s">
        <v>43</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179</v>
      </c>
      <c r="AT125" s="230" t="s">
        <v>175</v>
      </c>
      <c r="AU125" s="230" t="s">
        <v>72</v>
      </c>
      <c r="AY125" s="18" t="s">
        <v>128</v>
      </c>
      <c r="BE125" s="231">
        <f>IF(N125="základní",J125,0)</f>
        <v>0</v>
      </c>
      <c r="BF125" s="231">
        <f>IF(N125="snížená",J125,0)</f>
        <v>0</v>
      </c>
      <c r="BG125" s="231">
        <f>IF(N125="zákl. přenesená",J125,0)</f>
        <v>0</v>
      </c>
      <c r="BH125" s="231">
        <f>IF(N125="sníž. přenesená",J125,0)</f>
        <v>0</v>
      </c>
      <c r="BI125" s="231">
        <f>IF(N125="nulová",J125,0)</f>
        <v>0</v>
      </c>
      <c r="BJ125" s="18" t="s">
        <v>80</v>
      </c>
      <c r="BK125" s="231">
        <f>ROUND(I125*H125,2)</f>
        <v>0</v>
      </c>
      <c r="BL125" s="18" t="s">
        <v>136</v>
      </c>
      <c r="BM125" s="230" t="s">
        <v>980</v>
      </c>
    </row>
    <row r="126" spans="1:47" s="2" customFormat="1" ht="12">
      <c r="A126" s="39"/>
      <c r="B126" s="40"/>
      <c r="C126" s="41"/>
      <c r="D126" s="232" t="s">
        <v>191</v>
      </c>
      <c r="E126" s="41"/>
      <c r="F126" s="233" t="s">
        <v>981</v>
      </c>
      <c r="G126" s="41"/>
      <c r="H126" s="41"/>
      <c r="I126" s="137"/>
      <c r="J126" s="41"/>
      <c r="K126" s="41"/>
      <c r="L126" s="45"/>
      <c r="M126" s="234"/>
      <c r="N126" s="235"/>
      <c r="O126" s="85"/>
      <c r="P126" s="85"/>
      <c r="Q126" s="85"/>
      <c r="R126" s="85"/>
      <c r="S126" s="85"/>
      <c r="T126" s="86"/>
      <c r="U126" s="39"/>
      <c r="V126" s="39"/>
      <c r="W126" s="39"/>
      <c r="X126" s="39"/>
      <c r="Y126" s="39"/>
      <c r="Z126" s="39"/>
      <c r="AA126" s="39"/>
      <c r="AB126" s="39"/>
      <c r="AC126" s="39"/>
      <c r="AD126" s="39"/>
      <c r="AE126" s="39"/>
      <c r="AT126" s="18" t="s">
        <v>191</v>
      </c>
      <c r="AU126" s="18" t="s">
        <v>72</v>
      </c>
    </row>
    <row r="127" spans="1:65" s="2" customFormat="1" ht="16.5" customHeight="1">
      <c r="A127" s="39"/>
      <c r="B127" s="40"/>
      <c r="C127" s="247" t="s">
        <v>262</v>
      </c>
      <c r="D127" s="247" t="s">
        <v>175</v>
      </c>
      <c r="E127" s="248" t="s">
        <v>982</v>
      </c>
      <c r="F127" s="249" t="s">
        <v>983</v>
      </c>
      <c r="G127" s="250" t="s">
        <v>899</v>
      </c>
      <c r="H127" s="251">
        <v>6</v>
      </c>
      <c r="I127" s="252"/>
      <c r="J127" s="253">
        <f>ROUND(I127*H127,2)</f>
        <v>0</v>
      </c>
      <c r="K127" s="249" t="s">
        <v>19</v>
      </c>
      <c r="L127" s="254"/>
      <c r="M127" s="255" t="s">
        <v>19</v>
      </c>
      <c r="N127" s="256" t="s">
        <v>43</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179</v>
      </c>
      <c r="AT127" s="230" t="s">
        <v>175</v>
      </c>
      <c r="AU127" s="230" t="s">
        <v>72</v>
      </c>
      <c r="AY127" s="18" t="s">
        <v>128</v>
      </c>
      <c r="BE127" s="231">
        <f>IF(N127="základní",J127,0)</f>
        <v>0</v>
      </c>
      <c r="BF127" s="231">
        <f>IF(N127="snížená",J127,0)</f>
        <v>0</v>
      </c>
      <c r="BG127" s="231">
        <f>IF(N127="zákl. přenesená",J127,0)</f>
        <v>0</v>
      </c>
      <c r="BH127" s="231">
        <f>IF(N127="sníž. přenesená",J127,0)</f>
        <v>0</v>
      </c>
      <c r="BI127" s="231">
        <f>IF(N127="nulová",J127,0)</f>
        <v>0</v>
      </c>
      <c r="BJ127" s="18" t="s">
        <v>80</v>
      </c>
      <c r="BK127" s="231">
        <f>ROUND(I127*H127,2)</f>
        <v>0</v>
      </c>
      <c r="BL127" s="18" t="s">
        <v>136</v>
      </c>
      <c r="BM127" s="230" t="s">
        <v>984</v>
      </c>
    </row>
    <row r="128" spans="1:47" s="2" customFormat="1" ht="12">
      <c r="A128" s="39"/>
      <c r="B128" s="40"/>
      <c r="C128" s="41"/>
      <c r="D128" s="232" t="s">
        <v>191</v>
      </c>
      <c r="E128" s="41"/>
      <c r="F128" s="233" t="s">
        <v>985</v>
      </c>
      <c r="G128" s="41"/>
      <c r="H128" s="41"/>
      <c r="I128" s="137"/>
      <c r="J128" s="41"/>
      <c r="K128" s="41"/>
      <c r="L128" s="45"/>
      <c r="M128" s="234"/>
      <c r="N128" s="235"/>
      <c r="O128" s="85"/>
      <c r="P128" s="85"/>
      <c r="Q128" s="85"/>
      <c r="R128" s="85"/>
      <c r="S128" s="85"/>
      <c r="T128" s="86"/>
      <c r="U128" s="39"/>
      <c r="V128" s="39"/>
      <c r="W128" s="39"/>
      <c r="X128" s="39"/>
      <c r="Y128" s="39"/>
      <c r="Z128" s="39"/>
      <c r="AA128" s="39"/>
      <c r="AB128" s="39"/>
      <c r="AC128" s="39"/>
      <c r="AD128" s="39"/>
      <c r="AE128" s="39"/>
      <c r="AT128" s="18" t="s">
        <v>191</v>
      </c>
      <c r="AU128" s="18" t="s">
        <v>72</v>
      </c>
    </row>
    <row r="129" spans="1:65" s="2" customFormat="1" ht="16.5" customHeight="1">
      <c r="A129" s="39"/>
      <c r="B129" s="40"/>
      <c r="C129" s="219" t="s">
        <v>359</v>
      </c>
      <c r="D129" s="219" t="s">
        <v>131</v>
      </c>
      <c r="E129" s="220" t="s">
        <v>986</v>
      </c>
      <c r="F129" s="221" t="s">
        <v>987</v>
      </c>
      <c r="G129" s="222" t="s">
        <v>988</v>
      </c>
      <c r="H129" s="223">
        <v>2</v>
      </c>
      <c r="I129" s="224"/>
      <c r="J129" s="225">
        <f>ROUND(I129*H129,2)</f>
        <v>0</v>
      </c>
      <c r="K129" s="221" t="s">
        <v>19</v>
      </c>
      <c r="L129" s="45"/>
      <c r="M129" s="226" t="s">
        <v>19</v>
      </c>
      <c r="N129" s="227" t="s">
        <v>43</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136</v>
      </c>
      <c r="AT129" s="230" t="s">
        <v>131</v>
      </c>
      <c r="AU129" s="230" t="s">
        <v>72</v>
      </c>
      <c r="AY129" s="18" t="s">
        <v>128</v>
      </c>
      <c r="BE129" s="231">
        <f>IF(N129="základní",J129,0)</f>
        <v>0</v>
      </c>
      <c r="BF129" s="231">
        <f>IF(N129="snížená",J129,0)</f>
        <v>0</v>
      </c>
      <c r="BG129" s="231">
        <f>IF(N129="zákl. přenesená",J129,0)</f>
        <v>0</v>
      </c>
      <c r="BH129" s="231">
        <f>IF(N129="sníž. přenesená",J129,0)</f>
        <v>0</v>
      </c>
      <c r="BI129" s="231">
        <f>IF(N129="nulová",J129,0)</f>
        <v>0</v>
      </c>
      <c r="BJ129" s="18" t="s">
        <v>80</v>
      </c>
      <c r="BK129" s="231">
        <f>ROUND(I129*H129,2)</f>
        <v>0</v>
      </c>
      <c r="BL129" s="18" t="s">
        <v>136</v>
      </c>
      <c r="BM129" s="230" t="s">
        <v>989</v>
      </c>
    </row>
    <row r="130" spans="1:65" s="2" customFormat="1" ht="16.5" customHeight="1">
      <c r="A130" s="39"/>
      <c r="B130" s="40"/>
      <c r="C130" s="247" t="s">
        <v>364</v>
      </c>
      <c r="D130" s="247" t="s">
        <v>175</v>
      </c>
      <c r="E130" s="248" t="s">
        <v>990</v>
      </c>
      <c r="F130" s="249" t="s">
        <v>991</v>
      </c>
      <c r="G130" s="250" t="s">
        <v>903</v>
      </c>
      <c r="H130" s="251">
        <v>0.1</v>
      </c>
      <c r="I130" s="252"/>
      <c r="J130" s="253">
        <f>ROUND(I130*H130,2)</f>
        <v>0</v>
      </c>
      <c r="K130" s="249" t="s">
        <v>19</v>
      </c>
      <c r="L130" s="254"/>
      <c r="M130" s="255" t="s">
        <v>19</v>
      </c>
      <c r="N130" s="256" t="s">
        <v>43</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179</v>
      </c>
      <c r="AT130" s="230" t="s">
        <v>175</v>
      </c>
      <c r="AU130" s="230" t="s">
        <v>72</v>
      </c>
      <c r="AY130" s="18" t="s">
        <v>128</v>
      </c>
      <c r="BE130" s="231">
        <f>IF(N130="základní",J130,0)</f>
        <v>0</v>
      </c>
      <c r="BF130" s="231">
        <f>IF(N130="snížená",J130,0)</f>
        <v>0</v>
      </c>
      <c r="BG130" s="231">
        <f>IF(N130="zákl. přenesená",J130,0)</f>
        <v>0</v>
      </c>
      <c r="BH130" s="231">
        <f>IF(N130="sníž. přenesená",J130,0)</f>
        <v>0</v>
      </c>
      <c r="BI130" s="231">
        <f>IF(N130="nulová",J130,0)</f>
        <v>0</v>
      </c>
      <c r="BJ130" s="18" t="s">
        <v>80</v>
      </c>
      <c r="BK130" s="231">
        <f>ROUND(I130*H130,2)</f>
        <v>0</v>
      </c>
      <c r="BL130" s="18" t="s">
        <v>136</v>
      </c>
      <c r="BM130" s="230" t="s">
        <v>992</v>
      </c>
    </row>
    <row r="131" spans="1:51" s="13" customFormat="1" ht="12">
      <c r="A131" s="13"/>
      <c r="B131" s="236"/>
      <c r="C131" s="237"/>
      <c r="D131" s="232" t="s">
        <v>152</v>
      </c>
      <c r="E131" s="238" t="s">
        <v>19</v>
      </c>
      <c r="F131" s="239" t="s">
        <v>993</v>
      </c>
      <c r="G131" s="237"/>
      <c r="H131" s="240">
        <v>0.1</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152</v>
      </c>
      <c r="AU131" s="246" t="s">
        <v>72</v>
      </c>
      <c r="AV131" s="13" t="s">
        <v>82</v>
      </c>
      <c r="AW131" s="13" t="s">
        <v>33</v>
      </c>
      <c r="AX131" s="13" t="s">
        <v>72</v>
      </c>
      <c r="AY131" s="246" t="s">
        <v>128</v>
      </c>
    </row>
    <row r="132" spans="1:51" s="14" customFormat="1" ht="12">
      <c r="A132" s="14"/>
      <c r="B132" s="265"/>
      <c r="C132" s="266"/>
      <c r="D132" s="232" t="s">
        <v>152</v>
      </c>
      <c r="E132" s="267" t="s">
        <v>19</v>
      </c>
      <c r="F132" s="268" t="s">
        <v>617</v>
      </c>
      <c r="G132" s="266"/>
      <c r="H132" s="269">
        <v>0.1</v>
      </c>
      <c r="I132" s="270"/>
      <c r="J132" s="266"/>
      <c r="K132" s="266"/>
      <c r="L132" s="271"/>
      <c r="M132" s="272"/>
      <c r="N132" s="273"/>
      <c r="O132" s="273"/>
      <c r="P132" s="273"/>
      <c r="Q132" s="273"/>
      <c r="R132" s="273"/>
      <c r="S132" s="273"/>
      <c r="T132" s="274"/>
      <c r="U132" s="14"/>
      <c r="V132" s="14"/>
      <c r="W132" s="14"/>
      <c r="X132" s="14"/>
      <c r="Y132" s="14"/>
      <c r="Z132" s="14"/>
      <c r="AA132" s="14"/>
      <c r="AB132" s="14"/>
      <c r="AC132" s="14"/>
      <c r="AD132" s="14"/>
      <c r="AE132" s="14"/>
      <c r="AT132" s="275" t="s">
        <v>152</v>
      </c>
      <c r="AU132" s="275" t="s">
        <v>72</v>
      </c>
      <c r="AV132" s="14" t="s">
        <v>136</v>
      </c>
      <c r="AW132" s="14" t="s">
        <v>33</v>
      </c>
      <c r="AX132" s="14" t="s">
        <v>80</v>
      </c>
      <c r="AY132" s="275" t="s">
        <v>128</v>
      </c>
    </row>
    <row r="133" spans="1:65" s="2" customFormat="1" ht="16.5" customHeight="1">
      <c r="A133" s="39"/>
      <c r="B133" s="40"/>
      <c r="C133" s="247" t="s">
        <v>368</v>
      </c>
      <c r="D133" s="247" t="s">
        <v>175</v>
      </c>
      <c r="E133" s="248" t="s">
        <v>994</v>
      </c>
      <c r="F133" s="249" t="s">
        <v>995</v>
      </c>
      <c r="G133" s="250" t="s">
        <v>903</v>
      </c>
      <c r="H133" s="251">
        <v>0.2</v>
      </c>
      <c r="I133" s="252"/>
      <c r="J133" s="253">
        <f>ROUND(I133*H133,2)</f>
        <v>0</v>
      </c>
      <c r="K133" s="249" t="s">
        <v>19</v>
      </c>
      <c r="L133" s="254"/>
      <c r="M133" s="255" t="s">
        <v>19</v>
      </c>
      <c r="N133" s="256" t="s">
        <v>43</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179</v>
      </c>
      <c r="AT133" s="230" t="s">
        <v>175</v>
      </c>
      <c r="AU133" s="230" t="s">
        <v>72</v>
      </c>
      <c r="AY133" s="18" t="s">
        <v>128</v>
      </c>
      <c r="BE133" s="231">
        <f>IF(N133="základní",J133,0)</f>
        <v>0</v>
      </c>
      <c r="BF133" s="231">
        <f>IF(N133="snížená",J133,0)</f>
        <v>0</v>
      </c>
      <c r="BG133" s="231">
        <f>IF(N133="zákl. přenesená",J133,0)</f>
        <v>0</v>
      </c>
      <c r="BH133" s="231">
        <f>IF(N133="sníž. přenesená",J133,0)</f>
        <v>0</v>
      </c>
      <c r="BI133" s="231">
        <f>IF(N133="nulová",J133,0)</f>
        <v>0</v>
      </c>
      <c r="BJ133" s="18" t="s">
        <v>80</v>
      </c>
      <c r="BK133" s="231">
        <f>ROUND(I133*H133,2)</f>
        <v>0</v>
      </c>
      <c r="BL133" s="18" t="s">
        <v>136</v>
      </c>
      <c r="BM133" s="230" t="s">
        <v>996</v>
      </c>
    </row>
    <row r="134" spans="1:51" s="13" customFormat="1" ht="12">
      <c r="A134" s="13"/>
      <c r="B134" s="236"/>
      <c r="C134" s="237"/>
      <c r="D134" s="232" t="s">
        <v>152</v>
      </c>
      <c r="E134" s="238" t="s">
        <v>19</v>
      </c>
      <c r="F134" s="239" t="s">
        <v>997</v>
      </c>
      <c r="G134" s="237"/>
      <c r="H134" s="240">
        <v>0.2</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152</v>
      </c>
      <c r="AU134" s="246" t="s">
        <v>72</v>
      </c>
      <c r="AV134" s="13" t="s">
        <v>82</v>
      </c>
      <c r="AW134" s="13" t="s">
        <v>33</v>
      </c>
      <c r="AX134" s="13" t="s">
        <v>72</v>
      </c>
      <c r="AY134" s="246" t="s">
        <v>128</v>
      </c>
    </row>
    <row r="135" spans="1:51" s="14" customFormat="1" ht="12">
      <c r="A135" s="14"/>
      <c r="B135" s="265"/>
      <c r="C135" s="266"/>
      <c r="D135" s="232" t="s">
        <v>152</v>
      </c>
      <c r="E135" s="267" t="s">
        <v>19</v>
      </c>
      <c r="F135" s="268" t="s">
        <v>617</v>
      </c>
      <c r="G135" s="266"/>
      <c r="H135" s="269">
        <v>0.2</v>
      </c>
      <c r="I135" s="270"/>
      <c r="J135" s="266"/>
      <c r="K135" s="266"/>
      <c r="L135" s="271"/>
      <c r="M135" s="272"/>
      <c r="N135" s="273"/>
      <c r="O135" s="273"/>
      <c r="P135" s="273"/>
      <c r="Q135" s="273"/>
      <c r="R135" s="273"/>
      <c r="S135" s="273"/>
      <c r="T135" s="274"/>
      <c r="U135" s="14"/>
      <c r="V135" s="14"/>
      <c r="W135" s="14"/>
      <c r="X135" s="14"/>
      <c r="Y135" s="14"/>
      <c r="Z135" s="14"/>
      <c r="AA135" s="14"/>
      <c r="AB135" s="14"/>
      <c r="AC135" s="14"/>
      <c r="AD135" s="14"/>
      <c r="AE135" s="14"/>
      <c r="AT135" s="275" t="s">
        <v>152</v>
      </c>
      <c r="AU135" s="275" t="s">
        <v>72</v>
      </c>
      <c r="AV135" s="14" t="s">
        <v>136</v>
      </c>
      <c r="AW135" s="14" t="s">
        <v>33</v>
      </c>
      <c r="AX135" s="14" t="s">
        <v>80</v>
      </c>
      <c r="AY135" s="275" t="s">
        <v>128</v>
      </c>
    </row>
    <row r="136" spans="1:65" s="2" customFormat="1" ht="16.5" customHeight="1">
      <c r="A136" s="39"/>
      <c r="B136" s="40"/>
      <c r="C136" s="219" t="s">
        <v>372</v>
      </c>
      <c r="D136" s="219" t="s">
        <v>131</v>
      </c>
      <c r="E136" s="220" t="s">
        <v>998</v>
      </c>
      <c r="F136" s="221" t="s">
        <v>999</v>
      </c>
      <c r="G136" s="222" t="s">
        <v>988</v>
      </c>
      <c r="H136" s="223">
        <v>80</v>
      </c>
      <c r="I136" s="224"/>
      <c r="J136" s="225">
        <f>ROUND(I136*H136,2)</f>
        <v>0</v>
      </c>
      <c r="K136" s="221" t="s">
        <v>19</v>
      </c>
      <c r="L136" s="45"/>
      <c r="M136" s="226" t="s">
        <v>19</v>
      </c>
      <c r="N136" s="227" t="s">
        <v>43</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136</v>
      </c>
      <c r="AT136" s="230" t="s">
        <v>131</v>
      </c>
      <c r="AU136" s="230" t="s">
        <v>72</v>
      </c>
      <c r="AY136" s="18" t="s">
        <v>128</v>
      </c>
      <c r="BE136" s="231">
        <f>IF(N136="základní",J136,0)</f>
        <v>0</v>
      </c>
      <c r="BF136" s="231">
        <f>IF(N136="snížená",J136,0)</f>
        <v>0</v>
      </c>
      <c r="BG136" s="231">
        <f>IF(N136="zákl. přenesená",J136,0)</f>
        <v>0</v>
      </c>
      <c r="BH136" s="231">
        <f>IF(N136="sníž. přenesená",J136,0)</f>
        <v>0</v>
      </c>
      <c r="BI136" s="231">
        <f>IF(N136="nulová",J136,0)</f>
        <v>0</v>
      </c>
      <c r="BJ136" s="18" t="s">
        <v>80</v>
      </c>
      <c r="BK136" s="231">
        <f>ROUND(I136*H136,2)</f>
        <v>0</v>
      </c>
      <c r="BL136" s="18" t="s">
        <v>136</v>
      </c>
      <c r="BM136" s="230" t="s">
        <v>1000</v>
      </c>
    </row>
    <row r="137" spans="1:65" s="2" customFormat="1" ht="16.5" customHeight="1">
      <c r="A137" s="39"/>
      <c r="B137" s="40"/>
      <c r="C137" s="219" t="s">
        <v>376</v>
      </c>
      <c r="D137" s="219" t="s">
        <v>131</v>
      </c>
      <c r="E137" s="220" t="s">
        <v>1001</v>
      </c>
      <c r="F137" s="221" t="s">
        <v>1002</v>
      </c>
      <c r="G137" s="222" t="s">
        <v>988</v>
      </c>
      <c r="H137" s="223">
        <v>80</v>
      </c>
      <c r="I137" s="224"/>
      <c r="J137" s="225">
        <f>ROUND(I137*H137,2)</f>
        <v>0</v>
      </c>
      <c r="K137" s="221" t="s">
        <v>19</v>
      </c>
      <c r="L137" s="45"/>
      <c r="M137" s="226" t="s">
        <v>19</v>
      </c>
      <c r="N137" s="227" t="s">
        <v>43</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136</v>
      </c>
      <c r="AT137" s="230" t="s">
        <v>131</v>
      </c>
      <c r="AU137" s="230" t="s">
        <v>72</v>
      </c>
      <c r="AY137" s="18" t="s">
        <v>128</v>
      </c>
      <c r="BE137" s="231">
        <f>IF(N137="základní",J137,0)</f>
        <v>0</v>
      </c>
      <c r="BF137" s="231">
        <f>IF(N137="snížená",J137,0)</f>
        <v>0</v>
      </c>
      <c r="BG137" s="231">
        <f>IF(N137="zákl. přenesená",J137,0)</f>
        <v>0</v>
      </c>
      <c r="BH137" s="231">
        <f>IF(N137="sníž. přenesená",J137,0)</f>
        <v>0</v>
      </c>
      <c r="BI137" s="231">
        <f>IF(N137="nulová",J137,0)</f>
        <v>0</v>
      </c>
      <c r="BJ137" s="18" t="s">
        <v>80</v>
      </c>
      <c r="BK137" s="231">
        <f>ROUND(I137*H137,2)</f>
        <v>0</v>
      </c>
      <c r="BL137" s="18" t="s">
        <v>136</v>
      </c>
      <c r="BM137" s="230" t="s">
        <v>1003</v>
      </c>
    </row>
    <row r="138" spans="1:65" s="2" customFormat="1" ht="16.5" customHeight="1">
      <c r="A138" s="39"/>
      <c r="B138" s="40"/>
      <c r="C138" s="219" t="s">
        <v>380</v>
      </c>
      <c r="D138" s="219" t="s">
        <v>131</v>
      </c>
      <c r="E138" s="220" t="s">
        <v>1004</v>
      </c>
      <c r="F138" s="221" t="s">
        <v>1005</v>
      </c>
      <c r="G138" s="222" t="s">
        <v>988</v>
      </c>
      <c r="H138" s="223">
        <v>80</v>
      </c>
      <c r="I138" s="224"/>
      <c r="J138" s="225">
        <f>ROUND(I138*H138,2)</f>
        <v>0</v>
      </c>
      <c r="K138" s="221" t="s">
        <v>19</v>
      </c>
      <c r="L138" s="45"/>
      <c r="M138" s="226" t="s">
        <v>19</v>
      </c>
      <c r="N138" s="227" t="s">
        <v>43</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136</v>
      </c>
      <c r="AT138" s="230" t="s">
        <v>131</v>
      </c>
      <c r="AU138" s="230" t="s">
        <v>72</v>
      </c>
      <c r="AY138" s="18" t="s">
        <v>128</v>
      </c>
      <c r="BE138" s="231">
        <f>IF(N138="základní",J138,0)</f>
        <v>0</v>
      </c>
      <c r="BF138" s="231">
        <f>IF(N138="snížená",J138,0)</f>
        <v>0</v>
      </c>
      <c r="BG138" s="231">
        <f>IF(N138="zákl. přenesená",J138,0)</f>
        <v>0</v>
      </c>
      <c r="BH138" s="231">
        <f>IF(N138="sníž. přenesená",J138,0)</f>
        <v>0</v>
      </c>
      <c r="BI138" s="231">
        <f>IF(N138="nulová",J138,0)</f>
        <v>0</v>
      </c>
      <c r="BJ138" s="18" t="s">
        <v>80</v>
      </c>
      <c r="BK138" s="231">
        <f>ROUND(I138*H138,2)</f>
        <v>0</v>
      </c>
      <c r="BL138" s="18" t="s">
        <v>136</v>
      </c>
      <c r="BM138" s="230" t="s">
        <v>1006</v>
      </c>
    </row>
    <row r="139" spans="1:65" s="2" customFormat="1" ht="16.5" customHeight="1">
      <c r="A139" s="39"/>
      <c r="B139" s="40"/>
      <c r="C139" s="247" t="s">
        <v>384</v>
      </c>
      <c r="D139" s="247" t="s">
        <v>175</v>
      </c>
      <c r="E139" s="248" t="s">
        <v>1007</v>
      </c>
      <c r="F139" s="249" t="s">
        <v>1008</v>
      </c>
      <c r="G139" s="250" t="s">
        <v>923</v>
      </c>
      <c r="H139" s="251">
        <v>3.2</v>
      </c>
      <c r="I139" s="252"/>
      <c r="J139" s="253">
        <f>ROUND(I139*H139,2)</f>
        <v>0</v>
      </c>
      <c r="K139" s="249" t="s">
        <v>19</v>
      </c>
      <c r="L139" s="254"/>
      <c r="M139" s="255" t="s">
        <v>19</v>
      </c>
      <c r="N139" s="256" t="s">
        <v>43</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179</v>
      </c>
      <c r="AT139" s="230" t="s">
        <v>175</v>
      </c>
      <c r="AU139" s="230" t="s">
        <v>72</v>
      </c>
      <c r="AY139" s="18" t="s">
        <v>128</v>
      </c>
      <c r="BE139" s="231">
        <f>IF(N139="základní",J139,0)</f>
        <v>0</v>
      </c>
      <c r="BF139" s="231">
        <f>IF(N139="snížená",J139,0)</f>
        <v>0</v>
      </c>
      <c r="BG139" s="231">
        <f>IF(N139="zákl. přenesená",J139,0)</f>
        <v>0</v>
      </c>
      <c r="BH139" s="231">
        <f>IF(N139="sníž. přenesená",J139,0)</f>
        <v>0</v>
      </c>
      <c r="BI139" s="231">
        <f>IF(N139="nulová",J139,0)</f>
        <v>0</v>
      </c>
      <c r="BJ139" s="18" t="s">
        <v>80</v>
      </c>
      <c r="BK139" s="231">
        <f>ROUND(I139*H139,2)</f>
        <v>0</v>
      </c>
      <c r="BL139" s="18" t="s">
        <v>136</v>
      </c>
      <c r="BM139" s="230" t="s">
        <v>1009</v>
      </c>
    </row>
    <row r="140" spans="1:51" s="13" customFormat="1" ht="12">
      <c r="A140" s="13"/>
      <c r="B140" s="236"/>
      <c r="C140" s="237"/>
      <c r="D140" s="232" t="s">
        <v>152</v>
      </c>
      <c r="E140" s="238" t="s">
        <v>19</v>
      </c>
      <c r="F140" s="239" t="s">
        <v>1010</v>
      </c>
      <c r="G140" s="237"/>
      <c r="H140" s="240">
        <v>3.2</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152</v>
      </c>
      <c r="AU140" s="246" t="s">
        <v>72</v>
      </c>
      <c r="AV140" s="13" t="s">
        <v>82</v>
      </c>
      <c r="AW140" s="13" t="s">
        <v>33</v>
      </c>
      <c r="AX140" s="13" t="s">
        <v>72</v>
      </c>
      <c r="AY140" s="246" t="s">
        <v>128</v>
      </c>
    </row>
    <row r="141" spans="1:51" s="14" customFormat="1" ht="12">
      <c r="A141" s="14"/>
      <c r="B141" s="265"/>
      <c r="C141" s="266"/>
      <c r="D141" s="232" t="s">
        <v>152</v>
      </c>
      <c r="E141" s="267" t="s">
        <v>19</v>
      </c>
      <c r="F141" s="268" t="s">
        <v>617</v>
      </c>
      <c r="G141" s="266"/>
      <c r="H141" s="269">
        <v>3.2</v>
      </c>
      <c r="I141" s="270"/>
      <c r="J141" s="266"/>
      <c r="K141" s="266"/>
      <c r="L141" s="271"/>
      <c r="M141" s="272"/>
      <c r="N141" s="273"/>
      <c r="O141" s="273"/>
      <c r="P141" s="273"/>
      <c r="Q141" s="273"/>
      <c r="R141" s="273"/>
      <c r="S141" s="273"/>
      <c r="T141" s="274"/>
      <c r="U141" s="14"/>
      <c r="V141" s="14"/>
      <c r="W141" s="14"/>
      <c r="X141" s="14"/>
      <c r="Y141" s="14"/>
      <c r="Z141" s="14"/>
      <c r="AA141" s="14"/>
      <c r="AB141" s="14"/>
      <c r="AC141" s="14"/>
      <c r="AD141" s="14"/>
      <c r="AE141" s="14"/>
      <c r="AT141" s="275" t="s">
        <v>152</v>
      </c>
      <c r="AU141" s="275" t="s">
        <v>72</v>
      </c>
      <c r="AV141" s="14" t="s">
        <v>136</v>
      </c>
      <c r="AW141" s="14" t="s">
        <v>33</v>
      </c>
      <c r="AX141" s="14" t="s">
        <v>80</v>
      </c>
      <c r="AY141" s="275" t="s">
        <v>128</v>
      </c>
    </row>
    <row r="142" spans="1:65" s="2" customFormat="1" ht="16.5" customHeight="1">
      <c r="A142" s="39"/>
      <c r="B142" s="40"/>
      <c r="C142" s="219" t="s">
        <v>388</v>
      </c>
      <c r="D142" s="219" t="s">
        <v>131</v>
      </c>
      <c r="E142" s="220" t="s">
        <v>186</v>
      </c>
      <c r="F142" s="221" t="s">
        <v>1011</v>
      </c>
      <c r="G142" s="222" t="s">
        <v>1012</v>
      </c>
      <c r="H142" s="223">
        <v>250</v>
      </c>
      <c r="I142" s="224"/>
      <c r="J142" s="225">
        <f>ROUND(I142*H142,2)</f>
        <v>0</v>
      </c>
      <c r="K142" s="221" t="s">
        <v>19</v>
      </c>
      <c r="L142" s="45"/>
      <c r="M142" s="226" t="s">
        <v>19</v>
      </c>
      <c r="N142" s="227" t="s">
        <v>43</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136</v>
      </c>
      <c r="AT142" s="230" t="s">
        <v>131</v>
      </c>
      <c r="AU142" s="230" t="s">
        <v>72</v>
      </c>
      <c r="AY142" s="18" t="s">
        <v>128</v>
      </c>
      <c r="BE142" s="231">
        <f>IF(N142="základní",J142,0)</f>
        <v>0</v>
      </c>
      <c r="BF142" s="231">
        <f>IF(N142="snížená",J142,0)</f>
        <v>0</v>
      </c>
      <c r="BG142" s="231">
        <f>IF(N142="zákl. přenesená",J142,0)</f>
        <v>0</v>
      </c>
      <c r="BH142" s="231">
        <f>IF(N142="sníž. přenesená",J142,0)</f>
        <v>0</v>
      </c>
      <c r="BI142" s="231">
        <f>IF(N142="nulová",J142,0)</f>
        <v>0</v>
      </c>
      <c r="BJ142" s="18" t="s">
        <v>80</v>
      </c>
      <c r="BK142" s="231">
        <f>ROUND(I142*H142,2)</f>
        <v>0</v>
      </c>
      <c r="BL142" s="18" t="s">
        <v>136</v>
      </c>
      <c r="BM142" s="230" t="s">
        <v>1013</v>
      </c>
    </row>
    <row r="143" spans="1:65" s="2" customFormat="1" ht="16.5" customHeight="1">
      <c r="A143" s="39"/>
      <c r="B143" s="40"/>
      <c r="C143" s="219" t="s">
        <v>392</v>
      </c>
      <c r="D143" s="219" t="s">
        <v>131</v>
      </c>
      <c r="E143" s="220" t="s">
        <v>222</v>
      </c>
      <c r="F143" s="221" t="s">
        <v>1014</v>
      </c>
      <c r="G143" s="222" t="s">
        <v>1015</v>
      </c>
      <c r="H143" s="223">
        <v>4</v>
      </c>
      <c r="I143" s="224"/>
      <c r="J143" s="225">
        <f>ROUND(I143*H143,2)</f>
        <v>0</v>
      </c>
      <c r="K143" s="221" t="s">
        <v>19</v>
      </c>
      <c r="L143" s="45"/>
      <c r="M143" s="226" t="s">
        <v>19</v>
      </c>
      <c r="N143" s="227" t="s">
        <v>43</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136</v>
      </c>
      <c r="AT143" s="230" t="s">
        <v>131</v>
      </c>
      <c r="AU143" s="230" t="s">
        <v>72</v>
      </c>
      <c r="AY143" s="18" t="s">
        <v>128</v>
      </c>
      <c r="BE143" s="231">
        <f>IF(N143="základní",J143,0)</f>
        <v>0</v>
      </c>
      <c r="BF143" s="231">
        <f>IF(N143="snížená",J143,0)</f>
        <v>0</v>
      </c>
      <c r="BG143" s="231">
        <f>IF(N143="zákl. přenesená",J143,0)</f>
        <v>0</v>
      </c>
      <c r="BH143" s="231">
        <f>IF(N143="sníž. přenesená",J143,0)</f>
        <v>0</v>
      </c>
      <c r="BI143" s="231">
        <f>IF(N143="nulová",J143,0)</f>
        <v>0</v>
      </c>
      <c r="BJ143" s="18" t="s">
        <v>80</v>
      </c>
      <c r="BK143" s="231">
        <f>ROUND(I143*H143,2)</f>
        <v>0</v>
      </c>
      <c r="BL143" s="18" t="s">
        <v>136</v>
      </c>
      <c r="BM143" s="230" t="s">
        <v>1016</v>
      </c>
    </row>
    <row r="144" spans="1:65" s="2" customFormat="1" ht="16.5" customHeight="1">
      <c r="A144" s="39"/>
      <c r="B144" s="40"/>
      <c r="C144" s="219" t="s">
        <v>477</v>
      </c>
      <c r="D144" s="219" t="s">
        <v>131</v>
      </c>
      <c r="E144" s="220" t="s">
        <v>179</v>
      </c>
      <c r="F144" s="221" t="s">
        <v>1017</v>
      </c>
      <c r="G144" s="222" t="s">
        <v>1018</v>
      </c>
      <c r="H144" s="223">
        <v>22.313</v>
      </c>
      <c r="I144" s="224"/>
      <c r="J144" s="225">
        <f>ROUND(I144*H144,2)</f>
        <v>0</v>
      </c>
      <c r="K144" s="221" t="s">
        <v>19</v>
      </c>
      <c r="L144" s="45"/>
      <c r="M144" s="226" t="s">
        <v>19</v>
      </c>
      <c r="N144" s="227" t="s">
        <v>43</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136</v>
      </c>
      <c r="AT144" s="230" t="s">
        <v>131</v>
      </c>
      <c r="AU144" s="230" t="s">
        <v>72</v>
      </c>
      <c r="AY144" s="18" t="s">
        <v>128</v>
      </c>
      <c r="BE144" s="231">
        <f>IF(N144="základní",J144,0)</f>
        <v>0</v>
      </c>
      <c r="BF144" s="231">
        <f>IF(N144="snížená",J144,0)</f>
        <v>0</v>
      </c>
      <c r="BG144" s="231">
        <f>IF(N144="zákl. přenesená",J144,0)</f>
        <v>0</v>
      </c>
      <c r="BH144" s="231">
        <f>IF(N144="sníž. přenesená",J144,0)</f>
        <v>0</v>
      </c>
      <c r="BI144" s="231">
        <f>IF(N144="nulová",J144,0)</f>
        <v>0</v>
      </c>
      <c r="BJ144" s="18" t="s">
        <v>80</v>
      </c>
      <c r="BK144" s="231">
        <f>ROUND(I144*H144,2)</f>
        <v>0</v>
      </c>
      <c r="BL144" s="18" t="s">
        <v>136</v>
      </c>
      <c r="BM144" s="230" t="s">
        <v>1019</v>
      </c>
    </row>
    <row r="145" spans="1:65" s="2" customFormat="1" ht="16.5" customHeight="1">
      <c r="A145" s="39"/>
      <c r="B145" s="40"/>
      <c r="C145" s="219" t="s">
        <v>277</v>
      </c>
      <c r="D145" s="219" t="s">
        <v>131</v>
      </c>
      <c r="E145" s="220" t="s">
        <v>1020</v>
      </c>
      <c r="F145" s="221" t="s">
        <v>1021</v>
      </c>
      <c r="G145" s="222" t="s">
        <v>1015</v>
      </c>
      <c r="H145" s="223">
        <v>25</v>
      </c>
      <c r="I145" s="224"/>
      <c r="J145" s="225">
        <f>ROUND(I145*H145,2)</f>
        <v>0</v>
      </c>
      <c r="K145" s="221" t="s">
        <v>19</v>
      </c>
      <c r="L145" s="45"/>
      <c r="M145" s="226" t="s">
        <v>19</v>
      </c>
      <c r="N145" s="227" t="s">
        <v>43</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136</v>
      </c>
      <c r="AT145" s="230" t="s">
        <v>131</v>
      </c>
      <c r="AU145" s="230" t="s">
        <v>72</v>
      </c>
      <c r="AY145" s="18" t="s">
        <v>128</v>
      </c>
      <c r="BE145" s="231">
        <f>IF(N145="základní",J145,0)</f>
        <v>0</v>
      </c>
      <c r="BF145" s="231">
        <f>IF(N145="snížená",J145,0)</f>
        <v>0</v>
      </c>
      <c r="BG145" s="231">
        <f>IF(N145="zákl. přenesená",J145,0)</f>
        <v>0</v>
      </c>
      <c r="BH145" s="231">
        <f>IF(N145="sníž. přenesená",J145,0)</f>
        <v>0</v>
      </c>
      <c r="BI145" s="231">
        <f>IF(N145="nulová",J145,0)</f>
        <v>0</v>
      </c>
      <c r="BJ145" s="18" t="s">
        <v>80</v>
      </c>
      <c r="BK145" s="231">
        <f>ROUND(I145*H145,2)</f>
        <v>0</v>
      </c>
      <c r="BL145" s="18" t="s">
        <v>136</v>
      </c>
      <c r="BM145" s="230" t="s">
        <v>1022</v>
      </c>
    </row>
    <row r="146" spans="1:65" s="2" customFormat="1" ht="16.5" customHeight="1">
      <c r="A146" s="39"/>
      <c r="B146" s="40"/>
      <c r="C146" s="219" t="s">
        <v>475</v>
      </c>
      <c r="D146" s="219" t="s">
        <v>131</v>
      </c>
      <c r="E146" s="220" t="s">
        <v>1023</v>
      </c>
      <c r="F146" s="221" t="s">
        <v>1024</v>
      </c>
      <c r="G146" s="222" t="s">
        <v>175</v>
      </c>
      <c r="H146" s="223">
        <v>150</v>
      </c>
      <c r="I146" s="224"/>
      <c r="J146" s="225">
        <f>ROUND(I146*H146,2)</f>
        <v>0</v>
      </c>
      <c r="K146" s="221" t="s">
        <v>19</v>
      </c>
      <c r="L146" s="45"/>
      <c r="M146" s="226" t="s">
        <v>19</v>
      </c>
      <c r="N146" s="227" t="s">
        <v>43</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136</v>
      </c>
      <c r="AT146" s="230" t="s">
        <v>131</v>
      </c>
      <c r="AU146" s="230" t="s">
        <v>72</v>
      </c>
      <c r="AY146" s="18" t="s">
        <v>128</v>
      </c>
      <c r="BE146" s="231">
        <f>IF(N146="základní",J146,0)</f>
        <v>0</v>
      </c>
      <c r="BF146" s="231">
        <f>IF(N146="snížená",J146,0)</f>
        <v>0</v>
      </c>
      <c r="BG146" s="231">
        <f>IF(N146="zákl. přenesená",J146,0)</f>
        <v>0</v>
      </c>
      <c r="BH146" s="231">
        <f>IF(N146="sníž. přenesená",J146,0)</f>
        <v>0</v>
      </c>
      <c r="BI146" s="231">
        <f>IF(N146="nulová",J146,0)</f>
        <v>0</v>
      </c>
      <c r="BJ146" s="18" t="s">
        <v>80</v>
      </c>
      <c r="BK146" s="231">
        <f>ROUND(I146*H146,2)</f>
        <v>0</v>
      </c>
      <c r="BL146" s="18" t="s">
        <v>136</v>
      </c>
      <c r="BM146" s="230" t="s">
        <v>1025</v>
      </c>
    </row>
    <row r="147" spans="1:65" s="2" customFormat="1" ht="16.5" customHeight="1">
      <c r="A147" s="39"/>
      <c r="B147" s="40"/>
      <c r="C147" s="247" t="s">
        <v>354</v>
      </c>
      <c r="D147" s="247" t="s">
        <v>175</v>
      </c>
      <c r="E147" s="248" t="s">
        <v>1026</v>
      </c>
      <c r="F147" s="249" t="s">
        <v>1027</v>
      </c>
      <c r="G147" s="250" t="s">
        <v>899</v>
      </c>
      <c r="H147" s="251">
        <v>12</v>
      </c>
      <c r="I147" s="252"/>
      <c r="J147" s="253">
        <f>ROUND(I147*H147,2)</f>
        <v>0</v>
      </c>
      <c r="K147" s="249" t="s">
        <v>19</v>
      </c>
      <c r="L147" s="254"/>
      <c r="M147" s="255" t="s">
        <v>19</v>
      </c>
      <c r="N147" s="256" t="s">
        <v>43</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179</v>
      </c>
      <c r="AT147" s="230" t="s">
        <v>175</v>
      </c>
      <c r="AU147" s="230" t="s">
        <v>72</v>
      </c>
      <c r="AY147" s="18" t="s">
        <v>128</v>
      </c>
      <c r="BE147" s="231">
        <f>IF(N147="základní",J147,0)</f>
        <v>0</v>
      </c>
      <c r="BF147" s="231">
        <f>IF(N147="snížená",J147,0)</f>
        <v>0</v>
      </c>
      <c r="BG147" s="231">
        <f>IF(N147="zákl. přenesená",J147,0)</f>
        <v>0</v>
      </c>
      <c r="BH147" s="231">
        <f>IF(N147="sníž. přenesená",J147,0)</f>
        <v>0</v>
      </c>
      <c r="BI147" s="231">
        <f>IF(N147="nulová",J147,0)</f>
        <v>0</v>
      </c>
      <c r="BJ147" s="18" t="s">
        <v>80</v>
      </c>
      <c r="BK147" s="231">
        <f>ROUND(I147*H147,2)</f>
        <v>0</v>
      </c>
      <c r="BL147" s="18" t="s">
        <v>136</v>
      </c>
      <c r="BM147" s="230" t="s">
        <v>1028</v>
      </c>
    </row>
    <row r="148" spans="1:47" s="2" customFormat="1" ht="12">
      <c r="A148" s="39"/>
      <c r="B148" s="40"/>
      <c r="C148" s="41"/>
      <c r="D148" s="232" t="s">
        <v>191</v>
      </c>
      <c r="E148" s="41"/>
      <c r="F148" s="233" t="s">
        <v>1029</v>
      </c>
      <c r="G148" s="41"/>
      <c r="H148" s="41"/>
      <c r="I148" s="137"/>
      <c r="J148" s="41"/>
      <c r="K148" s="41"/>
      <c r="L148" s="45"/>
      <c r="M148" s="234"/>
      <c r="N148" s="235"/>
      <c r="O148" s="85"/>
      <c r="P148" s="85"/>
      <c r="Q148" s="85"/>
      <c r="R148" s="85"/>
      <c r="S148" s="85"/>
      <c r="T148" s="86"/>
      <c r="U148" s="39"/>
      <c r="V148" s="39"/>
      <c r="W148" s="39"/>
      <c r="X148" s="39"/>
      <c r="Y148" s="39"/>
      <c r="Z148" s="39"/>
      <c r="AA148" s="39"/>
      <c r="AB148" s="39"/>
      <c r="AC148" s="39"/>
      <c r="AD148" s="39"/>
      <c r="AE148" s="39"/>
      <c r="AT148" s="18" t="s">
        <v>191</v>
      </c>
      <c r="AU148" s="18" t="s">
        <v>72</v>
      </c>
    </row>
    <row r="149" spans="1:65" s="2" customFormat="1" ht="16.5" customHeight="1">
      <c r="A149" s="39"/>
      <c r="B149" s="40"/>
      <c r="C149" s="247" t="s">
        <v>272</v>
      </c>
      <c r="D149" s="247" t="s">
        <v>175</v>
      </c>
      <c r="E149" s="248" t="s">
        <v>1030</v>
      </c>
      <c r="F149" s="249" t="s">
        <v>1031</v>
      </c>
      <c r="G149" s="250" t="s">
        <v>899</v>
      </c>
      <c r="H149" s="251">
        <v>6</v>
      </c>
      <c r="I149" s="252"/>
      <c r="J149" s="253">
        <f>ROUND(I149*H149,2)</f>
        <v>0</v>
      </c>
      <c r="K149" s="249" t="s">
        <v>19</v>
      </c>
      <c r="L149" s="254"/>
      <c r="M149" s="255" t="s">
        <v>19</v>
      </c>
      <c r="N149" s="256" t="s">
        <v>43</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179</v>
      </c>
      <c r="AT149" s="230" t="s">
        <v>175</v>
      </c>
      <c r="AU149" s="230" t="s">
        <v>72</v>
      </c>
      <c r="AY149" s="18" t="s">
        <v>128</v>
      </c>
      <c r="BE149" s="231">
        <f>IF(N149="základní",J149,0)</f>
        <v>0</v>
      </c>
      <c r="BF149" s="231">
        <f>IF(N149="snížená",J149,0)</f>
        <v>0</v>
      </c>
      <c r="BG149" s="231">
        <f>IF(N149="zákl. přenesená",J149,0)</f>
        <v>0</v>
      </c>
      <c r="BH149" s="231">
        <f>IF(N149="sníž. přenesená",J149,0)</f>
        <v>0</v>
      </c>
      <c r="BI149" s="231">
        <f>IF(N149="nulová",J149,0)</f>
        <v>0</v>
      </c>
      <c r="BJ149" s="18" t="s">
        <v>80</v>
      </c>
      <c r="BK149" s="231">
        <f>ROUND(I149*H149,2)</f>
        <v>0</v>
      </c>
      <c r="BL149" s="18" t="s">
        <v>136</v>
      </c>
      <c r="BM149" s="230" t="s">
        <v>83</v>
      </c>
    </row>
    <row r="150" spans="1:65" s="2" customFormat="1" ht="16.5" customHeight="1">
      <c r="A150" s="39"/>
      <c r="B150" s="40"/>
      <c r="C150" s="219" t="s">
        <v>280</v>
      </c>
      <c r="D150" s="219" t="s">
        <v>131</v>
      </c>
      <c r="E150" s="220" t="s">
        <v>146</v>
      </c>
      <c r="F150" s="221" t="s">
        <v>1032</v>
      </c>
      <c r="G150" s="222" t="s">
        <v>175</v>
      </c>
      <c r="H150" s="223">
        <v>120</v>
      </c>
      <c r="I150" s="224"/>
      <c r="J150" s="225">
        <f>ROUND(I150*H150,2)</f>
        <v>0</v>
      </c>
      <c r="K150" s="221" t="s">
        <v>19</v>
      </c>
      <c r="L150" s="45"/>
      <c r="M150" s="226" t="s">
        <v>19</v>
      </c>
      <c r="N150" s="227" t="s">
        <v>43</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136</v>
      </c>
      <c r="AT150" s="230" t="s">
        <v>131</v>
      </c>
      <c r="AU150" s="230" t="s">
        <v>72</v>
      </c>
      <c r="AY150" s="18" t="s">
        <v>128</v>
      </c>
      <c r="BE150" s="231">
        <f>IF(N150="základní",J150,0)</f>
        <v>0</v>
      </c>
      <c r="BF150" s="231">
        <f>IF(N150="snížená",J150,0)</f>
        <v>0</v>
      </c>
      <c r="BG150" s="231">
        <f>IF(N150="zákl. přenesená",J150,0)</f>
        <v>0</v>
      </c>
      <c r="BH150" s="231">
        <f>IF(N150="sníž. přenesená",J150,0)</f>
        <v>0</v>
      </c>
      <c r="BI150" s="231">
        <f>IF(N150="nulová",J150,0)</f>
        <v>0</v>
      </c>
      <c r="BJ150" s="18" t="s">
        <v>80</v>
      </c>
      <c r="BK150" s="231">
        <f>ROUND(I150*H150,2)</f>
        <v>0</v>
      </c>
      <c r="BL150" s="18" t="s">
        <v>136</v>
      </c>
      <c r="BM150" s="230" t="s">
        <v>1033</v>
      </c>
    </row>
    <row r="151" spans="1:65" s="2" customFormat="1" ht="16.5" customHeight="1">
      <c r="A151" s="39"/>
      <c r="B151" s="40"/>
      <c r="C151" s="219" t="s">
        <v>285</v>
      </c>
      <c r="D151" s="219" t="s">
        <v>131</v>
      </c>
      <c r="E151" s="220" t="s">
        <v>1034</v>
      </c>
      <c r="F151" s="221" t="s">
        <v>1035</v>
      </c>
      <c r="G151" s="222" t="s">
        <v>175</v>
      </c>
      <c r="H151" s="223">
        <v>120</v>
      </c>
      <c r="I151" s="224"/>
      <c r="J151" s="225">
        <f>ROUND(I151*H151,2)</f>
        <v>0</v>
      </c>
      <c r="K151" s="221" t="s">
        <v>19</v>
      </c>
      <c r="L151" s="45"/>
      <c r="M151" s="226" t="s">
        <v>19</v>
      </c>
      <c r="N151" s="227" t="s">
        <v>43</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136</v>
      </c>
      <c r="AT151" s="230" t="s">
        <v>131</v>
      </c>
      <c r="AU151" s="230" t="s">
        <v>72</v>
      </c>
      <c r="AY151" s="18" t="s">
        <v>128</v>
      </c>
      <c r="BE151" s="231">
        <f>IF(N151="základní",J151,0)</f>
        <v>0</v>
      </c>
      <c r="BF151" s="231">
        <f>IF(N151="snížená",J151,0)</f>
        <v>0</v>
      </c>
      <c r="BG151" s="231">
        <f>IF(N151="zákl. přenesená",J151,0)</f>
        <v>0</v>
      </c>
      <c r="BH151" s="231">
        <f>IF(N151="sníž. přenesená",J151,0)</f>
        <v>0</v>
      </c>
      <c r="BI151" s="231">
        <f>IF(N151="nulová",J151,0)</f>
        <v>0</v>
      </c>
      <c r="BJ151" s="18" t="s">
        <v>80</v>
      </c>
      <c r="BK151" s="231">
        <f>ROUND(I151*H151,2)</f>
        <v>0</v>
      </c>
      <c r="BL151" s="18" t="s">
        <v>136</v>
      </c>
      <c r="BM151" s="230" t="s">
        <v>1036</v>
      </c>
    </row>
    <row r="152" spans="1:65" s="2" customFormat="1" ht="16.5" customHeight="1">
      <c r="A152" s="39"/>
      <c r="B152" s="40"/>
      <c r="C152" s="219" t="s">
        <v>348</v>
      </c>
      <c r="D152" s="219" t="s">
        <v>131</v>
      </c>
      <c r="E152" s="220" t="s">
        <v>1037</v>
      </c>
      <c r="F152" s="221" t="s">
        <v>1038</v>
      </c>
      <c r="G152" s="222" t="s">
        <v>899</v>
      </c>
      <c r="H152" s="223">
        <v>3</v>
      </c>
      <c r="I152" s="224"/>
      <c r="J152" s="225">
        <f>ROUND(I152*H152,2)</f>
        <v>0</v>
      </c>
      <c r="K152" s="221" t="s">
        <v>19</v>
      </c>
      <c r="L152" s="45"/>
      <c r="M152" s="226" t="s">
        <v>19</v>
      </c>
      <c r="N152" s="227" t="s">
        <v>43</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136</v>
      </c>
      <c r="AT152" s="230" t="s">
        <v>131</v>
      </c>
      <c r="AU152" s="230" t="s">
        <v>72</v>
      </c>
      <c r="AY152" s="18" t="s">
        <v>128</v>
      </c>
      <c r="BE152" s="231">
        <f>IF(N152="základní",J152,0)</f>
        <v>0</v>
      </c>
      <c r="BF152" s="231">
        <f>IF(N152="snížená",J152,0)</f>
        <v>0</v>
      </c>
      <c r="BG152" s="231">
        <f>IF(N152="zákl. přenesená",J152,0)</f>
        <v>0</v>
      </c>
      <c r="BH152" s="231">
        <f>IF(N152="sníž. přenesená",J152,0)</f>
        <v>0</v>
      </c>
      <c r="BI152" s="231">
        <f>IF(N152="nulová",J152,0)</f>
        <v>0</v>
      </c>
      <c r="BJ152" s="18" t="s">
        <v>80</v>
      </c>
      <c r="BK152" s="231">
        <f>ROUND(I152*H152,2)</f>
        <v>0</v>
      </c>
      <c r="BL152" s="18" t="s">
        <v>136</v>
      </c>
      <c r="BM152" s="230" t="s">
        <v>1039</v>
      </c>
    </row>
    <row r="153" spans="1:65" s="2" customFormat="1" ht="16.5" customHeight="1">
      <c r="A153" s="39"/>
      <c r="B153" s="40"/>
      <c r="C153" s="219" t="s">
        <v>290</v>
      </c>
      <c r="D153" s="219" t="s">
        <v>131</v>
      </c>
      <c r="E153" s="220" t="s">
        <v>204</v>
      </c>
      <c r="F153" s="221" t="s">
        <v>1040</v>
      </c>
      <c r="G153" s="222" t="s">
        <v>175</v>
      </c>
      <c r="H153" s="223">
        <v>120</v>
      </c>
      <c r="I153" s="224"/>
      <c r="J153" s="225">
        <f>ROUND(I153*H153,2)</f>
        <v>0</v>
      </c>
      <c r="K153" s="221" t="s">
        <v>19</v>
      </c>
      <c r="L153" s="45"/>
      <c r="M153" s="226" t="s">
        <v>19</v>
      </c>
      <c r="N153" s="227" t="s">
        <v>43</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136</v>
      </c>
      <c r="AT153" s="230" t="s">
        <v>131</v>
      </c>
      <c r="AU153" s="230" t="s">
        <v>72</v>
      </c>
      <c r="AY153" s="18" t="s">
        <v>128</v>
      </c>
      <c r="BE153" s="231">
        <f>IF(N153="základní",J153,0)</f>
        <v>0</v>
      </c>
      <c r="BF153" s="231">
        <f>IF(N153="snížená",J153,0)</f>
        <v>0</v>
      </c>
      <c r="BG153" s="231">
        <f>IF(N153="zákl. přenesená",J153,0)</f>
        <v>0</v>
      </c>
      <c r="BH153" s="231">
        <f>IF(N153="sníž. přenesená",J153,0)</f>
        <v>0</v>
      </c>
      <c r="BI153" s="231">
        <f>IF(N153="nulová",J153,0)</f>
        <v>0</v>
      </c>
      <c r="BJ153" s="18" t="s">
        <v>80</v>
      </c>
      <c r="BK153" s="231">
        <f>ROUND(I153*H153,2)</f>
        <v>0</v>
      </c>
      <c r="BL153" s="18" t="s">
        <v>136</v>
      </c>
      <c r="BM153" s="230" t="s">
        <v>1041</v>
      </c>
    </row>
    <row r="154" spans="1:65" s="2" customFormat="1" ht="16.5" customHeight="1">
      <c r="A154" s="39"/>
      <c r="B154" s="40"/>
      <c r="C154" s="219" t="s">
        <v>258</v>
      </c>
      <c r="D154" s="219" t="s">
        <v>131</v>
      </c>
      <c r="E154" s="220" t="s">
        <v>1042</v>
      </c>
      <c r="F154" s="221" t="s">
        <v>1043</v>
      </c>
      <c r="G154" s="222" t="s">
        <v>899</v>
      </c>
      <c r="H154" s="223">
        <v>2</v>
      </c>
      <c r="I154" s="224"/>
      <c r="J154" s="225">
        <f>ROUND(I154*H154,2)</f>
        <v>0</v>
      </c>
      <c r="K154" s="221" t="s">
        <v>19</v>
      </c>
      <c r="L154" s="45"/>
      <c r="M154" s="226" t="s">
        <v>19</v>
      </c>
      <c r="N154" s="227" t="s">
        <v>43</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136</v>
      </c>
      <c r="AT154" s="230" t="s">
        <v>131</v>
      </c>
      <c r="AU154" s="230" t="s">
        <v>72</v>
      </c>
      <c r="AY154" s="18" t="s">
        <v>128</v>
      </c>
      <c r="BE154" s="231">
        <f>IF(N154="základní",J154,0)</f>
        <v>0</v>
      </c>
      <c r="BF154" s="231">
        <f>IF(N154="snížená",J154,0)</f>
        <v>0</v>
      </c>
      <c r="BG154" s="231">
        <f>IF(N154="zákl. přenesená",J154,0)</f>
        <v>0</v>
      </c>
      <c r="BH154" s="231">
        <f>IF(N154="sníž. přenesená",J154,0)</f>
        <v>0</v>
      </c>
      <c r="BI154" s="231">
        <f>IF(N154="nulová",J154,0)</f>
        <v>0</v>
      </c>
      <c r="BJ154" s="18" t="s">
        <v>80</v>
      </c>
      <c r="BK154" s="231">
        <f>ROUND(I154*H154,2)</f>
        <v>0</v>
      </c>
      <c r="BL154" s="18" t="s">
        <v>136</v>
      </c>
      <c r="BM154" s="230" t="s">
        <v>1044</v>
      </c>
    </row>
    <row r="155" spans="1:65" s="2" customFormat="1" ht="16.5" customHeight="1">
      <c r="A155" s="39"/>
      <c r="B155" s="40"/>
      <c r="C155" s="219" t="s">
        <v>809</v>
      </c>
      <c r="D155" s="219" t="s">
        <v>131</v>
      </c>
      <c r="E155" s="220" t="s">
        <v>1045</v>
      </c>
      <c r="F155" s="221" t="s">
        <v>1046</v>
      </c>
      <c r="G155" s="222" t="s">
        <v>903</v>
      </c>
      <c r="H155" s="223">
        <v>12.438</v>
      </c>
      <c r="I155" s="224"/>
      <c r="J155" s="225">
        <f>ROUND(I155*H155,2)</f>
        <v>0</v>
      </c>
      <c r="K155" s="221" t="s">
        <v>19</v>
      </c>
      <c r="L155" s="45"/>
      <c r="M155" s="261" t="s">
        <v>19</v>
      </c>
      <c r="N155" s="262" t="s">
        <v>43</v>
      </c>
      <c r="O155" s="259"/>
      <c r="P155" s="263">
        <f>O155*H155</f>
        <v>0</v>
      </c>
      <c r="Q155" s="263">
        <v>0</v>
      </c>
      <c r="R155" s="263">
        <f>Q155*H155</f>
        <v>0</v>
      </c>
      <c r="S155" s="263">
        <v>0</v>
      </c>
      <c r="T155" s="264">
        <f>S155*H155</f>
        <v>0</v>
      </c>
      <c r="U155" s="39"/>
      <c r="V155" s="39"/>
      <c r="W155" s="39"/>
      <c r="X155" s="39"/>
      <c r="Y155" s="39"/>
      <c r="Z155" s="39"/>
      <c r="AA155" s="39"/>
      <c r="AB155" s="39"/>
      <c r="AC155" s="39"/>
      <c r="AD155" s="39"/>
      <c r="AE155" s="39"/>
      <c r="AR155" s="230" t="s">
        <v>136</v>
      </c>
      <c r="AT155" s="230" t="s">
        <v>131</v>
      </c>
      <c r="AU155" s="230" t="s">
        <v>72</v>
      </c>
      <c r="AY155" s="18" t="s">
        <v>128</v>
      </c>
      <c r="BE155" s="231">
        <f>IF(N155="základní",J155,0)</f>
        <v>0</v>
      </c>
      <c r="BF155" s="231">
        <f>IF(N155="snížená",J155,0)</f>
        <v>0</v>
      </c>
      <c r="BG155" s="231">
        <f>IF(N155="zákl. přenesená",J155,0)</f>
        <v>0</v>
      </c>
      <c r="BH155" s="231">
        <f>IF(N155="sníž. přenesená",J155,0)</f>
        <v>0</v>
      </c>
      <c r="BI155" s="231">
        <f>IF(N155="nulová",J155,0)</f>
        <v>0</v>
      </c>
      <c r="BJ155" s="18" t="s">
        <v>80</v>
      </c>
      <c r="BK155" s="231">
        <f>ROUND(I155*H155,2)</f>
        <v>0</v>
      </c>
      <c r="BL155" s="18" t="s">
        <v>136</v>
      </c>
      <c r="BM155" s="230" t="s">
        <v>1047</v>
      </c>
    </row>
    <row r="156" spans="1:31" s="2" customFormat="1" ht="6.95" customHeight="1">
      <c r="A156" s="39"/>
      <c r="B156" s="60"/>
      <c r="C156" s="61"/>
      <c r="D156" s="61"/>
      <c r="E156" s="61"/>
      <c r="F156" s="61"/>
      <c r="G156" s="61"/>
      <c r="H156" s="61"/>
      <c r="I156" s="167"/>
      <c r="J156" s="61"/>
      <c r="K156" s="61"/>
      <c r="L156" s="45"/>
      <c r="M156" s="39"/>
      <c r="O156" s="39"/>
      <c r="P156" s="39"/>
      <c r="Q156" s="39"/>
      <c r="R156" s="39"/>
      <c r="S156" s="39"/>
      <c r="T156" s="39"/>
      <c r="U156" s="39"/>
      <c r="V156" s="39"/>
      <c r="W156" s="39"/>
      <c r="X156" s="39"/>
      <c r="Y156" s="39"/>
      <c r="Z156" s="39"/>
      <c r="AA156" s="39"/>
      <c r="AB156" s="39"/>
      <c r="AC156" s="39"/>
      <c r="AD156" s="39"/>
      <c r="AE156" s="39"/>
    </row>
  </sheetData>
  <sheetProtection password="CC35" sheet="1" objects="1" scenarios="1" formatColumns="0" formatRows="0" autoFilter="0"/>
  <autoFilter ref="C78:K155"/>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99</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100</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STEZKA PRO CHODCE A CYKLISTY KLATOVY - BEŇOVY</v>
      </c>
      <c r="F7" s="135"/>
      <c r="G7" s="135"/>
      <c r="H7" s="135"/>
      <c r="I7" s="129"/>
      <c r="L7" s="21"/>
    </row>
    <row r="8" spans="1:31" s="2" customFormat="1" ht="12" customHeight="1">
      <c r="A8" s="39"/>
      <c r="B8" s="45"/>
      <c r="C8" s="39"/>
      <c r="D8" s="135" t="s">
        <v>101</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1048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20. 2. 2020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ROUND((SUM(BE82:BE95)),2)</f>
        <v>0</v>
      </c>
      <c r="G33" s="39"/>
      <c r="H33" s="39"/>
      <c r="I33" s="156">
        <v>0.21</v>
      </c>
      <c r="J33" s="155">
        <f>ROUND(((SUM(BE82:BE95))*I33),2)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ROUND((SUM(BF82:BF95)),2)</f>
        <v>0</v>
      </c>
      <c r="G34" s="39"/>
      <c r="H34" s="39"/>
      <c r="I34" s="156">
        <v>0.15</v>
      </c>
      <c r="J34" s="155">
        <f>ROUND(((SUM(BF82:BF95))*I34),2)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ROUND((SUM(BG82:BG95)),2)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ROUND((SUM(BH82:BH95)),2)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ROUND((SUM(BI82:BI95)),2)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103</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STEZKA PRO CHODCE A CYKLISTY KLATOVY - BEŇOVY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101</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VRN - KOMUNIKACE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20. 2. 2020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3" t="s">
        <v>25</v>
      </c>
      <c r="D54" s="41"/>
      <c r="E54" s="41"/>
      <c r="F54" s="28" t="str">
        <f>E15</f>
        <v>Město Klatovy</v>
      </c>
      <c r="G54" s="41"/>
      <c r="H54" s="41"/>
      <c r="I54" s="141" t="s">
        <v>31</v>
      </c>
      <c r="J54" s="37" t="str">
        <f>E21</f>
        <v>MACÁN PROJEKCE DS s.r.o.</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Ing. Tomáš Macán</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104</v>
      </c>
      <c r="D57" s="173"/>
      <c r="E57" s="173"/>
      <c r="F57" s="173"/>
      <c r="G57" s="173"/>
      <c r="H57" s="173"/>
      <c r="I57" s="174"/>
      <c r="J57" s="175" t="s">
        <v>105</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J82</f>
        <v>0</v>
      </c>
      <c r="K59" s="41"/>
      <c r="L59" s="138"/>
      <c r="S59" s="39"/>
      <c r="T59" s="39"/>
      <c r="U59" s="39"/>
      <c r="V59" s="39"/>
      <c r="W59" s="39"/>
      <c r="X59" s="39"/>
      <c r="Y59" s="39"/>
      <c r="Z59" s="39"/>
      <c r="AA59" s="39"/>
      <c r="AB59" s="39"/>
      <c r="AC59" s="39"/>
      <c r="AD59" s="39"/>
      <c r="AE59" s="39"/>
      <c r="AU59" s="18" t="s">
        <v>106</v>
      </c>
    </row>
    <row r="60" spans="1:31" s="9" customFormat="1" ht="24.95" customHeight="1">
      <c r="A60" s="9"/>
      <c r="B60" s="177"/>
      <c r="C60" s="178"/>
      <c r="D60" s="179" t="s">
        <v>838</v>
      </c>
      <c r="E60" s="180"/>
      <c r="F60" s="180"/>
      <c r="G60" s="180"/>
      <c r="H60" s="180"/>
      <c r="I60" s="181"/>
      <c r="J60" s="182">
        <f>J83</f>
        <v>0</v>
      </c>
      <c r="K60" s="178"/>
      <c r="L60" s="183"/>
      <c r="S60" s="9"/>
      <c r="T60" s="9"/>
      <c r="U60" s="9"/>
      <c r="V60" s="9"/>
      <c r="W60" s="9"/>
      <c r="X60" s="9"/>
      <c r="Y60" s="9"/>
      <c r="Z60" s="9"/>
      <c r="AA60" s="9"/>
      <c r="AB60" s="9"/>
      <c r="AC60" s="9"/>
      <c r="AD60" s="9"/>
      <c r="AE60" s="9"/>
    </row>
    <row r="61" spans="1:31" s="10" customFormat="1" ht="19.9" customHeight="1">
      <c r="A61" s="10"/>
      <c r="B61" s="184"/>
      <c r="C61" s="185"/>
      <c r="D61" s="186" t="s">
        <v>839</v>
      </c>
      <c r="E61" s="187"/>
      <c r="F61" s="187"/>
      <c r="G61" s="187"/>
      <c r="H61" s="187"/>
      <c r="I61" s="188"/>
      <c r="J61" s="189">
        <f>J84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841</v>
      </c>
      <c r="E62" s="187"/>
      <c r="F62" s="187"/>
      <c r="G62" s="187"/>
      <c r="H62" s="187"/>
      <c r="I62" s="188"/>
      <c r="J62" s="189">
        <f>J92</f>
        <v>0</v>
      </c>
      <c r="K62" s="185"/>
      <c r="L62" s="190"/>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137"/>
      <c r="J63" s="41"/>
      <c r="K63" s="41"/>
      <c r="L63" s="13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167"/>
      <c r="J64" s="61"/>
      <c r="K64" s="61"/>
      <c r="L64" s="13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170"/>
      <c r="J68" s="63"/>
      <c r="K68" s="63"/>
      <c r="L68" s="138"/>
      <c r="S68" s="39"/>
      <c r="T68" s="39"/>
      <c r="U68" s="39"/>
      <c r="V68" s="39"/>
      <c r="W68" s="39"/>
      <c r="X68" s="39"/>
      <c r="Y68" s="39"/>
      <c r="Z68" s="39"/>
      <c r="AA68" s="39"/>
      <c r="AB68" s="39"/>
      <c r="AC68" s="39"/>
      <c r="AD68" s="39"/>
      <c r="AE68" s="39"/>
    </row>
    <row r="69" spans="1:31" s="2" customFormat="1" ht="24.95" customHeight="1">
      <c r="A69" s="39"/>
      <c r="B69" s="40"/>
      <c r="C69" s="24" t="s">
        <v>113</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171" t="str">
        <f>E7</f>
        <v>STEZKA PRO CHODCE A CYKLISTY KLATOVY - BEŇOVY</v>
      </c>
      <c r="F72" s="33"/>
      <c r="G72" s="33"/>
      <c r="H72" s="33"/>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101</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70" t="str">
        <f>E9</f>
        <v>VRN - KOMUNIKACE - VEDLEJŠÍ ROZPOČTOVÉ NÁKLADY</v>
      </c>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 xml:space="preserve"> </v>
      </c>
      <c r="G76" s="41"/>
      <c r="H76" s="41"/>
      <c r="I76" s="141" t="s">
        <v>23</v>
      </c>
      <c r="J76" s="73" t="str">
        <f>IF(J12="","",J12)</f>
        <v>20. 2. 2020</v>
      </c>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40.05" customHeight="1">
      <c r="A78" s="39"/>
      <c r="B78" s="40"/>
      <c r="C78" s="33" t="s">
        <v>25</v>
      </c>
      <c r="D78" s="41"/>
      <c r="E78" s="41"/>
      <c r="F78" s="28" t="str">
        <f>E15</f>
        <v>Město Klatovy</v>
      </c>
      <c r="G78" s="41"/>
      <c r="H78" s="41"/>
      <c r="I78" s="141" t="s">
        <v>31</v>
      </c>
      <c r="J78" s="37" t="str">
        <f>E21</f>
        <v>MACÁN PROJEKCE DS s.r.o.</v>
      </c>
      <c r="K78" s="41"/>
      <c r="L78" s="138"/>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141" t="s">
        <v>34</v>
      </c>
      <c r="J79" s="37" t="str">
        <f>E24</f>
        <v>Ing. Tomáš Macán</v>
      </c>
      <c r="K79" s="41"/>
      <c r="L79" s="13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11" customFormat="1" ht="29.25" customHeight="1">
      <c r="A81" s="191"/>
      <c r="B81" s="192"/>
      <c r="C81" s="193" t="s">
        <v>114</v>
      </c>
      <c r="D81" s="194" t="s">
        <v>57</v>
      </c>
      <c r="E81" s="194" t="s">
        <v>53</v>
      </c>
      <c r="F81" s="194" t="s">
        <v>54</v>
      </c>
      <c r="G81" s="194" t="s">
        <v>115</v>
      </c>
      <c r="H81" s="194" t="s">
        <v>116</v>
      </c>
      <c r="I81" s="195" t="s">
        <v>117</v>
      </c>
      <c r="J81" s="194" t="s">
        <v>105</v>
      </c>
      <c r="K81" s="196" t="s">
        <v>118</v>
      </c>
      <c r="L81" s="197"/>
      <c r="M81" s="93" t="s">
        <v>19</v>
      </c>
      <c r="N81" s="94" t="s">
        <v>42</v>
      </c>
      <c r="O81" s="94" t="s">
        <v>119</v>
      </c>
      <c r="P81" s="94" t="s">
        <v>120</v>
      </c>
      <c r="Q81" s="94" t="s">
        <v>121</v>
      </c>
      <c r="R81" s="94" t="s">
        <v>122</v>
      </c>
      <c r="S81" s="94" t="s">
        <v>123</v>
      </c>
      <c r="T81" s="95" t="s">
        <v>124</v>
      </c>
      <c r="U81" s="191"/>
      <c r="V81" s="191"/>
      <c r="W81" s="191"/>
      <c r="X81" s="191"/>
      <c r="Y81" s="191"/>
      <c r="Z81" s="191"/>
      <c r="AA81" s="191"/>
      <c r="AB81" s="191"/>
      <c r="AC81" s="191"/>
      <c r="AD81" s="191"/>
      <c r="AE81" s="191"/>
    </row>
    <row r="82" spans="1:63" s="2" customFormat="1" ht="22.8" customHeight="1">
      <c r="A82" s="39"/>
      <c r="B82" s="40"/>
      <c r="C82" s="100" t="s">
        <v>125</v>
      </c>
      <c r="D82" s="41"/>
      <c r="E82" s="41"/>
      <c r="F82" s="41"/>
      <c r="G82" s="41"/>
      <c r="H82" s="41"/>
      <c r="I82" s="137"/>
      <c r="J82" s="198">
        <f>BK82</f>
        <v>0</v>
      </c>
      <c r="K82" s="41"/>
      <c r="L82" s="45"/>
      <c r="M82" s="96"/>
      <c r="N82" s="199"/>
      <c r="O82" s="97"/>
      <c r="P82" s="200">
        <f>P83</f>
        <v>0</v>
      </c>
      <c r="Q82" s="97"/>
      <c r="R82" s="200">
        <f>R83</f>
        <v>0</v>
      </c>
      <c r="S82" s="97"/>
      <c r="T82" s="201">
        <f>T83</f>
        <v>0</v>
      </c>
      <c r="U82" s="39"/>
      <c r="V82" s="39"/>
      <c r="W82" s="39"/>
      <c r="X82" s="39"/>
      <c r="Y82" s="39"/>
      <c r="Z82" s="39"/>
      <c r="AA82" s="39"/>
      <c r="AB82" s="39"/>
      <c r="AC82" s="39"/>
      <c r="AD82" s="39"/>
      <c r="AE82" s="39"/>
      <c r="AT82" s="18" t="s">
        <v>71</v>
      </c>
      <c r="AU82" s="18" t="s">
        <v>106</v>
      </c>
      <c r="BK82" s="202">
        <f>BK83</f>
        <v>0</v>
      </c>
    </row>
    <row r="83" spans="1:63" s="12" customFormat="1" ht="25.9" customHeight="1">
      <c r="A83" s="12"/>
      <c r="B83" s="203"/>
      <c r="C83" s="204"/>
      <c r="D83" s="205" t="s">
        <v>71</v>
      </c>
      <c r="E83" s="206" t="s">
        <v>843</v>
      </c>
      <c r="F83" s="206" t="s">
        <v>844</v>
      </c>
      <c r="G83" s="204"/>
      <c r="H83" s="204"/>
      <c r="I83" s="207"/>
      <c r="J83" s="208">
        <f>BK83</f>
        <v>0</v>
      </c>
      <c r="K83" s="204"/>
      <c r="L83" s="209"/>
      <c r="M83" s="210"/>
      <c r="N83" s="211"/>
      <c r="O83" s="211"/>
      <c r="P83" s="212">
        <f>P84+P92</f>
        <v>0</v>
      </c>
      <c r="Q83" s="211"/>
      <c r="R83" s="212">
        <f>R84+R92</f>
        <v>0</v>
      </c>
      <c r="S83" s="211"/>
      <c r="T83" s="213">
        <f>T84+T92</f>
        <v>0</v>
      </c>
      <c r="U83" s="12"/>
      <c r="V83" s="12"/>
      <c r="W83" s="12"/>
      <c r="X83" s="12"/>
      <c r="Y83" s="12"/>
      <c r="Z83" s="12"/>
      <c r="AA83" s="12"/>
      <c r="AB83" s="12"/>
      <c r="AC83" s="12"/>
      <c r="AD83" s="12"/>
      <c r="AE83" s="12"/>
      <c r="AR83" s="214" t="s">
        <v>186</v>
      </c>
      <c r="AT83" s="215" t="s">
        <v>71</v>
      </c>
      <c r="AU83" s="215" t="s">
        <v>72</v>
      </c>
      <c r="AY83" s="214" t="s">
        <v>128</v>
      </c>
      <c r="BK83" s="216">
        <f>BK84+BK92</f>
        <v>0</v>
      </c>
    </row>
    <row r="84" spans="1:63" s="12" customFormat="1" ht="22.8" customHeight="1">
      <c r="A84" s="12"/>
      <c r="B84" s="203"/>
      <c r="C84" s="204"/>
      <c r="D84" s="205" t="s">
        <v>71</v>
      </c>
      <c r="E84" s="217" t="s">
        <v>845</v>
      </c>
      <c r="F84" s="217" t="s">
        <v>846</v>
      </c>
      <c r="G84" s="204"/>
      <c r="H84" s="204"/>
      <c r="I84" s="207"/>
      <c r="J84" s="218">
        <f>BK84</f>
        <v>0</v>
      </c>
      <c r="K84" s="204"/>
      <c r="L84" s="209"/>
      <c r="M84" s="210"/>
      <c r="N84" s="211"/>
      <c r="O84" s="211"/>
      <c r="P84" s="212">
        <f>SUM(P85:P91)</f>
        <v>0</v>
      </c>
      <c r="Q84" s="211"/>
      <c r="R84" s="212">
        <f>SUM(R85:R91)</f>
        <v>0</v>
      </c>
      <c r="S84" s="211"/>
      <c r="T84" s="213">
        <f>SUM(T85:T91)</f>
        <v>0</v>
      </c>
      <c r="U84" s="12"/>
      <c r="V84" s="12"/>
      <c r="W84" s="12"/>
      <c r="X84" s="12"/>
      <c r="Y84" s="12"/>
      <c r="Z84" s="12"/>
      <c r="AA84" s="12"/>
      <c r="AB84" s="12"/>
      <c r="AC84" s="12"/>
      <c r="AD84" s="12"/>
      <c r="AE84" s="12"/>
      <c r="AR84" s="214" t="s">
        <v>186</v>
      </c>
      <c r="AT84" s="215" t="s">
        <v>71</v>
      </c>
      <c r="AU84" s="215" t="s">
        <v>80</v>
      </c>
      <c r="AY84" s="214" t="s">
        <v>128</v>
      </c>
      <c r="BK84" s="216">
        <f>SUM(BK85:BK91)</f>
        <v>0</v>
      </c>
    </row>
    <row r="85" spans="1:65" s="2" customFormat="1" ht="16.5" customHeight="1">
      <c r="A85" s="39"/>
      <c r="B85" s="40"/>
      <c r="C85" s="219" t="s">
        <v>80</v>
      </c>
      <c r="D85" s="219" t="s">
        <v>131</v>
      </c>
      <c r="E85" s="220" t="s">
        <v>853</v>
      </c>
      <c r="F85" s="221" t="s">
        <v>854</v>
      </c>
      <c r="G85" s="222" t="s">
        <v>806</v>
      </c>
      <c r="H85" s="223">
        <v>1</v>
      </c>
      <c r="I85" s="224"/>
      <c r="J85" s="225">
        <f>ROUND(I85*H85,2)</f>
        <v>0</v>
      </c>
      <c r="K85" s="221" t="s">
        <v>362</v>
      </c>
      <c r="L85" s="45"/>
      <c r="M85" s="226" t="s">
        <v>19</v>
      </c>
      <c r="N85" s="227" t="s">
        <v>43</v>
      </c>
      <c r="O85" s="85"/>
      <c r="P85" s="228">
        <f>O85*H85</f>
        <v>0</v>
      </c>
      <c r="Q85" s="228">
        <v>0</v>
      </c>
      <c r="R85" s="228">
        <f>Q85*H85</f>
        <v>0</v>
      </c>
      <c r="S85" s="228">
        <v>0</v>
      </c>
      <c r="T85" s="229">
        <f>S85*H85</f>
        <v>0</v>
      </c>
      <c r="U85" s="39"/>
      <c r="V85" s="39"/>
      <c r="W85" s="39"/>
      <c r="X85" s="39"/>
      <c r="Y85" s="39"/>
      <c r="Z85" s="39"/>
      <c r="AA85" s="39"/>
      <c r="AB85" s="39"/>
      <c r="AC85" s="39"/>
      <c r="AD85" s="39"/>
      <c r="AE85" s="39"/>
      <c r="AR85" s="230" t="s">
        <v>850</v>
      </c>
      <c r="AT85" s="230" t="s">
        <v>131</v>
      </c>
      <c r="AU85" s="230" t="s">
        <v>82</v>
      </c>
      <c r="AY85" s="18" t="s">
        <v>128</v>
      </c>
      <c r="BE85" s="231">
        <f>IF(N85="základní",J85,0)</f>
        <v>0</v>
      </c>
      <c r="BF85" s="231">
        <f>IF(N85="snížená",J85,0)</f>
        <v>0</v>
      </c>
      <c r="BG85" s="231">
        <f>IF(N85="zákl. přenesená",J85,0)</f>
        <v>0</v>
      </c>
      <c r="BH85" s="231">
        <f>IF(N85="sníž. přenesená",J85,0)</f>
        <v>0</v>
      </c>
      <c r="BI85" s="231">
        <f>IF(N85="nulová",J85,0)</f>
        <v>0</v>
      </c>
      <c r="BJ85" s="18" t="s">
        <v>80</v>
      </c>
      <c r="BK85" s="231">
        <f>ROUND(I85*H85,2)</f>
        <v>0</v>
      </c>
      <c r="BL85" s="18" t="s">
        <v>850</v>
      </c>
      <c r="BM85" s="230" t="s">
        <v>1049</v>
      </c>
    </row>
    <row r="86" spans="1:65" s="2" customFormat="1" ht="16.5" customHeight="1">
      <c r="A86" s="39"/>
      <c r="B86" s="40"/>
      <c r="C86" s="219" t="s">
        <v>82</v>
      </c>
      <c r="D86" s="219" t="s">
        <v>131</v>
      </c>
      <c r="E86" s="220" t="s">
        <v>1050</v>
      </c>
      <c r="F86" s="221" t="s">
        <v>1051</v>
      </c>
      <c r="G86" s="222" t="s">
        <v>806</v>
      </c>
      <c r="H86" s="223">
        <v>1</v>
      </c>
      <c r="I86" s="224"/>
      <c r="J86" s="225">
        <f>ROUND(I86*H86,2)</f>
        <v>0</v>
      </c>
      <c r="K86" s="221" t="s">
        <v>362</v>
      </c>
      <c r="L86" s="45"/>
      <c r="M86" s="226" t="s">
        <v>19</v>
      </c>
      <c r="N86" s="227" t="s">
        <v>43</v>
      </c>
      <c r="O86" s="85"/>
      <c r="P86" s="228">
        <f>O86*H86</f>
        <v>0</v>
      </c>
      <c r="Q86" s="228">
        <v>0</v>
      </c>
      <c r="R86" s="228">
        <f>Q86*H86</f>
        <v>0</v>
      </c>
      <c r="S86" s="228">
        <v>0</v>
      </c>
      <c r="T86" s="229">
        <f>S86*H86</f>
        <v>0</v>
      </c>
      <c r="U86" s="39"/>
      <c r="V86" s="39"/>
      <c r="W86" s="39"/>
      <c r="X86" s="39"/>
      <c r="Y86" s="39"/>
      <c r="Z86" s="39"/>
      <c r="AA86" s="39"/>
      <c r="AB86" s="39"/>
      <c r="AC86" s="39"/>
      <c r="AD86" s="39"/>
      <c r="AE86" s="39"/>
      <c r="AR86" s="230" t="s">
        <v>850</v>
      </c>
      <c r="AT86" s="230" t="s">
        <v>131</v>
      </c>
      <c r="AU86" s="230" t="s">
        <v>82</v>
      </c>
      <c r="AY86" s="18" t="s">
        <v>128</v>
      </c>
      <c r="BE86" s="231">
        <f>IF(N86="základní",J86,0)</f>
        <v>0</v>
      </c>
      <c r="BF86" s="231">
        <f>IF(N86="snížená",J86,0)</f>
        <v>0</v>
      </c>
      <c r="BG86" s="231">
        <f>IF(N86="zákl. přenesená",J86,0)</f>
        <v>0</v>
      </c>
      <c r="BH86" s="231">
        <f>IF(N86="sníž. přenesená",J86,0)</f>
        <v>0</v>
      </c>
      <c r="BI86" s="231">
        <f>IF(N86="nulová",J86,0)</f>
        <v>0</v>
      </c>
      <c r="BJ86" s="18" t="s">
        <v>80</v>
      </c>
      <c r="BK86" s="231">
        <f>ROUND(I86*H86,2)</f>
        <v>0</v>
      </c>
      <c r="BL86" s="18" t="s">
        <v>850</v>
      </c>
      <c r="BM86" s="230" t="s">
        <v>1052</v>
      </c>
    </row>
    <row r="87" spans="1:65" s="2" customFormat="1" ht="16.5" customHeight="1">
      <c r="A87" s="39"/>
      <c r="B87" s="40"/>
      <c r="C87" s="219" t="s">
        <v>194</v>
      </c>
      <c r="D87" s="219" t="s">
        <v>131</v>
      </c>
      <c r="E87" s="220" t="s">
        <v>1053</v>
      </c>
      <c r="F87" s="221" t="s">
        <v>1054</v>
      </c>
      <c r="G87" s="222" t="s">
        <v>806</v>
      </c>
      <c r="H87" s="223">
        <v>1</v>
      </c>
      <c r="I87" s="224"/>
      <c r="J87" s="225">
        <f>ROUND(I87*H87,2)</f>
        <v>0</v>
      </c>
      <c r="K87" s="221" t="s">
        <v>362</v>
      </c>
      <c r="L87" s="45"/>
      <c r="M87" s="226" t="s">
        <v>19</v>
      </c>
      <c r="N87" s="227" t="s">
        <v>43</v>
      </c>
      <c r="O87" s="85"/>
      <c r="P87" s="228">
        <f>O87*H87</f>
        <v>0</v>
      </c>
      <c r="Q87" s="228">
        <v>0</v>
      </c>
      <c r="R87" s="228">
        <f>Q87*H87</f>
        <v>0</v>
      </c>
      <c r="S87" s="228">
        <v>0</v>
      </c>
      <c r="T87" s="229">
        <f>S87*H87</f>
        <v>0</v>
      </c>
      <c r="U87" s="39"/>
      <c r="V87" s="39"/>
      <c r="W87" s="39"/>
      <c r="X87" s="39"/>
      <c r="Y87" s="39"/>
      <c r="Z87" s="39"/>
      <c r="AA87" s="39"/>
      <c r="AB87" s="39"/>
      <c r="AC87" s="39"/>
      <c r="AD87" s="39"/>
      <c r="AE87" s="39"/>
      <c r="AR87" s="230" t="s">
        <v>850</v>
      </c>
      <c r="AT87" s="230" t="s">
        <v>131</v>
      </c>
      <c r="AU87" s="230" t="s">
        <v>82</v>
      </c>
      <c r="AY87" s="18" t="s">
        <v>128</v>
      </c>
      <c r="BE87" s="231">
        <f>IF(N87="základní",J87,0)</f>
        <v>0</v>
      </c>
      <c r="BF87" s="231">
        <f>IF(N87="snížená",J87,0)</f>
        <v>0</v>
      </c>
      <c r="BG87" s="231">
        <f>IF(N87="zákl. přenesená",J87,0)</f>
        <v>0</v>
      </c>
      <c r="BH87" s="231">
        <f>IF(N87="sníž. přenesená",J87,0)</f>
        <v>0</v>
      </c>
      <c r="BI87" s="231">
        <f>IF(N87="nulová",J87,0)</f>
        <v>0</v>
      </c>
      <c r="BJ87" s="18" t="s">
        <v>80</v>
      </c>
      <c r="BK87" s="231">
        <f>ROUND(I87*H87,2)</f>
        <v>0</v>
      </c>
      <c r="BL87" s="18" t="s">
        <v>850</v>
      </c>
      <c r="BM87" s="230" t="s">
        <v>1055</v>
      </c>
    </row>
    <row r="88" spans="1:47" s="2" customFormat="1" ht="12">
      <c r="A88" s="39"/>
      <c r="B88" s="40"/>
      <c r="C88" s="41"/>
      <c r="D88" s="232" t="s">
        <v>191</v>
      </c>
      <c r="E88" s="41"/>
      <c r="F88" s="233" t="s">
        <v>1056</v>
      </c>
      <c r="G88" s="41"/>
      <c r="H88" s="41"/>
      <c r="I88" s="137"/>
      <c r="J88" s="41"/>
      <c r="K88" s="41"/>
      <c r="L88" s="45"/>
      <c r="M88" s="234"/>
      <c r="N88" s="235"/>
      <c r="O88" s="85"/>
      <c r="P88" s="85"/>
      <c r="Q88" s="85"/>
      <c r="R88" s="85"/>
      <c r="S88" s="85"/>
      <c r="T88" s="86"/>
      <c r="U88" s="39"/>
      <c r="V88" s="39"/>
      <c r="W88" s="39"/>
      <c r="X88" s="39"/>
      <c r="Y88" s="39"/>
      <c r="Z88" s="39"/>
      <c r="AA88" s="39"/>
      <c r="AB88" s="39"/>
      <c r="AC88" s="39"/>
      <c r="AD88" s="39"/>
      <c r="AE88" s="39"/>
      <c r="AT88" s="18" t="s">
        <v>191</v>
      </c>
      <c r="AU88" s="18" t="s">
        <v>82</v>
      </c>
    </row>
    <row r="89" spans="1:65" s="2" customFormat="1" ht="16.5" customHeight="1">
      <c r="A89" s="39"/>
      <c r="B89" s="40"/>
      <c r="C89" s="219" t="s">
        <v>136</v>
      </c>
      <c r="D89" s="219" t="s">
        <v>131</v>
      </c>
      <c r="E89" s="220" t="s">
        <v>1057</v>
      </c>
      <c r="F89" s="221" t="s">
        <v>1058</v>
      </c>
      <c r="G89" s="222" t="s">
        <v>806</v>
      </c>
      <c r="H89" s="223">
        <v>1</v>
      </c>
      <c r="I89" s="224"/>
      <c r="J89" s="225">
        <f>ROUND(I89*H89,2)</f>
        <v>0</v>
      </c>
      <c r="K89" s="221" t="s">
        <v>362</v>
      </c>
      <c r="L89" s="45"/>
      <c r="M89" s="226" t="s">
        <v>19</v>
      </c>
      <c r="N89" s="227" t="s">
        <v>43</v>
      </c>
      <c r="O89" s="85"/>
      <c r="P89" s="228">
        <f>O89*H89</f>
        <v>0</v>
      </c>
      <c r="Q89" s="228">
        <v>0</v>
      </c>
      <c r="R89" s="228">
        <f>Q89*H89</f>
        <v>0</v>
      </c>
      <c r="S89" s="228">
        <v>0</v>
      </c>
      <c r="T89" s="229">
        <f>S89*H89</f>
        <v>0</v>
      </c>
      <c r="U89" s="39"/>
      <c r="V89" s="39"/>
      <c r="W89" s="39"/>
      <c r="X89" s="39"/>
      <c r="Y89" s="39"/>
      <c r="Z89" s="39"/>
      <c r="AA89" s="39"/>
      <c r="AB89" s="39"/>
      <c r="AC89" s="39"/>
      <c r="AD89" s="39"/>
      <c r="AE89" s="39"/>
      <c r="AR89" s="230" t="s">
        <v>850</v>
      </c>
      <c r="AT89" s="230" t="s">
        <v>131</v>
      </c>
      <c r="AU89" s="230" t="s">
        <v>82</v>
      </c>
      <c r="AY89" s="18" t="s">
        <v>128</v>
      </c>
      <c r="BE89" s="231">
        <f>IF(N89="základní",J89,0)</f>
        <v>0</v>
      </c>
      <c r="BF89" s="231">
        <f>IF(N89="snížená",J89,0)</f>
        <v>0</v>
      </c>
      <c r="BG89" s="231">
        <f>IF(N89="zákl. přenesená",J89,0)</f>
        <v>0</v>
      </c>
      <c r="BH89" s="231">
        <f>IF(N89="sníž. přenesená",J89,0)</f>
        <v>0</v>
      </c>
      <c r="BI89" s="231">
        <f>IF(N89="nulová",J89,0)</f>
        <v>0</v>
      </c>
      <c r="BJ89" s="18" t="s">
        <v>80</v>
      </c>
      <c r="BK89" s="231">
        <f>ROUND(I89*H89,2)</f>
        <v>0</v>
      </c>
      <c r="BL89" s="18" t="s">
        <v>850</v>
      </c>
      <c r="BM89" s="230" t="s">
        <v>1059</v>
      </c>
    </row>
    <row r="90" spans="1:47" s="2" customFormat="1" ht="12">
      <c r="A90" s="39"/>
      <c r="B90" s="40"/>
      <c r="C90" s="41"/>
      <c r="D90" s="232" t="s">
        <v>191</v>
      </c>
      <c r="E90" s="41"/>
      <c r="F90" s="233" t="s">
        <v>1060</v>
      </c>
      <c r="G90" s="41"/>
      <c r="H90" s="41"/>
      <c r="I90" s="137"/>
      <c r="J90" s="41"/>
      <c r="K90" s="41"/>
      <c r="L90" s="45"/>
      <c r="M90" s="234"/>
      <c r="N90" s="235"/>
      <c r="O90" s="85"/>
      <c r="P90" s="85"/>
      <c r="Q90" s="85"/>
      <c r="R90" s="85"/>
      <c r="S90" s="85"/>
      <c r="T90" s="86"/>
      <c r="U90" s="39"/>
      <c r="V90" s="39"/>
      <c r="W90" s="39"/>
      <c r="X90" s="39"/>
      <c r="Y90" s="39"/>
      <c r="Z90" s="39"/>
      <c r="AA90" s="39"/>
      <c r="AB90" s="39"/>
      <c r="AC90" s="39"/>
      <c r="AD90" s="39"/>
      <c r="AE90" s="39"/>
      <c r="AT90" s="18" t="s">
        <v>191</v>
      </c>
      <c r="AU90" s="18" t="s">
        <v>82</v>
      </c>
    </row>
    <row r="91" spans="1:65" s="2" customFormat="1" ht="16.5" customHeight="1">
      <c r="A91" s="39"/>
      <c r="B91" s="40"/>
      <c r="C91" s="219" t="s">
        <v>186</v>
      </c>
      <c r="D91" s="219" t="s">
        <v>131</v>
      </c>
      <c r="E91" s="220" t="s">
        <v>861</v>
      </c>
      <c r="F91" s="221" t="s">
        <v>862</v>
      </c>
      <c r="G91" s="222" t="s">
        <v>806</v>
      </c>
      <c r="H91" s="223">
        <v>1</v>
      </c>
      <c r="I91" s="224"/>
      <c r="J91" s="225">
        <f>ROUND(I91*H91,2)</f>
        <v>0</v>
      </c>
      <c r="K91" s="221" t="s">
        <v>362</v>
      </c>
      <c r="L91" s="45"/>
      <c r="M91" s="226" t="s">
        <v>19</v>
      </c>
      <c r="N91" s="227" t="s">
        <v>43</v>
      </c>
      <c r="O91" s="85"/>
      <c r="P91" s="228">
        <f>O91*H91</f>
        <v>0</v>
      </c>
      <c r="Q91" s="228">
        <v>0</v>
      </c>
      <c r="R91" s="228">
        <f>Q91*H91</f>
        <v>0</v>
      </c>
      <c r="S91" s="228">
        <v>0</v>
      </c>
      <c r="T91" s="229">
        <f>S91*H91</f>
        <v>0</v>
      </c>
      <c r="U91" s="39"/>
      <c r="V91" s="39"/>
      <c r="W91" s="39"/>
      <c r="X91" s="39"/>
      <c r="Y91" s="39"/>
      <c r="Z91" s="39"/>
      <c r="AA91" s="39"/>
      <c r="AB91" s="39"/>
      <c r="AC91" s="39"/>
      <c r="AD91" s="39"/>
      <c r="AE91" s="39"/>
      <c r="AR91" s="230" t="s">
        <v>850</v>
      </c>
      <c r="AT91" s="230" t="s">
        <v>131</v>
      </c>
      <c r="AU91" s="230" t="s">
        <v>82</v>
      </c>
      <c r="AY91" s="18" t="s">
        <v>128</v>
      </c>
      <c r="BE91" s="231">
        <f>IF(N91="základní",J91,0)</f>
        <v>0</v>
      </c>
      <c r="BF91" s="231">
        <f>IF(N91="snížená",J91,0)</f>
        <v>0</v>
      </c>
      <c r="BG91" s="231">
        <f>IF(N91="zákl. přenesená",J91,0)</f>
        <v>0</v>
      </c>
      <c r="BH91" s="231">
        <f>IF(N91="sníž. přenesená",J91,0)</f>
        <v>0</v>
      </c>
      <c r="BI91" s="231">
        <f>IF(N91="nulová",J91,0)</f>
        <v>0</v>
      </c>
      <c r="BJ91" s="18" t="s">
        <v>80</v>
      </c>
      <c r="BK91" s="231">
        <f>ROUND(I91*H91,2)</f>
        <v>0</v>
      </c>
      <c r="BL91" s="18" t="s">
        <v>850</v>
      </c>
      <c r="BM91" s="230" t="s">
        <v>1061</v>
      </c>
    </row>
    <row r="92" spans="1:63" s="12" customFormat="1" ht="22.8" customHeight="1">
      <c r="A92" s="12"/>
      <c r="B92" s="203"/>
      <c r="C92" s="204"/>
      <c r="D92" s="205" t="s">
        <v>71</v>
      </c>
      <c r="E92" s="217" t="s">
        <v>873</v>
      </c>
      <c r="F92" s="217" t="s">
        <v>874</v>
      </c>
      <c r="G92" s="204"/>
      <c r="H92" s="204"/>
      <c r="I92" s="207"/>
      <c r="J92" s="218">
        <f>BK92</f>
        <v>0</v>
      </c>
      <c r="K92" s="204"/>
      <c r="L92" s="209"/>
      <c r="M92" s="210"/>
      <c r="N92" s="211"/>
      <c r="O92" s="211"/>
      <c r="P92" s="212">
        <f>SUM(P93:P95)</f>
        <v>0</v>
      </c>
      <c r="Q92" s="211"/>
      <c r="R92" s="212">
        <f>SUM(R93:R95)</f>
        <v>0</v>
      </c>
      <c r="S92" s="211"/>
      <c r="T92" s="213">
        <f>SUM(T93:T95)</f>
        <v>0</v>
      </c>
      <c r="U92" s="12"/>
      <c r="V92" s="12"/>
      <c r="W92" s="12"/>
      <c r="X92" s="12"/>
      <c r="Y92" s="12"/>
      <c r="Z92" s="12"/>
      <c r="AA92" s="12"/>
      <c r="AB92" s="12"/>
      <c r="AC92" s="12"/>
      <c r="AD92" s="12"/>
      <c r="AE92" s="12"/>
      <c r="AR92" s="214" t="s">
        <v>186</v>
      </c>
      <c r="AT92" s="215" t="s">
        <v>71</v>
      </c>
      <c r="AU92" s="215" t="s">
        <v>80</v>
      </c>
      <c r="AY92" s="214" t="s">
        <v>128</v>
      </c>
      <c r="BK92" s="216">
        <f>SUM(BK93:BK95)</f>
        <v>0</v>
      </c>
    </row>
    <row r="93" spans="1:65" s="2" customFormat="1" ht="16.5" customHeight="1">
      <c r="A93" s="39"/>
      <c r="B93" s="40"/>
      <c r="C93" s="219" t="s">
        <v>218</v>
      </c>
      <c r="D93" s="219" t="s">
        <v>131</v>
      </c>
      <c r="E93" s="220" t="s">
        <v>875</v>
      </c>
      <c r="F93" s="221" t="s">
        <v>874</v>
      </c>
      <c r="G93" s="222" t="s">
        <v>806</v>
      </c>
      <c r="H93" s="223">
        <v>1</v>
      </c>
      <c r="I93" s="224"/>
      <c r="J93" s="225">
        <f>ROUND(I93*H93,2)</f>
        <v>0</v>
      </c>
      <c r="K93" s="221" t="s">
        <v>362</v>
      </c>
      <c r="L93" s="45"/>
      <c r="M93" s="226" t="s">
        <v>19</v>
      </c>
      <c r="N93" s="227" t="s">
        <v>43</v>
      </c>
      <c r="O93" s="85"/>
      <c r="P93" s="228">
        <f>O93*H93</f>
        <v>0</v>
      </c>
      <c r="Q93" s="228">
        <v>0</v>
      </c>
      <c r="R93" s="228">
        <f>Q93*H93</f>
        <v>0</v>
      </c>
      <c r="S93" s="228">
        <v>0</v>
      </c>
      <c r="T93" s="229">
        <f>S93*H93</f>
        <v>0</v>
      </c>
      <c r="U93" s="39"/>
      <c r="V93" s="39"/>
      <c r="W93" s="39"/>
      <c r="X93" s="39"/>
      <c r="Y93" s="39"/>
      <c r="Z93" s="39"/>
      <c r="AA93" s="39"/>
      <c r="AB93" s="39"/>
      <c r="AC93" s="39"/>
      <c r="AD93" s="39"/>
      <c r="AE93" s="39"/>
      <c r="AR93" s="230" t="s">
        <v>850</v>
      </c>
      <c r="AT93" s="230" t="s">
        <v>131</v>
      </c>
      <c r="AU93" s="230" t="s">
        <v>82</v>
      </c>
      <c r="AY93" s="18" t="s">
        <v>128</v>
      </c>
      <c r="BE93" s="231">
        <f>IF(N93="základní",J93,0)</f>
        <v>0</v>
      </c>
      <c r="BF93" s="231">
        <f>IF(N93="snížená",J93,0)</f>
        <v>0</v>
      </c>
      <c r="BG93" s="231">
        <f>IF(N93="zákl. přenesená",J93,0)</f>
        <v>0</v>
      </c>
      <c r="BH93" s="231">
        <f>IF(N93="sníž. přenesená",J93,0)</f>
        <v>0</v>
      </c>
      <c r="BI93" s="231">
        <f>IF(N93="nulová",J93,0)</f>
        <v>0</v>
      </c>
      <c r="BJ93" s="18" t="s">
        <v>80</v>
      </c>
      <c r="BK93" s="231">
        <f>ROUND(I93*H93,2)</f>
        <v>0</v>
      </c>
      <c r="BL93" s="18" t="s">
        <v>850</v>
      </c>
      <c r="BM93" s="230" t="s">
        <v>1062</v>
      </c>
    </row>
    <row r="94" spans="1:65" s="2" customFormat="1" ht="16.5" customHeight="1">
      <c r="A94" s="39"/>
      <c r="B94" s="40"/>
      <c r="C94" s="219" t="s">
        <v>222</v>
      </c>
      <c r="D94" s="219" t="s">
        <v>131</v>
      </c>
      <c r="E94" s="220" t="s">
        <v>1063</v>
      </c>
      <c r="F94" s="221" t="s">
        <v>1064</v>
      </c>
      <c r="G94" s="222" t="s">
        <v>1065</v>
      </c>
      <c r="H94" s="223">
        <v>1</v>
      </c>
      <c r="I94" s="224"/>
      <c r="J94" s="225">
        <f>ROUND(I94*H94,2)</f>
        <v>0</v>
      </c>
      <c r="K94" s="221" t="s">
        <v>582</v>
      </c>
      <c r="L94" s="45"/>
      <c r="M94" s="226" t="s">
        <v>19</v>
      </c>
      <c r="N94" s="22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850</v>
      </c>
      <c r="AT94" s="230" t="s">
        <v>131</v>
      </c>
      <c r="AU94" s="230" t="s">
        <v>82</v>
      </c>
      <c r="AY94" s="18" t="s">
        <v>128</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850</v>
      </c>
      <c r="BM94" s="230" t="s">
        <v>1066</v>
      </c>
    </row>
    <row r="95" spans="1:65" s="2" customFormat="1" ht="16.5" customHeight="1">
      <c r="A95" s="39"/>
      <c r="B95" s="40"/>
      <c r="C95" s="219" t="s">
        <v>179</v>
      </c>
      <c r="D95" s="219" t="s">
        <v>131</v>
      </c>
      <c r="E95" s="220" t="s">
        <v>1067</v>
      </c>
      <c r="F95" s="221" t="s">
        <v>1068</v>
      </c>
      <c r="G95" s="222" t="s">
        <v>806</v>
      </c>
      <c r="H95" s="223">
        <v>1</v>
      </c>
      <c r="I95" s="224"/>
      <c r="J95" s="225">
        <f>ROUND(I95*H95,2)</f>
        <v>0</v>
      </c>
      <c r="K95" s="221" t="s">
        <v>362</v>
      </c>
      <c r="L95" s="45"/>
      <c r="M95" s="261" t="s">
        <v>19</v>
      </c>
      <c r="N95" s="262" t="s">
        <v>43</v>
      </c>
      <c r="O95" s="259"/>
      <c r="P95" s="263">
        <f>O95*H95</f>
        <v>0</v>
      </c>
      <c r="Q95" s="263">
        <v>0</v>
      </c>
      <c r="R95" s="263">
        <f>Q95*H95</f>
        <v>0</v>
      </c>
      <c r="S95" s="263">
        <v>0</v>
      </c>
      <c r="T95" s="264">
        <f>S95*H95</f>
        <v>0</v>
      </c>
      <c r="U95" s="39"/>
      <c r="V95" s="39"/>
      <c r="W95" s="39"/>
      <c r="X95" s="39"/>
      <c r="Y95" s="39"/>
      <c r="Z95" s="39"/>
      <c r="AA95" s="39"/>
      <c r="AB95" s="39"/>
      <c r="AC95" s="39"/>
      <c r="AD95" s="39"/>
      <c r="AE95" s="39"/>
      <c r="AR95" s="230" t="s">
        <v>850</v>
      </c>
      <c r="AT95" s="230" t="s">
        <v>131</v>
      </c>
      <c r="AU95" s="230" t="s">
        <v>82</v>
      </c>
      <c r="AY95" s="18" t="s">
        <v>128</v>
      </c>
      <c r="BE95" s="231">
        <f>IF(N95="základní",J95,0)</f>
        <v>0</v>
      </c>
      <c r="BF95" s="231">
        <f>IF(N95="snížená",J95,0)</f>
        <v>0</v>
      </c>
      <c r="BG95" s="231">
        <f>IF(N95="zákl. přenesená",J95,0)</f>
        <v>0</v>
      </c>
      <c r="BH95" s="231">
        <f>IF(N95="sníž. přenesená",J95,0)</f>
        <v>0</v>
      </c>
      <c r="BI95" s="231">
        <f>IF(N95="nulová",J95,0)</f>
        <v>0</v>
      </c>
      <c r="BJ95" s="18" t="s">
        <v>80</v>
      </c>
      <c r="BK95" s="231">
        <f>ROUND(I95*H95,2)</f>
        <v>0</v>
      </c>
      <c r="BL95" s="18" t="s">
        <v>850</v>
      </c>
      <c r="BM95" s="230" t="s">
        <v>1069</v>
      </c>
    </row>
    <row r="96" spans="1:31" s="2" customFormat="1" ht="6.95" customHeight="1">
      <c r="A96" s="39"/>
      <c r="B96" s="60"/>
      <c r="C96" s="61"/>
      <c r="D96" s="61"/>
      <c r="E96" s="61"/>
      <c r="F96" s="61"/>
      <c r="G96" s="61"/>
      <c r="H96" s="61"/>
      <c r="I96" s="167"/>
      <c r="J96" s="61"/>
      <c r="K96" s="61"/>
      <c r="L96" s="45"/>
      <c r="M96" s="39"/>
      <c r="O96" s="39"/>
      <c r="P96" s="39"/>
      <c r="Q96" s="39"/>
      <c r="R96" s="39"/>
      <c r="S96" s="39"/>
      <c r="T96" s="39"/>
      <c r="U96" s="39"/>
      <c r="V96" s="39"/>
      <c r="W96" s="39"/>
      <c r="X96" s="39"/>
      <c r="Y96" s="39"/>
      <c r="Z96" s="39"/>
      <c r="AA96" s="39"/>
      <c r="AB96" s="39"/>
      <c r="AC96" s="39"/>
      <c r="AD96" s="39"/>
      <c r="AE96" s="39"/>
    </row>
  </sheetData>
  <sheetProtection password="CC35" sheet="1" objects="1" scenarios="1" formatColumns="0" formatRows="0" autoFilter="0"/>
  <autoFilter ref="C81:K95"/>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9" customWidth="1"/>
    <col min="2" max="2" width="1.7109375" style="289" customWidth="1"/>
    <col min="3" max="4" width="5.00390625" style="289" customWidth="1"/>
    <col min="5" max="5" width="11.7109375" style="289" customWidth="1"/>
    <col min="6" max="6" width="9.140625" style="289" customWidth="1"/>
    <col min="7" max="7" width="5.00390625" style="289" customWidth="1"/>
    <col min="8" max="8" width="77.8515625" style="289" customWidth="1"/>
    <col min="9" max="10" width="20.00390625" style="289" customWidth="1"/>
    <col min="11" max="11" width="1.7109375" style="289" customWidth="1"/>
  </cols>
  <sheetData>
    <row r="1" s="1" customFormat="1" ht="37.5" customHeight="1"/>
    <row r="2" spans="2:11" s="1" customFormat="1" ht="7.5" customHeight="1">
      <c r="B2" s="290"/>
      <c r="C2" s="291"/>
      <c r="D2" s="291"/>
      <c r="E2" s="291"/>
      <c r="F2" s="291"/>
      <c r="G2" s="291"/>
      <c r="H2" s="291"/>
      <c r="I2" s="291"/>
      <c r="J2" s="291"/>
      <c r="K2" s="292"/>
    </row>
    <row r="3" spans="2:11" s="16" customFormat="1" ht="45" customHeight="1">
      <c r="B3" s="293"/>
      <c r="C3" s="294" t="s">
        <v>1070</v>
      </c>
      <c r="D3" s="294"/>
      <c r="E3" s="294"/>
      <c r="F3" s="294"/>
      <c r="G3" s="294"/>
      <c r="H3" s="294"/>
      <c r="I3" s="294"/>
      <c r="J3" s="294"/>
      <c r="K3" s="295"/>
    </row>
    <row r="4" spans="2:11" s="1" customFormat="1" ht="25.5" customHeight="1">
      <c r="B4" s="296"/>
      <c r="C4" s="297" t="s">
        <v>1071</v>
      </c>
      <c r="D4" s="297"/>
      <c r="E4" s="297"/>
      <c r="F4" s="297"/>
      <c r="G4" s="297"/>
      <c r="H4" s="297"/>
      <c r="I4" s="297"/>
      <c r="J4" s="297"/>
      <c r="K4" s="298"/>
    </row>
    <row r="5" spans="2:11" s="1" customFormat="1" ht="5.25" customHeight="1">
      <c r="B5" s="296"/>
      <c r="C5" s="299"/>
      <c r="D5" s="299"/>
      <c r="E5" s="299"/>
      <c r="F5" s="299"/>
      <c r="G5" s="299"/>
      <c r="H5" s="299"/>
      <c r="I5" s="299"/>
      <c r="J5" s="299"/>
      <c r="K5" s="298"/>
    </row>
    <row r="6" spans="2:11" s="1" customFormat="1" ht="15" customHeight="1">
      <c r="B6" s="296"/>
      <c r="C6" s="300" t="s">
        <v>1072</v>
      </c>
      <c r="D6" s="300"/>
      <c r="E6" s="300"/>
      <c r="F6" s="300"/>
      <c r="G6" s="300"/>
      <c r="H6" s="300"/>
      <c r="I6" s="300"/>
      <c r="J6" s="300"/>
      <c r="K6" s="298"/>
    </row>
    <row r="7" spans="2:11" s="1" customFormat="1" ht="15" customHeight="1">
      <c r="B7" s="301"/>
      <c r="C7" s="300" t="s">
        <v>1073</v>
      </c>
      <c r="D7" s="300"/>
      <c r="E7" s="300"/>
      <c r="F7" s="300"/>
      <c r="G7" s="300"/>
      <c r="H7" s="300"/>
      <c r="I7" s="300"/>
      <c r="J7" s="300"/>
      <c r="K7" s="298"/>
    </row>
    <row r="8" spans="2:11" s="1" customFormat="1" ht="12.75" customHeight="1">
      <c r="B8" s="301"/>
      <c r="C8" s="300"/>
      <c r="D8" s="300"/>
      <c r="E8" s="300"/>
      <c r="F8" s="300"/>
      <c r="G8" s="300"/>
      <c r="H8" s="300"/>
      <c r="I8" s="300"/>
      <c r="J8" s="300"/>
      <c r="K8" s="298"/>
    </row>
    <row r="9" spans="2:11" s="1" customFormat="1" ht="15" customHeight="1">
      <c r="B9" s="301"/>
      <c r="C9" s="300" t="s">
        <v>1074</v>
      </c>
      <c r="D9" s="300"/>
      <c r="E9" s="300"/>
      <c r="F9" s="300"/>
      <c r="G9" s="300"/>
      <c r="H9" s="300"/>
      <c r="I9" s="300"/>
      <c r="J9" s="300"/>
      <c r="K9" s="298"/>
    </row>
    <row r="10" spans="2:11" s="1" customFormat="1" ht="15" customHeight="1">
      <c r="B10" s="301"/>
      <c r="C10" s="300"/>
      <c r="D10" s="300" t="s">
        <v>1075</v>
      </c>
      <c r="E10" s="300"/>
      <c r="F10" s="300"/>
      <c r="G10" s="300"/>
      <c r="H10" s="300"/>
      <c r="I10" s="300"/>
      <c r="J10" s="300"/>
      <c r="K10" s="298"/>
    </row>
    <row r="11" spans="2:11" s="1" customFormat="1" ht="15" customHeight="1">
      <c r="B11" s="301"/>
      <c r="C11" s="302"/>
      <c r="D11" s="300" t="s">
        <v>1076</v>
      </c>
      <c r="E11" s="300"/>
      <c r="F11" s="300"/>
      <c r="G11" s="300"/>
      <c r="H11" s="300"/>
      <c r="I11" s="300"/>
      <c r="J11" s="300"/>
      <c r="K11" s="298"/>
    </row>
    <row r="12" spans="2:11" s="1" customFormat="1" ht="15" customHeight="1">
      <c r="B12" s="301"/>
      <c r="C12" s="302"/>
      <c r="D12" s="300"/>
      <c r="E12" s="300"/>
      <c r="F12" s="300"/>
      <c r="G12" s="300"/>
      <c r="H12" s="300"/>
      <c r="I12" s="300"/>
      <c r="J12" s="300"/>
      <c r="K12" s="298"/>
    </row>
    <row r="13" spans="2:11" s="1" customFormat="1" ht="15" customHeight="1">
      <c r="B13" s="301"/>
      <c r="C13" s="302"/>
      <c r="D13" s="303" t="s">
        <v>1077</v>
      </c>
      <c r="E13" s="300"/>
      <c r="F13" s="300"/>
      <c r="G13" s="300"/>
      <c r="H13" s="300"/>
      <c r="I13" s="300"/>
      <c r="J13" s="300"/>
      <c r="K13" s="298"/>
    </row>
    <row r="14" spans="2:11" s="1" customFormat="1" ht="12.75" customHeight="1">
      <c r="B14" s="301"/>
      <c r="C14" s="302"/>
      <c r="D14" s="302"/>
      <c r="E14" s="302"/>
      <c r="F14" s="302"/>
      <c r="G14" s="302"/>
      <c r="H14" s="302"/>
      <c r="I14" s="302"/>
      <c r="J14" s="302"/>
      <c r="K14" s="298"/>
    </row>
    <row r="15" spans="2:11" s="1" customFormat="1" ht="15" customHeight="1">
      <c r="B15" s="301"/>
      <c r="C15" s="302"/>
      <c r="D15" s="300" t="s">
        <v>1078</v>
      </c>
      <c r="E15" s="300"/>
      <c r="F15" s="300"/>
      <c r="G15" s="300"/>
      <c r="H15" s="300"/>
      <c r="I15" s="300"/>
      <c r="J15" s="300"/>
      <c r="K15" s="298"/>
    </row>
    <row r="16" spans="2:11" s="1" customFormat="1" ht="15" customHeight="1">
      <c r="B16" s="301"/>
      <c r="C16" s="302"/>
      <c r="D16" s="300" t="s">
        <v>1079</v>
      </c>
      <c r="E16" s="300"/>
      <c r="F16" s="300"/>
      <c r="G16" s="300"/>
      <c r="H16" s="300"/>
      <c r="I16" s="300"/>
      <c r="J16" s="300"/>
      <c r="K16" s="298"/>
    </row>
    <row r="17" spans="2:11" s="1" customFormat="1" ht="15" customHeight="1">
      <c r="B17" s="301"/>
      <c r="C17" s="302"/>
      <c r="D17" s="300" t="s">
        <v>1080</v>
      </c>
      <c r="E17" s="300"/>
      <c r="F17" s="300"/>
      <c r="G17" s="300"/>
      <c r="H17" s="300"/>
      <c r="I17" s="300"/>
      <c r="J17" s="300"/>
      <c r="K17" s="298"/>
    </row>
    <row r="18" spans="2:11" s="1" customFormat="1" ht="15" customHeight="1">
      <c r="B18" s="301"/>
      <c r="C18" s="302"/>
      <c r="D18" s="302"/>
      <c r="E18" s="304" t="s">
        <v>79</v>
      </c>
      <c r="F18" s="300" t="s">
        <v>1081</v>
      </c>
      <c r="G18" s="300"/>
      <c r="H18" s="300"/>
      <c r="I18" s="300"/>
      <c r="J18" s="300"/>
      <c r="K18" s="298"/>
    </row>
    <row r="19" spans="2:11" s="1" customFormat="1" ht="15" customHeight="1">
      <c r="B19" s="301"/>
      <c r="C19" s="302"/>
      <c r="D19" s="302"/>
      <c r="E19" s="304" t="s">
        <v>1082</v>
      </c>
      <c r="F19" s="300" t="s">
        <v>1083</v>
      </c>
      <c r="G19" s="300"/>
      <c r="H19" s="300"/>
      <c r="I19" s="300"/>
      <c r="J19" s="300"/>
      <c r="K19" s="298"/>
    </row>
    <row r="20" spans="2:11" s="1" customFormat="1" ht="15" customHeight="1">
      <c r="B20" s="301"/>
      <c r="C20" s="302"/>
      <c r="D20" s="302"/>
      <c r="E20" s="304" t="s">
        <v>1084</v>
      </c>
      <c r="F20" s="300" t="s">
        <v>1085</v>
      </c>
      <c r="G20" s="300"/>
      <c r="H20" s="300"/>
      <c r="I20" s="300"/>
      <c r="J20" s="300"/>
      <c r="K20" s="298"/>
    </row>
    <row r="21" spans="2:11" s="1" customFormat="1" ht="15" customHeight="1">
      <c r="B21" s="301"/>
      <c r="C21" s="302"/>
      <c r="D21" s="302"/>
      <c r="E21" s="304" t="s">
        <v>1086</v>
      </c>
      <c r="F21" s="300" t="s">
        <v>1087</v>
      </c>
      <c r="G21" s="300"/>
      <c r="H21" s="300"/>
      <c r="I21" s="300"/>
      <c r="J21" s="300"/>
      <c r="K21" s="298"/>
    </row>
    <row r="22" spans="2:11" s="1" customFormat="1" ht="15" customHeight="1">
      <c r="B22" s="301"/>
      <c r="C22" s="302"/>
      <c r="D22" s="302"/>
      <c r="E22" s="304" t="s">
        <v>1088</v>
      </c>
      <c r="F22" s="300" t="s">
        <v>1089</v>
      </c>
      <c r="G22" s="300"/>
      <c r="H22" s="300"/>
      <c r="I22" s="300"/>
      <c r="J22" s="300"/>
      <c r="K22" s="298"/>
    </row>
    <row r="23" spans="2:11" s="1" customFormat="1" ht="15" customHeight="1">
      <c r="B23" s="301"/>
      <c r="C23" s="302"/>
      <c r="D23" s="302"/>
      <c r="E23" s="304" t="s">
        <v>1090</v>
      </c>
      <c r="F23" s="300" t="s">
        <v>1091</v>
      </c>
      <c r="G23" s="300"/>
      <c r="H23" s="300"/>
      <c r="I23" s="300"/>
      <c r="J23" s="300"/>
      <c r="K23" s="298"/>
    </row>
    <row r="24" spans="2:11" s="1" customFormat="1" ht="12.75" customHeight="1">
      <c r="B24" s="301"/>
      <c r="C24" s="302"/>
      <c r="D24" s="302"/>
      <c r="E24" s="302"/>
      <c r="F24" s="302"/>
      <c r="G24" s="302"/>
      <c r="H24" s="302"/>
      <c r="I24" s="302"/>
      <c r="J24" s="302"/>
      <c r="K24" s="298"/>
    </row>
    <row r="25" spans="2:11" s="1" customFormat="1" ht="15" customHeight="1">
      <c r="B25" s="301"/>
      <c r="C25" s="300" t="s">
        <v>1092</v>
      </c>
      <c r="D25" s="300"/>
      <c r="E25" s="300"/>
      <c r="F25" s="300"/>
      <c r="G25" s="300"/>
      <c r="H25" s="300"/>
      <c r="I25" s="300"/>
      <c r="J25" s="300"/>
      <c r="K25" s="298"/>
    </row>
    <row r="26" spans="2:11" s="1" customFormat="1" ht="15" customHeight="1">
      <c r="B26" s="301"/>
      <c r="C26" s="300" t="s">
        <v>1093</v>
      </c>
      <c r="D26" s="300"/>
      <c r="E26" s="300"/>
      <c r="F26" s="300"/>
      <c r="G26" s="300"/>
      <c r="H26" s="300"/>
      <c r="I26" s="300"/>
      <c r="J26" s="300"/>
      <c r="K26" s="298"/>
    </row>
    <row r="27" spans="2:11" s="1" customFormat="1" ht="15" customHeight="1">
      <c r="B27" s="301"/>
      <c r="C27" s="300"/>
      <c r="D27" s="300" t="s">
        <v>1094</v>
      </c>
      <c r="E27" s="300"/>
      <c r="F27" s="300"/>
      <c r="G27" s="300"/>
      <c r="H27" s="300"/>
      <c r="I27" s="300"/>
      <c r="J27" s="300"/>
      <c r="K27" s="298"/>
    </row>
    <row r="28" spans="2:11" s="1" customFormat="1" ht="15" customHeight="1">
      <c r="B28" s="301"/>
      <c r="C28" s="302"/>
      <c r="D28" s="300" t="s">
        <v>1095</v>
      </c>
      <c r="E28" s="300"/>
      <c r="F28" s="300"/>
      <c r="G28" s="300"/>
      <c r="H28" s="300"/>
      <c r="I28" s="300"/>
      <c r="J28" s="300"/>
      <c r="K28" s="298"/>
    </row>
    <row r="29" spans="2:11" s="1" customFormat="1" ht="12.75" customHeight="1">
      <c r="B29" s="301"/>
      <c r="C29" s="302"/>
      <c r="D29" s="302"/>
      <c r="E29" s="302"/>
      <c r="F29" s="302"/>
      <c r="G29" s="302"/>
      <c r="H29" s="302"/>
      <c r="I29" s="302"/>
      <c r="J29" s="302"/>
      <c r="K29" s="298"/>
    </row>
    <row r="30" spans="2:11" s="1" customFormat="1" ht="15" customHeight="1">
      <c r="B30" s="301"/>
      <c r="C30" s="302"/>
      <c r="D30" s="300" t="s">
        <v>1096</v>
      </c>
      <c r="E30" s="300"/>
      <c r="F30" s="300"/>
      <c r="G30" s="300"/>
      <c r="H30" s="300"/>
      <c r="I30" s="300"/>
      <c r="J30" s="300"/>
      <c r="K30" s="298"/>
    </row>
    <row r="31" spans="2:11" s="1" customFormat="1" ht="15" customHeight="1">
      <c r="B31" s="301"/>
      <c r="C31" s="302"/>
      <c r="D31" s="300" t="s">
        <v>1097</v>
      </c>
      <c r="E31" s="300"/>
      <c r="F31" s="300"/>
      <c r="G31" s="300"/>
      <c r="H31" s="300"/>
      <c r="I31" s="300"/>
      <c r="J31" s="300"/>
      <c r="K31" s="298"/>
    </row>
    <row r="32" spans="2:11" s="1" customFormat="1" ht="12.75" customHeight="1">
      <c r="B32" s="301"/>
      <c r="C32" s="302"/>
      <c r="D32" s="302"/>
      <c r="E32" s="302"/>
      <c r="F32" s="302"/>
      <c r="G32" s="302"/>
      <c r="H32" s="302"/>
      <c r="I32" s="302"/>
      <c r="J32" s="302"/>
      <c r="K32" s="298"/>
    </row>
    <row r="33" spans="2:11" s="1" customFormat="1" ht="15" customHeight="1">
      <c r="B33" s="301"/>
      <c r="C33" s="302"/>
      <c r="D33" s="300" t="s">
        <v>1098</v>
      </c>
      <c r="E33" s="300"/>
      <c r="F33" s="300"/>
      <c r="G33" s="300"/>
      <c r="H33" s="300"/>
      <c r="I33" s="300"/>
      <c r="J33" s="300"/>
      <c r="K33" s="298"/>
    </row>
    <row r="34" spans="2:11" s="1" customFormat="1" ht="15" customHeight="1">
      <c r="B34" s="301"/>
      <c r="C34" s="302"/>
      <c r="D34" s="300" t="s">
        <v>1099</v>
      </c>
      <c r="E34" s="300"/>
      <c r="F34" s="300"/>
      <c r="G34" s="300"/>
      <c r="H34" s="300"/>
      <c r="I34" s="300"/>
      <c r="J34" s="300"/>
      <c r="K34" s="298"/>
    </row>
    <row r="35" spans="2:11" s="1" customFormat="1" ht="15" customHeight="1">
      <c r="B35" s="301"/>
      <c r="C35" s="302"/>
      <c r="D35" s="300" t="s">
        <v>1100</v>
      </c>
      <c r="E35" s="300"/>
      <c r="F35" s="300"/>
      <c r="G35" s="300"/>
      <c r="H35" s="300"/>
      <c r="I35" s="300"/>
      <c r="J35" s="300"/>
      <c r="K35" s="298"/>
    </row>
    <row r="36" spans="2:11" s="1" customFormat="1" ht="15" customHeight="1">
      <c r="B36" s="301"/>
      <c r="C36" s="302"/>
      <c r="D36" s="300"/>
      <c r="E36" s="303" t="s">
        <v>114</v>
      </c>
      <c r="F36" s="300"/>
      <c r="G36" s="300" t="s">
        <v>1101</v>
      </c>
      <c r="H36" s="300"/>
      <c r="I36" s="300"/>
      <c r="J36" s="300"/>
      <c r="K36" s="298"/>
    </row>
    <row r="37" spans="2:11" s="1" customFormat="1" ht="30.75" customHeight="1">
      <c r="B37" s="301"/>
      <c r="C37" s="302"/>
      <c r="D37" s="300"/>
      <c r="E37" s="303" t="s">
        <v>1102</v>
      </c>
      <c r="F37" s="300"/>
      <c r="G37" s="300" t="s">
        <v>1103</v>
      </c>
      <c r="H37" s="300"/>
      <c r="I37" s="300"/>
      <c r="J37" s="300"/>
      <c r="K37" s="298"/>
    </row>
    <row r="38" spans="2:11" s="1" customFormat="1" ht="15" customHeight="1">
      <c r="B38" s="301"/>
      <c r="C38" s="302"/>
      <c r="D38" s="300"/>
      <c r="E38" s="303" t="s">
        <v>53</v>
      </c>
      <c r="F38" s="300"/>
      <c r="G38" s="300" t="s">
        <v>1104</v>
      </c>
      <c r="H38" s="300"/>
      <c r="I38" s="300"/>
      <c r="J38" s="300"/>
      <c r="K38" s="298"/>
    </row>
    <row r="39" spans="2:11" s="1" customFormat="1" ht="15" customHeight="1">
      <c r="B39" s="301"/>
      <c r="C39" s="302"/>
      <c r="D39" s="300"/>
      <c r="E39" s="303" t="s">
        <v>54</v>
      </c>
      <c r="F39" s="300"/>
      <c r="G39" s="300" t="s">
        <v>1105</v>
      </c>
      <c r="H39" s="300"/>
      <c r="I39" s="300"/>
      <c r="J39" s="300"/>
      <c r="K39" s="298"/>
    </row>
    <row r="40" spans="2:11" s="1" customFormat="1" ht="15" customHeight="1">
      <c r="B40" s="301"/>
      <c r="C40" s="302"/>
      <c r="D40" s="300"/>
      <c r="E40" s="303" t="s">
        <v>115</v>
      </c>
      <c r="F40" s="300"/>
      <c r="G40" s="300" t="s">
        <v>1106</v>
      </c>
      <c r="H40" s="300"/>
      <c r="I40" s="300"/>
      <c r="J40" s="300"/>
      <c r="K40" s="298"/>
    </row>
    <row r="41" spans="2:11" s="1" customFormat="1" ht="15" customHeight="1">
      <c r="B41" s="301"/>
      <c r="C41" s="302"/>
      <c r="D41" s="300"/>
      <c r="E41" s="303" t="s">
        <v>116</v>
      </c>
      <c r="F41" s="300"/>
      <c r="G41" s="300" t="s">
        <v>1107</v>
      </c>
      <c r="H41" s="300"/>
      <c r="I41" s="300"/>
      <c r="J41" s="300"/>
      <c r="K41" s="298"/>
    </row>
    <row r="42" spans="2:11" s="1" customFormat="1" ht="15" customHeight="1">
      <c r="B42" s="301"/>
      <c r="C42" s="302"/>
      <c r="D42" s="300"/>
      <c r="E42" s="303" t="s">
        <v>1108</v>
      </c>
      <c r="F42" s="300"/>
      <c r="G42" s="300" t="s">
        <v>1109</v>
      </c>
      <c r="H42" s="300"/>
      <c r="I42" s="300"/>
      <c r="J42" s="300"/>
      <c r="K42" s="298"/>
    </row>
    <row r="43" spans="2:11" s="1" customFormat="1" ht="15" customHeight="1">
      <c r="B43" s="301"/>
      <c r="C43" s="302"/>
      <c r="D43" s="300"/>
      <c r="E43" s="303"/>
      <c r="F43" s="300"/>
      <c r="G43" s="300" t="s">
        <v>1110</v>
      </c>
      <c r="H43" s="300"/>
      <c r="I43" s="300"/>
      <c r="J43" s="300"/>
      <c r="K43" s="298"/>
    </row>
    <row r="44" spans="2:11" s="1" customFormat="1" ht="15" customHeight="1">
      <c r="B44" s="301"/>
      <c r="C44" s="302"/>
      <c r="D44" s="300"/>
      <c r="E44" s="303" t="s">
        <v>1111</v>
      </c>
      <c r="F44" s="300"/>
      <c r="G44" s="300" t="s">
        <v>1112</v>
      </c>
      <c r="H44" s="300"/>
      <c r="I44" s="300"/>
      <c r="J44" s="300"/>
      <c r="K44" s="298"/>
    </row>
    <row r="45" spans="2:11" s="1" customFormat="1" ht="15" customHeight="1">
      <c r="B45" s="301"/>
      <c r="C45" s="302"/>
      <c r="D45" s="300"/>
      <c r="E45" s="303" t="s">
        <v>118</v>
      </c>
      <c r="F45" s="300"/>
      <c r="G45" s="300" t="s">
        <v>1113</v>
      </c>
      <c r="H45" s="300"/>
      <c r="I45" s="300"/>
      <c r="J45" s="300"/>
      <c r="K45" s="298"/>
    </row>
    <row r="46" spans="2:11" s="1" customFormat="1" ht="12.75" customHeight="1">
      <c r="B46" s="301"/>
      <c r="C46" s="302"/>
      <c r="D46" s="300"/>
      <c r="E46" s="300"/>
      <c r="F46" s="300"/>
      <c r="G46" s="300"/>
      <c r="H46" s="300"/>
      <c r="I46" s="300"/>
      <c r="J46" s="300"/>
      <c r="K46" s="298"/>
    </row>
    <row r="47" spans="2:11" s="1" customFormat="1" ht="15" customHeight="1">
      <c r="B47" s="301"/>
      <c r="C47" s="302"/>
      <c r="D47" s="300" t="s">
        <v>1114</v>
      </c>
      <c r="E47" s="300"/>
      <c r="F47" s="300"/>
      <c r="G47" s="300"/>
      <c r="H47" s="300"/>
      <c r="I47" s="300"/>
      <c r="J47" s="300"/>
      <c r="K47" s="298"/>
    </row>
    <row r="48" spans="2:11" s="1" customFormat="1" ht="15" customHeight="1">
      <c r="B48" s="301"/>
      <c r="C48" s="302"/>
      <c r="D48" s="302"/>
      <c r="E48" s="300" t="s">
        <v>1115</v>
      </c>
      <c r="F48" s="300"/>
      <c r="G48" s="300"/>
      <c r="H48" s="300"/>
      <c r="I48" s="300"/>
      <c r="J48" s="300"/>
      <c r="K48" s="298"/>
    </row>
    <row r="49" spans="2:11" s="1" customFormat="1" ht="15" customHeight="1">
      <c r="B49" s="301"/>
      <c r="C49" s="302"/>
      <c r="D49" s="302"/>
      <c r="E49" s="300" t="s">
        <v>1116</v>
      </c>
      <c r="F49" s="300"/>
      <c r="G49" s="300"/>
      <c r="H49" s="300"/>
      <c r="I49" s="300"/>
      <c r="J49" s="300"/>
      <c r="K49" s="298"/>
    </row>
    <row r="50" spans="2:11" s="1" customFormat="1" ht="15" customHeight="1">
      <c r="B50" s="301"/>
      <c r="C50" s="302"/>
      <c r="D50" s="302"/>
      <c r="E50" s="300" t="s">
        <v>1117</v>
      </c>
      <c r="F50" s="300"/>
      <c r="G50" s="300"/>
      <c r="H50" s="300"/>
      <c r="I50" s="300"/>
      <c r="J50" s="300"/>
      <c r="K50" s="298"/>
    </row>
    <row r="51" spans="2:11" s="1" customFormat="1" ht="15" customHeight="1">
      <c r="B51" s="301"/>
      <c r="C51" s="302"/>
      <c r="D51" s="300" t="s">
        <v>1118</v>
      </c>
      <c r="E51" s="300"/>
      <c r="F51" s="300"/>
      <c r="G51" s="300"/>
      <c r="H51" s="300"/>
      <c r="I51" s="300"/>
      <c r="J51" s="300"/>
      <c r="K51" s="298"/>
    </row>
    <row r="52" spans="2:11" s="1" customFormat="1" ht="25.5" customHeight="1">
      <c r="B52" s="296"/>
      <c r="C52" s="297" t="s">
        <v>1119</v>
      </c>
      <c r="D52" s="297"/>
      <c r="E52" s="297"/>
      <c r="F52" s="297"/>
      <c r="G52" s="297"/>
      <c r="H52" s="297"/>
      <c r="I52" s="297"/>
      <c r="J52" s="297"/>
      <c r="K52" s="298"/>
    </row>
    <row r="53" spans="2:11" s="1" customFormat="1" ht="5.25" customHeight="1">
      <c r="B53" s="296"/>
      <c r="C53" s="299"/>
      <c r="D53" s="299"/>
      <c r="E53" s="299"/>
      <c r="F53" s="299"/>
      <c r="G53" s="299"/>
      <c r="H53" s="299"/>
      <c r="I53" s="299"/>
      <c r="J53" s="299"/>
      <c r="K53" s="298"/>
    </row>
    <row r="54" spans="2:11" s="1" customFormat="1" ht="15" customHeight="1">
      <c r="B54" s="296"/>
      <c r="C54" s="300" t="s">
        <v>1120</v>
      </c>
      <c r="D54" s="300"/>
      <c r="E54" s="300"/>
      <c r="F54" s="300"/>
      <c r="G54" s="300"/>
      <c r="H54" s="300"/>
      <c r="I54" s="300"/>
      <c r="J54" s="300"/>
      <c r="K54" s="298"/>
    </row>
    <row r="55" spans="2:11" s="1" customFormat="1" ht="15" customHeight="1">
      <c r="B55" s="296"/>
      <c r="C55" s="300" t="s">
        <v>1121</v>
      </c>
      <c r="D55" s="300"/>
      <c r="E55" s="300"/>
      <c r="F55" s="300"/>
      <c r="G55" s="300"/>
      <c r="H55" s="300"/>
      <c r="I55" s="300"/>
      <c r="J55" s="300"/>
      <c r="K55" s="298"/>
    </row>
    <row r="56" spans="2:11" s="1" customFormat="1" ht="12.75" customHeight="1">
      <c r="B56" s="296"/>
      <c r="C56" s="300"/>
      <c r="D56" s="300"/>
      <c r="E56" s="300"/>
      <c r="F56" s="300"/>
      <c r="G56" s="300"/>
      <c r="H56" s="300"/>
      <c r="I56" s="300"/>
      <c r="J56" s="300"/>
      <c r="K56" s="298"/>
    </row>
    <row r="57" spans="2:11" s="1" customFormat="1" ht="15" customHeight="1">
      <c r="B57" s="296"/>
      <c r="C57" s="300" t="s">
        <v>1122</v>
      </c>
      <c r="D57" s="300"/>
      <c r="E57" s="300"/>
      <c r="F57" s="300"/>
      <c r="G57" s="300"/>
      <c r="H57" s="300"/>
      <c r="I57" s="300"/>
      <c r="J57" s="300"/>
      <c r="K57" s="298"/>
    </row>
    <row r="58" spans="2:11" s="1" customFormat="1" ht="15" customHeight="1">
      <c r="B58" s="296"/>
      <c r="C58" s="302"/>
      <c r="D58" s="300" t="s">
        <v>1123</v>
      </c>
      <c r="E58" s="300"/>
      <c r="F58" s="300"/>
      <c r="G58" s="300"/>
      <c r="H58" s="300"/>
      <c r="I58" s="300"/>
      <c r="J58" s="300"/>
      <c r="K58" s="298"/>
    </row>
    <row r="59" spans="2:11" s="1" customFormat="1" ht="15" customHeight="1">
      <c r="B59" s="296"/>
      <c r="C59" s="302"/>
      <c r="D59" s="300" t="s">
        <v>1124</v>
      </c>
      <c r="E59" s="300"/>
      <c r="F59" s="300"/>
      <c r="G59" s="300"/>
      <c r="H59" s="300"/>
      <c r="I59" s="300"/>
      <c r="J59" s="300"/>
      <c r="K59" s="298"/>
    </row>
    <row r="60" spans="2:11" s="1" customFormat="1" ht="15" customHeight="1">
      <c r="B60" s="296"/>
      <c r="C60" s="302"/>
      <c r="D60" s="300" t="s">
        <v>1125</v>
      </c>
      <c r="E60" s="300"/>
      <c r="F60" s="300"/>
      <c r="G60" s="300"/>
      <c r="H60" s="300"/>
      <c r="I60" s="300"/>
      <c r="J60" s="300"/>
      <c r="K60" s="298"/>
    </row>
    <row r="61" spans="2:11" s="1" customFormat="1" ht="15" customHeight="1">
      <c r="B61" s="296"/>
      <c r="C61" s="302"/>
      <c r="D61" s="300" t="s">
        <v>1126</v>
      </c>
      <c r="E61" s="300"/>
      <c r="F61" s="300"/>
      <c r="G61" s="300"/>
      <c r="H61" s="300"/>
      <c r="I61" s="300"/>
      <c r="J61" s="300"/>
      <c r="K61" s="298"/>
    </row>
    <row r="62" spans="2:11" s="1" customFormat="1" ht="15" customHeight="1">
      <c r="B62" s="296"/>
      <c r="C62" s="302"/>
      <c r="D62" s="305" t="s">
        <v>1127</v>
      </c>
      <c r="E62" s="305"/>
      <c r="F62" s="305"/>
      <c r="G62" s="305"/>
      <c r="H62" s="305"/>
      <c r="I62" s="305"/>
      <c r="J62" s="305"/>
      <c r="K62" s="298"/>
    </row>
    <row r="63" spans="2:11" s="1" customFormat="1" ht="15" customHeight="1">
      <c r="B63" s="296"/>
      <c r="C63" s="302"/>
      <c r="D63" s="300" t="s">
        <v>1128</v>
      </c>
      <c r="E63" s="300"/>
      <c r="F63" s="300"/>
      <c r="G63" s="300"/>
      <c r="H63" s="300"/>
      <c r="I63" s="300"/>
      <c r="J63" s="300"/>
      <c r="K63" s="298"/>
    </row>
    <row r="64" spans="2:11" s="1" customFormat="1" ht="12.75" customHeight="1">
      <c r="B64" s="296"/>
      <c r="C64" s="302"/>
      <c r="D64" s="302"/>
      <c r="E64" s="306"/>
      <c r="F64" s="302"/>
      <c r="G64" s="302"/>
      <c r="H64" s="302"/>
      <c r="I64" s="302"/>
      <c r="J64" s="302"/>
      <c r="K64" s="298"/>
    </row>
    <row r="65" spans="2:11" s="1" customFormat="1" ht="15" customHeight="1">
      <c r="B65" s="296"/>
      <c r="C65" s="302"/>
      <c r="D65" s="300" t="s">
        <v>1129</v>
      </c>
      <c r="E65" s="300"/>
      <c r="F65" s="300"/>
      <c r="G65" s="300"/>
      <c r="H65" s="300"/>
      <c r="I65" s="300"/>
      <c r="J65" s="300"/>
      <c r="K65" s="298"/>
    </row>
    <row r="66" spans="2:11" s="1" customFormat="1" ht="15" customHeight="1">
      <c r="B66" s="296"/>
      <c r="C66" s="302"/>
      <c r="D66" s="305" t="s">
        <v>1130</v>
      </c>
      <c r="E66" s="305"/>
      <c r="F66" s="305"/>
      <c r="G66" s="305"/>
      <c r="H66" s="305"/>
      <c r="I66" s="305"/>
      <c r="J66" s="305"/>
      <c r="K66" s="298"/>
    </row>
    <row r="67" spans="2:11" s="1" customFormat="1" ht="15" customHeight="1">
      <c r="B67" s="296"/>
      <c r="C67" s="302"/>
      <c r="D67" s="300" t="s">
        <v>1131</v>
      </c>
      <c r="E67" s="300"/>
      <c r="F67" s="300"/>
      <c r="G67" s="300"/>
      <c r="H67" s="300"/>
      <c r="I67" s="300"/>
      <c r="J67" s="300"/>
      <c r="K67" s="298"/>
    </row>
    <row r="68" spans="2:11" s="1" customFormat="1" ht="15" customHeight="1">
      <c r="B68" s="296"/>
      <c r="C68" s="302"/>
      <c r="D68" s="300" t="s">
        <v>1132</v>
      </c>
      <c r="E68" s="300"/>
      <c r="F68" s="300"/>
      <c r="G68" s="300"/>
      <c r="H68" s="300"/>
      <c r="I68" s="300"/>
      <c r="J68" s="300"/>
      <c r="K68" s="298"/>
    </row>
    <row r="69" spans="2:11" s="1" customFormat="1" ht="15" customHeight="1">
      <c r="B69" s="296"/>
      <c r="C69" s="302"/>
      <c r="D69" s="300" t="s">
        <v>1133</v>
      </c>
      <c r="E69" s="300"/>
      <c r="F69" s="300"/>
      <c r="G69" s="300"/>
      <c r="H69" s="300"/>
      <c r="I69" s="300"/>
      <c r="J69" s="300"/>
      <c r="K69" s="298"/>
    </row>
    <row r="70" spans="2:11" s="1" customFormat="1" ht="15" customHeight="1">
      <c r="B70" s="296"/>
      <c r="C70" s="302"/>
      <c r="D70" s="300" t="s">
        <v>1134</v>
      </c>
      <c r="E70" s="300"/>
      <c r="F70" s="300"/>
      <c r="G70" s="300"/>
      <c r="H70" s="300"/>
      <c r="I70" s="300"/>
      <c r="J70" s="300"/>
      <c r="K70" s="298"/>
    </row>
    <row r="71" spans="2:11" s="1" customFormat="1" ht="12.75" customHeight="1">
      <c r="B71" s="307"/>
      <c r="C71" s="308"/>
      <c r="D71" s="308"/>
      <c r="E71" s="308"/>
      <c r="F71" s="308"/>
      <c r="G71" s="308"/>
      <c r="H71" s="308"/>
      <c r="I71" s="308"/>
      <c r="J71" s="308"/>
      <c r="K71" s="309"/>
    </row>
    <row r="72" spans="2:11" s="1" customFormat="1" ht="18.75" customHeight="1">
      <c r="B72" s="310"/>
      <c r="C72" s="310"/>
      <c r="D72" s="310"/>
      <c r="E72" s="310"/>
      <c r="F72" s="310"/>
      <c r="G72" s="310"/>
      <c r="H72" s="310"/>
      <c r="I72" s="310"/>
      <c r="J72" s="310"/>
      <c r="K72" s="311"/>
    </row>
    <row r="73" spans="2:11" s="1" customFormat="1" ht="18.75" customHeight="1">
      <c r="B73" s="311"/>
      <c r="C73" s="311"/>
      <c r="D73" s="311"/>
      <c r="E73" s="311"/>
      <c r="F73" s="311"/>
      <c r="G73" s="311"/>
      <c r="H73" s="311"/>
      <c r="I73" s="311"/>
      <c r="J73" s="311"/>
      <c r="K73" s="311"/>
    </row>
    <row r="74" spans="2:11" s="1" customFormat="1" ht="7.5" customHeight="1">
      <c r="B74" s="312"/>
      <c r="C74" s="313"/>
      <c r="D74" s="313"/>
      <c r="E74" s="313"/>
      <c r="F74" s="313"/>
      <c r="G74" s="313"/>
      <c r="H74" s="313"/>
      <c r="I74" s="313"/>
      <c r="J74" s="313"/>
      <c r="K74" s="314"/>
    </row>
    <row r="75" spans="2:11" s="1" customFormat="1" ht="45" customHeight="1">
      <c r="B75" s="315"/>
      <c r="C75" s="316" t="s">
        <v>1135</v>
      </c>
      <c r="D75" s="316"/>
      <c r="E75" s="316"/>
      <c r="F75" s="316"/>
      <c r="G75" s="316"/>
      <c r="H75" s="316"/>
      <c r="I75" s="316"/>
      <c r="J75" s="316"/>
      <c r="K75" s="317"/>
    </row>
    <row r="76" spans="2:11" s="1" customFormat="1" ht="17.25" customHeight="1">
      <c r="B76" s="315"/>
      <c r="C76" s="318" t="s">
        <v>1136</v>
      </c>
      <c r="D76" s="318"/>
      <c r="E76" s="318"/>
      <c r="F76" s="318" t="s">
        <v>1137</v>
      </c>
      <c r="G76" s="319"/>
      <c r="H76" s="318" t="s">
        <v>54</v>
      </c>
      <c r="I76" s="318" t="s">
        <v>57</v>
      </c>
      <c r="J76" s="318" t="s">
        <v>1138</v>
      </c>
      <c r="K76" s="317"/>
    </row>
    <row r="77" spans="2:11" s="1" customFormat="1" ht="17.25" customHeight="1">
      <c r="B77" s="315"/>
      <c r="C77" s="320" t="s">
        <v>1139</v>
      </c>
      <c r="D77" s="320"/>
      <c r="E77" s="320"/>
      <c r="F77" s="321" t="s">
        <v>1140</v>
      </c>
      <c r="G77" s="322"/>
      <c r="H77" s="320"/>
      <c r="I77" s="320"/>
      <c r="J77" s="320" t="s">
        <v>1141</v>
      </c>
      <c r="K77" s="317"/>
    </row>
    <row r="78" spans="2:11" s="1" customFormat="1" ht="5.25" customHeight="1">
      <c r="B78" s="315"/>
      <c r="C78" s="323"/>
      <c r="D78" s="323"/>
      <c r="E78" s="323"/>
      <c r="F78" s="323"/>
      <c r="G78" s="324"/>
      <c r="H78" s="323"/>
      <c r="I78" s="323"/>
      <c r="J78" s="323"/>
      <c r="K78" s="317"/>
    </row>
    <row r="79" spans="2:11" s="1" customFormat="1" ht="15" customHeight="1">
      <c r="B79" s="315"/>
      <c r="C79" s="303" t="s">
        <v>53</v>
      </c>
      <c r="D79" s="323"/>
      <c r="E79" s="323"/>
      <c r="F79" s="325" t="s">
        <v>1142</v>
      </c>
      <c r="G79" s="324"/>
      <c r="H79" s="303" t="s">
        <v>1143</v>
      </c>
      <c r="I79" s="303" t="s">
        <v>1144</v>
      </c>
      <c r="J79" s="303">
        <v>20</v>
      </c>
      <c r="K79" s="317"/>
    </row>
    <row r="80" spans="2:11" s="1" customFormat="1" ht="15" customHeight="1">
      <c r="B80" s="315"/>
      <c r="C80" s="303" t="s">
        <v>1145</v>
      </c>
      <c r="D80" s="303"/>
      <c r="E80" s="303"/>
      <c r="F80" s="325" t="s">
        <v>1142</v>
      </c>
      <c r="G80" s="324"/>
      <c r="H80" s="303" t="s">
        <v>1146</v>
      </c>
      <c r="I80" s="303" t="s">
        <v>1144</v>
      </c>
      <c r="J80" s="303">
        <v>120</v>
      </c>
      <c r="K80" s="317"/>
    </row>
    <row r="81" spans="2:11" s="1" customFormat="1" ht="15" customHeight="1">
      <c r="B81" s="326"/>
      <c r="C81" s="303" t="s">
        <v>1147</v>
      </c>
      <c r="D81" s="303"/>
      <c r="E81" s="303"/>
      <c r="F81" s="325" t="s">
        <v>1148</v>
      </c>
      <c r="G81" s="324"/>
      <c r="H81" s="303" t="s">
        <v>1149</v>
      </c>
      <c r="I81" s="303" t="s">
        <v>1144</v>
      </c>
      <c r="J81" s="303">
        <v>50</v>
      </c>
      <c r="K81" s="317"/>
    </row>
    <row r="82" spans="2:11" s="1" customFormat="1" ht="15" customHeight="1">
      <c r="B82" s="326"/>
      <c r="C82" s="303" t="s">
        <v>1150</v>
      </c>
      <c r="D82" s="303"/>
      <c r="E82" s="303"/>
      <c r="F82" s="325" t="s">
        <v>1142</v>
      </c>
      <c r="G82" s="324"/>
      <c r="H82" s="303" t="s">
        <v>1151</v>
      </c>
      <c r="I82" s="303" t="s">
        <v>1152</v>
      </c>
      <c r="J82" s="303"/>
      <c r="K82" s="317"/>
    </row>
    <row r="83" spans="2:11" s="1" customFormat="1" ht="15" customHeight="1">
      <c r="B83" s="326"/>
      <c r="C83" s="327" t="s">
        <v>1153</v>
      </c>
      <c r="D83" s="327"/>
      <c r="E83" s="327"/>
      <c r="F83" s="328" t="s">
        <v>1148</v>
      </c>
      <c r="G83" s="327"/>
      <c r="H83" s="327" t="s">
        <v>1154</v>
      </c>
      <c r="I83" s="327" t="s">
        <v>1144</v>
      </c>
      <c r="J83" s="327">
        <v>15</v>
      </c>
      <c r="K83" s="317"/>
    </row>
    <row r="84" spans="2:11" s="1" customFormat="1" ht="15" customHeight="1">
      <c r="B84" s="326"/>
      <c r="C84" s="327" t="s">
        <v>1155</v>
      </c>
      <c r="D84" s="327"/>
      <c r="E84" s="327"/>
      <c r="F84" s="328" t="s">
        <v>1148</v>
      </c>
      <c r="G84" s="327"/>
      <c r="H84" s="327" t="s">
        <v>1156</v>
      </c>
      <c r="I84" s="327" t="s">
        <v>1144</v>
      </c>
      <c r="J84" s="327">
        <v>15</v>
      </c>
      <c r="K84" s="317"/>
    </row>
    <row r="85" spans="2:11" s="1" customFormat="1" ht="15" customHeight="1">
      <c r="B85" s="326"/>
      <c r="C85" s="327" t="s">
        <v>1157</v>
      </c>
      <c r="D85" s="327"/>
      <c r="E85" s="327"/>
      <c r="F85" s="328" t="s">
        <v>1148</v>
      </c>
      <c r="G85" s="327"/>
      <c r="H85" s="327" t="s">
        <v>1158</v>
      </c>
      <c r="I85" s="327" t="s">
        <v>1144</v>
      </c>
      <c r="J85" s="327">
        <v>20</v>
      </c>
      <c r="K85" s="317"/>
    </row>
    <row r="86" spans="2:11" s="1" customFormat="1" ht="15" customHeight="1">
      <c r="B86" s="326"/>
      <c r="C86" s="327" t="s">
        <v>1159</v>
      </c>
      <c r="D86" s="327"/>
      <c r="E86" s="327"/>
      <c r="F86" s="328" t="s">
        <v>1148</v>
      </c>
      <c r="G86" s="327"/>
      <c r="H86" s="327" t="s">
        <v>1160</v>
      </c>
      <c r="I86" s="327" t="s">
        <v>1144</v>
      </c>
      <c r="J86" s="327">
        <v>20</v>
      </c>
      <c r="K86" s="317"/>
    </row>
    <row r="87" spans="2:11" s="1" customFormat="1" ht="15" customHeight="1">
      <c r="B87" s="326"/>
      <c r="C87" s="303" t="s">
        <v>1161</v>
      </c>
      <c r="D87" s="303"/>
      <c r="E87" s="303"/>
      <c r="F87" s="325" t="s">
        <v>1148</v>
      </c>
      <c r="G87" s="324"/>
      <c r="H87" s="303" t="s">
        <v>1162</v>
      </c>
      <c r="I87" s="303" t="s">
        <v>1144</v>
      </c>
      <c r="J87" s="303">
        <v>50</v>
      </c>
      <c r="K87" s="317"/>
    </row>
    <row r="88" spans="2:11" s="1" customFormat="1" ht="15" customHeight="1">
      <c r="B88" s="326"/>
      <c r="C88" s="303" t="s">
        <v>1163</v>
      </c>
      <c r="D88" s="303"/>
      <c r="E88" s="303"/>
      <c r="F88" s="325" t="s">
        <v>1148</v>
      </c>
      <c r="G88" s="324"/>
      <c r="H88" s="303" t="s">
        <v>1164</v>
      </c>
      <c r="I88" s="303" t="s">
        <v>1144</v>
      </c>
      <c r="J88" s="303">
        <v>20</v>
      </c>
      <c r="K88" s="317"/>
    </row>
    <row r="89" spans="2:11" s="1" customFormat="1" ht="15" customHeight="1">
      <c r="B89" s="326"/>
      <c r="C89" s="303" t="s">
        <v>1165</v>
      </c>
      <c r="D89" s="303"/>
      <c r="E89" s="303"/>
      <c r="F89" s="325" t="s">
        <v>1148</v>
      </c>
      <c r="G89" s="324"/>
      <c r="H89" s="303" t="s">
        <v>1166</v>
      </c>
      <c r="I89" s="303" t="s">
        <v>1144</v>
      </c>
      <c r="J89" s="303">
        <v>20</v>
      </c>
      <c r="K89" s="317"/>
    </row>
    <row r="90" spans="2:11" s="1" customFormat="1" ht="15" customHeight="1">
      <c r="B90" s="326"/>
      <c r="C90" s="303" t="s">
        <v>1167</v>
      </c>
      <c r="D90" s="303"/>
      <c r="E90" s="303"/>
      <c r="F90" s="325" t="s">
        <v>1148</v>
      </c>
      <c r="G90" s="324"/>
      <c r="H90" s="303" t="s">
        <v>1168</v>
      </c>
      <c r="I90" s="303" t="s">
        <v>1144</v>
      </c>
      <c r="J90" s="303">
        <v>50</v>
      </c>
      <c r="K90" s="317"/>
    </row>
    <row r="91" spans="2:11" s="1" customFormat="1" ht="15" customHeight="1">
      <c r="B91" s="326"/>
      <c r="C91" s="303" t="s">
        <v>1169</v>
      </c>
      <c r="D91" s="303"/>
      <c r="E91" s="303"/>
      <c r="F91" s="325" t="s">
        <v>1148</v>
      </c>
      <c r="G91" s="324"/>
      <c r="H91" s="303" t="s">
        <v>1169</v>
      </c>
      <c r="I91" s="303" t="s">
        <v>1144</v>
      </c>
      <c r="J91" s="303">
        <v>50</v>
      </c>
      <c r="K91" s="317"/>
    </row>
    <row r="92" spans="2:11" s="1" customFormat="1" ht="15" customHeight="1">
      <c r="B92" s="326"/>
      <c r="C92" s="303" t="s">
        <v>1170</v>
      </c>
      <c r="D92" s="303"/>
      <c r="E92" s="303"/>
      <c r="F92" s="325" t="s">
        <v>1148</v>
      </c>
      <c r="G92" s="324"/>
      <c r="H92" s="303" t="s">
        <v>1171</v>
      </c>
      <c r="I92" s="303" t="s">
        <v>1144</v>
      </c>
      <c r="J92" s="303">
        <v>255</v>
      </c>
      <c r="K92" s="317"/>
    </row>
    <row r="93" spans="2:11" s="1" customFormat="1" ht="15" customHeight="1">
      <c r="B93" s="326"/>
      <c r="C93" s="303" t="s">
        <v>1172</v>
      </c>
      <c r="D93" s="303"/>
      <c r="E93" s="303"/>
      <c r="F93" s="325" t="s">
        <v>1142</v>
      </c>
      <c r="G93" s="324"/>
      <c r="H93" s="303" t="s">
        <v>1173</v>
      </c>
      <c r="I93" s="303" t="s">
        <v>1174</v>
      </c>
      <c r="J93" s="303"/>
      <c r="K93" s="317"/>
    </row>
    <row r="94" spans="2:11" s="1" customFormat="1" ht="15" customHeight="1">
      <c r="B94" s="326"/>
      <c r="C94" s="303" t="s">
        <v>1175</v>
      </c>
      <c r="D94" s="303"/>
      <c r="E94" s="303"/>
      <c r="F94" s="325" t="s">
        <v>1142</v>
      </c>
      <c r="G94" s="324"/>
      <c r="H94" s="303" t="s">
        <v>1176</v>
      </c>
      <c r="I94" s="303" t="s">
        <v>1177</v>
      </c>
      <c r="J94" s="303"/>
      <c r="K94" s="317"/>
    </row>
    <row r="95" spans="2:11" s="1" customFormat="1" ht="15" customHeight="1">
      <c r="B95" s="326"/>
      <c r="C95" s="303" t="s">
        <v>1178</v>
      </c>
      <c r="D95" s="303"/>
      <c r="E95" s="303"/>
      <c r="F95" s="325" t="s">
        <v>1142</v>
      </c>
      <c r="G95" s="324"/>
      <c r="H95" s="303" t="s">
        <v>1178</v>
      </c>
      <c r="I95" s="303" t="s">
        <v>1177</v>
      </c>
      <c r="J95" s="303"/>
      <c r="K95" s="317"/>
    </row>
    <row r="96" spans="2:11" s="1" customFormat="1" ht="15" customHeight="1">
      <c r="B96" s="326"/>
      <c r="C96" s="303" t="s">
        <v>38</v>
      </c>
      <c r="D96" s="303"/>
      <c r="E96" s="303"/>
      <c r="F96" s="325" t="s">
        <v>1142</v>
      </c>
      <c r="G96" s="324"/>
      <c r="H96" s="303" t="s">
        <v>1179</v>
      </c>
      <c r="I96" s="303" t="s">
        <v>1177</v>
      </c>
      <c r="J96" s="303"/>
      <c r="K96" s="317"/>
    </row>
    <row r="97" spans="2:11" s="1" customFormat="1" ht="15" customHeight="1">
      <c r="B97" s="326"/>
      <c r="C97" s="303" t="s">
        <v>48</v>
      </c>
      <c r="D97" s="303"/>
      <c r="E97" s="303"/>
      <c r="F97" s="325" t="s">
        <v>1142</v>
      </c>
      <c r="G97" s="324"/>
      <c r="H97" s="303" t="s">
        <v>1180</v>
      </c>
      <c r="I97" s="303" t="s">
        <v>1177</v>
      </c>
      <c r="J97" s="303"/>
      <c r="K97" s="317"/>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11"/>
      <c r="C100" s="311"/>
      <c r="D100" s="311"/>
      <c r="E100" s="311"/>
      <c r="F100" s="311"/>
      <c r="G100" s="311"/>
      <c r="H100" s="311"/>
      <c r="I100" s="311"/>
      <c r="J100" s="311"/>
      <c r="K100" s="311"/>
    </row>
    <row r="101" spans="2:11" s="1" customFormat="1" ht="7.5" customHeight="1">
      <c r="B101" s="312"/>
      <c r="C101" s="313"/>
      <c r="D101" s="313"/>
      <c r="E101" s="313"/>
      <c r="F101" s="313"/>
      <c r="G101" s="313"/>
      <c r="H101" s="313"/>
      <c r="I101" s="313"/>
      <c r="J101" s="313"/>
      <c r="K101" s="314"/>
    </row>
    <row r="102" spans="2:11" s="1" customFormat="1" ht="45" customHeight="1">
      <c r="B102" s="315"/>
      <c r="C102" s="316" t="s">
        <v>1181</v>
      </c>
      <c r="D102" s="316"/>
      <c r="E102" s="316"/>
      <c r="F102" s="316"/>
      <c r="G102" s="316"/>
      <c r="H102" s="316"/>
      <c r="I102" s="316"/>
      <c r="J102" s="316"/>
      <c r="K102" s="317"/>
    </row>
    <row r="103" spans="2:11" s="1" customFormat="1" ht="17.25" customHeight="1">
      <c r="B103" s="315"/>
      <c r="C103" s="318" t="s">
        <v>1136</v>
      </c>
      <c r="D103" s="318"/>
      <c r="E103" s="318"/>
      <c r="F103" s="318" t="s">
        <v>1137</v>
      </c>
      <c r="G103" s="319"/>
      <c r="H103" s="318" t="s">
        <v>54</v>
      </c>
      <c r="I103" s="318" t="s">
        <v>57</v>
      </c>
      <c r="J103" s="318" t="s">
        <v>1138</v>
      </c>
      <c r="K103" s="317"/>
    </row>
    <row r="104" spans="2:11" s="1" customFormat="1" ht="17.25" customHeight="1">
      <c r="B104" s="315"/>
      <c r="C104" s="320" t="s">
        <v>1139</v>
      </c>
      <c r="D104" s="320"/>
      <c r="E104" s="320"/>
      <c r="F104" s="321" t="s">
        <v>1140</v>
      </c>
      <c r="G104" s="322"/>
      <c r="H104" s="320"/>
      <c r="I104" s="320"/>
      <c r="J104" s="320" t="s">
        <v>1141</v>
      </c>
      <c r="K104" s="317"/>
    </row>
    <row r="105" spans="2:11" s="1" customFormat="1" ht="5.25" customHeight="1">
      <c r="B105" s="315"/>
      <c r="C105" s="318"/>
      <c r="D105" s="318"/>
      <c r="E105" s="318"/>
      <c r="F105" s="318"/>
      <c r="G105" s="334"/>
      <c r="H105" s="318"/>
      <c r="I105" s="318"/>
      <c r="J105" s="318"/>
      <c r="K105" s="317"/>
    </row>
    <row r="106" spans="2:11" s="1" customFormat="1" ht="15" customHeight="1">
      <c r="B106" s="315"/>
      <c r="C106" s="303" t="s">
        <v>53</v>
      </c>
      <c r="D106" s="323"/>
      <c r="E106" s="323"/>
      <c r="F106" s="325" t="s">
        <v>1142</v>
      </c>
      <c r="G106" s="334"/>
      <c r="H106" s="303" t="s">
        <v>1182</v>
      </c>
      <c r="I106" s="303" t="s">
        <v>1144</v>
      </c>
      <c r="J106" s="303">
        <v>20</v>
      </c>
      <c r="K106" s="317"/>
    </row>
    <row r="107" spans="2:11" s="1" customFormat="1" ht="15" customHeight="1">
      <c r="B107" s="315"/>
      <c r="C107" s="303" t="s">
        <v>1145</v>
      </c>
      <c r="D107" s="303"/>
      <c r="E107" s="303"/>
      <c r="F107" s="325" t="s">
        <v>1142</v>
      </c>
      <c r="G107" s="303"/>
      <c r="H107" s="303" t="s">
        <v>1182</v>
      </c>
      <c r="I107" s="303" t="s">
        <v>1144</v>
      </c>
      <c r="J107" s="303">
        <v>120</v>
      </c>
      <c r="K107" s="317"/>
    </row>
    <row r="108" spans="2:11" s="1" customFormat="1" ht="15" customHeight="1">
      <c r="B108" s="326"/>
      <c r="C108" s="303" t="s">
        <v>1147</v>
      </c>
      <c r="D108" s="303"/>
      <c r="E108" s="303"/>
      <c r="F108" s="325" t="s">
        <v>1148</v>
      </c>
      <c r="G108" s="303"/>
      <c r="H108" s="303" t="s">
        <v>1182</v>
      </c>
      <c r="I108" s="303" t="s">
        <v>1144</v>
      </c>
      <c r="J108" s="303">
        <v>50</v>
      </c>
      <c r="K108" s="317"/>
    </row>
    <row r="109" spans="2:11" s="1" customFormat="1" ht="15" customHeight="1">
      <c r="B109" s="326"/>
      <c r="C109" s="303" t="s">
        <v>1150</v>
      </c>
      <c r="D109" s="303"/>
      <c r="E109" s="303"/>
      <c r="F109" s="325" t="s">
        <v>1142</v>
      </c>
      <c r="G109" s="303"/>
      <c r="H109" s="303" t="s">
        <v>1182</v>
      </c>
      <c r="I109" s="303" t="s">
        <v>1152</v>
      </c>
      <c r="J109" s="303"/>
      <c r="K109" s="317"/>
    </row>
    <row r="110" spans="2:11" s="1" customFormat="1" ht="15" customHeight="1">
      <c r="B110" s="326"/>
      <c r="C110" s="303" t="s">
        <v>1161</v>
      </c>
      <c r="D110" s="303"/>
      <c r="E110" s="303"/>
      <c r="F110" s="325" t="s">
        <v>1148</v>
      </c>
      <c r="G110" s="303"/>
      <c r="H110" s="303" t="s">
        <v>1182</v>
      </c>
      <c r="I110" s="303" t="s">
        <v>1144</v>
      </c>
      <c r="J110" s="303">
        <v>50</v>
      </c>
      <c r="K110" s="317"/>
    </row>
    <row r="111" spans="2:11" s="1" customFormat="1" ht="15" customHeight="1">
      <c r="B111" s="326"/>
      <c r="C111" s="303" t="s">
        <v>1169</v>
      </c>
      <c r="D111" s="303"/>
      <c r="E111" s="303"/>
      <c r="F111" s="325" t="s">
        <v>1148</v>
      </c>
      <c r="G111" s="303"/>
      <c r="H111" s="303" t="s">
        <v>1182</v>
      </c>
      <c r="I111" s="303" t="s">
        <v>1144</v>
      </c>
      <c r="J111" s="303">
        <v>50</v>
      </c>
      <c r="K111" s="317"/>
    </row>
    <row r="112" spans="2:11" s="1" customFormat="1" ht="15" customHeight="1">
      <c r="B112" s="326"/>
      <c r="C112" s="303" t="s">
        <v>1167</v>
      </c>
      <c r="D112" s="303"/>
      <c r="E112" s="303"/>
      <c r="F112" s="325" t="s">
        <v>1148</v>
      </c>
      <c r="G112" s="303"/>
      <c r="H112" s="303" t="s">
        <v>1182</v>
      </c>
      <c r="I112" s="303" t="s">
        <v>1144</v>
      </c>
      <c r="J112" s="303">
        <v>50</v>
      </c>
      <c r="K112" s="317"/>
    </row>
    <row r="113" spans="2:11" s="1" customFormat="1" ht="15" customHeight="1">
      <c r="B113" s="326"/>
      <c r="C113" s="303" t="s">
        <v>53</v>
      </c>
      <c r="D113" s="303"/>
      <c r="E113" s="303"/>
      <c r="F113" s="325" t="s">
        <v>1142</v>
      </c>
      <c r="G113" s="303"/>
      <c r="H113" s="303" t="s">
        <v>1183</v>
      </c>
      <c r="I113" s="303" t="s">
        <v>1144</v>
      </c>
      <c r="J113" s="303">
        <v>20</v>
      </c>
      <c r="K113" s="317"/>
    </row>
    <row r="114" spans="2:11" s="1" customFormat="1" ht="15" customHeight="1">
      <c r="B114" s="326"/>
      <c r="C114" s="303" t="s">
        <v>1184</v>
      </c>
      <c r="D114" s="303"/>
      <c r="E114" s="303"/>
      <c r="F114" s="325" t="s">
        <v>1142</v>
      </c>
      <c r="G114" s="303"/>
      <c r="H114" s="303" t="s">
        <v>1185</v>
      </c>
      <c r="I114" s="303" t="s">
        <v>1144</v>
      </c>
      <c r="J114" s="303">
        <v>120</v>
      </c>
      <c r="K114" s="317"/>
    </row>
    <row r="115" spans="2:11" s="1" customFormat="1" ht="15" customHeight="1">
      <c r="B115" s="326"/>
      <c r="C115" s="303" t="s">
        <v>38</v>
      </c>
      <c r="D115" s="303"/>
      <c r="E115" s="303"/>
      <c r="F115" s="325" t="s">
        <v>1142</v>
      </c>
      <c r="G115" s="303"/>
      <c r="H115" s="303" t="s">
        <v>1186</v>
      </c>
      <c r="I115" s="303" t="s">
        <v>1177</v>
      </c>
      <c r="J115" s="303"/>
      <c r="K115" s="317"/>
    </row>
    <row r="116" spans="2:11" s="1" customFormat="1" ht="15" customHeight="1">
      <c r="B116" s="326"/>
      <c r="C116" s="303" t="s">
        <v>48</v>
      </c>
      <c r="D116" s="303"/>
      <c r="E116" s="303"/>
      <c r="F116" s="325" t="s">
        <v>1142</v>
      </c>
      <c r="G116" s="303"/>
      <c r="H116" s="303" t="s">
        <v>1187</v>
      </c>
      <c r="I116" s="303" t="s">
        <v>1177</v>
      </c>
      <c r="J116" s="303"/>
      <c r="K116" s="317"/>
    </row>
    <row r="117" spans="2:11" s="1" customFormat="1" ht="15" customHeight="1">
      <c r="B117" s="326"/>
      <c r="C117" s="303" t="s">
        <v>57</v>
      </c>
      <c r="D117" s="303"/>
      <c r="E117" s="303"/>
      <c r="F117" s="325" t="s">
        <v>1142</v>
      </c>
      <c r="G117" s="303"/>
      <c r="H117" s="303" t="s">
        <v>1188</v>
      </c>
      <c r="I117" s="303" t="s">
        <v>1189</v>
      </c>
      <c r="J117" s="303"/>
      <c r="K117" s="317"/>
    </row>
    <row r="118" spans="2:11" s="1" customFormat="1" ht="15" customHeight="1">
      <c r="B118" s="329"/>
      <c r="C118" s="335"/>
      <c r="D118" s="335"/>
      <c r="E118" s="335"/>
      <c r="F118" s="335"/>
      <c r="G118" s="335"/>
      <c r="H118" s="335"/>
      <c r="I118" s="335"/>
      <c r="J118" s="335"/>
      <c r="K118" s="331"/>
    </row>
    <row r="119" spans="2:11" s="1" customFormat="1" ht="18.75" customHeight="1">
      <c r="B119" s="336"/>
      <c r="C119" s="300"/>
      <c r="D119" s="300"/>
      <c r="E119" s="300"/>
      <c r="F119" s="337"/>
      <c r="G119" s="300"/>
      <c r="H119" s="300"/>
      <c r="I119" s="300"/>
      <c r="J119" s="300"/>
      <c r="K119" s="336"/>
    </row>
    <row r="120" spans="2:11" s="1" customFormat="1" ht="18.75" customHeight="1">
      <c r="B120" s="311"/>
      <c r="C120" s="311"/>
      <c r="D120" s="311"/>
      <c r="E120" s="311"/>
      <c r="F120" s="311"/>
      <c r="G120" s="311"/>
      <c r="H120" s="311"/>
      <c r="I120" s="311"/>
      <c r="J120" s="311"/>
      <c r="K120" s="311"/>
    </row>
    <row r="121" spans="2:11" s="1" customFormat="1" ht="7.5" customHeight="1">
      <c r="B121" s="338"/>
      <c r="C121" s="339"/>
      <c r="D121" s="339"/>
      <c r="E121" s="339"/>
      <c r="F121" s="339"/>
      <c r="G121" s="339"/>
      <c r="H121" s="339"/>
      <c r="I121" s="339"/>
      <c r="J121" s="339"/>
      <c r="K121" s="340"/>
    </row>
    <row r="122" spans="2:11" s="1" customFormat="1" ht="45" customHeight="1">
      <c r="B122" s="341"/>
      <c r="C122" s="294" t="s">
        <v>1190</v>
      </c>
      <c r="D122" s="294"/>
      <c r="E122" s="294"/>
      <c r="F122" s="294"/>
      <c r="G122" s="294"/>
      <c r="H122" s="294"/>
      <c r="I122" s="294"/>
      <c r="J122" s="294"/>
      <c r="K122" s="342"/>
    </row>
    <row r="123" spans="2:11" s="1" customFormat="1" ht="17.25" customHeight="1">
      <c r="B123" s="343"/>
      <c r="C123" s="318" t="s">
        <v>1136</v>
      </c>
      <c r="D123" s="318"/>
      <c r="E123" s="318"/>
      <c r="F123" s="318" t="s">
        <v>1137</v>
      </c>
      <c r="G123" s="319"/>
      <c r="H123" s="318" t="s">
        <v>54</v>
      </c>
      <c r="I123" s="318" t="s">
        <v>57</v>
      </c>
      <c r="J123" s="318" t="s">
        <v>1138</v>
      </c>
      <c r="K123" s="344"/>
    </row>
    <row r="124" spans="2:11" s="1" customFormat="1" ht="17.25" customHeight="1">
      <c r="B124" s="343"/>
      <c r="C124" s="320" t="s">
        <v>1139</v>
      </c>
      <c r="D124" s="320"/>
      <c r="E124" s="320"/>
      <c r="F124" s="321" t="s">
        <v>1140</v>
      </c>
      <c r="G124" s="322"/>
      <c r="H124" s="320"/>
      <c r="I124" s="320"/>
      <c r="J124" s="320" t="s">
        <v>1141</v>
      </c>
      <c r="K124" s="344"/>
    </row>
    <row r="125" spans="2:11" s="1" customFormat="1" ht="5.25" customHeight="1">
      <c r="B125" s="345"/>
      <c r="C125" s="323"/>
      <c r="D125" s="323"/>
      <c r="E125" s="323"/>
      <c r="F125" s="323"/>
      <c r="G125" s="303"/>
      <c r="H125" s="323"/>
      <c r="I125" s="323"/>
      <c r="J125" s="323"/>
      <c r="K125" s="346"/>
    </row>
    <row r="126" spans="2:11" s="1" customFormat="1" ht="15" customHeight="1">
      <c r="B126" s="345"/>
      <c r="C126" s="303" t="s">
        <v>1145</v>
      </c>
      <c r="D126" s="323"/>
      <c r="E126" s="323"/>
      <c r="F126" s="325" t="s">
        <v>1142</v>
      </c>
      <c r="G126" s="303"/>
      <c r="H126" s="303" t="s">
        <v>1182</v>
      </c>
      <c r="I126" s="303" t="s">
        <v>1144</v>
      </c>
      <c r="J126" s="303">
        <v>120</v>
      </c>
      <c r="K126" s="347"/>
    </row>
    <row r="127" spans="2:11" s="1" customFormat="1" ht="15" customHeight="1">
      <c r="B127" s="345"/>
      <c r="C127" s="303" t="s">
        <v>1191</v>
      </c>
      <c r="D127" s="303"/>
      <c r="E127" s="303"/>
      <c r="F127" s="325" t="s">
        <v>1142</v>
      </c>
      <c r="G127" s="303"/>
      <c r="H127" s="303" t="s">
        <v>1192</v>
      </c>
      <c r="I127" s="303" t="s">
        <v>1144</v>
      </c>
      <c r="J127" s="303" t="s">
        <v>1193</v>
      </c>
      <c r="K127" s="347"/>
    </row>
    <row r="128" spans="2:11" s="1" customFormat="1" ht="15" customHeight="1">
      <c r="B128" s="345"/>
      <c r="C128" s="303" t="s">
        <v>1090</v>
      </c>
      <c r="D128" s="303"/>
      <c r="E128" s="303"/>
      <c r="F128" s="325" t="s">
        <v>1142</v>
      </c>
      <c r="G128" s="303"/>
      <c r="H128" s="303" t="s">
        <v>1194</v>
      </c>
      <c r="I128" s="303" t="s">
        <v>1144</v>
      </c>
      <c r="J128" s="303" t="s">
        <v>1193</v>
      </c>
      <c r="K128" s="347"/>
    </row>
    <row r="129" spans="2:11" s="1" customFormat="1" ht="15" customHeight="1">
      <c r="B129" s="345"/>
      <c r="C129" s="303" t="s">
        <v>1153</v>
      </c>
      <c r="D129" s="303"/>
      <c r="E129" s="303"/>
      <c r="F129" s="325" t="s">
        <v>1148</v>
      </c>
      <c r="G129" s="303"/>
      <c r="H129" s="303" t="s">
        <v>1154</v>
      </c>
      <c r="I129" s="303" t="s">
        <v>1144</v>
      </c>
      <c r="J129" s="303">
        <v>15</v>
      </c>
      <c r="K129" s="347"/>
    </row>
    <row r="130" spans="2:11" s="1" customFormat="1" ht="15" customHeight="1">
      <c r="B130" s="345"/>
      <c r="C130" s="327" t="s">
        <v>1155</v>
      </c>
      <c r="D130" s="327"/>
      <c r="E130" s="327"/>
      <c r="F130" s="328" t="s">
        <v>1148</v>
      </c>
      <c r="G130" s="327"/>
      <c r="H130" s="327" t="s">
        <v>1156</v>
      </c>
      <c r="I130" s="327" t="s">
        <v>1144</v>
      </c>
      <c r="J130" s="327">
        <v>15</v>
      </c>
      <c r="K130" s="347"/>
    </row>
    <row r="131" spans="2:11" s="1" customFormat="1" ht="15" customHeight="1">
      <c r="B131" s="345"/>
      <c r="C131" s="327" t="s">
        <v>1157</v>
      </c>
      <c r="D131" s="327"/>
      <c r="E131" s="327"/>
      <c r="F131" s="328" t="s">
        <v>1148</v>
      </c>
      <c r="G131" s="327"/>
      <c r="H131" s="327" t="s">
        <v>1158</v>
      </c>
      <c r="I131" s="327" t="s">
        <v>1144</v>
      </c>
      <c r="J131" s="327">
        <v>20</v>
      </c>
      <c r="K131" s="347"/>
    </row>
    <row r="132" spans="2:11" s="1" customFormat="1" ht="15" customHeight="1">
      <c r="B132" s="345"/>
      <c r="C132" s="327" t="s">
        <v>1159</v>
      </c>
      <c r="D132" s="327"/>
      <c r="E132" s="327"/>
      <c r="F132" s="328" t="s">
        <v>1148</v>
      </c>
      <c r="G132" s="327"/>
      <c r="H132" s="327" t="s">
        <v>1160</v>
      </c>
      <c r="I132" s="327" t="s">
        <v>1144</v>
      </c>
      <c r="J132" s="327">
        <v>20</v>
      </c>
      <c r="K132" s="347"/>
    </row>
    <row r="133" spans="2:11" s="1" customFormat="1" ht="15" customHeight="1">
      <c r="B133" s="345"/>
      <c r="C133" s="303" t="s">
        <v>1147</v>
      </c>
      <c r="D133" s="303"/>
      <c r="E133" s="303"/>
      <c r="F133" s="325" t="s">
        <v>1148</v>
      </c>
      <c r="G133" s="303"/>
      <c r="H133" s="303" t="s">
        <v>1182</v>
      </c>
      <c r="I133" s="303" t="s">
        <v>1144</v>
      </c>
      <c r="J133" s="303">
        <v>50</v>
      </c>
      <c r="K133" s="347"/>
    </row>
    <row r="134" spans="2:11" s="1" customFormat="1" ht="15" customHeight="1">
      <c r="B134" s="345"/>
      <c r="C134" s="303" t="s">
        <v>1161</v>
      </c>
      <c r="D134" s="303"/>
      <c r="E134" s="303"/>
      <c r="F134" s="325" t="s">
        <v>1148</v>
      </c>
      <c r="G134" s="303"/>
      <c r="H134" s="303" t="s">
        <v>1182</v>
      </c>
      <c r="I134" s="303" t="s">
        <v>1144</v>
      </c>
      <c r="J134" s="303">
        <v>50</v>
      </c>
      <c r="K134" s="347"/>
    </row>
    <row r="135" spans="2:11" s="1" customFormat="1" ht="15" customHeight="1">
      <c r="B135" s="345"/>
      <c r="C135" s="303" t="s">
        <v>1167</v>
      </c>
      <c r="D135" s="303"/>
      <c r="E135" s="303"/>
      <c r="F135" s="325" t="s">
        <v>1148</v>
      </c>
      <c r="G135" s="303"/>
      <c r="H135" s="303" t="s">
        <v>1182</v>
      </c>
      <c r="I135" s="303" t="s">
        <v>1144</v>
      </c>
      <c r="J135" s="303">
        <v>50</v>
      </c>
      <c r="K135" s="347"/>
    </row>
    <row r="136" spans="2:11" s="1" customFormat="1" ht="15" customHeight="1">
      <c r="B136" s="345"/>
      <c r="C136" s="303" t="s">
        <v>1169</v>
      </c>
      <c r="D136" s="303"/>
      <c r="E136" s="303"/>
      <c r="F136" s="325" t="s">
        <v>1148</v>
      </c>
      <c r="G136" s="303"/>
      <c r="H136" s="303" t="s">
        <v>1182</v>
      </c>
      <c r="I136" s="303" t="s">
        <v>1144</v>
      </c>
      <c r="J136" s="303">
        <v>50</v>
      </c>
      <c r="K136" s="347"/>
    </row>
    <row r="137" spans="2:11" s="1" customFormat="1" ht="15" customHeight="1">
      <c r="B137" s="345"/>
      <c r="C137" s="303" t="s">
        <v>1170</v>
      </c>
      <c r="D137" s="303"/>
      <c r="E137" s="303"/>
      <c r="F137" s="325" t="s">
        <v>1148</v>
      </c>
      <c r="G137" s="303"/>
      <c r="H137" s="303" t="s">
        <v>1195</v>
      </c>
      <c r="I137" s="303" t="s">
        <v>1144</v>
      </c>
      <c r="J137" s="303">
        <v>255</v>
      </c>
      <c r="K137" s="347"/>
    </row>
    <row r="138" spans="2:11" s="1" customFormat="1" ht="15" customHeight="1">
      <c r="B138" s="345"/>
      <c r="C138" s="303" t="s">
        <v>1172</v>
      </c>
      <c r="D138" s="303"/>
      <c r="E138" s="303"/>
      <c r="F138" s="325" t="s">
        <v>1142</v>
      </c>
      <c r="G138" s="303"/>
      <c r="H138" s="303" t="s">
        <v>1196</v>
      </c>
      <c r="I138" s="303" t="s">
        <v>1174</v>
      </c>
      <c r="J138" s="303"/>
      <c r="K138" s="347"/>
    </row>
    <row r="139" spans="2:11" s="1" customFormat="1" ht="15" customHeight="1">
      <c r="B139" s="345"/>
      <c r="C139" s="303" t="s">
        <v>1175</v>
      </c>
      <c r="D139" s="303"/>
      <c r="E139" s="303"/>
      <c r="F139" s="325" t="s">
        <v>1142</v>
      </c>
      <c r="G139" s="303"/>
      <c r="H139" s="303" t="s">
        <v>1197</v>
      </c>
      <c r="I139" s="303" t="s">
        <v>1177</v>
      </c>
      <c r="J139" s="303"/>
      <c r="K139" s="347"/>
    </row>
    <row r="140" spans="2:11" s="1" customFormat="1" ht="15" customHeight="1">
      <c r="B140" s="345"/>
      <c r="C140" s="303" t="s">
        <v>1178</v>
      </c>
      <c r="D140" s="303"/>
      <c r="E140" s="303"/>
      <c r="F140" s="325" t="s">
        <v>1142</v>
      </c>
      <c r="G140" s="303"/>
      <c r="H140" s="303" t="s">
        <v>1178</v>
      </c>
      <c r="I140" s="303" t="s">
        <v>1177</v>
      </c>
      <c r="J140" s="303"/>
      <c r="K140" s="347"/>
    </row>
    <row r="141" spans="2:11" s="1" customFormat="1" ht="15" customHeight="1">
      <c r="B141" s="345"/>
      <c r="C141" s="303" t="s">
        <v>38</v>
      </c>
      <c r="D141" s="303"/>
      <c r="E141" s="303"/>
      <c r="F141" s="325" t="s">
        <v>1142</v>
      </c>
      <c r="G141" s="303"/>
      <c r="H141" s="303" t="s">
        <v>1198</v>
      </c>
      <c r="I141" s="303" t="s">
        <v>1177</v>
      </c>
      <c r="J141" s="303"/>
      <c r="K141" s="347"/>
    </row>
    <row r="142" spans="2:11" s="1" customFormat="1" ht="15" customHeight="1">
      <c r="B142" s="345"/>
      <c r="C142" s="303" t="s">
        <v>1199</v>
      </c>
      <c r="D142" s="303"/>
      <c r="E142" s="303"/>
      <c r="F142" s="325" t="s">
        <v>1142</v>
      </c>
      <c r="G142" s="303"/>
      <c r="H142" s="303" t="s">
        <v>1200</v>
      </c>
      <c r="I142" s="303" t="s">
        <v>1177</v>
      </c>
      <c r="J142" s="303"/>
      <c r="K142" s="347"/>
    </row>
    <row r="143" spans="2:11" s="1" customFormat="1" ht="15" customHeight="1">
      <c r="B143" s="348"/>
      <c r="C143" s="349"/>
      <c r="D143" s="349"/>
      <c r="E143" s="349"/>
      <c r="F143" s="349"/>
      <c r="G143" s="349"/>
      <c r="H143" s="349"/>
      <c r="I143" s="349"/>
      <c r="J143" s="349"/>
      <c r="K143" s="350"/>
    </row>
    <row r="144" spans="2:11" s="1" customFormat="1" ht="18.75" customHeight="1">
      <c r="B144" s="300"/>
      <c r="C144" s="300"/>
      <c r="D144" s="300"/>
      <c r="E144" s="300"/>
      <c r="F144" s="337"/>
      <c r="G144" s="300"/>
      <c r="H144" s="300"/>
      <c r="I144" s="300"/>
      <c r="J144" s="300"/>
      <c r="K144" s="300"/>
    </row>
    <row r="145" spans="2:11" s="1" customFormat="1" ht="18.75" customHeight="1">
      <c r="B145" s="311"/>
      <c r="C145" s="311"/>
      <c r="D145" s="311"/>
      <c r="E145" s="311"/>
      <c r="F145" s="311"/>
      <c r="G145" s="311"/>
      <c r="H145" s="311"/>
      <c r="I145" s="311"/>
      <c r="J145" s="311"/>
      <c r="K145" s="311"/>
    </row>
    <row r="146" spans="2:11" s="1" customFormat="1" ht="7.5" customHeight="1">
      <c r="B146" s="312"/>
      <c r="C146" s="313"/>
      <c r="D146" s="313"/>
      <c r="E146" s="313"/>
      <c r="F146" s="313"/>
      <c r="G146" s="313"/>
      <c r="H146" s="313"/>
      <c r="I146" s="313"/>
      <c r="J146" s="313"/>
      <c r="K146" s="314"/>
    </row>
    <row r="147" spans="2:11" s="1" customFormat="1" ht="45" customHeight="1">
      <c r="B147" s="315"/>
      <c r="C147" s="316" t="s">
        <v>1201</v>
      </c>
      <c r="D147" s="316"/>
      <c r="E147" s="316"/>
      <c r="F147" s="316"/>
      <c r="G147" s="316"/>
      <c r="H147" s="316"/>
      <c r="I147" s="316"/>
      <c r="J147" s="316"/>
      <c r="K147" s="317"/>
    </row>
    <row r="148" spans="2:11" s="1" customFormat="1" ht="17.25" customHeight="1">
      <c r="B148" s="315"/>
      <c r="C148" s="318" t="s">
        <v>1136</v>
      </c>
      <c r="D148" s="318"/>
      <c r="E148" s="318"/>
      <c r="F148" s="318" t="s">
        <v>1137</v>
      </c>
      <c r="G148" s="319"/>
      <c r="H148" s="318" t="s">
        <v>54</v>
      </c>
      <c r="I148" s="318" t="s">
        <v>57</v>
      </c>
      <c r="J148" s="318" t="s">
        <v>1138</v>
      </c>
      <c r="K148" s="317"/>
    </row>
    <row r="149" spans="2:11" s="1" customFormat="1" ht="17.25" customHeight="1">
      <c r="B149" s="315"/>
      <c r="C149" s="320" t="s">
        <v>1139</v>
      </c>
      <c r="D149" s="320"/>
      <c r="E149" s="320"/>
      <c r="F149" s="321" t="s">
        <v>1140</v>
      </c>
      <c r="G149" s="322"/>
      <c r="H149" s="320"/>
      <c r="I149" s="320"/>
      <c r="J149" s="320" t="s">
        <v>1141</v>
      </c>
      <c r="K149" s="317"/>
    </row>
    <row r="150" spans="2:11" s="1" customFormat="1" ht="5.25" customHeight="1">
      <c r="B150" s="326"/>
      <c r="C150" s="323"/>
      <c r="D150" s="323"/>
      <c r="E150" s="323"/>
      <c r="F150" s="323"/>
      <c r="G150" s="324"/>
      <c r="H150" s="323"/>
      <c r="I150" s="323"/>
      <c r="J150" s="323"/>
      <c r="K150" s="347"/>
    </row>
    <row r="151" spans="2:11" s="1" customFormat="1" ht="15" customHeight="1">
      <c r="B151" s="326"/>
      <c r="C151" s="351" t="s">
        <v>1145</v>
      </c>
      <c r="D151" s="303"/>
      <c r="E151" s="303"/>
      <c r="F151" s="352" t="s">
        <v>1142</v>
      </c>
      <c r="G151" s="303"/>
      <c r="H151" s="351" t="s">
        <v>1182</v>
      </c>
      <c r="I151" s="351" t="s">
        <v>1144</v>
      </c>
      <c r="J151" s="351">
        <v>120</v>
      </c>
      <c r="K151" s="347"/>
    </row>
    <row r="152" spans="2:11" s="1" customFormat="1" ht="15" customHeight="1">
      <c r="B152" s="326"/>
      <c r="C152" s="351" t="s">
        <v>1191</v>
      </c>
      <c r="D152" s="303"/>
      <c r="E152" s="303"/>
      <c r="F152" s="352" t="s">
        <v>1142</v>
      </c>
      <c r="G152" s="303"/>
      <c r="H152" s="351" t="s">
        <v>1202</v>
      </c>
      <c r="I152" s="351" t="s">
        <v>1144</v>
      </c>
      <c r="J152" s="351" t="s">
        <v>1193</v>
      </c>
      <c r="K152" s="347"/>
    </row>
    <row r="153" spans="2:11" s="1" customFormat="1" ht="15" customHeight="1">
      <c r="B153" s="326"/>
      <c r="C153" s="351" t="s">
        <v>1090</v>
      </c>
      <c r="D153" s="303"/>
      <c r="E153" s="303"/>
      <c r="F153" s="352" t="s">
        <v>1142</v>
      </c>
      <c r="G153" s="303"/>
      <c r="H153" s="351" t="s">
        <v>1203</v>
      </c>
      <c r="I153" s="351" t="s">
        <v>1144</v>
      </c>
      <c r="J153" s="351" t="s">
        <v>1193</v>
      </c>
      <c r="K153" s="347"/>
    </row>
    <row r="154" spans="2:11" s="1" customFormat="1" ht="15" customHeight="1">
      <c r="B154" s="326"/>
      <c r="C154" s="351" t="s">
        <v>1147</v>
      </c>
      <c r="D154" s="303"/>
      <c r="E154" s="303"/>
      <c r="F154" s="352" t="s">
        <v>1148</v>
      </c>
      <c r="G154" s="303"/>
      <c r="H154" s="351" t="s">
        <v>1182</v>
      </c>
      <c r="I154" s="351" t="s">
        <v>1144</v>
      </c>
      <c r="J154" s="351">
        <v>50</v>
      </c>
      <c r="K154" s="347"/>
    </row>
    <row r="155" spans="2:11" s="1" customFormat="1" ht="15" customHeight="1">
      <c r="B155" s="326"/>
      <c r="C155" s="351" t="s">
        <v>1150</v>
      </c>
      <c r="D155" s="303"/>
      <c r="E155" s="303"/>
      <c r="F155" s="352" t="s">
        <v>1142</v>
      </c>
      <c r="G155" s="303"/>
      <c r="H155" s="351" t="s">
        <v>1182</v>
      </c>
      <c r="I155" s="351" t="s">
        <v>1152</v>
      </c>
      <c r="J155" s="351"/>
      <c r="K155" s="347"/>
    </row>
    <row r="156" spans="2:11" s="1" customFormat="1" ht="15" customHeight="1">
      <c r="B156" s="326"/>
      <c r="C156" s="351" t="s">
        <v>1161</v>
      </c>
      <c r="D156" s="303"/>
      <c r="E156" s="303"/>
      <c r="F156" s="352" t="s">
        <v>1148</v>
      </c>
      <c r="G156" s="303"/>
      <c r="H156" s="351" t="s">
        <v>1182</v>
      </c>
      <c r="I156" s="351" t="s">
        <v>1144</v>
      </c>
      <c r="J156" s="351">
        <v>50</v>
      </c>
      <c r="K156" s="347"/>
    </row>
    <row r="157" spans="2:11" s="1" customFormat="1" ht="15" customHeight="1">
      <c r="B157" s="326"/>
      <c r="C157" s="351" t="s">
        <v>1169</v>
      </c>
      <c r="D157" s="303"/>
      <c r="E157" s="303"/>
      <c r="F157" s="352" t="s">
        <v>1148</v>
      </c>
      <c r="G157" s="303"/>
      <c r="H157" s="351" t="s">
        <v>1182</v>
      </c>
      <c r="I157" s="351" t="s">
        <v>1144</v>
      </c>
      <c r="J157" s="351">
        <v>50</v>
      </c>
      <c r="K157" s="347"/>
    </row>
    <row r="158" spans="2:11" s="1" customFormat="1" ht="15" customHeight="1">
      <c r="B158" s="326"/>
      <c r="C158" s="351" t="s">
        <v>1167</v>
      </c>
      <c r="D158" s="303"/>
      <c r="E158" s="303"/>
      <c r="F158" s="352" t="s">
        <v>1148</v>
      </c>
      <c r="G158" s="303"/>
      <c r="H158" s="351" t="s">
        <v>1182</v>
      </c>
      <c r="I158" s="351" t="s">
        <v>1144</v>
      </c>
      <c r="J158" s="351">
        <v>50</v>
      </c>
      <c r="K158" s="347"/>
    </row>
    <row r="159" spans="2:11" s="1" customFormat="1" ht="15" customHeight="1">
      <c r="B159" s="326"/>
      <c r="C159" s="351" t="s">
        <v>104</v>
      </c>
      <c r="D159" s="303"/>
      <c r="E159" s="303"/>
      <c r="F159" s="352" t="s">
        <v>1142</v>
      </c>
      <c r="G159" s="303"/>
      <c r="H159" s="351" t="s">
        <v>1204</v>
      </c>
      <c r="I159" s="351" t="s">
        <v>1144</v>
      </c>
      <c r="J159" s="351" t="s">
        <v>1205</v>
      </c>
      <c r="K159" s="347"/>
    </row>
    <row r="160" spans="2:11" s="1" customFormat="1" ht="15" customHeight="1">
      <c r="B160" s="326"/>
      <c r="C160" s="351" t="s">
        <v>1206</v>
      </c>
      <c r="D160" s="303"/>
      <c r="E160" s="303"/>
      <c r="F160" s="352" t="s">
        <v>1142</v>
      </c>
      <c r="G160" s="303"/>
      <c r="H160" s="351" t="s">
        <v>1207</v>
      </c>
      <c r="I160" s="351" t="s">
        <v>1177</v>
      </c>
      <c r="J160" s="351"/>
      <c r="K160" s="347"/>
    </row>
    <row r="161" spans="2:11" s="1" customFormat="1" ht="15" customHeight="1">
      <c r="B161" s="353"/>
      <c r="C161" s="335"/>
      <c r="D161" s="335"/>
      <c r="E161" s="335"/>
      <c r="F161" s="335"/>
      <c r="G161" s="335"/>
      <c r="H161" s="335"/>
      <c r="I161" s="335"/>
      <c r="J161" s="335"/>
      <c r="K161" s="354"/>
    </row>
    <row r="162" spans="2:11" s="1" customFormat="1" ht="18.75" customHeight="1">
      <c r="B162" s="300"/>
      <c r="C162" s="303"/>
      <c r="D162" s="303"/>
      <c r="E162" s="303"/>
      <c r="F162" s="325"/>
      <c r="G162" s="303"/>
      <c r="H162" s="303"/>
      <c r="I162" s="303"/>
      <c r="J162" s="303"/>
      <c r="K162" s="300"/>
    </row>
    <row r="163" spans="2:11" s="1" customFormat="1" ht="18.75" customHeight="1">
      <c r="B163" s="311"/>
      <c r="C163" s="311"/>
      <c r="D163" s="311"/>
      <c r="E163" s="311"/>
      <c r="F163" s="311"/>
      <c r="G163" s="311"/>
      <c r="H163" s="311"/>
      <c r="I163" s="311"/>
      <c r="J163" s="311"/>
      <c r="K163" s="311"/>
    </row>
    <row r="164" spans="2:11" s="1" customFormat="1" ht="7.5" customHeight="1">
      <c r="B164" s="290"/>
      <c r="C164" s="291"/>
      <c r="D164" s="291"/>
      <c r="E164" s="291"/>
      <c r="F164" s="291"/>
      <c r="G164" s="291"/>
      <c r="H164" s="291"/>
      <c r="I164" s="291"/>
      <c r="J164" s="291"/>
      <c r="K164" s="292"/>
    </row>
    <row r="165" spans="2:11" s="1" customFormat="1" ht="45" customHeight="1">
      <c r="B165" s="293"/>
      <c r="C165" s="294" t="s">
        <v>1208</v>
      </c>
      <c r="D165" s="294"/>
      <c r="E165" s="294"/>
      <c r="F165" s="294"/>
      <c r="G165" s="294"/>
      <c r="H165" s="294"/>
      <c r="I165" s="294"/>
      <c r="J165" s="294"/>
      <c r="K165" s="295"/>
    </row>
    <row r="166" spans="2:11" s="1" customFormat="1" ht="17.25" customHeight="1">
      <c r="B166" s="293"/>
      <c r="C166" s="318" t="s">
        <v>1136</v>
      </c>
      <c r="D166" s="318"/>
      <c r="E166" s="318"/>
      <c r="F166" s="318" t="s">
        <v>1137</v>
      </c>
      <c r="G166" s="355"/>
      <c r="H166" s="356" t="s">
        <v>54</v>
      </c>
      <c r="I166" s="356" t="s">
        <v>57</v>
      </c>
      <c r="J166" s="318" t="s">
        <v>1138</v>
      </c>
      <c r="K166" s="295"/>
    </row>
    <row r="167" spans="2:11" s="1" customFormat="1" ht="17.25" customHeight="1">
      <c r="B167" s="296"/>
      <c r="C167" s="320" t="s">
        <v>1139</v>
      </c>
      <c r="D167" s="320"/>
      <c r="E167" s="320"/>
      <c r="F167" s="321" t="s">
        <v>1140</v>
      </c>
      <c r="G167" s="357"/>
      <c r="H167" s="358"/>
      <c r="I167" s="358"/>
      <c r="J167" s="320" t="s">
        <v>1141</v>
      </c>
      <c r="K167" s="298"/>
    </row>
    <row r="168" spans="2:11" s="1" customFormat="1" ht="5.25" customHeight="1">
      <c r="B168" s="326"/>
      <c r="C168" s="323"/>
      <c r="D168" s="323"/>
      <c r="E168" s="323"/>
      <c r="F168" s="323"/>
      <c r="G168" s="324"/>
      <c r="H168" s="323"/>
      <c r="I168" s="323"/>
      <c r="J168" s="323"/>
      <c r="K168" s="347"/>
    </row>
    <row r="169" spans="2:11" s="1" customFormat="1" ht="15" customHeight="1">
      <c r="B169" s="326"/>
      <c r="C169" s="303" t="s">
        <v>1145</v>
      </c>
      <c r="D169" s="303"/>
      <c r="E169" s="303"/>
      <c r="F169" s="325" t="s">
        <v>1142</v>
      </c>
      <c r="G169" s="303"/>
      <c r="H169" s="303" t="s">
        <v>1182</v>
      </c>
      <c r="I169" s="303" t="s">
        <v>1144</v>
      </c>
      <c r="J169" s="303">
        <v>120</v>
      </c>
      <c r="K169" s="347"/>
    </row>
    <row r="170" spans="2:11" s="1" customFormat="1" ht="15" customHeight="1">
      <c r="B170" s="326"/>
      <c r="C170" s="303" t="s">
        <v>1191</v>
      </c>
      <c r="D170" s="303"/>
      <c r="E170" s="303"/>
      <c r="F170" s="325" t="s">
        <v>1142</v>
      </c>
      <c r="G170" s="303"/>
      <c r="H170" s="303" t="s">
        <v>1192</v>
      </c>
      <c r="I170" s="303" t="s">
        <v>1144</v>
      </c>
      <c r="J170" s="303" t="s">
        <v>1193</v>
      </c>
      <c r="K170" s="347"/>
    </row>
    <row r="171" spans="2:11" s="1" customFormat="1" ht="15" customHeight="1">
      <c r="B171" s="326"/>
      <c r="C171" s="303" t="s">
        <v>1090</v>
      </c>
      <c r="D171" s="303"/>
      <c r="E171" s="303"/>
      <c r="F171" s="325" t="s">
        <v>1142</v>
      </c>
      <c r="G171" s="303"/>
      <c r="H171" s="303" t="s">
        <v>1209</v>
      </c>
      <c r="I171" s="303" t="s">
        <v>1144</v>
      </c>
      <c r="J171" s="303" t="s">
        <v>1193</v>
      </c>
      <c r="K171" s="347"/>
    </row>
    <row r="172" spans="2:11" s="1" customFormat="1" ht="15" customHeight="1">
      <c r="B172" s="326"/>
      <c r="C172" s="303" t="s">
        <v>1147</v>
      </c>
      <c r="D172" s="303"/>
      <c r="E172" s="303"/>
      <c r="F172" s="325" t="s">
        <v>1148</v>
      </c>
      <c r="G172" s="303"/>
      <c r="H172" s="303" t="s">
        <v>1209</v>
      </c>
      <c r="I172" s="303" t="s">
        <v>1144</v>
      </c>
      <c r="J172" s="303">
        <v>50</v>
      </c>
      <c r="K172" s="347"/>
    </row>
    <row r="173" spans="2:11" s="1" customFormat="1" ht="15" customHeight="1">
      <c r="B173" s="326"/>
      <c r="C173" s="303" t="s">
        <v>1150</v>
      </c>
      <c r="D173" s="303"/>
      <c r="E173" s="303"/>
      <c r="F173" s="325" t="s">
        <v>1142</v>
      </c>
      <c r="G173" s="303"/>
      <c r="H173" s="303" t="s">
        <v>1209</v>
      </c>
      <c r="I173" s="303" t="s">
        <v>1152</v>
      </c>
      <c r="J173" s="303"/>
      <c r="K173" s="347"/>
    </row>
    <row r="174" spans="2:11" s="1" customFormat="1" ht="15" customHeight="1">
      <c r="B174" s="326"/>
      <c r="C174" s="303" t="s">
        <v>1161</v>
      </c>
      <c r="D174" s="303"/>
      <c r="E174" s="303"/>
      <c r="F174" s="325" t="s">
        <v>1148</v>
      </c>
      <c r="G174" s="303"/>
      <c r="H174" s="303" t="s">
        <v>1209</v>
      </c>
      <c r="I174" s="303" t="s">
        <v>1144</v>
      </c>
      <c r="J174" s="303">
        <v>50</v>
      </c>
      <c r="K174" s="347"/>
    </row>
    <row r="175" spans="2:11" s="1" customFormat="1" ht="15" customHeight="1">
      <c r="B175" s="326"/>
      <c r="C175" s="303" t="s">
        <v>1169</v>
      </c>
      <c r="D175" s="303"/>
      <c r="E175" s="303"/>
      <c r="F175" s="325" t="s">
        <v>1148</v>
      </c>
      <c r="G175" s="303"/>
      <c r="H175" s="303" t="s">
        <v>1209</v>
      </c>
      <c r="I175" s="303" t="s">
        <v>1144</v>
      </c>
      <c r="J175" s="303">
        <v>50</v>
      </c>
      <c r="K175" s="347"/>
    </row>
    <row r="176" spans="2:11" s="1" customFormat="1" ht="15" customHeight="1">
      <c r="B176" s="326"/>
      <c r="C176" s="303" t="s">
        <v>1167</v>
      </c>
      <c r="D176" s="303"/>
      <c r="E176" s="303"/>
      <c r="F176" s="325" t="s">
        <v>1148</v>
      </c>
      <c r="G176" s="303"/>
      <c r="H176" s="303" t="s">
        <v>1209</v>
      </c>
      <c r="I176" s="303" t="s">
        <v>1144</v>
      </c>
      <c r="J176" s="303">
        <v>50</v>
      </c>
      <c r="K176" s="347"/>
    </row>
    <row r="177" spans="2:11" s="1" customFormat="1" ht="15" customHeight="1">
      <c r="B177" s="326"/>
      <c r="C177" s="303" t="s">
        <v>114</v>
      </c>
      <c r="D177" s="303"/>
      <c r="E177" s="303"/>
      <c r="F177" s="325" t="s">
        <v>1142</v>
      </c>
      <c r="G177" s="303"/>
      <c r="H177" s="303" t="s">
        <v>1210</v>
      </c>
      <c r="I177" s="303" t="s">
        <v>1211</v>
      </c>
      <c r="J177" s="303"/>
      <c r="K177" s="347"/>
    </row>
    <row r="178" spans="2:11" s="1" customFormat="1" ht="15" customHeight="1">
      <c r="B178" s="326"/>
      <c r="C178" s="303" t="s">
        <v>57</v>
      </c>
      <c r="D178" s="303"/>
      <c r="E178" s="303"/>
      <c r="F178" s="325" t="s">
        <v>1142</v>
      </c>
      <c r="G178" s="303"/>
      <c r="H178" s="303" t="s">
        <v>1212</v>
      </c>
      <c r="I178" s="303" t="s">
        <v>1213</v>
      </c>
      <c r="J178" s="303">
        <v>1</v>
      </c>
      <c r="K178" s="347"/>
    </row>
    <row r="179" spans="2:11" s="1" customFormat="1" ht="15" customHeight="1">
      <c r="B179" s="326"/>
      <c r="C179" s="303" t="s">
        <v>53</v>
      </c>
      <c r="D179" s="303"/>
      <c r="E179" s="303"/>
      <c r="F179" s="325" t="s">
        <v>1142</v>
      </c>
      <c r="G179" s="303"/>
      <c r="H179" s="303" t="s">
        <v>1214</v>
      </c>
      <c r="I179" s="303" t="s">
        <v>1144</v>
      </c>
      <c r="J179" s="303">
        <v>20</v>
      </c>
      <c r="K179" s="347"/>
    </row>
    <row r="180" spans="2:11" s="1" customFormat="1" ht="15" customHeight="1">
      <c r="B180" s="326"/>
      <c r="C180" s="303" t="s">
        <v>54</v>
      </c>
      <c r="D180" s="303"/>
      <c r="E180" s="303"/>
      <c r="F180" s="325" t="s">
        <v>1142</v>
      </c>
      <c r="G180" s="303"/>
      <c r="H180" s="303" t="s">
        <v>1215</v>
      </c>
      <c r="I180" s="303" t="s">
        <v>1144</v>
      </c>
      <c r="J180" s="303">
        <v>255</v>
      </c>
      <c r="K180" s="347"/>
    </row>
    <row r="181" spans="2:11" s="1" customFormat="1" ht="15" customHeight="1">
      <c r="B181" s="326"/>
      <c r="C181" s="303" t="s">
        <v>115</v>
      </c>
      <c r="D181" s="303"/>
      <c r="E181" s="303"/>
      <c r="F181" s="325" t="s">
        <v>1142</v>
      </c>
      <c r="G181" s="303"/>
      <c r="H181" s="303" t="s">
        <v>1106</v>
      </c>
      <c r="I181" s="303" t="s">
        <v>1144</v>
      </c>
      <c r="J181" s="303">
        <v>10</v>
      </c>
      <c r="K181" s="347"/>
    </row>
    <row r="182" spans="2:11" s="1" customFormat="1" ht="15" customHeight="1">
      <c r="B182" s="326"/>
      <c r="C182" s="303" t="s">
        <v>116</v>
      </c>
      <c r="D182" s="303"/>
      <c r="E182" s="303"/>
      <c r="F182" s="325" t="s">
        <v>1142</v>
      </c>
      <c r="G182" s="303"/>
      <c r="H182" s="303" t="s">
        <v>1216</v>
      </c>
      <c r="I182" s="303" t="s">
        <v>1177</v>
      </c>
      <c r="J182" s="303"/>
      <c r="K182" s="347"/>
    </row>
    <row r="183" spans="2:11" s="1" customFormat="1" ht="15" customHeight="1">
      <c r="B183" s="326"/>
      <c r="C183" s="303" t="s">
        <v>1217</v>
      </c>
      <c r="D183" s="303"/>
      <c r="E183" s="303"/>
      <c r="F183" s="325" t="s">
        <v>1142</v>
      </c>
      <c r="G183" s="303"/>
      <c r="H183" s="303" t="s">
        <v>1218</v>
      </c>
      <c r="I183" s="303" t="s">
        <v>1177</v>
      </c>
      <c r="J183" s="303"/>
      <c r="K183" s="347"/>
    </row>
    <row r="184" spans="2:11" s="1" customFormat="1" ht="15" customHeight="1">
      <c r="B184" s="326"/>
      <c r="C184" s="303" t="s">
        <v>1206</v>
      </c>
      <c r="D184" s="303"/>
      <c r="E184" s="303"/>
      <c r="F184" s="325" t="s">
        <v>1142</v>
      </c>
      <c r="G184" s="303"/>
      <c r="H184" s="303" t="s">
        <v>1219</v>
      </c>
      <c r="I184" s="303" t="s">
        <v>1177</v>
      </c>
      <c r="J184" s="303"/>
      <c r="K184" s="347"/>
    </row>
    <row r="185" spans="2:11" s="1" customFormat="1" ht="15" customHeight="1">
      <c r="B185" s="326"/>
      <c r="C185" s="303" t="s">
        <v>118</v>
      </c>
      <c r="D185" s="303"/>
      <c r="E185" s="303"/>
      <c r="F185" s="325" t="s">
        <v>1148</v>
      </c>
      <c r="G185" s="303"/>
      <c r="H185" s="303" t="s">
        <v>1220</v>
      </c>
      <c r="I185" s="303" t="s">
        <v>1144</v>
      </c>
      <c r="J185" s="303">
        <v>50</v>
      </c>
      <c r="K185" s="347"/>
    </row>
    <row r="186" spans="2:11" s="1" customFormat="1" ht="15" customHeight="1">
      <c r="B186" s="326"/>
      <c r="C186" s="303" t="s">
        <v>1221</v>
      </c>
      <c r="D186" s="303"/>
      <c r="E186" s="303"/>
      <c r="F186" s="325" t="s">
        <v>1148</v>
      </c>
      <c r="G186" s="303"/>
      <c r="H186" s="303" t="s">
        <v>1222</v>
      </c>
      <c r="I186" s="303" t="s">
        <v>1223</v>
      </c>
      <c r="J186" s="303"/>
      <c r="K186" s="347"/>
    </row>
    <row r="187" spans="2:11" s="1" customFormat="1" ht="15" customHeight="1">
      <c r="B187" s="326"/>
      <c r="C187" s="303" t="s">
        <v>1224</v>
      </c>
      <c r="D187" s="303"/>
      <c r="E187" s="303"/>
      <c r="F187" s="325" t="s">
        <v>1148</v>
      </c>
      <c r="G187" s="303"/>
      <c r="H187" s="303" t="s">
        <v>1225</v>
      </c>
      <c r="I187" s="303" t="s">
        <v>1223</v>
      </c>
      <c r="J187" s="303"/>
      <c r="K187" s="347"/>
    </row>
    <row r="188" spans="2:11" s="1" customFormat="1" ht="15" customHeight="1">
      <c r="B188" s="326"/>
      <c r="C188" s="303" t="s">
        <v>1226</v>
      </c>
      <c r="D188" s="303"/>
      <c r="E188" s="303"/>
      <c r="F188" s="325" t="s">
        <v>1148</v>
      </c>
      <c r="G188" s="303"/>
      <c r="H188" s="303" t="s">
        <v>1227</v>
      </c>
      <c r="I188" s="303" t="s">
        <v>1223</v>
      </c>
      <c r="J188" s="303"/>
      <c r="K188" s="347"/>
    </row>
    <row r="189" spans="2:11" s="1" customFormat="1" ht="15" customHeight="1">
      <c r="B189" s="326"/>
      <c r="C189" s="359" t="s">
        <v>1228</v>
      </c>
      <c r="D189" s="303"/>
      <c r="E189" s="303"/>
      <c r="F189" s="325" t="s">
        <v>1148</v>
      </c>
      <c r="G189" s="303"/>
      <c r="H189" s="303" t="s">
        <v>1229</v>
      </c>
      <c r="I189" s="303" t="s">
        <v>1230</v>
      </c>
      <c r="J189" s="360" t="s">
        <v>1231</v>
      </c>
      <c r="K189" s="347"/>
    </row>
    <row r="190" spans="2:11" s="1" customFormat="1" ht="15" customHeight="1">
      <c r="B190" s="326"/>
      <c r="C190" s="310" t="s">
        <v>42</v>
      </c>
      <c r="D190" s="303"/>
      <c r="E190" s="303"/>
      <c r="F190" s="325" t="s">
        <v>1142</v>
      </c>
      <c r="G190" s="303"/>
      <c r="H190" s="300" t="s">
        <v>1232</v>
      </c>
      <c r="I190" s="303" t="s">
        <v>1233</v>
      </c>
      <c r="J190" s="303"/>
      <c r="K190" s="347"/>
    </row>
    <row r="191" spans="2:11" s="1" customFormat="1" ht="15" customHeight="1">
      <c r="B191" s="326"/>
      <c r="C191" s="310" t="s">
        <v>1234</v>
      </c>
      <c r="D191" s="303"/>
      <c r="E191" s="303"/>
      <c r="F191" s="325" t="s">
        <v>1142</v>
      </c>
      <c r="G191" s="303"/>
      <c r="H191" s="303" t="s">
        <v>1235</v>
      </c>
      <c r="I191" s="303" t="s">
        <v>1177</v>
      </c>
      <c r="J191" s="303"/>
      <c r="K191" s="347"/>
    </row>
    <row r="192" spans="2:11" s="1" customFormat="1" ht="15" customHeight="1">
      <c r="B192" s="326"/>
      <c r="C192" s="310" t="s">
        <v>1236</v>
      </c>
      <c r="D192" s="303"/>
      <c r="E192" s="303"/>
      <c r="F192" s="325" t="s">
        <v>1142</v>
      </c>
      <c r="G192" s="303"/>
      <c r="H192" s="303" t="s">
        <v>1237</v>
      </c>
      <c r="I192" s="303" t="s">
        <v>1177</v>
      </c>
      <c r="J192" s="303"/>
      <c r="K192" s="347"/>
    </row>
    <row r="193" spans="2:11" s="1" customFormat="1" ht="15" customHeight="1">
      <c r="B193" s="326"/>
      <c r="C193" s="310" t="s">
        <v>1238</v>
      </c>
      <c r="D193" s="303"/>
      <c r="E193" s="303"/>
      <c r="F193" s="325" t="s">
        <v>1148</v>
      </c>
      <c r="G193" s="303"/>
      <c r="H193" s="303" t="s">
        <v>1239</v>
      </c>
      <c r="I193" s="303" t="s">
        <v>1177</v>
      </c>
      <c r="J193" s="303"/>
      <c r="K193" s="347"/>
    </row>
    <row r="194" spans="2:11" s="1" customFormat="1" ht="15" customHeight="1">
      <c r="B194" s="353"/>
      <c r="C194" s="361"/>
      <c r="D194" s="335"/>
      <c r="E194" s="335"/>
      <c r="F194" s="335"/>
      <c r="G194" s="335"/>
      <c r="H194" s="335"/>
      <c r="I194" s="335"/>
      <c r="J194" s="335"/>
      <c r="K194" s="354"/>
    </row>
    <row r="195" spans="2:11" s="1" customFormat="1" ht="18.75" customHeight="1">
      <c r="B195" s="300"/>
      <c r="C195" s="303"/>
      <c r="D195" s="303"/>
      <c r="E195" s="303"/>
      <c r="F195" s="325"/>
      <c r="G195" s="303"/>
      <c r="H195" s="303"/>
      <c r="I195" s="303"/>
      <c r="J195" s="303"/>
      <c r="K195" s="300"/>
    </row>
    <row r="196" spans="2:11" s="1" customFormat="1" ht="18.75" customHeight="1">
      <c r="B196" s="300"/>
      <c r="C196" s="303"/>
      <c r="D196" s="303"/>
      <c r="E196" s="303"/>
      <c r="F196" s="325"/>
      <c r="G196" s="303"/>
      <c r="H196" s="303"/>
      <c r="I196" s="303"/>
      <c r="J196" s="303"/>
      <c r="K196" s="300"/>
    </row>
    <row r="197" spans="2:11" s="1" customFormat="1" ht="18.75" customHeight="1">
      <c r="B197" s="311"/>
      <c r="C197" s="311"/>
      <c r="D197" s="311"/>
      <c r="E197" s="311"/>
      <c r="F197" s="311"/>
      <c r="G197" s="311"/>
      <c r="H197" s="311"/>
      <c r="I197" s="311"/>
      <c r="J197" s="311"/>
      <c r="K197" s="311"/>
    </row>
    <row r="198" spans="2:11" s="1" customFormat="1" ht="13.5">
      <c r="B198" s="290"/>
      <c r="C198" s="291"/>
      <c r="D198" s="291"/>
      <c r="E198" s="291"/>
      <c r="F198" s="291"/>
      <c r="G198" s="291"/>
      <c r="H198" s="291"/>
      <c r="I198" s="291"/>
      <c r="J198" s="291"/>
      <c r="K198" s="292"/>
    </row>
    <row r="199" spans="2:11" s="1" customFormat="1" ht="21">
      <c r="B199" s="293"/>
      <c r="C199" s="294" t="s">
        <v>1240</v>
      </c>
      <c r="D199" s="294"/>
      <c r="E199" s="294"/>
      <c r="F199" s="294"/>
      <c r="G199" s="294"/>
      <c r="H199" s="294"/>
      <c r="I199" s="294"/>
      <c r="J199" s="294"/>
      <c r="K199" s="295"/>
    </row>
    <row r="200" spans="2:11" s="1" customFormat="1" ht="25.5" customHeight="1">
      <c r="B200" s="293"/>
      <c r="C200" s="362" t="s">
        <v>1241</v>
      </c>
      <c r="D200" s="362"/>
      <c r="E200" s="362"/>
      <c r="F200" s="362" t="s">
        <v>1242</v>
      </c>
      <c r="G200" s="363"/>
      <c r="H200" s="362" t="s">
        <v>1243</v>
      </c>
      <c r="I200" s="362"/>
      <c r="J200" s="362"/>
      <c r="K200" s="295"/>
    </row>
    <row r="201" spans="2:11" s="1" customFormat="1" ht="5.25" customHeight="1">
      <c r="B201" s="326"/>
      <c r="C201" s="323"/>
      <c r="D201" s="323"/>
      <c r="E201" s="323"/>
      <c r="F201" s="323"/>
      <c r="G201" s="303"/>
      <c r="H201" s="323"/>
      <c r="I201" s="323"/>
      <c r="J201" s="323"/>
      <c r="K201" s="347"/>
    </row>
    <row r="202" spans="2:11" s="1" customFormat="1" ht="15" customHeight="1">
      <c r="B202" s="326"/>
      <c r="C202" s="303" t="s">
        <v>1233</v>
      </c>
      <c r="D202" s="303"/>
      <c r="E202" s="303"/>
      <c r="F202" s="325" t="s">
        <v>43</v>
      </c>
      <c r="G202" s="303"/>
      <c r="H202" s="303" t="s">
        <v>1244</v>
      </c>
      <c r="I202" s="303"/>
      <c r="J202" s="303"/>
      <c r="K202" s="347"/>
    </row>
    <row r="203" spans="2:11" s="1" customFormat="1" ht="15" customHeight="1">
      <c r="B203" s="326"/>
      <c r="C203" s="332"/>
      <c r="D203" s="303"/>
      <c r="E203" s="303"/>
      <c r="F203" s="325" t="s">
        <v>44</v>
      </c>
      <c r="G203" s="303"/>
      <c r="H203" s="303" t="s">
        <v>1245</v>
      </c>
      <c r="I203" s="303"/>
      <c r="J203" s="303"/>
      <c r="K203" s="347"/>
    </row>
    <row r="204" spans="2:11" s="1" customFormat="1" ht="15" customHeight="1">
      <c r="B204" s="326"/>
      <c r="C204" s="332"/>
      <c r="D204" s="303"/>
      <c r="E204" s="303"/>
      <c r="F204" s="325" t="s">
        <v>47</v>
      </c>
      <c r="G204" s="303"/>
      <c r="H204" s="303" t="s">
        <v>1246</v>
      </c>
      <c r="I204" s="303"/>
      <c r="J204" s="303"/>
      <c r="K204" s="347"/>
    </row>
    <row r="205" spans="2:11" s="1" customFormat="1" ht="15" customHeight="1">
      <c r="B205" s="326"/>
      <c r="C205" s="303"/>
      <c r="D205" s="303"/>
      <c r="E205" s="303"/>
      <c r="F205" s="325" t="s">
        <v>45</v>
      </c>
      <c r="G205" s="303"/>
      <c r="H205" s="303" t="s">
        <v>1247</v>
      </c>
      <c r="I205" s="303"/>
      <c r="J205" s="303"/>
      <c r="K205" s="347"/>
    </row>
    <row r="206" spans="2:11" s="1" customFormat="1" ht="15" customHeight="1">
      <c r="B206" s="326"/>
      <c r="C206" s="303"/>
      <c r="D206" s="303"/>
      <c r="E206" s="303"/>
      <c r="F206" s="325" t="s">
        <v>46</v>
      </c>
      <c r="G206" s="303"/>
      <c r="H206" s="303" t="s">
        <v>1248</v>
      </c>
      <c r="I206" s="303"/>
      <c r="J206" s="303"/>
      <c r="K206" s="347"/>
    </row>
    <row r="207" spans="2:11" s="1" customFormat="1" ht="15" customHeight="1">
      <c r="B207" s="326"/>
      <c r="C207" s="303"/>
      <c r="D207" s="303"/>
      <c r="E207" s="303"/>
      <c r="F207" s="325"/>
      <c r="G207" s="303"/>
      <c r="H207" s="303"/>
      <c r="I207" s="303"/>
      <c r="J207" s="303"/>
      <c r="K207" s="347"/>
    </row>
    <row r="208" spans="2:11" s="1" customFormat="1" ht="15" customHeight="1">
      <c r="B208" s="326"/>
      <c r="C208" s="303" t="s">
        <v>1189</v>
      </c>
      <c r="D208" s="303"/>
      <c r="E208" s="303"/>
      <c r="F208" s="325" t="s">
        <v>79</v>
      </c>
      <c r="G208" s="303"/>
      <c r="H208" s="303" t="s">
        <v>1249</v>
      </c>
      <c r="I208" s="303"/>
      <c r="J208" s="303"/>
      <c r="K208" s="347"/>
    </row>
    <row r="209" spans="2:11" s="1" customFormat="1" ht="15" customHeight="1">
      <c r="B209" s="326"/>
      <c r="C209" s="332"/>
      <c r="D209" s="303"/>
      <c r="E209" s="303"/>
      <c r="F209" s="325" t="s">
        <v>1084</v>
      </c>
      <c r="G209" s="303"/>
      <c r="H209" s="303" t="s">
        <v>1085</v>
      </c>
      <c r="I209" s="303"/>
      <c r="J209" s="303"/>
      <c r="K209" s="347"/>
    </row>
    <row r="210" spans="2:11" s="1" customFormat="1" ht="15" customHeight="1">
      <c r="B210" s="326"/>
      <c r="C210" s="303"/>
      <c r="D210" s="303"/>
      <c r="E210" s="303"/>
      <c r="F210" s="325" t="s">
        <v>1082</v>
      </c>
      <c r="G210" s="303"/>
      <c r="H210" s="303" t="s">
        <v>1250</v>
      </c>
      <c r="I210" s="303"/>
      <c r="J210" s="303"/>
      <c r="K210" s="347"/>
    </row>
    <row r="211" spans="2:11" s="1" customFormat="1" ht="15" customHeight="1">
      <c r="B211" s="364"/>
      <c r="C211" s="332"/>
      <c r="D211" s="332"/>
      <c r="E211" s="332"/>
      <c r="F211" s="325" t="s">
        <v>1086</v>
      </c>
      <c r="G211" s="310"/>
      <c r="H211" s="351" t="s">
        <v>1087</v>
      </c>
      <c r="I211" s="351"/>
      <c r="J211" s="351"/>
      <c r="K211" s="365"/>
    </row>
    <row r="212" spans="2:11" s="1" customFormat="1" ht="15" customHeight="1">
      <c r="B212" s="364"/>
      <c r="C212" s="332"/>
      <c r="D212" s="332"/>
      <c r="E212" s="332"/>
      <c r="F212" s="325" t="s">
        <v>1088</v>
      </c>
      <c r="G212" s="310"/>
      <c r="H212" s="351" t="s">
        <v>1251</v>
      </c>
      <c r="I212" s="351"/>
      <c r="J212" s="351"/>
      <c r="K212" s="365"/>
    </row>
    <row r="213" spans="2:11" s="1" customFormat="1" ht="15" customHeight="1">
      <c r="B213" s="364"/>
      <c r="C213" s="332"/>
      <c r="D213" s="332"/>
      <c r="E213" s="332"/>
      <c r="F213" s="366"/>
      <c r="G213" s="310"/>
      <c r="H213" s="367"/>
      <c r="I213" s="367"/>
      <c r="J213" s="367"/>
      <c r="K213" s="365"/>
    </row>
    <row r="214" spans="2:11" s="1" customFormat="1" ht="15" customHeight="1">
      <c r="B214" s="364"/>
      <c r="C214" s="303" t="s">
        <v>1213</v>
      </c>
      <c r="D214" s="332"/>
      <c r="E214" s="332"/>
      <c r="F214" s="325">
        <v>1</v>
      </c>
      <c r="G214" s="310"/>
      <c r="H214" s="351" t="s">
        <v>1252</v>
      </c>
      <c r="I214" s="351"/>
      <c r="J214" s="351"/>
      <c r="K214" s="365"/>
    </row>
    <row r="215" spans="2:11" s="1" customFormat="1" ht="15" customHeight="1">
      <c r="B215" s="364"/>
      <c r="C215" s="332"/>
      <c r="D215" s="332"/>
      <c r="E215" s="332"/>
      <c r="F215" s="325">
        <v>2</v>
      </c>
      <c r="G215" s="310"/>
      <c r="H215" s="351" t="s">
        <v>1253</v>
      </c>
      <c r="I215" s="351"/>
      <c r="J215" s="351"/>
      <c r="K215" s="365"/>
    </row>
    <row r="216" spans="2:11" s="1" customFormat="1" ht="15" customHeight="1">
      <c r="B216" s="364"/>
      <c r="C216" s="332"/>
      <c r="D216" s="332"/>
      <c r="E216" s="332"/>
      <c r="F216" s="325">
        <v>3</v>
      </c>
      <c r="G216" s="310"/>
      <c r="H216" s="351" t="s">
        <v>1254</v>
      </c>
      <c r="I216" s="351"/>
      <c r="J216" s="351"/>
      <c r="K216" s="365"/>
    </row>
    <row r="217" spans="2:11" s="1" customFormat="1" ht="15" customHeight="1">
      <c r="B217" s="364"/>
      <c r="C217" s="332"/>
      <c r="D217" s="332"/>
      <c r="E217" s="332"/>
      <c r="F217" s="325">
        <v>4</v>
      </c>
      <c r="G217" s="310"/>
      <c r="H217" s="351" t="s">
        <v>1255</v>
      </c>
      <c r="I217" s="351"/>
      <c r="J217" s="351"/>
      <c r="K217" s="365"/>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Broukal Luboš</dc:creator>
  <cp:keywords/>
  <dc:description/>
  <cp:lastModifiedBy>Broukal Luboš</cp:lastModifiedBy>
  <dcterms:created xsi:type="dcterms:W3CDTF">2020-06-09T10:21:08Z</dcterms:created>
  <dcterms:modified xsi:type="dcterms:W3CDTF">2020-06-09T10:21:20Z</dcterms:modified>
  <cp:category/>
  <cp:version/>
  <cp:contentType/>
  <cp:contentStatus/>
</cp:coreProperties>
</file>