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101 - Komunikace" sheetId="3" r:id="rId3"/>
    <sheet name="SO 401 - Veřejné osvětlení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001 - Vedlejší rozpočt...'!$C$83:$K$107</definedName>
    <definedName name="_xlnm.Print_Area" localSheetId="1">'SO 001 - Vedlejší rozpočt...'!$C$4:$J$39,'SO 001 - Vedlejší rozpočt...'!$C$45:$J$65,'SO 001 - Vedlejší rozpočt...'!$C$71:$K$107</definedName>
    <definedName name="_xlnm.Print_Titles" localSheetId="1">'SO 001 - Vedlejší rozpočt...'!$83:$83</definedName>
    <definedName name="_xlnm._FilterDatabase" localSheetId="2" hidden="1">'SO 101 - Komunikace'!$C$87:$K$310</definedName>
    <definedName name="_xlnm.Print_Area" localSheetId="2">'SO 101 - Komunikace'!$C$4:$J$39,'SO 101 - Komunikace'!$C$45:$J$69,'SO 101 - Komunikace'!$C$75:$K$310</definedName>
    <definedName name="_xlnm.Print_Titles" localSheetId="2">'SO 101 - Komunikace'!$87:$87</definedName>
    <definedName name="_xlnm._FilterDatabase" localSheetId="3" hidden="1">'SO 401 - Veřejné osvětlení'!$C$86:$K$177</definedName>
    <definedName name="_xlnm.Print_Area" localSheetId="3">'SO 401 - Veřejné osvětlení'!$C$4:$J$39,'SO 401 - Veřejné osvětlení'!$C$45:$J$68,'SO 401 - Veřejné osvětlení'!$C$74:$K$177</definedName>
    <definedName name="_xlnm.Print_Titles" localSheetId="3">'SO 401 - Veřejné osvětlení'!$86:$86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77"/>
  <c r="BH177"/>
  <c r="BG177"/>
  <c r="BF177"/>
  <c r="T177"/>
  <c r="T176"/>
  <c r="R177"/>
  <c r="R176"/>
  <c r="P177"/>
  <c r="P176"/>
  <c r="BI174"/>
  <c r="BH174"/>
  <c r="BG174"/>
  <c r="BF174"/>
  <c r="T174"/>
  <c r="T173"/>
  <c r="R174"/>
  <c r="R173"/>
  <c r="R172"/>
  <c r="P174"/>
  <c r="P173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2"/>
  <c r="BH92"/>
  <c r="BG92"/>
  <c r="BF92"/>
  <c r="T92"/>
  <c r="R92"/>
  <c r="P92"/>
  <c r="BI90"/>
  <c r="BH90"/>
  <c r="BG90"/>
  <c r="BF90"/>
  <c r="T90"/>
  <c r="R90"/>
  <c r="P90"/>
  <c r="J84"/>
  <c r="F81"/>
  <c r="E79"/>
  <c r="J55"/>
  <c r="F52"/>
  <c r="E50"/>
  <c r="J21"/>
  <c r="E21"/>
  <c r="J83"/>
  <c r="J20"/>
  <c r="J18"/>
  <c r="E18"/>
  <c r="F84"/>
  <c r="J17"/>
  <c r="J15"/>
  <c r="E15"/>
  <c r="F83"/>
  <c r="J14"/>
  <c r="J12"/>
  <c r="J81"/>
  <c r="E7"/>
  <c r="E77"/>
  <c i="3" r="J37"/>
  <c r="J36"/>
  <c i="1" r="AY56"/>
  <c i="3" r="J35"/>
  <c i="1" r="AX56"/>
  <c i="3"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5"/>
  <c r="F82"/>
  <c r="E80"/>
  <c r="J55"/>
  <c r="F52"/>
  <c r="E50"/>
  <c r="J21"/>
  <c r="E21"/>
  <c r="J54"/>
  <c r="J20"/>
  <c r="J18"/>
  <c r="E18"/>
  <c r="F55"/>
  <c r="J17"/>
  <c r="J15"/>
  <c r="E15"/>
  <c r="F84"/>
  <c r="J14"/>
  <c r="J12"/>
  <c r="J82"/>
  <c r="E7"/>
  <c r="E48"/>
  <c i="2" r="J37"/>
  <c r="J36"/>
  <c i="1" r="AY55"/>
  <c i="2" r="J35"/>
  <c i="1" r="AX55"/>
  <c i="2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55"/>
  <c r="J17"/>
  <c r="J15"/>
  <c r="E15"/>
  <c r="F80"/>
  <c r="J14"/>
  <c r="J12"/>
  <c r="J52"/>
  <c r="E7"/>
  <c r="E74"/>
  <c i="1" r="L50"/>
  <c r="AM50"/>
  <c r="AM49"/>
  <c r="L49"/>
  <c r="AM47"/>
  <c r="L47"/>
  <c r="L45"/>
  <c r="L44"/>
  <c i="3" r="BK306"/>
  <c r="BK262"/>
  <c r="BK239"/>
  <c r="BK200"/>
  <c r="J138"/>
  <c i="4" r="BK174"/>
  <c r="BK159"/>
  <c r="BK146"/>
  <c r="BK125"/>
  <c r="BK115"/>
  <c r="BK106"/>
  <c r="J101"/>
  <c r="BK92"/>
  <c i="3" r="J257"/>
  <c r="J169"/>
  <c i="2" r="BK91"/>
  <c i="4" r="BK163"/>
  <c r="BK158"/>
  <c r="BK148"/>
  <c r="J136"/>
  <c r="J123"/>
  <c r="J112"/>
  <c r="BK104"/>
  <c r="BK96"/>
  <c i="3" r="BK300"/>
  <c r="J250"/>
  <c r="BK229"/>
  <c r="BK151"/>
  <c r="BK276"/>
  <c r="BK219"/>
  <c r="J163"/>
  <c i="2" r="J104"/>
  <c i="3" r="BK240"/>
  <c r="BK195"/>
  <c r="J121"/>
  <c r="BK205"/>
  <c i="2" r="BK101"/>
  <c i="3" r="BK157"/>
  <c i="2" r="J96"/>
  <c i="3" r="BK303"/>
  <c r="BK270"/>
  <c r="J226"/>
  <c r="BK166"/>
  <c r="BK121"/>
  <c i="4" r="J167"/>
  <c r="J158"/>
  <c r="BK144"/>
  <c r="J128"/>
  <c r="J117"/>
  <c r="J108"/>
  <c r="BK98"/>
  <c i="3" r="J274"/>
  <c r="BK198"/>
  <c r="BK126"/>
  <c i="4" r="BK165"/>
  <c r="J155"/>
  <c r="BK138"/>
  <c r="J125"/>
  <c r="J115"/>
  <c r="J106"/>
  <c r="BK101"/>
  <c i="3" r="J295"/>
  <c r="J219"/>
  <c r="BK153"/>
  <c r="BK96"/>
  <c r="J287"/>
  <c r="J262"/>
  <c r="BK213"/>
  <c r="J177"/>
  <c r="BK99"/>
  <c r="BK224"/>
  <c r="BK185"/>
  <c r="BK221"/>
  <c r="BK101"/>
  <c r="J202"/>
  <c i="2" r="BK104"/>
  <c i="3" r="BK310"/>
  <c r="J276"/>
  <c r="J245"/>
  <c r="J215"/>
  <c r="BK163"/>
  <c r="J93"/>
  <c i="4" r="J163"/>
  <c r="BK157"/>
  <c r="BK143"/>
  <c r="J132"/>
  <c r="BK123"/>
  <c r="J113"/>
  <c r="BK103"/>
  <c r="BK97"/>
  <c i="3" r="BK264"/>
  <c r="J180"/>
  <c r="J105"/>
  <c i="4" r="BK169"/>
  <c r="BK160"/>
  <c r="J146"/>
  <c r="BK132"/>
  <c r="BK122"/>
  <c r="BK113"/>
  <c r="BK108"/>
  <c r="J99"/>
  <c i="3" r="J292"/>
  <c r="BK242"/>
  <c r="BK171"/>
  <c r="BK124"/>
  <c r="BK289"/>
  <c r="J225"/>
  <c r="J205"/>
  <c i="2" r="BK87"/>
  <c i="3" r="BK193"/>
  <c r="J113"/>
  <c r="BK160"/>
  <c r="BK235"/>
  <c r="BK110"/>
  <c r="BK292"/>
  <c r="J267"/>
  <c r="BK237"/>
  <c r="BK143"/>
  <c i="4" r="BK177"/>
  <c r="BK162"/>
  <c r="BK153"/>
  <c r="J138"/>
  <c r="J122"/>
  <c r="BK112"/>
  <c r="J105"/>
  <c r="J96"/>
  <c i="3" r="BK272"/>
  <c r="BK225"/>
  <c r="J160"/>
  <c i="2" r="BK99"/>
  <c i="4" r="J162"/>
  <c r="BK152"/>
  <c r="J135"/>
  <c r="J120"/>
  <c r="BK111"/>
  <c r="J102"/>
  <c r="BK90"/>
  <c i="3" r="J285"/>
  <c r="BK230"/>
  <c r="BK187"/>
  <c r="J131"/>
  <c i="2" r="J93"/>
  <c i="3" r="BK267"/>
  <c r="J230"/>
  <c r="J195"/>
  <c r="J157"/>
  <c i="2" r="J99"/>
  <c i="3" r="J237"/>
  <c r="J190"/>
  <c r="BK148"/>
  <c r="BK215"/>
  <c r="BK93"/>
  <c r="J184"/>
  <c r="BK285"/>
  <c r="J264"/>
  <c r="J240"/>
  <c r="J211"/>
  <c r="J101"/>
  <c i="4" r="J169"/>
  <c r="J160"/>
  <c r="J152"/>
  <c r="BK140"/>
  <c r="BK126"/>
  <c r="J118"/>
  <c r="J110"/>
  <c r="BK99"/>
  <c i="3" r="BK295"/>
  <c r="J260"/>
  <c r="BK177"/>
  <c i="4" r="J177"/>
  <c r="BK164"/>
  <c r="J153"/>
  <c r="BK141"/>
  <c r="J124"/>
  <c r="J114"/>
  <c r="J103"/>
  <c r="J100"/>
  <c i="3" r="J306"/>
  <c r="J279"/>
  <c r="J235"/>
  <c r="BK190"/>
  <c r="J126"/>
  <c i="2" r="J87"/>
  <c i="3" r="J272"/>
  <c r="J252"/>
  <c r="BK211"/>
  <c r="BK174"/>
  <c r="BK103"/>
  <c r="J213"/>
  <c r="J155"/>
  <c r="J96"/>
  <c r="J200"/>
  <c r="J193"/>
  <c r="BK113"/>
  <c r="J300"/>
  <c r="BK257"/>
  <c r="BK216"/>
  <c r="BK155"/>
  <c r="BK105"/>
  <c i="4" r="J165"/>
  <c r="BK155"/>
  <c r="J141"/>
  <c r="J130"/>
  <c r="J116"/>
  <c r="BK109"/>
  <c r="BK102"/>
  <c i="3" r="J289"/>
  <c r="BK250"/>
  <c r="J187"/>
  <c r="J110"/>
  <c i="4" r="J174"/>
  <c r="J161"/>
  <c r="J144"/>
  <c r="BK128"/>
  <c r="BK116"/>
  <c r="J109"/>
  <c r="J98"/>
  <c i="3" r="J254"/>
  <c r="J216"/>
  <c r="J99"/>
  <c r="BK279"/>
  <c r="BK254"/>
  <c r="J208"/>
  <c r="BK140"/>
  <c i="2" r="BK93"/>
  <c i="3" r="J221"/>
  <c r="J174"/>
  <c r="J103"/>
  <c i="2" r="BK107"/>
  <c i="3" r="BK169"/>
  <c i="2" r="J107"/>
  <c i="3" r="J283"/>
  <c r="BK252"/>
  <c r="BK232"/>
  <c r="J171"/>
  <c r="BK131"/>
  <c i="4" r="J171"/>
  <c r="BK161"/>
  <c r="J148"/>
  <c r="BK136"/>
  <c r="BK124"/>
  <c r="BK114"/>
  <c r="J104"/>
  <c r="J90"/>
  <c i="3" r="J242"/>
  <c r="J166"/>
  <c i="2" r="J89"/>
  <c i="4" r="BK167"/>
  <c r="J157"/>
  <c r="J143"/>
  <c r="BK130"/>
  <c r="BK118"/>
  <c r="BK110"/>
  <c r="J97"/>
  <c i="3" r="J303"/>
  <c r="J233"/>
  <c r="BK208"/>
  <c r="J140"/>
  <c r="BK91"/>
  <c r="BK274"/>
  <c r="J224"/>
  <c r="BK202"/>
  <c r="J124"/>
  <c r="BK247"/>
  <c r="J198"/>
  <c r="J153"/>
  <c r="J232"/>
  <c r="J116"/>
  <c r="J239"/>
  <c r="J151"/>
  <c i="2" r="BK89"/>
  <c i="3" r="J310"/>
  <c r="BK260"/>
  <c r="BK233"/>
  <c r="BK180"/>
  <c i="2" r="BK96"/>
  <c i="4" r="J164"/>
  <c r="BK150"/>
  <c r="BK135"/>
  <c r="BK120"/>
  <c r="J111"/>
  <c r="BK100"/>
  <c i="3" r="BK283"/>
  <c r="J229"/>
  <c r="J148"/>
  <c i="4" r="BK171"/>
  <c r="J159"/>
  <c r="J150"/>
  <c r="J140"/>
  <c r="J126"/>
  <c r="BK117"/>
  <c r="BK105"/>
  <c r="J92"/>
  <c i="3" r="BK287"/>
  <c r="J247"/>
  <c r="J185"/>
  <c i="2" r="J101"/>
  <c i="3" r="J270"/>
  <c r="BK245"/>
  <c r="BK184"/>
  <c r="BK116"/>
  <c i="1" r="AS54"/>
  <c i="3" r="J91"/>
  <c r="J143"/>
  <c r="BK226"/>
  <c r="BK138"/>
  <c i="2" r="J91"/>
  <c i="4" l="1" r="T172"/>
  <c i="2" r="T95"/>
  <c r="P95"/>
  <c r="BK86"/>
  <c r="T86"/>
  <c r="T85"/>
  <c r="T84"/>
  <c i="3" r="R159"/>
  <c i="2" r="BK95"/>
  <c r="J95"/>
  <c r="J62"/>
  <c i="3" r="BK90"/>
  <c r="T90"/>
  <c r="T159"/>
  <c r="P183"/>
  <c r="BK210"/>
  <c r="J210"/>
  <c r="J65"/>
  <c r="R210"/>
  <c r="BK238"/>
  <c r="J238"/>
  <c r="J66"/>
  <c r="R238"/>
  <c r="BK291"/>
  <c r="J291"/>
  <c r="J67"/>
  <c r="T291"/>
  <c i="4" r="BK89"/>
  <c r="BK88"/>
  <c r="J88"/>
  <c r="J60"/>
  <c r="R89"/>
  <c r="R88"/>
  <c r="BK95"/>
  <c r="R95"/>
  <c r="BK134"/>
  <c r="J134"/>
  <c r="J64"/>
  <c r="T134"/>
  <c i="2" r="P86"/>
  <c r="P85"/>
  <c r="P84"/>
  <c i="1" r="AU55"/>
  <c i="2" r="R95"/>
  <c i="3" r="P90"/>
  <c r="BK159"/>
  <c r="J159"/>
  <c r="J62"/>
  <c r="BK183"/>
  <c r="J183"/>
  <c r="J64"/>
  <c r="R183"/>
  <c r="P210"/>
  <c r="T210"/>
  <c r="P238"/>
  <c r="T238"/>
  <c r="P291"/>
  <c r="R291"/>
  <c i="4" r="P89"/>
  <c r="P88"/>
  <c r="T89"/>
  <c r="T88"/>
  <c r="P95"/>
  <c r="T95"/>
  <c r="T94"/>
  <c r="P134"/>
  <c r="R134"/>
  <c i="2" r="R86"/>
  <c r="R85"/>
  <c r="R84"/>
  <c i="3" r="R90"/>
  <c r="R89"/>
  <c r="R88"/>
  <c r="P159"/>
  <c r="T183"/>
  <c i="2" r="F54"/>
  <c r="BE87"/>
  <c r="BE99"/>
  <c r="BE101"/>
  <c i="3" r="BE121"/>
  <c r="BE131"/>
  <c r="BE155"/>
  <c r="BE163"/>
  <c r="BE166"/>
  <c r="BE174"/>
  <c r="BE177"/>
  <c r="BE198"/>
  <c r="BE232"/>
  <c r="BE233"/>
  <c i="2" r="J54"/>
  <c r="F81"/>
  <c r="BE96"/>
  <c i="3" r="E78"/>
  <c r="BE99"/>
  <c r="BE148"/>
  <c r="BE157"/>
  <c r="BE190"/>
  <c r="BE195"/>
  <c r="BE211"/>
  <c r="BE224"/>
  <c r="BE229"/>
  <c r="BE239"/>
  <c i="2" r="E48"/>
  <c r="BE107"/>
  <c r="BK103"/>
  <c r="J103"/>
  <c r="J63"/>
  <c r="BK106"/>
  <c r="J106"/>
  <c r="J64"/>
  <c i="3" r="J84"/>
  <c r="BE124"/>
  <c r="BE126"/>
  <c r="BE140"/>
  <c r="BE169"/>
  <c r="BE171"/>
  <c r="BE187"/>
  <c r="BE202"/>
  <c i="2" r="BE91"/>
  <c i="3" r="F54"/>
  <c r="F85"/>
  <c r="BE96"/>
  <c r="BE105"/>
  <c r="BE110"/>
  <c r="BE113"/>
  <c r="BE143"/>
  <c r="BE160"/>
  <c r="BE180"/>
  <c r="BE200"/>
  <c r="BE242"/>
  <c r="BE247"/>
  <c r="BE257"/>
  <c r="BE283"/>
  <c r="BE289"/>
  <c r="BE292"/>
  <c r="BE295"/>
  <c r="BE300"/>
  <c r="BE303"/>
  <c i="2" r="J78"/>
  <c r="BE89"/>
  <c r="BE104"/>
  <c i="3" r="J52"/>
  <c r="BE93"/>
  <c r="BE101"/>
  <c r="BE103"/>
  <c r="BE184"/>
  <c r="BE205"/>
  <c r="BE221"/>
  <c r="BE225"/>
  <c r="BE226"/>
  <c r="BE240"/>
  <c r="BE245"/>
  <c r="BE250"/>
  <c r="BE260"/>
  <c r="BE262"/>
  <c r="BE264"/>
  <c r="BE270"/>
  <c r="BE272"/>
  <c r="BE274"/>
  <c r="BK309"/>
  <c r="J309"/>
  <c r="J68"/>
  <c i="4" r="E48"/>
  <c r="F54"/>
  <c r="F55"/>
  <c r="BE96"/>
  <c r="BE99"/>
  <c r="BE103"/>
  <c r="BE105"/>
  <c r="BE106"/>
  <c r="BE109"/>
  <c r="BE110"/>
  <c r="BE112"/>
  <c r="BE115"/>
  <c r="BE116"/>
  <c r="BE117"/>
  <c r="BE120"/>
  <c r="BE128"/>
  <c r="BE130"/>
  <c r="BE132"/>
  <c r="BE136"/>
  <c r="BE140"/>
  <c r="BE144"/>
  <c r="BE146"/>
  <c r="BE150"/>
  <c r="BE157"/>
  <c r="BE159"/>
  <c r="BE162"/>
  <c r="BE165"/>
  <c r="BE167"/>
  <c r="BE169"/>
  <c i="3" r="BE138"/>
  <c r="BE151"/>
  <c r="BE185"/>
  <c r="BE193"/>
  <c r="BE208"/>
  <c r="BE213"/>
  <c r="BE215"/>
  <c r="BE216"/>
  <c r="BE219"/>
  <c r="BE237"/>
  <c r="BE252"/>
  <c r="BE267"/>
  <c r="BE276"/>
  <c r="BE279"/>
  <c r="BE285"/>
  <c i="4" r="J52"/>
  <c r="J54"/>
  <c r="BE90"/>
  <c r="BE92"/>
  <c r="BE97"/>
  <c r="BE98"/>
  <c r="BE100"/>
  <c r="BE101"/>
  <c r="BE102"/>
  <c r="BE104"/>
  <c r="BE108"/>
  <c r="BE111"/>
  <c r="BE113"/>
  <c r="BE114"/>
  <c r="BE118"/>
  <c r="BE122"/>
  <c r="BE123"/>
  <c r="BE124"/>
  <c r="BE125"/>
  <c r="BE126"/>
  <c r="BE135"/>
  <c r="BE138"/>
  <c r="BE141"/>
  <c r="BE143"/>
  <c r="BE148"/>
  <c r="BE152"/>
  <c r="BE153"/>
  <c r="BE155"/>
  <c r="BE158"/>
  <c r="BE160"/>
  <c r="BE161"/>
  <c r="BE163"/>
  <c r="BE164"/>
  <c r="BE171"/>
  <c r="BE174"/>
  <c r="BE177"/>
  <c r="BK173"/>
  <c i="2" r="BE93"/>
  <c i="3" r="BE91"/>
  <c r="BE116"/>
  <c r="BE153"/>
  <c r="BE230"/>
  <c r="BE235"/>
  <c r="BE254"/>
  <c r="BE287"/>
  <c r="BE306"/>
  <c r="BE310"/>
  <c r="BK179"/>
  <c r="J179"/>
  <c r="J63"/>
  <c i="4" r="BK176"/>
  <c r="J176"/>
  <c r="J67"/>
  <c i="2" r="F37"/>
  <c i="1" r="BD55"/>
  <c i="2" r="F35"/>
  <c i="1" r="BB55"/>
  <c i="4" r="J34"/>
  <c i="1" r="AW57"/>
  <c i="3" r="F37"/>
  <c i="1" r="BD56"/>
  <c i="4" r="F35"/>
  <c i="1" r="BB57"/>
  <c i="4" r="F34"/>
  <c i="1" r="BA57"/>
  <c i="3" r="J34"/>
  <c i="1" r="AW56"/>
  <c i="2" r="J34"/>
  <c i="1" r="AW55"/>
  <c i="4" r="F37"/>
  <c i="1" r="BD57"/>
  <c i="4" r="F36"/>
  <c i="1" r="BC57"/>
  <c i="3" r="F36"/>
  <c i="1" r="BC56"/>
  <c i="3" r="F35"/>
  <c i="1" r="BB56"/>
  <c i="2" r="F34"/>
  <c i="1" r="BA55"/>
  <c i="2" r="F36"/>
  <c i="1" r="BC55"/>
  <c i="3" r="F34"/>
  <c i="1" r="BA56"/>
  <c i="4" l="1" r="BK172"/>
  <c r="J172"/>
  <c r="J65"/>
  <c r="R94"/>
  <c i="3" r="P89"/>
  <c r="P88"/>
  <c i="1" r="AU56"/>
  <c i="4" r="R87"/>
  <c i="3" r="T89"/>
  <c r="T88"/>
  <c i="2" r="BK85"/>
  <c r="J85"/>
  <c r="J60"/>
  <c i="4" r="P94"/>
  <c r="P87"/>
  <c i="1" r="AU57"/>
  <c i="3" r="BK89"/>
  <c r="J89"/>
  <c r="J60"/>
  <c i="4" r="T87"/>
  <c r="BK94"/>
  <c r="J94"/>
  <c r="J62"/>
  <c i="2" r="J86"/>
  <c r="J61"/>
  <c i="3" r="J90"/>
  <c r="J61"/>
  <c i="4" r="BK87"/>
  <c r="J87"/>
  <c r="J59"/>
  <c r="J89"/>
  <c r="J61"/>
  <c r="J95"/>
  <c r="J63"/>
  <c r="J173"/>
  <c r="J66"/>
  <c i="1" r="BB54"/>
  <c r="AX54"/>
  <c r="BD54"/>
  <c r="W33"/>
  <c i="4" r="J33"/>
  <c i="1" r="AV57"/>
  <c r="AT57"/>
  <c i="3" r="J33"/>
  <c i="1" r="AV56"/>
  <c r="AT56"/>
  <c i="2" r="J33"/>
  <c i="1" r="AV55"/>
  <c r="AT55"/>
  <c i="4" r="F33"/>
  <c i="1" r="AZ57"/>
  <c i="3" r="F33"/>
  <c i="1" r="AZ56"/>
  <c r="BC54"/>
  <c r="W32"/>
  <c r="BA54"/>
  <c r="W30"/>
  <c i="2" r="F33"/>
  <c i="1" r="AZ55"/>
  <c i="2" l="1" r="BK84"/>
  <c r="J84"/>
  <c r="J59"/>
  <c i="3" r="BK88"/>
  <c r="J88"/>
  <c r="J59"/>
  <c i="1" r="W31"/>
  <c i="4" r="J30"/>
  <c i="1" r="AG57"/>
  <c r="AN57"/>
  <c r="AZ54"/>
  <c r="W29"/>
  <c r="AY54"/>
  <c r="AW54"/>
  <c r="AK30"/>
  <c r="AU54"/>
  <c i="4" l="1" r="J39"/>
  <c i="1" r="AV54"/>
  <c r="AK29"/>
  <c i="3" r="J30"/>
  <c i="1" r="AG56"/>
  <c r="AN56"/>
  <c i="2" r="J30"/>
  <c i="1" r="AG55"/>
  <c r="AN55"/>
  <c i="2" l="1" r="J39"/>
  <c i="3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<sst xmlns="http://schemas.openxmlformats.org/spreadsheetml/2006/main">
  <si>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</si>
  <si>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</si>
  <si>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</si>
  <si>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</si>
  <si>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</si>
  <si>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{758070a8-40ab-456e-9a2c-9d52ca3446a4}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</si>
  <si>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</si>
  <si>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</si>
  <si>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</si>
  <si>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</si>
  <si>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</si>
  <si>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</si>
  <si>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</si>
  <si>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</si>
  <si>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03-23-20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</si>
  <si>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</si>
  <si>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</si>
  <si>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Parkoviště sídliště U Pošty  Klatovy</t>
  </si>
  <si>
    <t>KSO:</t>
  </si>
  <si>
    <t/>
  </si>
  <si>
    <t>CC-CZ:</t>
  </si>
  <si>
    <t>Místo:</t>
  </si>
  <si>
    <t>Klatovy</t>
  </si>
  <si>
    <t>Datum:</t>
  </si>
  <si>
    <t>4. 7. 2020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</si>
  <si>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</si>
  <si>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</si>
  <si>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</si>
  <si>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</si>
  <si>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</si>
  <si>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</si>
  <si>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</si>
  <si>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</si>
  <si>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</si>
  <si>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Stehlík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</si>
  <si>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</si>
  <si>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</si>
  <si>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</si>
  <si>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</si>
  <si>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</si>
  <si>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</si>
  <si>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</si>
  <si>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</si>
  <si>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</si>
  <si>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</si>
  <si>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</si>
  <si>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</si>
  <si>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</si>
  <si>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</si>
  <si>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</si>
  <si>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</si>
  <si>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</si>
  <si>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</si>
  <si>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</si>
  <si>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</si>
  <si>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</si>
  <si>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</si>
  <si>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</si>
  <si>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</si>
  <si>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</si>
  <si>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</si>
  <si>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</si>
  <si>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</si>
  <si>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</si>
  <si>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</si>
  <si>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</si>
  <si>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</si>
  <si>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</si>
  <si>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</si>
  <si>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</si>
  <si>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</si>
  <si>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</si>
  <si>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</si>
  <si>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</si>
  <si>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</si>
  <si>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</si>
  <si>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</si>
  <si>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</si>
  <si>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</si>
  <si>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</si>
  <si>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{b5f22d64-b443-4cc3-8199-8975a9ee5660}</t>
  </si>
  <si>
    <t>2</t>
  </si>
  <si>
    <t>SO 101</t>
  </si>
  <si>
    <t>Komunikace</t>
  </si>
  <si>
    <t>{aa33af61-fbb7-4432-9247-600d5bbf25e0}</t>
  </si>
  <si>
    <t>SO 401</t>
  </si>
  <si>
    <t>Veřejné osvětlení</t>
  </si>
  <si>
    <t>{5d0d0b86-420e-4eb2-b072-5c6522997fa2}</t>
  </si>
  <si>
    <t>KRYCÍ LIST SOUPISU PRACÍ</t>
  </si>
  <si>
    <t>Objekt:</t>
  </si>
  <si>
    <t>SO 001 - Vedlejší rozpočtové náklady</t>
  </si>
  <si>
    <t>Ing. Vostrý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</si>
  <si>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</si>
  <si>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</si>
  <si>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</si>
  <si>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</si>
  <si>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</si>
  <si>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</si>
  <si>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</si>
  <si>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</si>
  <si>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</si>
  <si>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</si>
  <si>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</si>
  <si>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</si>
  <si>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</si>
  <si>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</si>
  <si>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</si>
  <si>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</si>
  <si>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</si>
  <si>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</si>
  <si>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</si>
  <si>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</si>
  <si>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</si>
  <si>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</si>
  <si>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</si>
  <si>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</si>
  <si>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</si>
  <si>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</si>
  <si>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</si>
  <si>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</si>
  <si>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</si>
  <si>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</si>
  <si>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ks</t>
  </si>
  <si>
    <t>CS ÚRS 2016 01</t>
  </si>
  <si>
    <t>1024</t>
  </si>
  <si>
    <t>214177743</t>
  </si>
  <si>
    <t>P</t>
  </si>
  <si>
    <t xml:space="preserve">Poznámka k položce:_x000d_
- vytýčení inženýrských sítí na staveništi včetně obnovení vyjádření správců inž. sítí_x000d_
_x000d_
</t>
  </si>
  <si>
    <t>012203000</t>
  </si>
  <si>
    <t>Průzkumné, geodetické a projektové práce geodetické práce při provádění stavby</t>
  </si>
  <si>
    <t>-190687951</t>
  </si>
  <si>
    <t>Poznámka k položce:_x000d_
prostorové vytýčení stavby</t>
  </si>
  <si>
    <t>3</t>
  </si>
  <si>
    <t>012303000</t>
  </si>
  <si>
    <t>Průzkumné, geodetické a projektové práce geodetické práce po výstavbě</t>
  </si>
  <si>
    <t>-1663667414</t>
  </si>
  <si>
    <t>Poznámka k položce:_x000d_
geodetické zaměření_x000d_
- skutečné provedení_x000d_
- podklady pro zákres do digitální mapy_x000d_
ostatní informace viž požadavky objednatele v zadávací dokumentaci</t>
  </si>
  <si>
    <t>4</t>
  </si>
  <si>
    <t>013254000</t>
  </si>
  <si>
    <t>Průzkumné, geodetické a projektové práce projektové práce dokumentace stavby (výkresová a textová) skutečného provedení stavby</t>
  </si>
  <si>
    <t>-767702820</t>
  </si>
  <si>
    <t>Poznámka k položce:_x000d_
DSPS viz požadavky objednatele v zadávací dokumentaci</t>
  </si>
  <si>
    <t>VRN3</t>
  </si>
  <si>
    <t>Zařízení staveniště</t>
  </si>
  <si>
    <t>030001000</t>
  </si>
  <si>
    <t>Základní rozdělení průvodních činností a nákladů zařízení staveniště</t>
  </si>
  <si>
    <t>1469199828</t>
  </si>
  <si>
    <t>Poznámka k položce:_x000d_
zařízaní stavebniště dle ZOV obsahuje veškeré náklady zhotovitel spojené se zařízením staveniště</t>
  </si>
  <si>
    <t>VV</t>
  </si>
  <si>
    <t>6</t>
  </si>
  <si>
    <t>032603000</t>
  </si>
  <si>
    <t>Zařízení staveniště vybavení staveniště ostatní náklady</t>
  </si>
  <si>
    <t>-1621073903</t>
  </si>
  <si>
    <t>Poznámka k položce:_x000d_
čištění a údržba komunikací dotčených stavbou</t>
  </si>
  <si>
    <t>7</t>
  </si>
  <si>
    <t>039203000</t>
  </si>
  <si>
    <t>Zařízení staveniště zrušení zařízení staveniště úprava terénu</t>
  </si>
  <si>
    <t>-1181719784</t>
  </si>
  <si>
    <t>Poznámka k položce:_x000d_
oprava poškozených přístupových tras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</si>
  <si>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</si>
  <si>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</si>
  <si>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</si>
  <si>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</si>
  <si>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</si>
  <si>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1476377508</t>
  </si>
  <si>
    <t>Poznámka k položce:_x000d_
do 20% kusů kontrolních zkoušek provedených zhotovitelem dle příslušných norem a předpisů</t>
  </si>
  <si>
    <t>VRN9</t>
  </si>
  <si>
    <t>Ostatní náklady</t>
  </si>
  <si>
    <t>9</t>
  </si>
  <si>
    <t>091704000R</t>
  </si>
  <si>
    <t>Ostatní náklady související s objektem náklady na údržbu</t>
  </si>
  <si>
    <t>247131779</t>
  </si>
  <si>
    <t>SO 101 -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</si>
  <si>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</si>
  <si>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</si>
  <si>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</si>
  <si>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</si>
  <si>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</si>
  <si>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</si>
  <si>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</si>
  <si>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</si>
  <si>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</si>
  <si>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</si>
  <si>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</si>
  <si>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</si>
  <si>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113106361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</si>
  <si>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 drobných kostek nebo odseků s ložem z kameniva těženého</t>
  </si>
  <si>
    <t>m2</t>
  </si>
  <si>
    <t>CS ÚRS 2020 01</t>
  </si>
  <si>
    <t>-1534913025</t>
  </si>
  <si>
    <t>PSC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</si>
  <si>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</si>
  <si>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</si>
  <si>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</si>
  <si>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1462616027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</si>
  <si>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</si>
  <si>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113+13+8,3+7+7</t>
  </si>
  <si>
    <t>113154223</t>
  </si>
  <si>
    <t>Frézování živičného podkladu nebo krytu s naložením na dopravní prostředek plochy přes 500 do 1 000 m2 bez překážek v trase pruhu šířky do 1 m, tloušťky vrstvy 50 mm</t>
  </si>
  <si>
    <t>-1011009640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</si>
  <si>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</si>
  <si>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1110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</si>
  <si>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</si>
  <si>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</si>
  <si>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</si>
  <si>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718937474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</si>
  <si>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</si>
  <si>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</si>
  <si>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</si>
  <si>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1148671539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</si>
  <si>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</si>
  <si>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121151113</t>
  </si>
  <si>
    <t>Sejmutí ornice strojně při souvislé ploše přes 100 do 500 m2, tl. vrstvy do 200 mm</t>
  </si>
  <si>
    <t>699563345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</si>
  <si>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</si>
  <si>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122151104</t>
  </si>
  <si>
    <t>Odkopávky a prokopávky nezapažené strojně v hornině třídy těžitelnosti I skupiny 1 a 2 přes 100 do 500 m3</t>
  </si>
  <si>
    <t>m3</t>
  </si>
  <si>
    <t>1369962199</t>
  </si>
  <si>
    <t xml:space="preserve">Poznámka k souboru cen:_x000d_
1. V cenách jsou započteny i náklady na přehození výkopku na vzdálenost do 3 m nebo naložení na dopravní prostředek._x000d_
</t>
  </si>
  <si>
    <t>113*0,43+455,3*0,5</t>
  </si>
  <si>
    <t xml:space="preserve">"sanace"  (202,5+284,5)*0,4</t>
  </si>
  <si>
    <t>Součet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</si>
  <si>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</si>
  <si>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</si>
  <si>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-912359921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</si>
  <si>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</si>
  <si>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158*0,35*0,5</t>
  </si>
  <si>
    <t>132254201</t>
  </si>
  <si>
    <t>Hloubení zapažených rýh šířky přes 800 do 2 000 mm strojně s urovnáním dna do předepsaného profilu a spádu v hornině třídy těžitelnosti I skupiny 3 do 20 m3</t>
  </si>
  <si>
    <t>1846002705</t>
  </si>
  <si>
    <t>(1+2,1+3,13+3,5)*1*2</t>
  </si>
  <si>
    <t>10</t>
  </si>
  <si>
    <t>133254103</t>
  </si>
  <si>
    <t>Hloubení zapažených šachet strojně v hornině třídy těžitelnosti I skupiny 3 přes 50 do 100 m3</t>
  </si>
  <si>
    <t>1363243131</t>
  </si>
  <si>
    <t xml:space="preserve">Poznámka k souboru cen:_x000d_
1. Ceny jsou určeny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3 m od hrany šachty nebo naložení na dopravní prostředek._x000d_
</t>
  </si>
  <si>
    <t>"vpusti" 6*1,5*1,1*1,1</t>
  </si>
  <si>
    <t xml:space="preserve">"šachty"  4*2*2*4</t>
  </si>
  <si>
    <t>11</t>
  </si>
  <si>
    <t>151101102</t>
  </si>
  <si>
    <t>Zřízení pažení a rozepření stěn rýh pro podzemní vedení příložné pro jakoukoliv mezerovitost, hloubky do 4 m</t>
  </si>
  <si>
    <t>-1771255141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</si>
  <si>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</si>
  <si>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4*2*4*4 + 9,73*2*1,5</t>
  </si>
  <si>
    <t>12</t>
  </si>
  <si>
    <t>151101112</t>
  </si>
  <si>
    <t>Odstranění pažení a rozepření stěn rýh pro podzemní vedení s uložením materiálu na vzdálenost do 3 m od kraje výkopu příložné, hloubky přes 2 do 4 m</t>
  </si>
  <si>
    <t>-1812098235</t>
  </si>
  <si>
    <t>157,19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</si>
  <si>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</si>
  <si>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</si>
  <si>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</si>
  <si>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1533877679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</si>
  <si>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</si>
  <si>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 xml:space="preserve">" ornice"      14,26</t>
  </si>
  <si>
    <t xml:space="preserve">"zásypy tam a zpět "   88,946*2</t>
  </si>
  <si>
    <t>14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</si>
  <si>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</si>
  <si>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</si>
  <si>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-26275703</t>
  </si>
  <si>
    <t xml:space="preserve">"odkop"   471</t>
  </si>
  <si>
    <t xml:space="preserve">"rýhy"   19,46+27,65</t>
  </si>
  <si>
    <t xml:space="preserve">"šachty"   74,89</t>
  </si>
  <si>
    <t xml:space="preserve">" odečet zásypy"   -88,946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</si>
  <si>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</si>
  <si>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</si>
  <si>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2072260255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</si>
  <si>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</si>
  <si>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16</t>
  </si>
  <si>
    <t>171201221</t>
  </si>
  <si>
    <t>Poplatek za uložení stavebního odpadu na skládce (skládkovné) zeminy a kamení zatříděného do Katalogu odpadů pod kódem 17 05 04</t>
  </si>
  <si>
    <t>t</t>
  </si>
  <si>
    <t>-533498921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</si>
  <si>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</si>
  <si>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504,054*1,9</t>
  </si>
  <si>
    <t>17</t>
  </si>
  <si>
    <t>174151101</t>
  </si>
  <si>
    <t>Zásyp sypaninou z jakékoliv horniny strojně s uložením výkopku ve vrstvách se zhutněním jam, šachet, rýh nebo kolem objektů v těchto vykopávkách</t>
  </si>
  <si>
    <t>1298376599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</si>
  <si>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</si>
  <si>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 xml:space="preserve">"zásyp rýh"  19,46-9,9*0,1*0,1*3,14</t>
  </si>
  <si>
    <t>"zásyp šachet" 10,9- 6*1,5*0,3*0,3*3,14 +64-4*4*0,4*0,4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</si>
  <si>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</si>
  <si>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</si>
  <si>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</si>
  <si>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688832008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</si>
  <si>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</si>
  <si>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15,4*1*0,5-15,4*0,09*0,09*3,14</t>
  </si>
  <si>
    <t>19</t>
  </si>
  <si>
    <t>M</t>
  </si>
  <si>
    <t>58337303</t>
  </si>
  <si>
    <t>štěrkopísek frakce 0/8</t>
  </si>
  <si>
    <t>2024859435</t>
  </si>
  <si>
    <t>7,308*1,7</t>
  </si>
  <si>
    <t>20</t>
  </si>
  <si>
    <t>181411131</t>
  </si>
  <si>
    <t>Založení trávníku na půdě předem připravené plochy do 1000 m2 výsevem včetně utažení parkového v rovině nebo na svahu do 1:5</t>
  </si>
  <si>
    <t>-735258343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</si>
  <si>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</si>
  <si>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</si>
  <si>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</si>
  <si>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kg</t>
  </si>
  <si>
    <t>1011305110</t>
  </si>
  <si>
    <t>142,6*0,03</t>
  </si>
  <si>
    <t>22</t>
  </si>
  <si>
    <t>182311123</t>
  </si>
  <si>
    <t>Rozprostření a urovnání ornice ve svahu sklonu přes 1:5 ručně při souvislé ploše, tl. vrstvy do 200 mm</t>
  </si>
  <si>
    <t>-93296285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</si>
  <si>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</si>
  <si>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Zakládání</t>
  </si>
  <si>
    <t>23</t>
  </si>
  <si>
    <t>211531111</t>
  </si>
  <si>
    <t>Výplň kamenivem do rýh odvodňovacích žeber nebo trativodů bez zhutnění, s úpravou povrchu výplně kamenivem hrubým drceným frakce 16 až 63 mm</t>
  </si>
  <si>
    <t>-1050234565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</si>
  <si>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</si>
  <si>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27,65-158*0,06*0,06*3,14-158*0,35*0,06</t>
  </si>
  <si>
    <t>24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</si>
  <si>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</si>
  <si>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</si>
  <si>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-1069328048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</si>
  <si>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</si>
  <si>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158*1,6</t>
  </si>
  <si>
    <t>25</t>
  </si>
  <si>
    <t>213141112</t>
  </si>
  <si>
    <t>Zřízení vrstvy z geotextilie filtrační, separační, odvodňovací, ochranné, výztužné nebo protierozní v rovině nebo ve sklonu do 1:5, šířky přes 3 do 6 m</t>
  </si>
  <si>
    <t>-878870138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</si>
  <si>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</si>
  <si>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284,8</t>
  </si>
  <si>
    <t>26</t>
  </si>
  <si>
    <t>69311009</t>
  </si>
  <si>
    <t>geotextilie tkaná separační, filtrační, výztužná PP pevnost v tahu 60kN/m</t>
  </si>
  <si>
    <t>1587045026</t>
  </si>
  <si>
    <t>487,3*1,1</t>
  </si>
  <si>
    <t>27</t>
  </si>
  <si>
    <t>277311126</t>
  </si>
  <si>
    <t>Základové konstrukce z betonu prostého pilíře ve výkopu nebo na hlavách pilot C 20/25</t>
  </si>
  <si>
    <t>-1212535408</t>
  </si>
  <si>
    <t xml:space="preserve">Poznámka k souboru cen:_x000d_
1. V cenách jsou započteny i náklady na:_x000d_
a) kontrolu bednění před betonáží, vlastní betonáž zejména čerpadlem betonu, rozhrnutí a hutnění betonu požadované konzistence, uhlazení horního povrchu základu s případnou technologickou přestávkou nutnou pro vytvoření založení dříku opěry nebo pilíře,_x000d_
b) ošetření a ochranu čerstvě uloženého betonu._x000d_
2. V cenách nejsou započteny náklady na:_x000d_
a) zhutnění podkladní vrstvy nebo vyčištění základové spáry u plošného založení,_x000d_
b) zhotovení vrtací šablony pilot nebo odbourání hlav pilot u základu založeného na pilotách._x000d_
</t>
  </si>
  <si>
    <t>4*4*0,4*0,4-16*0,08*0,08*3,14</t>
  </si>
  <si>
    <t>28</t>
  </si>
  <si>
    <t>277354111</t>
  </si>
  <si>
    <t>Bednění základových konstrukcí pilířů zřízení</t>
  </si>
  <si>
    <t>2026783376</t>
  </si>
  <si>
    <t xml:space="preserve">Poznámka k souboru cen:_x000d_
1. V ceně -4111 jsou započteny i náklady na založení, sestavení a osazení systémového bednění mobilním jeřábem, nástřik bednění odformovacím postřikem, měsíční nájemné rámů inventárního bednění a spínacích prvků vztažené k ploše bednění, spotřebu výplní rámů bednění z překližek pro nepohledové bednění a distančních prvků._x000d_
2. Drobný spotřební materiál (např. hřebíky, vruty, materiál pro vyplnění kuželových otvorů v základu po spínacích tyčích bednění) je započten v režijních nákladech._x000d_
3. V ceně -4211 je započteno odbednění a očištění bednění._x000d_
4. V cenách nejsou obsaženy náklady na bednění vložky nebo výplně pracovních a dilatačních spár základu._x000d_
</t>
  </si>
  <si>
    <t>4*4*4*0,4</t>
  </si>
  <si>
    <t>29</t>
  </si>
  <si>
    <t>277354211</t>
  </si>
  <si>
    <t>Bednění základových konstrukcí pilířů odstranění bednění</t>
  </si>
  <si>
    <t>1809107417</t>
  </si>
  <si>
    <t>Vodorovné konstrukce</t>
  </si>
  <si>
    <t>30</t>
  </si>
  <si>
    <t>451572111</t>
  </si>
  <si>
    <t>Lože pod potrubí, stoky a drobné objekty v otevřeném výkopu z kameniva drobného těženého 0 až 4 mm</t>
  </si>
  <si>
    <t>-815822488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</si>
  <si>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</si>
  <si>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15,1*1*0,3</t>
  </si>
  <si>
    <t>Komunikace pozemní</t>
  </si>
  <si>
    <t>31</t>
  </si>
  <si>
    <t>564851111</t>
  </si>
  <si>
    <t>Podklad ze štěrkodrti ŠD s rozprostřením a zhutněním, po zhutnění tl. 150 mm</t>
  </si>
  <si>
    <t>870217230</t>
  </si>
  <si>
    <t>32</t>
  </si>
  <si>
    <t>564861111</t>
  </si>
  <si>
    <t>Podklad ze štěrkodrti ŠD s rozprostřením a zhutněním, po zhutnění tl. 200 mm</t>
  </si>
  <si>
    <t>104069032</t>
  </si>
  <si>
    <t>202,4+284,8</t>
  </si>
  <si>
    <t>33</t>
  </si>
  <si>
    <t>564952111</t>
  </si>
  <si>
    <t>Podklad z mechanicky zpevněného kameniva MZK (minerální beton) s rozprostřením a s hutněním, po zhutnění tl. 150 mm</t>
  </si>
  <si>
    <t>-978082032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</si>
  <si>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</si>
  <si>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202,5+284,8</t>
  </si>
  <si>
    <t>34</t>
  </si>
  <si>
    <t>572141111</t>
  </si>
  <si>
    <t>Vyrovnání povrchu dosavadních krytů s rozprostřením hmot a zhutněním asfaltovým betonem ACO (AB) tl. od 20 do 40 mm</t>
  </si>
  <si>
    <t>-1797907479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</si>
  <si>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</si>
  <si>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"70%"1098*0,7</t>
  </si>
  <si>
    <t>35</t>
  </si>
  <si>
    <t>573231106</t>
  </si>
  <si>
    <t>Postřik spojovací PS bez posypu kamenivem ze silniční emulze, v množství 0,30 kg/m2</t>
  </si>
  <si>
    <t>-1335893773</t>
  </si>
  <si>
    <t>1234,5</t>
  </si>
  <si>
    <t>36</t>
  </si>
  <si>
    <t>577144111</t>
  </si>
  <si>
    <t>Asfaltový beton vrstva obrusná ACO 11 (ABS) s rozprostřením a se zhutněním z nemodifikovaného asfaltu v pruhu šířky do 3 m tř. I, po zhutnění tl. 50 mm</t>
  </si>
  <si>
    <t>1297608897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</si>
  <si>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</si>
  <si>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37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</si>
  <si>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</si>
  <si>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</si>
  <si>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-2090925239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</si>
  <si>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</si>
  <si>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38</t>
  </si>
  <si>
    <t>577175112</t>
  </si>
  <si>
    <t>Asfaltový beton vrstva ložní ACL 16 (ABH) s rozprostřením a zhutněním z nemodifikovaného asfaltu v pruhu šířky do 3 m, po zhutnění tl. 80 mm</t>
  </si>
  <si>
    <t>-642290950</t>
  </si>
  <si>
    <t xml:space="preserve">Poznámka k souboru cen:_x000d_
1. Cenami 577 1.-50 lze oceňovat např. chodníky, úzké cesty a vjezdy v pruhu šířky do 1,5 m jakékoliv délky a jednotlivé plochy velikosti do 10 m2._x000d_
2. ČSN EN 13108-1 připouští pro ACL 16 pouze tl. 50 až 70 mm._x000d_
</t>
  </si>
  <si>
    <t>39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</si>
  <si>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</si>
  <si>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</si>
  <si>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359216894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</si>
  <si>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</si>
  <si>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Poznámka k položce:_x000d_
Přeložení stávající dlažby</t>
  </si>
  <si>
    <t>40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</si>
  <si>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</si>
  <si>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</si>
  <si>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1111901547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</si>
  <si>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</si>
  <si>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41</t>
  </si>
  <si>
    <t>59246016</t>
  </si>
  <si>
    <t>dlažba betonová vegetační 21/14/8 s nálistky, přírodní</t>
  </si>
  <si>
    <t>-837425786</t>
  </si>
  <si>
    <t>284,8*1,01</t>
  </si>
  <si>
    <t>Trubní vedení</t>
  </si>
  <si>
    <t>42</t>
  </si>
  <si>
    <t>04</t>
  </si>
  <si>
    <t xml:space="preserve">betonová uliční vpusť 450 mm se sifonem komplet </t>
  </si>
  <si>
    <t>-1386453415</t>
  </si>
  <si>
    <t>43</t>
  </si>
  <si>
    <t>koš na bahno cel. pozink</t>
  </si>
  <si>
    <t>-291114832</t>
  </si>
  <si>
    <t>44</t>
  </si>
  <si>
    <t>Zaslepení nepoužité přípojky PVC DN 150 zátkou a obetonováním</t>
  </si>
  <si>
    <t>-632216384</t>
  </si>
  <si>
    <t>45</t>
  </si>
  <si>
    <t>871313121</t>
  </si>
  <si>
    <t>Montáž kanalizačního potrubí z plastů z tvrdého PVC těsněných gumovým kroužkem v otevřeném výkopu ve sklonu do 20 % DN 160</t>
  </si>
  <si>
    <t>988068844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</si>
  <si>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</si>
  <si>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2,5+3,5+3,25+2,8+2,3+1+4*3</t>
  </si>
  <si>
    <t>46</t>
  </si>
  <si>
    <t>28611131</t>
  </si>
  <si>
    <t>trubka kanalizační PVC DN 160x1000mm SN4</t>
  </si>
  <si>
    <t>2128091918</t>
  </si>
  <si>
    <t>27,35*1,05</t>
  </si>
  <si>
    <t>47</t>
  </si>
  <si>
    <t>877315211</t>
  </si>
  <si>
    <t>Montáž tvarovek na kanalizačním potrubí z trub z plastu z tvrdého PVC nebo z polypropylenu v otevřeném výkopu jednoosých DN 160</t>
  </si>
  <si>
    <t>kus</t>
  </si>
  <si>
    <t>-827409169</t>
  </si>
  <si>
    <t xml:space="preserve">Poznámka k souboru cen:_x000d_
1. V cenách nejsou započteny náklady na dodání tvarovek. Tvarovky se oceňují ve ve specifikaci._x000d_
</t>
  </si>
  <si>
    <t>4*2+6</t>
  </si>
  <si>
    <t>48</t>
  </si>
  <si>
    <t>28611363</t>
  </si>
  <si>
    <t>koleno kanalizační PVC KG 160x87°</t>
  </si>
  <si>
    <t>44032584</t>
  </si>
  <si>
    <t>49</t>
  </si>
  <si>
    <t>28611359</t>
  </si>
  <si>
    <t>koleno kanalizace PVC KG 160x15°</t>
  </si>
  <si>
    <t>-1943952063</t>
  </si>
  <si>
    <t>50</t>
  </si>
  <si>
    <t>877315221</t>
  </si>
  <si>
    <t>Montáž tvarovek na kanalizačním potrubí z trub z plastu z tvrdého PVC nebo z polypropylenu v otevřeném výkopu dvouosých DN 160</t>
  </si>
  <si>
    <t>-485226990</t>
  </si>
  <si>
    <t>51</t>
  </si>
  <si>
    <t>28611392</t>
  </si>
  <si>
    <t>odbočka kanalizační PVC s hrdlem 160/160/45°</t>
  </si>
  <si>
    <t>-1737644232</t>
  </si>
  <si>
    <t>52</t>
  </si>
  <si>
    <t>877315251</t>
  </si>
  <si>
    <t>Montáž tvarovek na kanalizačním potrubí z trub z plastu z tvrdého PVC nebo z polypropylenu v otevřeném výkopu nalepovacích hrdel (samostatných) DN 160</t>
  </si>
  <si>
    <t>2019671884</t>
  </si>
  <si>
    <t>53</t>
  </si>
  <si>
    <t>28611710</t>
  </si>
  <si>
    <t>nalepovací hrdlo samostatné kanalizace plastové KG DN 160</t>
  </si>
  <si>
    <t>1398656167</t>
  </si>
  <si>
    <t>54</t>
  </si>
  <si>
    <t>890411811</t>
  </si>
  <si>
    <t>Bourání šachet a jímek ručně velikosti obestavěného prostoru do 1,5 m3 z prefabrikovaných skruží</t>
  </si>
  <si>
    <t>-552145767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</si>
  <si>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</si>
  <si>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55</t>
  </si>
  <si>
    <t>895941111</t>
  </si>
  <si>
    <t>Zřízení vpusti kanalizační uliční z betonových dílců typ UV-50 normální</t>
  </si>
  <si>
    <t>-1215928009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</si>
  <si>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</si>
  <si>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56</t>
  </si>
  <si>
    <t>899201211</t>
  </si>
  <si>
    <t>Demontáž mříží litinových včetně rámů, hmotnosti jednotlivě do 50 kg</t>
  </si>
  <si>
    <t>-457892235</t>
  </si>
  <si>
    <t>Ostatní konstrukce a práce, bourání</t>
  </si>
  <si>
    <t>57</t>
  </si>
  <si>
    <t>16vl</t>
  </si>
  <si>
    <t>Ochrana kabelů vedení NN a CETIN vložením do dělené plastové chráničky včetně odkopání, uložení a zásypu</t>
  </si>
  <si>
    <t>1526710098</t>
  </si>
  <si>
    <t>58</t>
  </si>
  <si>
    <t>913111115</t>
  </si>
  <si>
    <t>Montáž a demontáž dočasných dopravních značek samostatných značek základních</t>
  </si>
  <si>
    <t>-1975569722</t>
  </si>
  <si>
    <t xml:space="preserve">Poznámka k souboru cen:_x000d_
1. V cenách jsou započteny náklady na montáž i demontáž dočasné značky, nebo podstavce._x000d_
</t>
  </si>
  <si>
    <t>59</t>
  </si>
  <si>
    <t>913111215</t>
  </si>
  <si>
    <t>Montáž a demontáž dočasných dopravních značek Příplatek za první a každý další den použití dočasných dopravních značek k ceně 11-1115</t>
  </si>
  <si>
    <t>1321983817</t>
  </si>
  <si>
    <t xml:space="preserve">" dalších 70 dní"  7*3</t>
  </si>
  <si>
    <t>60</t>
  </si>
  <si>
    <t>913121111</t>
  </si>
  <si>
    <t>Montáž a demontáž dočasných dopravních značek kompletních značek vč. podstavce a sloupku základních</t>
  </si>
  <si>
    <t>-655924308</t>
  </si>
  <si>
    <t>61</t>
  </si>
  <si>
    <t>913121211</t>
  </si>
  <si>
    <t>Montáž a demontáž dočasných dopravních značek Příplatek za první a každý další den použití dočasných dopravních značek k ceně 12-1111</t>
  </si>
  <si>
    <t>1645740486</t>
  </si>
  <si>
    <t xml:space="preserve">"dalších 70 dní"  70*5</t>
  </si>
  <si>
    <t>62</t>
  </si>
  <si>
    <t>913211111</t>
  </si>
  <si>
    <t>Montáž a demontáž dočasných dopravních zábran reflexních, šířky 1,5 m</t>
  </si>
  <si>
    <t>465279497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</si>
  <si>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</si>
  <si>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63</t>
  </si>
  <si>
    <t>913211113</t>
  </si>
  <si>
    <t>Montáž a demontáž dočasných dopravních zábran reflexních, šířky 3 m</t>
  </si>
  <si>
    <t>1231643046</t>
  </si>
  <si>
    <t>64</t>
  </si>
  <si>
    <t>913211211</t>
  </si>
  <si>
    <t>Montáž a demontáž dočasných dopravních zábran Příplatek za první a každý další den použití dočasných dopravních zábran k ceně 21-1111</t>
  </si>
  <si>
    <t>-44751217</t>
  </si>
  <si>
    <t xml:space="preserve">"dalších 40 dní"     40*2</t>
  </si>
  <si>
    <t>65</t>
  </si>
  <si>
    <t>913211213</t>
  </si>
  <si>
    <t>Montáž a demontáž dočasných dopravních zábran Příplatek za první a každý další den použití dočasných dopravních zábran k ceně 21-1113</t>
  </si>
  <si>
    <t>1881405634</t>
  </si>
  <si>
    <t xml:space="preserve">"dalších 60 dní"  60*2</t>
  </si>
  <si>
    <t>66</t>
  </si>
  <si>
    <t>913321111</t>
  </si>
  <si>
    <t>Montáž a demontáž dočasných dopravních vodících zařízení směrové desky základní</t>
  </si>
  <si>
    <t>1738113098</t>
  </si>
  <si>
    <t xml:space="preserve">Poznámka k souboru cen:_x000d_
1. V cenách jsou započteny náklady na montáž i demontáž dočasného vodícího zařízení._x000d_
</t>
  </si>
  <si>
    <t>67</t>
  </si>
  <si>
    <t>913321115</t>
  </si>
  <si>
    <t>Montáž a demontáž dočasných dopravních vodících zařízení soupravy směrových desek s výstražným světlem 3 desky</t>
  </si>
  <si>
    <t>211416316</t>
  </si>
  <si>
    <t>68</t>
  </si>
  <si>
    <t>913321211</t>
  </si>
  <si>
    <t>Montáž a demontáž dočasných dopravních vodících zařízení Příplatek za první a každý další den použití dočasných dopravních vodících zařízení k ceně 32-1111</t>
  </si>
  <si>
    <t>-128329514</t>
  </si>
  <si>
    <t xml:space="preserve">"dalších 40 dní"  40*25</t>
  </si>
  <si>
    <t>69</t>
  </si>
  <si>
    <t>913321215</t>
  </si>
  <si>
    <t>Montáž a demontáž dočasných dopravních vodících zařízení Příplatek za první a každý další den použití dočasných dopravních vodících zařízení k ceně 32-1115</t>
  </si>
  <si>
    <t>1375076886</t>
  </si>
  <si>
    <t xml:space="preserve">"dalších 40 dní"  40*1</t>
  </si>
  <si>
    <t>70</t>
  </si>
  <si>
    <t>914111112</t>
  </si>
  <si>
    <t>Montáž svislé dopravní značky základní velikosti do 1 m2 páskováním na sloupy</t>
  </si>
  <si>
    <t>1900598391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</si>
  <si>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</si>
  <si>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71</t>
  </si>
  <si>
    <t>40445625</t>
  </si>
  <si>
    <t>informativní značky provozní IP8, IP9, IP11-IP13 500x700mm</t>
  </si>
  <si>
    <t>1999355666</t>
  </si>
  <si>
    <t xml:space="preserve">"IP 11c"   1</t>
  </si>
  <si>
    <t>72</t>
  </si>
  <si>
    <t>40445647</t>
  </si>
  <si>
    <t>dodatkové tabulky E1, E2a,b , E6, E9, E10 E12c, E17 500x500mm</t>
  </si>
  <si>
    <t>1446033682</t>
  </si>
  <si>
    <t xml:space="preserve">" E9"   1</t>
  </si>
  <si>
    <t>73</t>
  </si>
  <si>
    <t>915131111</t>
  </si>
  <si>
    <t>Vodorovné dopravní značení stříkané barvou přechody pro chodce, šipky, symboly bílé základní</t>
  </si>
  <si>
    <t>1399352025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</si>
  <si>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</si>
  <si>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2*6*3*0,5</t>
  </si>
  <si>
    <t>74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</si>
  <si>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</si>
  <si>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</si>
  <si>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575467409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</si>
  <si>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</si>
  <si>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Poznámka k položce:_x000d_
Přídlažba</t>
  </si>
  <si>
    <t>180-88</t>
  </si>
  <si>
    <t>75</t>
  </si>
  <si>
    <t>59218001vl</t>
  </si>
  <si>
    <t>krajník betonový 100/125/250</t>
  </si>
  <si>
    <t>1173230939</t>
  </si>
  <si>
    <t>92*1,01</t>
  </si>
  <si>
    <t>76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</si>
  <si>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</si>
  <si>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</si>
  <si>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-1544585423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</si>
  <si>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</si>
  <si>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77</t>
  </si>
  <si>
    <t>59217031</t>
  </si>
  <si>
    <t>obrubník betonový silniční 1000x150x250mm</t>
  </si>
  <si>
    <t>130427243</t>
  </si>
  <si>
    <t>192,1*1,01</t>
  </si>
  <si>
    <t>78</t>
  </si>
  <si>
    <t>935114122</t>
  </si>
  <si>
    <t>Štěrbinový odvodňovací betonový žlab se základem z betonu prostého a s obetonováním rozměru 450x500 mm bez obrubníku se spádem dna 0,5 %</t>
  </si>
  <si>
    <t>-1827159340</t>
  </si>
  <si>
    <t xml:space="preserve">Poznámka k souboru cen:_x000d_
1. V ceně jsou započteny i náklady na dodání štěrbinového žlabu včetně čistícího kusu, vpusťového kusu a záslepky, které jsou poměrově přepočteny na 1 bm žlabu._x000d_
</t>
  </si>
  <si>
    <t>997</t>
  </si>
  <si>
    <t>Přesun sutě</t>
  </si>
  <si>
    <t>79</t>
  </si>
  <si>
    <t>997221551</t>
  </si>
  <si>
    <t>Vodorovná doprava suti bez naložení, ale se složením a s hrubým urovnáním ze sypkých materiálů, na vzdálenost do 1 km</t>
  </si>
  <si>
    <t>-861321060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</si>
  <si>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</si>
  <si>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 xml:space="preserve">"asfalt"  142,08</t>
  </si>
  <si>
    <t>80</t>
  </si>
  <si>
    <t>997221561</t>
  </si>
  <si>
    <t>Vodorovná doprava suti bez naložení, ale se složením a s hrubým urovnáním z kusových materiálů, na vzdálenost do 1 km</t>
  </si>
  <si>
    <t>-2104063197</t>
  </si>
  <si>
    <t xml:space="preserve">"asfalt"   32,626</t>
  </si>
  <si>
    <t xml:space="preserve">" beton "  38,13+4,8</t>
  </si>
  <si>
    <t>81</t>
  </si>
  <si>
    <t>997221569</t>
  </si>
  <si>
    <t>Vodorovná doprava suti bez naložení, ale se složením a s hrubým urovnáním Příplatek k ceně za každý další i započatý 1 km přes 1 km</t>
  </si>
  <si>
    <t>-1460964542</t>
  </si>
  <si>
    <t xml:space="preserve">"dalších 19 km"   174,706*19</t>
  </si>
  <si>
    <t>82</t>
  </si>
  <si>
    <t>997221615</t>
  </si>
  <si>
    <t>Poplatek za uložení stavebního odpadu na skládce (skládkovné) z prostého betonu zatříděného do Katalogu odpadů pod kódem 17 01 01</t>
  </si>
  <si>
    <t>2113385400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</si>
  <si>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</si>
  <si>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38,13+4,8</t>
  </si>
  <si>
    <t>83</t>
  </si>
  <si>
    <t>997221645</t>
  </si>
  <si>
    <t>Poplatek za uložení stavebního odpadu na skládce (skládkovné) asfaltového bez obsahu dehtu zatříděného do Katalogu odpadů pod kódem 17 03 02</t>
  </si>
  <si>
    <t>1708293720</t>
  </si>
  <si>
    <t>142,08+32,626</t>
  </si>
  <si>
    <t>998</t>
  </si>
  <si>
    <t>Přesun hmot</t>
  </si>
  <si>
    <t>84</t>
  </si>
  <si>
    <t>998223011</t>
  </si>
  <si>
    <t>Přesun hmot pro pozemní komunikace s krytem dlážděným dopravní vzdálenost do 200 m jakékoliv délky objektu</t>
  </si>
  <si>
    <t>1785976561</t>
  </si>
  <si>
    <t>SO 401 - Veřejné osvětlení</t>
  </si>
  <si>
    <t>M - Práce a dodávky M</t>
  </si>
  <si>
    <t xml:space="preserve">    21-M - Elektromontáže</t>
  </si>
  <si>
    <t xml:space="preserve">    46-M - Zemní práce při extr.mont.pracích</t>
  </si>
  <si>
    <t>997221861</t>
  </si>
  <si>
    <t>Poplatek za uložení stavebního odpadu na recyklační skládce (skládkovné) z prostého betonu zatříděného do Katalogu odpadů pod kódem 17 01 01</t>
  </si>
  <si>
    <t>83656923</t>
  </si>
  <si>
    <t>7*2</t>
  </si>
  <si>
    <t>997221873</t>
  </si>
  <si>
    <t>Poplatek za uložení stavebního odpadu na recyklační skládce (skládkovné) zeminy a kamení zatříděného do Katalogu odpadů pod kódem 17 05 04</t>
  </si>
  <si>
    <t>1663662289</t>
  </si>
  <si>
    <t>30*2</t>
  </si>
  <si>
    <t>Práce a dodávky M</t>
  </si>
  <si>
    <t>21-M</t>
  </si>
  <si>
    <t>Elektromontáže</t>
  </si>
  <si>
    <t>210100014</t>
  </si>
  <si>
    <t>Ukončení vodičů izolovaných s označením a zapojením v rozváděči nebo na přístroji průřezu žíly do 10 mm2</t>
  </si>
  <si>
    <t>1404688382</t>
  </si>
  <si>
    <t>210100096</t>
  </si>
  <si>
    <t>Ukončení vodičů izolovaných s označením a zapojením na svorkovnici s otevřením a uzavřením krytu průřezu žíly do 2,5 mm2</t>
  </si>
  <si>
    <t>-673913686</t>
  </si>
  <si>
    <t>210100099</t>
  </si>
  <si>
    <t>Ukončení vodičů izolovaných s označením a zapojením na svorkovnici s otevřením a uzavřením krytu průřezu žíly do 10 mm2</t>
  </si>
  <si>
    <t>-1337401714</t>
  </si>
  <si>
    <t>210120102</t>
  </si>
  <si>
    <t>Montáž pojistek se zapojením vodičů závitových pojistkových částí pojistkových patron nožových</t>
  </si>
  <si>
    <t>-1593100727</t>
  </si>
  <si>
    <t>35825224</t>
  </si>
  <si>
    <t>pojistka nožová 20A nízkoztrátová 2,22W, provedení normální, charakteristika gG</t>
  </si>
  <si>
    <t>128</t>
  </si>
  <si>
    <t>1619893844</t>
  </si>
  <si>
    <t>35825222</t>
  </si>
  <si>
    <t>pojistka nožová 16A nízkoztrátová 1,70W, provedení normální, charakteristika gG</t>
  </si>
  <si>
    <t>-813030058</t>
  </si>
  <si>
    <t>210191515</t>
  </si>
  <si>
    <t xml:space="preserve">Montáž skříní pojistkových tenkocementových v pilíři rozpojovacích bez zapojení vodičů </t>
  </si>
  <si>
    <t>379639321</t>
  </si>
  <si>
    <t>1191540</t>
  </si>
  <si>
    <t>SKRIN AHVO SRML 12X160 V V PILIRI /32375</t>
  </si>
  <si>
    <t>256</t>
  </si>
  <si>
    <t>205310745</t>
  </si>
  <si>
    <t>210202013-D</t>
  </si>
  <si>
    <t>Demontáž svítidel výbojkových se zapojením vodičů průmyslových nebo venkovních na výložník</t>
  </si>
  <si>
    <t>-181050120</t>
  </si>
  <si>
    <t>210202016</t>
  </si>
  <si>
    <t>Montáž svítidel výbojkových se zapojením vodičů průmyslových nebo venkovních na sloupek parkových</t>
  </si>
  <si>
    <t>220978595</t>
  </si>
  <si>
    <t>34834105-R1</t>
  </si>
  <si>
    <t>Led svítidlo 34W</t>
  </si>
  <si>
    <t>-800768724</t>
  </si>
  <si>
    <t>Poznámka k položce:_x000d_
LED svítidlo uliční 34W, optika E3, 5,0klm, 3000K, IP66, IK10, třída II, třída svítivosti G*4, třída indexu oslnění D6</t>
  </si>
  <si>
    <t>210204002</t>
  </si>
  <si>
    <t>Montáž stožárů osvětlení, bez zemních prací parkových ocelových</t>
  </si>
  <si>
    <t>2050097997</t>
  </si>
  <si>
    <t>31674113</t>
  </si>
  <si>
    <t>stožár osvětlovací uliční Pz 159/133/114 v 6,2m</t>
  </si>
  <si>
    <t>-1198783963</t>
  </si>
  <si>
    <t>210204011-D</t>
  </si>
  <si>
    <t>Demontáž stožárů osvětlení, bez zemních prací ocelových samostatně stojících, délky do 12 m</t>
  </si>
  <si>
    <t>-1443011848</t>
  </si>
  <si>
    <t>210204103</t>
  </si>
  <si>
    <t>Montáž výložníků osvětlení jednoramenných sloupových, hmotnosti do 35 kg</t>
  </si>
  <si>
    <t>1981203421</t>
  </si>
  <si>
    <t>34844471</t>
  </si>
  <si>
    <t>Výložník obloukový jednoduchý k osvětlovacím stožárům uličním výška 1800 mm vyložení 2000mm</t>
  </si>
  <si>
    <t>-1118402640</t>
  </si>
  <si>
    <t>210204103-D</t>
  </si>
  <si>
    <t>Demontáž výložníků osvětlení jednoramenných sloupových, hmotnosti do 35 kg</t>
  </si>
  <si>
    <t>1479115854</t>
  </si>
  <si>
    <t>210204123-D</t>
  </si>
  <si>
    <t>Demontáž patic stožárů osvětlení sklolaminátových</t>
  </si>
  <si>
    <t>-616034674</t>
  </si>
  <si>
    <t>210204201</t>
  </si>
  <si>
    <t>Montáž elektrovýzbroje stožárů osvětlení 1 okruh</t>
  </si>
  <si>
    <t>-1677776262</t>
  </si>
  <si>
    <t>1152036</t>
  </si>
  <si>
    <t>EL.VYZBROJ 1POJ. IP20 SR 481-27 Z/UN</t>
  </si>
  <si>
    <t>-845222221</t>
  </si>
  <si>
    <t>210204201-D</t>
  </si>
  <si>
    <t>Demontáž elektrovýzbroje stožárů osvětlení 1 okruh</t>
  </si>
  <si>
    <t>-1717506426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</si>
  <si>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</si>
  <si>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</si>
  <si>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-177429903</t>
  </si>
  <si>
    <t>30+38+31+31+26+30+30+35+26+22+11*1.5</t>
  </si>
  <si>
    <t>35441073</t>
  </si>
  <si>
    <t>drát D 10mm FeZn</t>
  </si>
  <si>
    <t>-1872600696</t>
  </si>
  <si>
    <t>315.5*1.15*0,62</t>
  </si>
  <si>
    <t>210220301</t>
  </si>
  <si>
    <t>Montáž hromosvodného vedení svorek se 2 šrouby</t>
  </si>
  <si>
    <t>-1223285760</t>
  </si>
  <si>
    <t>35441885</t>
  </si>
  <si>
    <t>svorka spojovací pro lano D 8-10mm</t>
  </si>
  <si>
    <t>-1149502227</t>
  </si>
  <si>
    <t>35441895</t>
  </si>
  <si>
    <t>svorka připojovací k připojení kovových částí</t>
  </si>
  <si>
    <t>-458216126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</si>
  <si>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</si>
  <si>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</si>
  <si>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-1175791283</t>
  </si>
  <si>
    <t>210812011</t>
  </si>
  <si>
    <t>Montáž izolovaných kabelů měděných do 1 kV bez ukončení plných a kulatých (CYKY, CHKE-R,...) uložených volně nebo v liště počtu a průřezu žil 3x1,5 až 6 mm2</t>
  </si>
  <si>
    <t>2076413090</t>
  </si>
  <si>
    <t>7*10</t>
  </si>
  <si>
    <t>34111030</t>
  </si>
  <si>
    <t>kabel silový s Cu jádrem 1kV 3x1,5mm2</t>
  </si>
  <si>
    <t>1320659955</t>
  </si>
  <si>
    <t>70*1,15 'Přepočtené koeficientem množství</t>
  </si>
  <si>
    <t>210812033</t>
  </si>
  <si>
    <t>Montáž izolovaných kabelů měděných do 1 kV bez ukončení plných a kulatých (CYKY, CHKE-R,...) uložených volně nebo v liště počtu a průřezu žil 4x6 až 10 mm2</t>
  </si>
  <si>
    <t>-1031818422</t>
  </si>
  <si>
    <t>30+38+31+31+26+30+30+35+26+22+20*2</t>
  </si>
  <si>
    <t>34111076</t>
  </si>
  <si>
    <t>kabel silový s Cu jádrem 1kV 4x10mm2</t>
  </si>
  <si>
    <t>1464005261</t>
  </si>
  <si>
    <t>339*1,15 'Přepočtené koeficientem množství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</si>
  <si>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</si>
  <si>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</si>
  <si>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</si>
  <si>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</si>
  <si>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</si>
  <si>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829304964</t>
  </si>
  <si>
    <t>460030171</t>
  </si>
  <si>
    <t>Přípravné terénní práce odstranění podkladu nebo krytu komunikace včetně rozpojení na kusy a zarovnání styčné spáry ze živice, tloušťky do 5 cm</t>
  </si>
  <si>
    <t>-159764612</t>
  </si>
  <si>
    <t>7*0.5</t>
  </si>
  <si>
    <t>460030191</t>
  </si>
  <si>
    <t>Přípravné terénní práce řezání spár v podkladu nebo krytu živičném, tloušťky do 5 cm</t>
  </si>
  <si>
    <t>1582938526</t>
  </si>
  <si>
    <t>460050703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</si>
  <si>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</si>
  <si>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>267119292</t>
  </si>
  <si>
    <t>460080013</t>
  </si>
  <si>
    <t>Základové konstrukce základ bez bednění do rostlé zeminy z monolitického betonu tř. C 12/15</t>
  </si>
  <si>
    <t>-1985180852</t>
  </si>
  <si>
    <t>7*0.8*0.8*1,6</t>
  </si>
  <si>
    <t>460080112</t>
  </si>
  <si>
    <t>Základové konstrukce bourání základu včetně záhozu jámy sypaninou, zhutnění a urovnání betonového</t>
  </si>
  <si>
    <t>979001779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</si>
  <si>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</si>
  <si>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</si>
  <si>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1983034137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</si>
  <si>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</si>
  <si>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</si>
  <si>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-1890297227</t>
  </si>
  <si>
    <t>26+26+14+13+24</t>
  </si>
  <si>
    <t>460150303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</si>
  <si>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</si>
  <si>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-818930573</t>
  </si>
  <si>
    <t>299-40-103-7</t>
  </si>
  <si>
    <t>460310013</t>
  </si>
  <si>
    <t>Zemní protlaky strojně neřízený zemní protlak ( krtek) v hornině tř. 3 a 4 průměr protlaku přes 63 do 75 mm</t>
  </si>
  <si>
    <t>194529276</t>
  </si>
  <si>
    <t>12+12+8+8</t>
  </si>
  <si>
    <t>34571353</t>
  </si>
  <si>
    <t>trubka elektroinstalační ohebná dvouplášťová korugovaná (chránička) D 61/75mm, HDPE+LDPE</t>
  </si>
  <si>
    <t>1964853184</t>
  </si>
  <si>
    <t>460421082</t>
  </si>
  <si>
    <t>Kabelové lože včetně podsypu, zhutnění a urovnání povrchu z písku nebo štěrkopísku tloušťky 5 cm nad kabel zakryté plastovou fólií, šířky lože přes 25 do 50 cm</t>
  </si>
  <si>
    <t>-1555042211</t>
  </si>
  <si>
    <t>103+7</t>
  </si>
  <si>
    <t>460421191</t>
  </si>
  <si>
    <t>Kabelové lože včetně podsypu, zhutnění a urovnání povrchu z písku nebo štěrkopísku s přísadou cementu tloušťky 12 cm nad kabel bez zakrytí, šířky do 100 cm</t>
  </si>
  <si>
    <t>-871287704</t>
  </si>
  <si>
    <t>149</t>
  </si>
  <si>
    <t>460470001</t>
  </si>
  <si>
    <t>Provizorní zajištění inženýrských sítí ve výkopech potrubí při jejich křížení s kabelem</t>
  </si>
  <si>
    <t>1475061117</t>
  </si>
  <si>
    <t>460470011</t>
  </si>
  <si>
    <t>Provizorní zajištění inženýrských sítí ve výkopech kabelů při křížení</t>
  </si>
  <si>
    <t>617543693</t>
  </si>
  <si>
    <t>460510054</t>
  </si>
  <si>
    <t>Kabelové prostupy, kanály a multikanály kabelové prostupy z trub plastových včetně osazení, utěsnění a spárování do rýhy, bez výkopových prací bez obsypu, vnitřního průměru do 10 cm</t>
  </si>
  <si>
    <t>-838399377</t>
  </si>
  <si>
    <t>34571351</t>
  </si>
  <si>
    <t>trubka elektroinstalační ohebná dvouplášťová korugovaná (chránička) D 41/50mm, HDPE+LDPE</t>
  </si>
  <si>
    <t>1400331828</t>
  </si>
  <si>
    <t>34571355</t>
  </si>
  <si>
    <t>trubka elektroinstalační ohebná dvouplášťová korugovaná (chránička) D 94/110mm, HDPE+LDPE</t>
  </si>
  <si>
    <t>1913180598</t>
  </si>
  <si>
    <t>460560133</t>
  </si>
  <si>
    <t>Zásyp kabelových rýh ručně s uložením výkopku ve vrstvách včetně zhutnění a urovnání povrchu šířky 35 cm hloubky 50 cm, v hornině třídy 3</t>
  </si>
  <si>
    <t>127947008</t>
  </si>
  <si>
    <t>460560163</t>
  </si>
  <si>
    <t>Zásyp kabelových rýh ručně s uložením výkopku ve vrstvách včetně zhutnění a urovnání povrchu šířky 35 cm hloubky 80 cm, v hornině třídy 3</t>
  </si>
  <si>
    <t>424649370</t>
  </si>
  <si>
    <t>460560303</t>
  </si>
  <si>
    <t>Zásyp kabelových rýh ručně s uložením výkopku ve vrstvách včetně zhutnění a urovnání povrchu šířky 50 cm hloubky 120 cm, v hornině třídy 3</t>
  </si>
  <si>
    <t>1358906018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</si>
  <si>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</si>
  <si>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</si>
  <si>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1723485089</t>
  </si>
  <si>
    <t>(7+103)*0.2*0.35+149*0.2*0.5+7*0.8*0.8*1.6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</si>
  <si>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</si>
  <si>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</si>
  <si>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917061578</t>
  </si>
  <si>
    <t>29.768*9</t>
  </si>
  <si>
    <t>460650061</t>
  </si>
  <si>
    <t>Vozovky a chodníky zřízení podkladní vrstvy včetně rozprostření a úpravy podkladu z kameniva drceného, včetně zhutnění, tloušťky do 10 cm</t>
  </si>
  <si>
    <t>-1148543083</t>
  </si>
  <si>
    <t>(195+38)*0.35</t>
  </si>
  <si>
    <t>460650911</t>
  </si>
  <si>
    <t>Vozovky a chodníky vyspravení krytu komunikací bezesparých po překopech pro pokládání kabelů, včetně rozprostření, urovnání a zhutnění podkladu kamenivem obalovaným asfaltem tloušťky 3 cm</t>
  </si>
  <si>
    <t>2056378678</t>
  </si>
  <si>
    <t>012002000</t>
  </si>
  <si>
    <t>Geodetické práce po výstavně</t>
  </si>
  <si>
    <t>-1019351645</t>
  </si>
  <si>
    <t>Poznámka k položce:_x000d_
geodetické zameření slkutečného provedení stavby včetně dokumentace skutečného provedení stavby</t>
  </si>
  <si>
    <t>044002000</t>
  </si>
  <si>
    <t>Revize</t>
  </si>
  <si>
    <t>-1682201647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</si>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</sst>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03-23-20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Parkoviště sídliště U Pošty  Klatovy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Klatovy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4. 7. 2020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Ing. Stehlík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Vedlejší rozpočt...'!J30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'SO 001 - Vedlejší rozpočt...'!P84</f>
        <v>0</v>
      </c>
      <c r="AV55" s="120">
        <f>'SO 001 - Vedlejší rozpočt...'!J33</f>
        <v>0</v>
      </c>
      <c r="AW55" s="120">
        <f>'SO 001 - Vedlejší rozpočt...'!J34</f>
        <v>0</v>
      </c>
      <c r="AX55" s="120">
        <f>'SO 001 - Vedlejší rozpočt...'!J35</f>
        <v>0</v>
      </c>
      <c r="AY55" s="120">
        <f>'SO 001 - Vedlejší rozpočt...'!J36</f>
        <v>0</v>
      </c>
      <c r="AZ55" s="120">
        <f>'SO 001 - Vedlejší rozpočt...'!F33</f>
        <v>0</v>
      </c>
      <c r="BA55" s="120">
        <f>'SO 001 - Vedlejší rozpočt...'!F34</f>
        <v>0</v>
      </c>
      <c r="BB55" s="120">
        <f>'SO 001 - Vedlejší rozpočt...'!F35</f>
        <v>0</v>
      </c>
      <c r="BC55" s="120">
        <f>'SO 001 - Vedlejší rozpočt...'!F36</f>
        <v>0</v>
      </c>
      <c r="BD55" s="122">
        <f>'SO 001 - Vedlejší rozpočt...'!F37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Komunikace'!J30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'SO 101 - Komunikace'!P88</f>
        <v>0</v>
      </c>
      <c r="AV56" s="120">
        <f>'SO 101 - Komunikace'!J33</f>
        <v>0</v>
      </c>
      <c r="AW56" s="120">
        <f>'SO 101 - Komunikace'!J34</f>
        <v>0</v>
      </c>
      <c r="AX56" s="120">
        <f>'SO 101 - Komunikace'!J35</f>
        <v>0</v>
      </c>
      <c r="AY56" s="120">
        <f>'SO 101 - Komunikace'!J36</f>
        <v>0</v>
      </c>
      <c r="AZ56" s="120">
        <f>'SO 101 - Komunikace'!F33</f>
        <v>0</v>
      </c>
      <c r="BA56" s="120">
        <f>'SO 101 - Komunikace'!F34</f>
        <v>0</v>
      </c>
      <c r="BB56" s="120">
        <f>'SO 101 - Komunikace'!F35</f>
        <v>0</v>
      </c>
      <c r="BC56" s="120">
        <f>'SO 101 - Komunikace'!F36</f>
        <v>0</v>
      </c>
      <c r="BD56" s="122">
        <f>'SO 101 - Komunikace'!F37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401 - Veřejné osvětlení'!J30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24">
        <v>0</v>
      </c>
      <c r="AT57" s="125">
        <f>ROUND(SUM(AV57:AW57),2)</f>
        <v>0</v>
      </c>
      <c r="AU57" s="126">
        <f>'SO 401 - Veřejné osvětlení'!P87</f>
        <v>0</v>
      </c>
      <c r="AV57" s="125">
        <f>'SO 401 - Veřejné osvětlení'!J33</f>
        <v>0</v>
      </c>
      <c r="AW57" s="125">
        <f>'SO 401 - Veřejné osvětlení'!J34</f>
        <v>0</v>
      </c>
      <c r="AX57" s="125">
        <f>'SO 401 - Veřejné osvětlení'!J35</f>
        <v>0</v>
      </c>
      <c r="AY57" s="125">
        <f>'SO 401 - Veřejné osvětlení'!J36</f>
        <v>0</v>
      </c>
      <c r="AZ57" s="125">
        <f>'SO 401 - Veřejné osvětlení'!F33</f>
        <v>0</v>
      </c>
      <c r="BA57" s="125">
        <f>'SO 401 - Veřejné osvětlení'!F34</f>
        <v>0</v>
      </c>
      <c r="BB57" s="125">
        <f>'SO 401 - Veřejné osvětlení'!F35</f>
        <v>0</v>
      </c>
      <c r="BC57" s="125">
        <f>'SO 401 - Veřejné osvětlení'!F36</f>
        <v>0</v>
      </c>
      <c r="BD57" s="127">
        <f>'SO 401 - Veřejné osvětlení'!F37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K2Y/s/1uxzqAxSyUQ6gjApq4qaC9WPSzaB8Gxke02DITLHzOHq+PxcpC3vlwxZaqH404KMDXaaSLAVJawpxWyA==" hashValue="NLl6qjjwUNN0ft3TgwXQoUzIFN3psjCNHHaivXEcI72yOziskE10FT2eSq8laRsZTyk+CbQmKKb3XDFYFsMQL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01 - Vedlejší rozpočt...'!C2" display="/"/>
    <hyperlink ref="A56" location="'SO 101 - Komunikace'!C2" display="/"/>
    <hyperlink ref="A57" location="'SO 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88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 xml:space="preserve">Parkoviště sídliště U Pošty  Klatovy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89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90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4. 7. 2020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tr">
        <f>IF('Rekapitulace stavby'!AN10="","",'Rekapitulace stavby'!AN10)</f>
        <v/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40" t="s">
        <v>28</v>
      </c>
      <c r="J15" s="139" t="str">
        <f>IF('Rekapitulace stavby'!AN11="","",'Rekapitulace stavby'!AN11)</f>
        <v/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tr">
        <f>IF('Rekapitulace stavby'!AN16="","",'Rekapitulace stavby'!AN16)</f>
        <v/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39" t="str">
        <f>IF('Rekapitulace stavby'!AN17="","",'Rekapitulace stavby'!AN17)</f>
        <v/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91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35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ROUND(J84,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ROUND((SUM(BE84:BE107)),  2)</f>
        <v>0</v>
      </c>
      <c r="G33" s="38"/>
      <c r="H33" s="38"/>
      <c r="I33" s="155">
        <v>0.20999999999999999</v>
      </c>
      <c r="J33" s="154">
        <f>ROUND(((SUM(BE84:BE107))*I33),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ROUND((SUM(BF84:BF107)),  2)</f>
        <v>0</v>
      </c>
      <c r="G34" s="38"/>
      <c r="H34" s="38"/>
      <c r="I34" s="155">
        <v>0.14999999999999999</v>
      </c>
      <c r="J34" s="154">
        <f>ROUND(((SUM(BF84:BF107))*I34),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ROUND((SUM(BG84:BG107)),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ROUND((SUM(BH84:BH107)),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ROUND((SUM(BI84:BI107)),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 xml:space="preserve">Parkoviště sídliště U Pošty  Klatovy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001 - Vedlejší rozpočtové náklady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Klatovy</v>
      </c>
      <c r="G52" s="40"/>
      <c r="H52" s="40"/>
      <c r="I52" s="140" t="s">
        <v>23</v>
      </c>
      <c r="J52" s="72" t="str">
        <f>IF(J12="","",J12)</f>
        <v>4. 7. 2020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40" t="s">
        <v>31</v>
      </c>
      <c r="J54" s="36" t="str">
        <f>E21</f>
        <v xml:space="preserve"> 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Ing. Vostrý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96</v>
      </c>
      <c r="E60" s="179"/>
      <c r="F60" s="179"/>
      <c r="G60" s="179"/>
      <c r="H60" s="179"/>
      <c r="I60" s="180"/>
      <c r="J60" s="181">
        <f>J85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97</v>
      </c>
      <c r="E61" s="186"/>
      <c r="F61" s="186"/>
      <c r="G61" s="186"/>
      <c r="H61" s="186"/>
      <c r="I61" s="187"/>
      <c r="J61" s="188">
        <f>J86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98</v>
      </c>
      <c r="E62" s="186"/>
      <c r="F62" s="186"/>
      <c r="G62" s="186"/>
      <c r="H62" s="186"/>
      <c r="I62" s="187"/>
      <c r="J62" s="188">
        <f>J95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99</v>
      </c>
      <c r="E63" s="186"/>
      <c r="F63" s="186"/>
      <c r="G63" s="186"/>
      <c r="H63" s="186"/>
      <c r="I63" s="187"/>
      <c r="J63" s="188">
        <f>J103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100</v>
      </c>
      <c r="E64" s="186"/>
      <c r="F64" s="186"/>
      <c r="G64" s="186"/>
      <c r="H64" s="186"/>
      <c r="I64" s="187"/>
      <c r="J64" s="188">
        <f>J106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166"/>
      <c r="J66" s="60"/>
      <c r="K66" s="6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169"/>
      <c r="J70" s="62"/>
      <c r="K70" s="62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101</v>
      </c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70" t="str">
        <f>E7</f>
        <v xml:space="preserve">Parkoviště sídliště U Pošty  Klatovy</v>
      </c>
      <c r="F74" s="32"/>
      <c r="G74" s="32"/>
      <c r="H74" s="32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89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001 - Vedlejší rozpočtové náklady</v>
      </c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Klatovy</v>
      </c>
      <c r="G78" s="40"/>
      <c r="H78" s="40"/>
      <c r="I78" s="140" t="s">
        <v>23</v>
      </c>
      <c r="J78" s="72" t="str">
        <f>IF(J12="","",J12)</f>
        <v>4. 7. 2020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140" t="s">
        <v>31</v>
      </c>
      <c r="J80" s="36" t="str">
        <f>E21</f>
        <v xml:space="preserve"> 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140" t="s">
        <v>33</v>
      </c>
      <c r="J81" s="36" t="str">
        <f>E24</f>
        <v>Ing. Vostrý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90"/>
      <c r="B83" s="191"/>
      <c r="C83" s="192" t="s">
        <v>102</v>
      </c>
      <c r="D83" s="193" t="s">
        <v>56</v>
      </c>
      <c r="E83" s="193" t="s">
        <v>52</v>
      </c>
      <c r="F83" s="193" t="s">
        <v>53</v>
      </c>
      <c r="G83" s="193" t="s">
        <v>103</v>
      </c>
      <c r="H83" s="193" t="s">
        <v>104</v>
      </c>
      <c r="I83" s="194" t="s">
        <v>105</v>
      </c>
      <c r="J83" s="193" t="s">
        <v>94</v>
      </c>
      <c r="K83" s="195" t="s">
        <v>106</v>
      </c>
      <c r="L83" s="196"/>
      <c r="M83" s="92" t="s">
        <v>19</v>
      </c>
      <c r="N83" s="93" t="s">
        <v>41</v>
      </c>
      <c r="O83" s="93" t="s">
        <v>107</v>
      </c>
      <c r="P83" s="93" t="s">
        <v>108</v>
      </c>
      <c r="Q83" s="93" t="s">
        <v>109</v>
      </c>
      <c r="R83" s="93" t="s">
        <v>110</v>
      </c>
      <c r="S83" s="93" t="s">
        <v>111</v>
      </c>
      <c r="T83" s="94" t="s">
        <v>112</v>
      </c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="2" customFormat="1" ht="22.8" customHeight="1">
      <c r="A84" s="38"/>
      <c r="B84" s="39"/>
      <c r="C84" s="99" t="s">
        <v>113</v>
      </c>
      <c r="D84" s="40"/>
      <c r="E84" s="40"/>
      <c r="F84" s="40"/>
      <c r="G84" s="40"/>
      <c r="H84" s="40"/>
      <c r="I84" s="136"/>
      <c r="J84" s="197">
        <f>BK84</f>
        <v>0</v>
      </c>
      <c r="K84" s="40"/>
      <c r="L84" s="44"/>
      <c r="M84" s="95"/>
      <c r="N84" s="198"/>
      <c r="O84" s="96"/>
      <c r="P84" s="199">
        <f>P85</f>
        <v>0</v>
      </c>
      <c r="Q84" s="96"/>
      <c r="R84" s="199">
        <f>R85</f>
        <v>0</v>
      </c>
      <c r="S84" s="96"/>
      <c r="T84" s="200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95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70</v>
      </c>
      <c r="E85" s="205" t="s">
        <v>114</v>
      </c>
      <c r="F85" s="205" t="s">
        <v>77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P86+P95+P103+P106</f>
        <v>0</v>
      </c>
      <c r="Q85" s="210"/>
      <c r="R85" s="211">
        <f>R86+R95+R103+R106</f>
        <v>0</v>
      </c>
      <c r="S85" s="210"/>
      <c r="T85" s="212">
        <f>T86+T95+T103+T106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115</v>
      </c>
      <c r="AT85" s="214" t="s">
        <v>70</v>
      </c>
      <c r="AU85" s="214" t="s">
        <v>71</v>
      </c>
      <c r="AY85" s="213" t="s">
        <v>116</v>
      </c>
      <c r="BK85" s="215">
        <f>BK86+BK95+BK103+BK106</f>
        <v>0</v>
      </c>
    </row>
    <row r="86" s="12" customFormat="1" ht="22.8" customHeight="1">
      <c r="A86" s="12"/>
      <c r="B86" s="202"/>
      <c r="C86" s="203"/>
      <c r="D86" s="204" t="s">
        <v>70</v>
      </c>
      <c r="E86" s="216" t="s">
        <v>117</v>
      </c>
      <c r="F86" s="216" t="s">
        <v>118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SUM(P87:P94)</f>
        <v>0</v>
      </c>
      <c r="Q86" s="210"/>
      <c r="R86" s="211">
        <f>SUM(R87:R94)</f>
        <v>0</v>
      </c>
      <c r="S86" s="210"/>
      <c r="T86" s="212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115</v>
      </c>
      <c r="AT86" s="214" t="s">
        <v>70</v>
      </c>
      <c r="AU86" s="214" t="s">
        <v>79</v>
      </c>
      <c r="AY86" s="213" t="s">
        <v>116</v>
      </c>
      <c r="BK86" s="215">
        <f>SUM(BK87:BK94)</f>
        <v>0</v>
      </c>
    </row>
    <row r="87" s="2" customFormat="1" ht="16.5" customHeight="1">
      <c r="A87" s="38"/>
      <c r="B87" s="39"/>
      <c r="C87" s="218" t="s">
        <v>79</v>
      </c>
      <c r="D87" s="218" t="s">
        <v>119</v>
      </c>
      <c r="E87" s="219" t="s">
        <v>120</v>
      </c>
      <c r="F87" s="220" t="s">
        <v>121</v>
      </c>
      <c r="G87" s="221" t="s">
        <v>122</v>
      </c>
      <c r="H87" s="222">
        <v>1</v>
      </c>
      <c r="I87" s="223"/>
      <c r="J87" s="224">
        <f>ROUND(I87*H87,2)</f>
        <v>0</v>
      </c>
      <c r="K87" s="220" t="s">
        <v>123</v>
      </c>
      <c r="L87" s="44"/>
      <c r="M87" s="225" t="s">
        <v>19</v>
      </c>
      <c r="N87" s="226" t="s">
        <v>42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124</v>
      </c>
      <c r="AT87" s="229" t="s">
        <v>119</v>
      </c>
      <c r="AU87" s="229" t="s">
        <v>81</v>
      </c>
      <c r="AY87" s="17" t="s">
        <v>116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79</v>
      </c>
      <c r="BK87" s="230">
        <f>ROUND(I87*H87,2)</f>
        <v>0</v>
      </c>
      <c r="BL87" s="17" t="s">
        <v>124</v>
      </c>
      <c r="BM87" s="229" t="s">
        <v>125</v>
      </c>
    </row>
    <row r="88" s="2" customFormat="1">
      <c r="A88" s="38"/>
      <c r="B88" s="39"/>
      <c r="C88" s="40"/>
      <c r="D88" s="231" t="s">
        <v>126</v>
      </c>
      <c r="E88" s="40"/>
      <c r="F88" s="232" t="s">
        <v>127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126</v>
      </c>
      <c r="AU88" s="17" t="s">
        <v>81</v>
      </c>
    </row>
    <row r="89" s="2" customFormat="1" ht="16.5" customHeight="1">
      <c r="A89" s="38"/>
      <c r="B89" s="39"/>
      <c r="C89" s="218" t="s">
        <v>81</v>
      </c>
      <c r="D89" s="218" t="s">
        <v>119</v>
      </c>
      <c r="E89" s="219" t="s">
        <v>128</v>
      </c>
      <c r="F89" s="220" t="s">
        <v>129</v>
      </c>
      <c r="G89" s="221" t="s">
        <v>122</v>
      </c>
      <c r="H89" s="222">
        <v>1</v>
      </c>
      <c r="I89" s="223"/>
      <c r="J89" s="224">
        <f>ROUND(I89*H89,2)</f>
        <v>0</v>
      </c>
      <c r="K89" s="220" t="s">
        <v>123</v>
      </c>
      <c r="L89" s="44"/>
      <c r="M89" s="225" t="s">
        <v>19</v>
      </c>
      <c r="N89" s="226" t="s">
        <v>42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124</v>
      </c>
      <c r="AT89" s="229" t="s">
        <v>119</v>
      </c>
      <c r="AU89" s="229" t="s">
        <v>81</v>
      </c>
      <c r="AY89" s="17" t="s">
        <v>116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79</v>
      </c>
      <c r="BK89" s="230">
        <f>ROUND(I89*H89,2)</f>
        <v>0</v>
      </c>
      <c r="BL89" s="17" t="s">
        <v>124</v>
      </c>
      <c r="BM89" s="229" t="s">
        <v>130</v>
      </c>
    </row>
    <row r="90" s="2" customFormat="1">
      <c r="A90" s="38"/>
      <c r="B90" s="39"/>
      <c r="C90" s="40"/>
      <c r="D90" s="231" t="s">
        <v>126</v>
      </c>
      <c r="E90" s="40"/>
      <c r="F90" s="232" t="s">
        <v>131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126</v>
      </c>
      <c r="AU90" s="17" t="s">
        <v>81</v>
      </c>
    </row>
    <row r="91" s="2" customFormat="1" ht="16.5" customHeight="1">
      <c r="A91" s="38"/>
      <c r="B91" s="39"/>
      <c r="C91" s="218" t="s">
        <v>132</v>
      </c>
      <c r="D91" s="218" t="s">
        <v>119</v>
      </c>
      <c r="E91" s="219" t="s">
        <v>133</v>
      </c>
      <c r="F91" s="220" t="s">
        <v>134</v>
      </c>
      <c r="G91" s="221" t="s">
        <v>122</v>
      </c>
      <c r="H91" s="222">
        <v>1</v>
      </c>
      <c r="I91" s="223"/>
      <c r="J91" s="224">
        <f>ROUND(I91*H91,2)</f>
        <v>0</v>
      </c>
      <c r="K91" s="220" t="s">
        <v>123</v>
      </c>
      <c r="L91" s="44"/>
      <c r="M91" s="225" t="s">
        <v>19</v>
      </c>
      <c r="N91" s="226" t="s">
        <v>42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124</v>
      </c>
      <c r="AT91" s="229" t="s">
        <v>119</v>
      </c>
      <c r="AU91" s="229" t="s">
        <v>81</v>
      </c>
      <c r="AY91" s="17" t="s">
        <v>116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79</v>
      </c>
      <c r="BK91" s="230">
        <f>ROUND(I91*H91,2)</f>
        <v>0</v>
      </c>
      <c r="BL91" s="17" t="s">
        <v>124</v>
      </c>
      <c r="BM91" s="229" t="s">
        <v>135</v>
      </c>
    </row>
    <row r="92" s="2" customFormat="1">
      <c r="A92" s="38"/>
      <c r="B92" s="39"/>
      <c r="C92" s="40"/>
      <c r="D92" s="231" t="s">
        <v>126</v>
      </c>
      <c r="E92" s="40"/>
      <c r="F92" s="232" t="s">
        <v>136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126</v>
      </c>
      <c r="AU92" s="17" t="s">
        <v>81</v>
      </c>
    </row>
    <row r="93" s="2" customFormat="1" ht="21.75" customHeight="1">
      <c r="A93" s="38"/>
      <c r="B93" s="39"/>
      <c r="C93" s="218" t="s">
        <v>137</v>
      </c>
      <c r="D93" s="218" t="s">
        <v>119</v>
      </c>
      <c r="E93" s="219" t="s">
        <v>138</v>
      </c>
      <c r="F93" s="220" t="s">
        <v>139</v>
      </c>
      <c r="G93" s="221" t="s">
        <v>122</v>
      </c>
      <c r="H93" s="222">
        <v>1</v>
      </c>
      <c r="I93" s="223"/>
      <c r="J93" s="224">
        <f>ROUND(I93*H93,2)</f>
        <v>0</v>
      </c>
      <c r="K93" s="220" t="s">
        <v>123</v>
      </c>
      <c r="L93" s="44"/>
      <c r="M93" s="225" t="s">
        <v>19</v>
      </c>
      <c r="N93" s="226" t="s">
        <v>42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9" t="s">
        <v>124</v>
      </c>
      <c r="AT93" s="229" t="s">
        <v>119</v>
      </c>
      <c r="AU93" s="229" t="s">
        <v>81</v>
      </c>
      <c r="AY93" s="17" t="s">
        <v>116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7" t="s">
        <v>79</v>
      </c>
      <c r="BK93" s="230">
        <f>ROUND(I93*H93,2)</f>
        <v>0</v>
      </c>
      <c r="BL93" s="17" t="s">
        <v>124</v>
      </c>
      <c r="BM93" s="229" t="s">
        <v>140</v>
      </c>
    </row>
    <row r="94" s="2" customFormat="1">
      <c r="A94" s="38"/>
      <c r="B94" s="39"/>
      <c r="C94" s="40"/>
      <c r="D94" s="231" t="s">
        <v>126</v>
      </c>
      <c r="E94" s="40"/>
      <c r="F94" s="232" t="s">
        <v>141</v>
      </c>
      <c r="G94" s="40"/>
      <c r="H94" s="40"/>
      <c r="I94" s="136"/>
      <c r="J94" s="40"/>
      <c r="K94" s="40"/>
      <c r="L94" s="44"/>
      <c r="M94" s="233"/>
      <c r="N94" s="23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126</v>
      </c>
      <c r="AU94" s="17" t="s">
        <v>81</v>
      </c>
    </row>
    <row r="95" s="12" customFormat="1" ht="22.8" customHeight="1">
      <c r="A95" s="12"/>
      <c r="B95" s="202"/>
      <c r="C95" s="203"/>
      <c r="D95" s="204" t="s">
        <v>70</v>
      </c>
      <c r="E95" s="216" t="s">
        <v>142</v>
      </c>
      <c r="F95" s="216" t="s">
        <v>143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SUM(P96:P102)</f>
        <v>0</v>
      </c>
      <c r="Q95" s="210"/>
      <c r="R95" s="211">
        <f>SUM(R96:R102)</f>
        <v>0</v>
      </c>
      <c r="S95" s="210"/>
      <c r="T95" s="212">
        <f>SUM(T96:T102)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115</v>
      </c>
      <c r="AT95" s="214" t="s">
        <v>70</v>
      </c>
      <c r="AU95" s="214" t="s">
        <v>79</v>
      </c>
      <c r="AY95" s="213" t="s">
        <v>116</v>
      </c>
      <c r="BK95" s="215">
        <f>SUM(BK96:BK102)</f>
        <v>0</v>
      </c>
    </row>
    <row r="96" s="2" customFormat="1" ht="16.5" customHeight="1">
      <c r="A96" s="38"/>
      <c r="B96" s="39"/>
      <c r="C96" s="218" t="s">
        <v>115</v>
      </c>
      <c r="D96" s="218" t="s">
        <v>119</v>
      </c>
      <c r="E96" s="219" t="s">
        <v>144</v>
      </c>
      <c r="F96" s="220" t="s">
        <v>145</v>
      </c>
      <c r="G96" s="221" t="s">
        <v>122</v>
      </c>
      <c r="H96" s="222">
        <v>1</v>
      </c>
      <c r="I96" s="223"/>
      <c r="J96" s="224">
        <f>ROUND(I96*H96,2)</f>
        <v>0</v>
      </c>
      <c r="K96" s="220" t="s">
        <v>123</v>
      </c>
      <c r="L96" s="44"/>
      <c r="M96" s="225" t="s">
        <v>19</v>
      </c>
      <c r="N96" s="226" t="s">
        <v>42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124</v>
      </c>
      <c r="AT96" s="229" t="s">
        <v>119</v>
      </c>
      <c r="AU96" s="229" t="s">
        <v>81</v>
      </c>
      <c r="AY96" s="17" t="s">
        <v>116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124</v>
      </c>
      <c r="BM96" s="229" t="s">
        <v>146</v>
      </c>
    </row>
    <row r="97" s="2" customFormat="1">
      <c r="A97" s="38"/>
      <c r="B97" s="39"/>
      <c r="C97" s="40"/>
      <c r="D97" s="231" t="s">
        <v>126</v>
      </c>
      <c r="E97" s="40"/>
      <c r="F97" s="232" t="s">
        <v>147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126</v>
      </c>
      <c r="AU97" s="17" t="s">
        <v>81</v>
      </c>
    </row>
    <row r="98" s="13" customFormat="1">
      <c r="A98" s="13"/>
      <c r="B98" s="235"/>
      <c r="C98" s="236"/>
      <c r="D98" s="231" t="s">
        <v>148</v>
      </c>
      <c r="E98" s="237" t="s">
        <v>19</v>
      </c>
      <c r="F98" s="238" t="s">
        <v>79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148</v>
      </c>
      <c r="AU98" s="245" t="s">
        <v>81</v>
      </c>
      <c r="AV98" s="13" t="s">
        <v>81</v>
      </c>
      <c r="AW98" s="13" t="s">
        <v>32</v>
      </c>
      <c r="AX98" s="13" t="s">
        <v>79</v>
      </c>
      <c r="AY98" s="245" t="s">
        <v>116</v>
      </c>
    </row>
    <row r="99" s="2" customFormat="1" ht="16.5" customHeight="1">
      <c r="A99" s="38"/>
      <c r="B99" s="39"/>
      <c r="C99" s="218" t="s">
        <v>149</v>
      </c>
      <c r="D99" s="218" t="s">
        <v>119</v>
      </c>
      <c r="E99" s="219" t="s">
        <v>150</v>
      </c>
      <c r="F99" s="220" t="s">
        <v>151</v>
      </c>
      <c r="G99" s="221" t="s">
        <v>122</v>
      </c>
      <c r="H99" s="222">
        <v>1</v>
      </c>
      <c r="I99" s="223"/>
      <c r="J99" s="224">
        <f>ROUND(I99*H99,2)</f>
        <v>0</v>
      </c>
      <c r="K99" s="220" t="s">
        <v>123</v>
      </c>
      <c r="L99" s="44"/>
      <c r="M99" s="225" t="s">
        <v>19</v>
      </c>
      <c r="N99" s="226" t="s">
        <v>42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124</v>
      </c>
      <c r="AT99" s="229" t="s">
        <v>119</v>
      </c>
      <c r="AU99" s="229" t="s">
        <v>81</v>
      </c>
      <c r="AY99" s="17" t="s">
        <v>116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79</v>
      </c>
      <c r="BK99" s="230">
        <f>ROUND(I99*H99,2)</f>
        <v>0</v>
      </c>
      <c r="BL99" s="17" t="s">
        <v>124</v>
      </c>
      <c r="BM99" s="229" t="s">
        <v>152</v>
      </c>
    </row>
    <row r="100" s="2" customFormat="1">
      <c r="A100" s="38"/>
      <c r="B100" s="39"/>
      <c r="C100" s="40"/>
      <c r="D100" s="231" t="s">
        <v>126</v>
      </c>
      <c r="E100" s="40"/>
      <c r="F100" s="232" t="s">
        <v>153</v>
      </c>
      <c r="G100" s="40"/>
      <c r="H100" s="40"/>
      <c r="I100" s="136"/>
      <c r="J100" s="40"/>
      <c r="K100" s="40"/>
      <c r="L100" s="44"/>
      <c r="M100" s="233"/>
      <c r="N100" s="23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81</v>
      </c>
    </row>
    <row r="101" s="2" customFormat="1" ht="16.5" customHeight="1">
      <c r="A101" s="38"/>
      <c r="B101" s="39"/>
      <c r="C101" s="218" t="s">
        <v>154</v>
      </c>
      <c r="D101" s="218" t="s">
        <v>119</v>
      </c>
      <c r="E101" s="219" t="s">
        <v>155</v>
      </c>
      <c r="F101" s="220" t="s">
        <v>156</v>
      </c>
      <c r="G101" s="221" t="s">
        <v>122</v>
      </c>
      <c r="H101" s="222">
        <v>1</v>
      </c>
      <c r="I101" s="223"/>
      <c r="J101" s="224">
        <f>ROUND(I101*H101,2)</f>
        <v>0</v>
      </c>
      <c r="K101" s="220" t="s">
        <v>123</v>
      </c>
      <c r="L101" s="44"/>
      <c r="M101" s="225" t="s">
        <v>19</v>
      </c>
      <c r="N101" s="226" t="s">
        <v>42</v>
      </c>
      <c r="O101" s="8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124</v>
      </c>
      <c r="AT101" s="229" t="s">
        <v>119</v>
      </c>
      <c r="AU101" s="229" t="s">
        <v>81</v>
      </c>
      <c r="AY101" s="17" t="s">
        <v>116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79</v>
      </c>
      <c r="BK101" s="230">
        <f>ROUND(I101*H101,2)</f>
        <v>0</v>
      </c>
      <c r="BL101" s="17" t="s">
        <v>124</v>
      </c>
      <c r="BM101" s="229" t="s">
        <v>157</v>
      </c>
    </row>
    <row r="102" s="2" customFormat="1">
      <c r="A102" s="38"/>
      <c r="B102" s="39"/>
      <c r="C102" s="40"/>
      <c r="D102" s="231" t="s">
        <v>126</v>
      </c>
      <c r="E102" s="40"/>
      <c r="F102" s="232" t="s">
        <v>158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126</v>
      </c>
      <c r="AU102" s="17" t="s">
        <v>81</v>
      </c>
    </row>
    <row r="103" s="12" customFormat="1" ht="22.8" customHeight="1">
      <c r="A103" s="12"/>
      <c r="B103" s="202"/>
      <c r="C103" s="203"/>
      <c r="D103" s="204" t="s">
        <v>70</v>
      </c>
      <c r="E103" s="216" t="s">
        <v>159</v>
      </c>
      <c r="F103" s="216" t="s">
        <v>160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SUM(P104:P105)</f>
        <v>0</v>
      </c>
      <c r="Q103" s="210"/>
      <c r="R103" s="211">
        <f>SUM(R104:R105)</f>
        <v>0</v>
      </c>
      <c r="S103" s="210"/>
      <c r="T103" s="212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115</v>
      </c>
      <c r="AT103" s="214" t="s">
        <v>70</v>
      </c>
      <c r="AU103" s="214" t="s">
        <v>79</v>
      </c>
      <c r="AY103" s="213" t="s">
        <v>116</v>
      </c>
      <c r="BK103" s="215">
        <f>SUM(BK104:BK105)</f>
        <v>0</v>
      </c>
    </row>
    <row r="104" s="2" customFormat="1" ht="16.5" customHeight="1">
      <c r="A104" s="38"/>
      <c r="B104" s="39"/>
      <c r="C104" s="218" t="s">
        <v>161</v>
      </c>
      <c r="D104" s="218" t="s">
        <v>119</v>
      </c>
      <c r="E104" s="219" t="s">
        <v>162</v>
      </c>
      <c r="F104" s="220" t="s">
        <v>163</v>
      </c>
      <c r="G104" s="221" t="s">
        <v>122</v>
      </c>
      <c r="H104" s="222">
        <v>2</v>
      </c>
      <c r="I104" s="223"/>
      <c r="J104" s="224">
        <f>ROUND(I104*H104,2)</f>
        <v>0</v>
      </c>
      <c r="K104" s="220" t="s">
        <v>123</v>
      </c>
      <c r="L104" s="44"/>
      <c r="M104" s="225" t="s">
        <v>19</v>
      </c>
      <c r="N104" s="226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124</v>
      </c>
      <c r="AT104" s="229" t="s">
        <v>119</v>
      </c>
      <c r="AU104" s="229" t="s">
        <v>81</v>
      </c>
      <c r="AY104" s="17" t="s">
        <v>116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124</v>
      </c>
      <c r="BM104" s="229" t="s">
        <v>164</v>
      </c>
    </row>
    <row r="105" s="2" customFormat="1">
      <c r="A105" s="38"/>
      <c r="B105" s="39"/>
      <c r="C105" s="40"/>
      <c r="D105" s="231" t="s">
        <v>126</v>
      </c>
      <c r="E105" s="40"/>
      <c r="F105" s="232" t="s">
        <v>165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81</v>
      </c>
    </row>
    <row r="106" s="12" customFormat="1" ht="22.8" customHeight="1">
      <c r="A106" s="12"/>
      <c r="B106" s="202"/>
      <c r="C106" s="203"/>
      <c r="D106" s="204" t="s">
        <v>70</v>
      </c>
      <c r="E106" s="216" t="s">
        <v>166</v>
      </c>
      <c r="F106" s="216" t="s">
        <v>167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P107</f>
        <v>0</v>
      </c>
      <c r="Q106" s="210"/>
      <c r="R106" s="211">
        <f>R107</f>
        <v>0</v>
      </c>
      <c r="S106" s="210"/>
      <c r="T106" s="21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115</v>
      </c>
      <c r="AT106" s="214" t="s">
        <v>70</v>
      </c>
      <c r="AU106" s="214" t="s">
        <v>79</v>
      </c>
      <c r="AY106" s="213" t="s">
        <v>116</v>
      </c>
      <c r="BK106" s="215">
        <f>BK107</f>
        <v>0</v>
      </c>
    </row>
    <row r="107" s="2" customFormat="1" ht="16.5" customHeight="1">
      <c r="A107" s="38"/>
      <c r="B107" s="39"/>
      <c r="C107" s="218" t="s">
        <v>168</v>
      </c>
      <c r="D107" s="218" t="s">
        <v>119</v>
      </c>
      <c r="E107" s="219" t="s">
        <v>169</v>
      </c>
      <c r="F107" s="220" t="s">
        <v>170</v>
      </c>
      <c r="G107" s="221" t="s">
        <v>122</v>
      </c>
      <c r="H107" s="222">
        <v>1</v>
      </c>
      <c r="I107" s="223"/>
      <c r="J107" s="224">
        <f>ROUND(I107*H107,2)</f>
        <v>0</v>
      </c>
      <c r="K107" s="220" t="s">
        <v>19</v>
      </c>
      <c r="L107" s="44"/>
      <c r="M107" s="246" t="s">
        <v>19</v>
      </c>
      <c r="N107" s="247" t="s">
        <v>42</v>
      </c>
      <c r="O107" s="248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124</v>
      </c>
      <c r="AT107" s="229" t="s">
        <v>119</v>
      </c>
      <c r="AU107" s="229" t="s">
        <v>81</v>
      </c>
      <c r="AY107" s="17" t="s">
        <v>116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79</v>
      </c>
      <c r="BK107" s="230">
        <f>ROUND(I107*H107,2)</f>
        <v>0</v>
      </c>
      <c r="BL107" s="17" t="s">
        <v>124</v>
      </c>
      <c r="BM107" s="229" t="s">
        <v>171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166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iYBBHQ5Ouz9R1o6I8LkIEEV+PuhSQdDQ7CfalP6xloVlofME+7SYoehw8tw1Uo2ivybPA92y3kDGKP3OzcHIHQ==" hashValue="zvWx02t3d03mwTJmqeBlhJP0Y1Z0wMwjMSvF9ZXS4VDh8OVrAxKyLMxnWFaQK3SJtMr106JI0Tk2766muD+ZUQ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88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 xml:space="preserve">Parkoviště sídliště U Pošty  Klatovy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89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172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4. 7. 2020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tr">
        <f>IF('Rekapitulace stavby'!AN10="","",'Rekapitulace stavby'!AN10)</f>
        <v/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40" t="s">
        <v>28</v>
      </c>
      <c r="J15" s="139" t="str">
        <f>IF('Rekapitulace stavby'!AN11="","",'Rekapitulace stavby'!AN11)</f>
        <v/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tr">
        <f>IF('Rekapitulace stavby'!AN16="","",'Rekapitulace stavby'!AN16)</f>
        <v/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39" t="str">
        <f>IF('Rekapitulace stavby'!AN17="","",'Rekapitulace stavby'!AN17)</f>
        <v/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35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ROUND(J88,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ROUND((SUM(BE88:BE310)),  2)</f>
        <v>0</v>
      </c>
      <c r="G33" s="38"/>
      <c r="H33" s="38"/>
      <c r="I33" s="155">
        <v>0.20999999999999999</v>
      </c>
      <c r="J33" s="154">
        <f>ROUND(((SUM(BE88:BE310))*I33),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ROUND((SUM(BF88:BF310)),  2)</f>
        <v>0</v>
      </c>
      <c r="G34" s="38"/>
      <c r="H34" s="38"/>
      <c r="I34" s="155">
        <v>0.14999999999999999</v>
      </c>
      <c r="J34" s="154">
        <f>ROUND(((SUM(BF88:BF310))*I34),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ROUND((SUM(BG88:BG310)),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ROUND((SUM(BH88:BH310)),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ROUND((SUM(BI88:BI310)),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 xml:space="preserve">Parkoviště sídliště U Pošty  Klatovy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Komunikace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Klatovy</v>
      </c>
      <c r="G52" s="40"/>
      <c r="H52" s="40"/>
      <c r="I52" s="140" t="s">
        <v>23</v>
      </c>
      <c r="J52" s="72" t="str">
        <f>IF(J12="","",J12)</f>
        <v>4. 7. 2020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40" t="s">
        <v>31</v>
      </c>
      <c r="J54" s="36" t="str">
        <f>E21</f>
        <v xml:space="preserve"> 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Ing. Stehlík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J88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173</v>
      </c>
      <c r="E60" s="179"/>
      <c r="F60" s="179"/>
      <c r="G60" s="179"/>
      <c r="H60" s="179"/>
      <c r="I60" s="180"/>
      <c r="J60" s="181">
        <f>J89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174</v>
      </c>
      <c r="E61" s="186"/>
      <c r="F61" s="186"/>
      <c r="G61" s="186"/>
      <c r="H61" s="186"/>
      <c r="I61" s="187"/>
      <c r="J61" s="188">
        <f>J90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175</v>
      </c>
      <c r="E62" s="186"/>
      <c r="F62" s="186"/>
      <c r="G62" s="186"/>
      <c r="H62" s="186"/>
      <c r="I62" s="187"/>
      <c r="J62" s="188">
        <f>J159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176</v>
      </c>
      <c r="E63" s="186"/>
      <c r="F63" s="186"/>
      <c r="G63" s="186"/>
      <c r="H63" s="186"/>
      <c r="I63" s="187"/>
      <c r="J63" s="188">
        <f>J179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177</v>
      </c>
      <c r="E64" s="186"/>
      <c r="F64" s="186"/>
      <c r="G64" s="186"/>
      <c r="H64" s="186"/>
      <c r="I64" s="187"/>
      <c r="J64" s="188">
        <f>J183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178</v>
      </c>
      <c r="E65" s="186"/>
      <c r="F65" s="186"/>
      <c r="G65" s="186"/>
      <c r="H65" s="186"/>
      <c r="I65" s="187"/>
      <c r="J65" s="188">
        <f>J210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179</v>
      </c>
      <c r="E66" s="186"/>
      <c r="F66" s="186"/>
      <c r="G66" s="186"/>
      <c r="H66" s="186"/>
      <c r="I66" s="187"/>
      <c r="J66" s="188">
        <f>J238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180</v>
      </c>
      <c r="E67" s="186"/>
      <c r="F67" s="186"/>
      <c r="G67" s="186"/>
      <c r="H67" s="186"/>
      <c r="I67" s="187"/>
      <c r="J67" s="188">
        <f>J291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84"/>
      <c r="D68" s="185" t="s">
        <v>181</v>
      </c>
      <c r="E68" s="186"/>
      <c r="F68" s="186"/>
      <c r="G68" s="186"/>
      <c r="H68" s="186"/>
      <c r="I68" s="187"/>
      <c r="J68" s="188">
        <f>J309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166"/>
      <c r="J70" s="60"/>
      <c r="K70" s="6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169"/>
      <c r="J74" s="62"/>
      <c r="K74" s="62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101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70" t="str">
        <f>E7</f>
        <v xml:space="preserve">Parkoviště sídliště U Pošty  Klatovy</v>
      </c>
      <c r="F78" s="32"/>
      <c r="G78" s="32"/>
      <c r="H78" s="32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89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101 - Komunikace</v>
      </c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Klatovy</v>
      </c>
      <c r="G82" s="40"/>
      <c r="H82" s="40"/>
      <c r="I82" s="140" t="s">
        <v>23</v>
      </c>
      <c r="J82" s="72" t="str">
        <f>IF(J12="","",J12)</f>
        <v>4. 7. 2020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 xml:space="preserve"> </v>
      </c>
      <c r="G84" s="40"/>
      <c r="H84" s="40"/>
      <c r="I84" s="140" t="s">
        <v>31</v>
      </c>
      <c r="J84" s="36" t="str">
        <f>E21</f>
        <v xml:space="preserve"> </v>
      </c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140" t="s">
        <v>33</v>
      </c>
      <c r="J85" s="36" t="str">
        <f>E24</f>
        <v>Ing. Stehlík</v>
      </c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90"/>
      <c r="B87" s="191"/>
      <c r="C87" s="192" t="s">
        <v>102</v>
      </c>
      <c r="D87" s="193" t="s">
        <v>56</v>
      </c>
      <c r="E87" s="193" t="s">
        <v>52</v>
      </c>
      <c r="F87" s="193" t="s">
        <v>53</v>
      </c>
      <c r="G87" s="193" t="s">
        <v>103</v>
      </c>
      <c r="H87" s="193" t="s">
        <v>104</v>
      </c>
      <c r="I87" s="194" t="s">
        <v>105</v>
      </c>
      <c r="J87" s="193" t="s">
        <v>94</v>
      </c>
      <c r="K87" s="195" t="s">
        <v>106</v>
      </c>
      <c r="L87" s="196"/>
      <c r="M87" s="92" t="s">
        <v>19</v>
      </c>
      <c r="N87" s="93" t="s">
        <v>41</v>
      </c>
      <c r="O87" s="93" t="s">
        <v>107</v>
      </c>
      <c r="P87" s="93" t="s">
        <v>108</v>
      </c>
      <c r="Q87" s="93" t="s">
        <v>109</v>
      </c>
      <c r="R87" s="93" t="s">
        <v>110</v>
      </c>
      <c r="S87" s="93" t="s">
        <v>111</v>
      </c>
      <c r="T87" s="94" t="s">
        <v>112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38"/>
      <c r="B88" s="39"/>
      <c r="C88" s="99" t="s">
        <v>113</v>
      </c>
      <c r="D88" s="40"/>
      <c r="E88" s="40"/>
      <c r="F88" s="40"/>
      <c r="G88" s="40"/>
      <c r="H88" s="40"/>
      <c r="I88" s="136"/>
      <c r="J88" s="197">
        <f>BK88</f>
        <v>0</v>
      </c>
      <c r="K88" s="40"/>
      <c r="L88" s="44"/>
      <c r="M88" s="95"/>
      <c r="N88" s="198"/>
      <c r="O88" s="96"/>
      <c r="P88" s="199">
        <f>P89</f>
        <v>0</v>
      </c>
      <c r="Q88" s="96"/>
      <c r="R88" s="199">
        <f>R89</f>
        <v>287.00947501999997</v>
      </c>
      <c r="S88" s="96"/>
      <c r="T88" s="200">
        <f>T89</f>
        <v>218.42599999999999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95</v>
      </c>
      <c r="BK88" s="201">
        <f>BK89</f>
        <v>0</v>
      </c>
    </row>
    <row r="89" s="12" customFormat="1" ht="25.92" customHeight="1">
      <c r="A89" s="12"/>
      <c r="B89" s="202"/>
      <c r="C89" s="203"/>
      <c r="D89" s="204" t="s">
        <v>70</v>
      </c>
      <c r="E89" s="205" t="s">
        <v>182</v>
      </c>
      <c r="F89" s="205" t="s">
        <v>183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P90+P159+P179+P183+P210+P238+P291+P309</f>
        <v>0</v>
      </c>
      <c r="Q89" s="210"/>
      <c r="R89" s="211">
        <f>R90+R159+R179+R183+R210+R238+R291+R309</f>
        <v>287.00947501999997</v>
      </c>
      <c r="S89" s="210"/>
      <c r="T89" s="212">
        <f>T90+T159+T179+T183+T210+T238+T291+T309</f>
        <v>218.42599999999999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79</v>
      </c>
      <c r="AT89" s="214" t="s">
        <v>70</v>
      </c>
      <c r="AU89" s="214" t="s">
        <v>71</v>
      </c>
      <c r="AY89" s="213" t="s">
        <v>116</v>
      </c>
      <c r="BK89" s="215">
        <f>BK90+BK159+BK179+BK183+BK210+BK238+BK291+BK309</f>
        <v>0</v>
      </c>
    </row>
    <row r="90" s="12" customFormat="1" ht="22.8" customHeight="1">
      <c r="A90" s="12"/>
      <c r="B90" s="202"/>
      <c r="C90" s="203"/>
      <c r="D90" s="204" t="s">
        <v>70</v>
      </c>
      <c r="E90" s="216" t="s">
        <v>79</v>
      </c>
      <c r="F90" s="216" t="s">
        <v>184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SUM(P91:P158)</f>
        <v>0</v>
      </c>
      <c r="Q90" s="210"/>
      <c r="R90" s="211">
        <f>SUM(R91:R158)</f>
        <v>13.1708895</v>
      </c>
      <c r="S90" s="210"/>
      <c r="T90" s="212">
        <f>SUM(T91:T158)</f>
        <v>213.476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79</v>
      </c>
      <c r="AT90" s="214" t="s">
        <v>70</v>
      </c>
      <c r="AU90" s="214" t="s">
        <v>79</v>
      </c>
      <c r="AY90" s="213" t="s">
        <v>116</v>
      </c>
      <c r="BK90" s="215">
        <f>SUM(BK91:BK158)</f>
        <v>0</v>
      </c>
    </row>
    <row r="91" s="2" customFormat="1" ht="33" customHeight="1">
      <c r="A91" s="38"/>
      <c r="B91" s="39"/>
      <c r="C91" s="218" t="s">
        <v>79</v>
      </c>
      <c r="D91" s="218" t="s">
        <v>119</v>
      </c>
      <c r="E91" s="219" t="s">
        <v>185</v>
      </c>
      <c r="F91" s="220" t="s">
        <v>186</v>
      </c>
      <c r="G91" s="221" t="s">
        <v>187</v>
      </c>
      <c r="H91" s="222">
        <v>2</v>
      </c>
      <c r="I91" s="223"/>
      <c r="J91" s="224">
        <f>ROUND(I91*H91,2)</f>
        <v>0</v>
      </c>
      <c r="K91" s="220" t="s">
        <v>188</v>
      </c>
      <c r="L91" s="44"/>
      <c r="M91" s="225" t="s">
        <v>19</v>
      </c>
      <c r="N91" s="226" t="s">
        <v>42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0.32000000000000001</v>
      </c>
      <c r="T91" s="228">
        <f>S91*H91</f>
        <v>0.64000000000000001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137</v>
      </c>
      <c r="AT91" s="229" t="s">
        <v>119</v>
      </c>
      <c r="AU91" s="229" t="s">
        <v>81</v>
      </c>
      <c r="AY91" s="17" t="s">
        <v>116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79</v>
      </c>
      <c r="BK91" s="230">
        <f>ROUND(I91*H91,2)</f>
        <v>0</v>
      </c>
      <c r="BL91" s="17" t="s">
        <v>137</v>
      </c>
      <c r="BM91" s="229" t="s">
        <v>189</v>
      </c>
    </row>
    <row r="92" s="2" customFormat="1">
      <c r="A92" s="38"/>
      <c r="B92" s="39"/>
      <c r="C92" s="40"/>
      <c r="D92" s="231" t="s">
        <v>190</v>
      </c>
      <c r="E92" s="40"/>
      <c r="F92" s="232" t="s">
        <v>191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190</v>
      </c>
      <c r="AU92" s="17" t="s">
        <v>81</v>
      </c>
    </row>
    <row r="93" s="2" customFormat="1" ht="21.75" customHeight="1">
      <c r="A93" s="38"/>
      <c r="B93" s="39"/>
      <c r="C93" s="218" t="s">
        <v>81</v>
      </c>
      <c r="D93" s="218" t="s">
        <v>119</v>
      </c>
      <c r="E93" s="219" t="s">
        <v>192</v>
      </c>
      <c r="F93" s="220" t="s">
        <v>193</v>
      </c>
      <c r="G93" s="221" t="s">
        <v>187</v>
      </c>
      <c r="H93" s="222">
        <v>148.30000000000001</v>
      </c>
      <c r="I93" s="223"/>
      <c r="J93" s="224">
        <f>ROUND(I93*H93,2)</f>
        <v>0</v>
      </c>
      <c r="K93" s="220" t="s">
        <v>188</v>
      </c>
      <c r="L93" s="44"/>
      <c r="M93" s="225" t="s">
        <v>19</v>
      </c>
      <c r="N93" s="226" t="s">
        <v>42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0.22</v>
      </c>
      <c r="T93" s="228">
        <f>S93*H93</f>
        <v>32.626000000000005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9" t="s">
        <v>137</v>
      </c>
      <c r="AT93" s="229" t="s">
        <v>119</v>
      </c>
      <c r="AU93" s="229" t="s">
        <v>81</v>
      </c>
      <c r="AY93" s="17" t="s">
        <v>116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7" t="s">
        <v>79</v>
      </c>
      <c r="BK93" s="230">
        <f>ROUND(I93*H93,2)</f>
        <v>0</v>
      </c>
      <c r="BL93" s="17" t="s">
        <v>137</v>
      </c>
      <c r="BM93" s="229" t="s">
        <v>194</v>
      </c>
    </row>
    <row r="94" s="2" customFormat="1">
      <c r="A94" s="38"/>
      <c r="B94" s="39"/>
      <c r="C94" s="40"/>
      <c r="D94" s="231" t="s">
        <v>190</v>
      </c>
      <c r="E94" s="40"/>
      <c r="F94" s="232" t="s">
        <v>195</v>
      </c>
      <c r="G94" s="40"/>
      <c r="H94" s="40"/>
      <c r="I94" s="136"/>
      <c r="J94" s="40"/>
      <c r="K94" s="40"/>
      <c r="L94" s="44"/>
      <c r="M94" s="233"/>
      <c r="N94" s="23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190</v>
      </c>
      <c r="AU94" s="17" t="s">
        <v>81</v>
      </c>
    </row>
    <row r="95" s="13" customFormat="1">
      <c r="A95" s="13"/>
      <c r="B95" s="235"/>
      <c r="C95" s="236"/>
      <c r="D95" s="231" t="s">
        <v>148</v>
      </c>
      <c r="E95" s="237" t="s">
        <v>19</v>
      </c>
      <c r="F95" s="238" t="s">
        <v>196</v>
      </c>
      <c r="G95" s="236"/>
      <c r="H95" s="239">
        <v>148.30000000000001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148</v>
      </c>
      <c r="AU95" s="245" t="s">
        <v>81</v>
      </c>
      <c r="AV95" s="13" t="s">
        <v>81</v>
      </c>
      <c r="AW95" s="13" t="s">
        <v>32</v>
      </c>
      <c r="AX95" s="13" t="s">
        <v>79</v>
      </c>
      <c r="AY95" s="245" t="s">
        <v>116</v>
      </c>
    </row>
    <row r="96" s="2" customFormat="1" ht="21.75" customHeight="1">
      <c r="A96" s="38"/>
      <c r="B96" s="39"/>
      <c r="C96" s="218" t="s">
        <v>132</v>
      </c>
      <c r="D96" s="218" t="s">
        <v>119</v>
      </c>
      <c r="E96" s="219" t="s">
        <v>197</v>
      </c>
      <c r="F96" s="220" t="s">
        <v>198</v>
      </c>
      <c r="G96" s="221" t="s">
        <v>187</v>
      </c>
      <c r="H96" s="222">
        <v>1110</v>
      </c>
      <c r="I96" s="223"/>
      <c r="J96" s="224">
        <f>ROUND(I96*H96,2)</f>
        <v>0</v>
      </c>
      <c r="K96" s="220" t="s">
        <v>188</v>
      </c>
      <c r="L96" s="44"/>
      <c r="M96" s="225" t="s">
        <v>19</v>
      </c>
      <c r="N96" s="226" t="s">
        <v>42</v>
      </c>
      <c r="O96" s="84"/>
      <c r="P96" s="227">
        <f>O96*H96</f>
        <v>0</v>
      </c>
      <c r="Q96" s="227">
        <v>5.0000000000000002E-05</v>
      </c>
      <c r="R96" s="227">
        <f>Q96*H96</f>
        <v>0.055500000000000001</v>
      </c>
      <c r="S96" s="227">
        <v>0.128</v>
      </c>
      <c r="T96" s="228">
        <f>S96*H96</f>
        <v>142.08000000000001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137</v>
      </c>
      <c r="AT96" s="229" t="s">
        <v>119</v>
      </c>
      <c r="AU96" s="229" t="s">
        <v>81</v>
      </c>
      <c r="AY96" s="17" t="s">
        <v>116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137</v>
      </c>
      <c r="BM96" s="229" t="s">
        <v>199</v>
      </c>
    </row>
    <row r="97" s="2" customFormat="1">
      <c r="A97" s="38"/>
      <c r="B97" s="39"/>
      <c r="C97" s="40"/>
      <c r="D97" s="231" t="s">
        <v>190</v>
      </c>
      <c r="E97" s="40"/>
      <c r="F97" s="232" t="s">
        <v>200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190</v>
      </c>
      <c r="AU97" s="17" t="s">
        <v>81</v>
      </c>
    </row>
    <row r="98" s="13" customFormat="1">
      <c r="A98" s="13"/>
      <c r="B98" s="235"/>
      <c r="C98" s="236"/>
      <c r="D98" s="231" t="s">
        <v>148</v>
      </c>
      <c r="E98" s="237" t="s">
        <v>19</v>
      </c>
      <c r="F98" s="238" t="s">
        <v>201</v>
      </c>
      <c r="G98" s="236"/>
      <c r="H98" s="239">
        <v>1110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148</v>
      </c>
      <c r="AU98" s="245" t="s">
        <v>81</v>
      </c>
      <c r="AV98" s="13" t="s">
        <v>81</v>
      </c>
      <c r="AW98" s="13" t="s">
        <v>32</v>
      </c>
      <c r="AX98" s="13" t="s">
        <v>79</v>
      </c>
      <c r="AY98" s="245" t="s">
        <v>116</v>
      </c>
    </row>
    <row r="99" s="2" customFormat="1" ht="21.75" customHeight="1">
      <c r="A99" s="38"/>
      <c r="B99" s="39"/>
      <c r="C99" s="218" t="s">
        <v>137</v>
      </c>
      <c r="D99" s="218" t="s">
        <v>119</v>
      </c>
      <c r="E99" s="219" t="s">
        <v>202</v>
      </c>
      <c r="F99" s="220" t="s">
        <v>203</v>
      </c>
      <c r="G99" s="221" t="s">
        <v>204</v>
      </c>
      <c r="H99" s="222">
        <v>186</v>
      </c>
      <c r="I99" s="223"/>
      <c r="J99" s="224">
        <f>ROUND(I99*H99,2)</f>
        <v>0</v>
      </c>
      <c r="K99" s="220" t="s">
        <v>188</v>
      </c>
      <c r="L99" s="44"/>
      <c r="M99" s="225" t="s">
        <v>19</v>
      </c>
      <c r="N99" s="226" t="s">
        <v>42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0.20499999999999999</v>
      </c>
      <c r="T99" s="228">
        <f>S99*H99</f>
        <v>38.129999999999995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137</v>
      </c>
      <c r="AT99" s="229" t="s">
        <v>119</v>
      </c>
      <c r="AU99" s="229" t="s">
        <v>81</v>
      </c>
      <c r="AY99" s="17" t="s">
        <v>116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79</v>
      </c>
      <c r="BK99" s="230">
        <f>ROUND(I99*H99,2)</f>
        <v>0</v>
      </c>
      <c r="BL99" s="17" t="s">
        <v>137</v>
      </c>
      <c r="BM99" s="229" t="s">
        <v>205</v>
      </c>
    </row>
    <row r="100" s="2" customFormat="1">
      <c r="A100" s="38"/>
      <c r="B100" s="39"/>
      <c r="C100" s="40"/>
      <c r="D100" s="231" t="s">
        <v>190</v>
      </c>
      <c r="E100" s="40"/>
      <c r="F100" s="232" t="s">
        <v>206</v>
      </c>
      <c r="G100" s="40"/>
      <c r="H100" s="40"/>
      <c r="I100" s="136"/>
      <c r="J100" s="40"/>
      <c r="K100" s="40"/>
      <c r="L100" s="44"/>
      <c r="M100" s="233"/>
      <c r="N100" s="23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190</v>
      </c>
      <c r="AU100" s="17" t="s">
        <v>81</v>
      </c>
    </row>
    <row r="101" s="2" customFormat="1" ht="44.25" customHeight="1">
      <c r="A101" s="38"/>
      <c r="B101" s="39"/>
      <c r="C101" s="218" t="s">
        <v>115</v>
      </c>
      <c r="D101" s="218" t="s">
        <v>119</v>
      </c>
      <c r="E101" s="219" t="s">
        <v>207</v>
      </c>
      <c r="F101" s="220" t="s">
        <v>208</v>
      </c>
      <c r="G101" s="221" t="s">
        <v>204</v>
      </c>
      <c r="H101" s="222">
        <v>15</v>
      </c>
      <c r="I101" s="223"/>
      <c r="J101" s="224">
        <f>ROUND(I101*H101,2)</f>
        <v>0</v>
      </c>
      <c r="K101" s="220" t="s">
        <v>188</v>
      </c>
      <c r="L101" s="44"/>
      <c r="M101" s="225" t="s">
        <v>19</v>
      </c>
      <c r="N101" s="226" t="s">
        <v>42</v>
      </c>
      <c r="O101" s="84"/>
      <c r="P101" s="227">
        <f>O101*H101</f>
        <v>0</v>
      </c>
      <c r="Q101" s="227">
        <v>0.036900000000000002</v>
      </c>
      <c r="R101" s="227">
        <f>Q101*H101</f>
        <v>0.55349999999999999</v>
      </c>
      <c r="S101" s="227">
        <v>0</v>
      </c>
      <c r="T101" s="22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137</v>
      </c>
      <c r="AT101" s="229" t="s">
        <v>119</v>
      </c>
      <c r="AU101" s="229" t="s">
        <v>81</v>
      </c>
      <c r="AY101" s="17" t="s">
        <v>116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79</v>
      </c>
      <c r="BK101" s="230">
        <f>ROUND(I101*H101,2)</f>
        <v>0</v>
      </c>
      <c r="BL101" s="17" t="s">
        <v>137</v>
      </c>
      <c r="BM101" s="229" t="s">
        <v>209</v>
      </c>
    </row>
    <row r="102" s="2" customFormat="1">
      <c r="A102" s="38"/>
      <c r="B102" s="39"/>
      <c r="C102" s="40"/>
      <c r="D102" s="231" t="s">
        <v>190</v>
      </c>
      <c r="E102" s="40"/>
      <c r="F102" s="232" t="s">
        <v>210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190</v>
      </c>
      <c r="AU102" s="17" t="s">
        <v>81</v>
      </c>
    </row>
    <row r="103" s="2" customFormat="1" ht="16.5" customHeight="1">
      <c r="A103" s="38"/>
      <c r="B103" s="39"/>
      <c r="C103" s="218" t="s">
        <v>149</v>
      </c>
      <c r="D103" s="218" t="s">
        <v>119</v>
      </c>
      <c r="E103" s="219" t="s">
        <v>211</v>
      </c>
      <c r="F103" s="220" t="s">
        <v>212</v>
      </c>
      <c r="G103" s="221" t="s">
        <v>187</v>
      </c>
      <c r="H103" s="222">
        <v>455.30000000000001</v>
      </c>
      <c r="I103" s="223"/>
      <c r="J103" s="224">
        <f>ROUND(I103*H103,2)</f>
        <v>0</v>
      </c>
      <c r="K103" s="220" t="s">
        <v>188</v>
      </c>
      <c r="L103" s="44"/>
      <c r="M103" s="225" t="s">
        <v>19</v>
      </c>
      <c r="N103" s="226" t="s">
        <v>42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137</v>
      </c>
      <c r="AT103" s="229" t="s">
        <v>119</v>
      </c>
      <c r="AU103" s="229" t="s">
        <v>81</v>
      </c>
      <c r="AY103" s="17" t="s">
        <v>116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79</v>
      </c>
      <c r="BK103" s="230">
        <f>ROUND(I103*H103,2)</f>
        <v>0</v>
      </c>
      <c r="BL103" s="17" t="s">
        <v>137</v>
      </c>
      <c r="BM103" s="229" t="s">
        <v>213</v>
      </c>
    </row>
    <row r="104" s="2" customFormat="1">
      <c r="A104" s="38"/>
      <c r="B104" s="39"/>
      <c r="C104" s="40"/>
      <c r="D104" s="231" t="s">
        <v>190</v>
      </c>
      <c r="E104" s="40"/>
      <c r="F104" s="232" t="s">
        <v>214</v>
      </c>
      <c r="G104" s="40"/>
      <c r="H104" s="40"/>
      <c r="I104" s="136"/>
      <c r="J104" s="40"/>
      <c r="K104" s="40"/>
      <c r="L104" s="44"/>
      <c r="M104" s="233"/>
      <c r="N104" s="23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190</v>
      </c>
      <c r="AU104" s="17" t="s">
        <v>81</v>
      </c>
    </row>
    <row r="105" s="2" customFormat="1" ht="16.5" customHeight="1">
      <c r="A105" s="38"/>
      <c r="B105" s="39"/>
      <c r="C105" s="218" t="s">
        <v>154</v>
      </c>
      <c r="D105" s="218" t="s">
        <v>119</v>
      </c>
      <c r="E105" s="219" t="s">
        <v>215</v>
      </c>
      <c r="F105" s="220" t="s">
        <v>216</v>
      </c>
      <c r="G105" s="221" t="s">
        <v>217</v>
      </c>
      <c r="H105" s="222">
        <v>471.04000000000002</v>
      </c>
      <c r="I105" s="223"/>
      <c r="J105" s="224">
        <f>ROUND(I105*H105,2)</f>
        <v>0</v>
      </c>
      <c r="K105" s="220" t="s">
        <v>188</v>
      </c>
      <c r="L105" s="44"/>
      <c r="M105" s="225" t="s">
        <v>19</v>
      </c>
      <c r="N105" s="226" t="s">
        <v>42</v>
      </c>
      <c r="O105" s="84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9" t="s">
        <v>137</v>
      </c>
      <c r="AT105" s="229" t="s">
        <v>119</v>
      </c>
      <c r="AU105" s="229" t="s">
        <v>81</v>
      </c>
      <c r="AY105" s="17" t="s">
        <v>116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7" t="s">
        <v>79</v>
      </c>
      <c r="BK105" s="230">
        <f>ROUND(I105*H105,2)</f>
        <v>0</v>
      </c>
      <c r="BL105" s="17" t="s">
        <v>137</v>
      </c>
      <c r="BM105" s="229" t="s">
        <v>218</v>
      </c>
    </row>
    <row r="106" s="2" customFormat="1">
      <c r="A106" s="38"/>
      <c r="B106" s="39"/>
      <c r="C106" s="40"/>
      <c r="D106" s="231" t="s">
        <v>190</v>
      </c>
      <c r="E106" s="40"/>
      <c r="F106" s="232" t="s">
        <v>219</v>
      </c>
      <c r="G106" s="40"/>
      <c r="H106" s="40"/>
      <c r="I106" s="136"/>
      <c r="J106" s="40"/>
      <c r="K106" s="40"/>
      <c r="L106" s="44"/>
      <c r="M106" s="233"/>
      <c r="N106" s="23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190</v>
      </c>
      <c r="AU106" s="17" t="s">
        <v>81</v>
      </c>
    </row>
    <row r="107" s="13" customFormat="1">
      <c r="A107" s="13"/>
      <c r="B107" s="235"/>
      <c r="C107" s="236"/>
      <c r="D107" s="231" t="s">
        <v>148</v>
      </c>
      <c r="E107" s="237" t="s">
        <v>19</v>
      </c>
      <c r="F107" s="238" t="s">
        <v>220</v>
      </c>
      <c r="G107" s="236"/>
      <c r="H107" s="239">
        <v>276.24000000000001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148</v>
      </c>
      <c r="AU107" s="245" t="s">
        <v>81</v>
      </c>
      <c r="AV107" s="13" t="s">
        <v>81</v>
      </c>
      <c r="AW107" s="13" t="s">
        <v>32</v>
      </c>
      <c r="AX107" s="13" t="s">
        <v>71</v>
      </c>
      <c r="AY107" s="245" t="s">
        <v>116</v>
      </c>
    </row>
    <row r="108" s="13" customFormat="1">
      <c r="A108" s="13"/>
      <c r="B108" s="235"/>
      <c r="C108" s="236"/>
      <c r="D108" s="231" t="s">
        <v>148</v>
      </c>
      <c r="E108" s="237" t="s">
        <v>19</v>
      </c>
      <c r="F108" s="238" t="s">
        <v>221</v>
      </c>
      <c r="G108" s="236"/>
      <c r="H108" s="239">
        <v>194.80000000000001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148</v>
      </c>
      <c r="AU108" s="245" t="s">
        <v>81</v>
      </c>
      <c r="AV108" s="13" t="s">
        <v>81</v>
      </c>
      <c r="AW108" s="13" t="s">
        <v>32</v>
      </c>
      <c r="AX108" s="13" t="s">
        <v>71</v>
      </c>
      <c r="AY108" s="245" t="s">
        <v>116</v>
      </c>
    </row>
    <row r="109" s="14" customFormat="1">
      <c r="A109" s="14"/>
      <c r="B109" s="251"/>
      <c r="C109" s="252"/>
      <c r="D109" s="231" t="s">
        <v>148</v>
      </c>
      <c r="E109" s="253" t="s">
        <v>19</v>
      </c>
      <c r="F109" s="254" t="s">
        <v>222</v>
      </c>
      <c r="G109" s="252"/>
      <c r="H109" s="255">
        <v>471.04000000000002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1" t="s">
        <v>148</v>
      </c>
      <c r="AU109" s="261" t="s">
        <v>81</v>
      </c>
      <c r="AV109" s="14" t="s">
        <v>137</v>
      </c>
      <c r="AW109" s="14" t="s">
        <v>32</v>
      </c>
      <c r="AX109" s="14" t="s">
        <v>79</v>
      </c>
      <c r="AY109" s="261" t="s">
        <v>116</v>
      </c>
    </row>
    <row r="110" s="2" customFormat="1" ht="21.75" customHeight="1">
      <c r="A110" s="38"/>
      <c r="B110" s="39"/>
      <c r="C110" s="218" t="s">
        <v>161</v>
      </c>
      <c r="D110" s="218" t="s">
        <v>119</v>
      </c>
      <c r="E110" s="219" t="s">
        <v>223</v>
      </c>
      <c r="F110" s="220" t="s">
        <v>224</v>
      </c>
      <c r="G110" s="221" t="s">
        <v>217</v>
      </c>
      <c r="H110" s="222">
        <v>27.649999999999999</v>
      </c>
      <c r="I110" s="223"/>
      <c r="J110" s="224">
        <f>ROUND(I110*H110,2)</f>
        <v>0</v>
      </c>
      <c r="K110" s="220" t="s">
        <v>188</v>
      </c>
      <c r="L110" s="44"/>
      <c r="M110" s="225" t="s">
        <v>19</v>
      </c>
      <c r="N110" s="226" t="s">
        <v>42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137</v>
      </c>
      <c r="AT110" s="229" t="s">
        <v>119</v>
      </c>
      <c r="AU110" s="229" t="s">
        <v>81</v>
      </c>
      <c r="AY110" s="17" t="s">
        <v>116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79</v>
      </c>
      <c r="BK110" s="230">
        <f>ROUND(I110*H110,2)</f>
        <v>0</v>
      </c>
      <c r="BL110" s="17" t="s">
        <v>137</v>
      </c>
      <c r="BM110" s="229" t="s">
        <v>225</v>
      </c>
    </row>
    <row r="111" s="2" customFormat="1">
      <c r="A111" s="38"/>
      <c r="B111" s="39"/>
      <c r="C111" s="40"/>
      <c r="D111" s="231" t="s">
        <v>190</v>
      </c>
      <c r="E111" s="40"/>
      <c r="F111" s="232" t="s">
        <v>226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190</v>
      </c>
      <c r="AU111" s="17" t="s">
        <v>81</v>
      </c>
    </row>
    <row r="112" s="13" customFormat="1">
      <c r="A112" s="13"/>
      <c r="B112" s="235"/>
      <c r="C112" s="236"/>
      <c r="D112" s="231" t="s">
        <v>148</v>
      </c>
      <c r="E112" s="237" t="s">
        <v>19</v>
      </c>
      <c r="F112" s="238" t="s">
        <v>227</v>
      </c>
      <c r="G112" s="236"/>
      <c r="H112" s="239">
        <v>27.649999999999999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148</v>
      </c>
      <c r="AU112" s="245" t="s">
        <v>81</v>
      </c>
      <c r="AV112" s="13" t="s">
        <v>81</v>
      </c>
      <c r="AW112" s="13" t="s">
        <v>32</v>
      </c>
      <c r="AX112" s="13" t="s">
        <v>79</v>
      </c>
      <c r="AY112" s="245" t="s">
        <v>116</v>
      </c>
    </row>
    <row r="113" s="2" customFormat="1" ht="21.75" customHeight="1">
      <c r="A113" s="38"/>
      <c r="B113" s="39"/>
      <c r="C113" s="218" t="s">
        <v>168</v>
      </c>
      <c r="D113" s="218" t="s">
        <v>119</v>
      </c>
      <c r="E113" s="219" t="s">
        <v>228</v>
      </c>
      <c r="F113" s="220" t="s">
        <v>229</v>
      </c>
      <c r="G113" s="221" t="s">
        <v>217</v>
      </c>
      <c r="H113" s="222">
        <v>19.460000000000001</v>
      </c>
      <c r="I113" s="223"/>
      <c r="J113" s="224">
        <f>ROUND(I113*H113,2)</f>
        <v>0</v>
      </c>
      <c r="K113" s="220" t="s">
        <v>188</v>
      </c>
      <c r="L113" s="44"/>
      <c r="M113" s="225" t="s">
        <v>19</v>
      </c>
      <c r="N113" s="226" t="s">
        <v>42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137</v>
      </c>
      <c r="AT113" s="229" t="s">
        <v>119</v>
      </c>
      <c r="AU113" s="229" t="s">
        <v>81</v>
      </c>
      <c r="AY113" s="17" t="s">
        <v>116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79</v>
      </c>
      <c r="BK113" s="230">
        <f>ROUND(I113*H113,2)</f>
        <v>0</v>
      </c>
      <c r="BL113" s="17" t="s">
        <v>137</v>
      </c>
      <c r="BM113" s="229" t="s">
        <v>230</v>
      </c>
    </row>
    <row r="114" s="2" customFormat="1">
      <c r="A114" s="38"/>
      <c r="B114" s="39"/>
      <c r="C114" s="40"/>
      <c r="D114" s="231" t="s">
        <v>190</v>
      </c>
      <c r="E114" s="40"/>
      <c r="F114" s="232" t="s">
        <v>226</v>
      </c>
      <c r="G114" s="40"/>
      <c r="H114" s="40"/>
      <c r="I114" s="136"/>
      <c r="J114" s="40"/>
      <c r="K114" s="40"/>
      <c r="L114" s="44"/>
      <c r="M114" s="233"/>
      <c r="N114" s="23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190</v>
      </c>
      <c r="AU114" s="17" t="s">
        <v>81</v>
      </c>
    </row>
    <row r="115" s="13" customFormat="1">
      <c r="A115" s="13"/>
      <c r="B115" s="235"/>
      <c r="C115" s="236"/>
      <c r="D115" s="231" t="s">
        <v>148</v>
      </c>
      <c r="E115" s="237" t="s">
        <v>19</v>
      </c>
      <c r="F115" s="238" t="s">
        <v>231</v>
      </c>
      <c r="G115" s="236"/>
      <c r="H115" s="239">
        <v>19.460000000000001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148</v>
      </c>
      <c r="AU115" s="245" t="s">
        <v>81</v>
      </c>
      <c r="AV115" s="13" t="s">
        <v>81</v>
      </c>
      <c r="AW115" s="13" t="s">
        <v>32</v>
      </c>
      <c r="AX115" s="13" t="s">
        <v>79</v>
      </c>
      <c r="AY115" s="245" t="s">
        <v>116</v>
      </c>
    </row>
    <row r="116" s="2" customFormat="1" ht="16.5" customHeight="1">
      <c r="A116" s="38"/>
      <c r="B116" s="39"/>
      <c r="C116" s="218" t="s">
        <v>232</v>
      </c>
      <c r="D116" s="218" t="s">
        <v>119</v>
      </c>
      <c r="E116" s="219" t="s">
        <v>233</v>
      </c>
      <c r="F116" s="220" t="s">
        <v>234</v>
      </c>
      <c r="G116" s="221" t="s">
        <v>217</v>
      </c>
      <c r="H116" s="222">
        <v>74.890000000000001</v>
      </c>
      <c r="I116" s="223"/>
      <c r="J116" s="224">
        <f>ROUND(I116*H116,2)</f>
        <v>0</v>
      </c>
      <c r="K116" s="220" t="s">
        <v>188</v>
      </c>
      <c r="L116" s="44"/>
      <c r="M116" s="225" t="s">
        <v>19</v>
      </c>
      <c r="N116" s="226" t="s">
        <v>42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137</v>
      </c>
      <c r="AT116" s="229" t="s">
        <v>119</v>
      </c>
      <c r="AU116" s="229" t="s">
        <v>81</v>
      </c>
      <c r="AY116" s="17" t="s">
        <v>116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79</v>
      </c>
      <c r="BK116" s="230">
        <f>ROUND(I116*H116,2)</f>
        <v>0</v>
      </c>
      <c r="BL116" s="17" t="s">
        <v>137</v>
      </c>
      <c r="BM116" s="229" t="s">
        <v>235</v>
      </c>
    </row>
    <row r="117" s="2" customFormat="1">
      <c r="A117" s="38"/>
      <c r="B117" s="39"/>
      <c r="C117" s="40"/>
      <c r="D117" s="231" t="s">
        <v>190</v>
      </c>
      <c r="E117" s="40"/>
      <c r="F117" s="232" t="s">
        <v>236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190</v>
      </c>
      <c r="AU117" s="17" t="s">
        <v>81</v>
      </c>
    </row>
    <row r="118" s="13" customFormat="1">
      <c r="A118" s="13"/>
      <c r="B118" s="235"/>
      <c r="C118" s="236"/>
      <c r="D118" s="231" t="s">
        <v>148</v>
      </c>
      <c r="E118" s="237" t="s">
        <v>19</v>
      </c>
      <c r="F118" s="238" t="s">
        <v>237</v>
      </c>
      <c r="G118" s="236"/>
      <c r="H118" s="239">
        <v>10.890000000000001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148</v>
      </c>
      <c r="AU118" s="245" t="s">
        <v>81</v>
      </c>
      <c r="AV118" s="13" t="s">
        <v>81</v>
      </c>
      <c r="AW118" s="13" t="s">
        <v>32</v>
      </c>
      <c r="AX118" s="13" t="s">
        <v>71</v>
      </c>
      <c r="AY118" s="245" t="s">
        <v>116</v>
      </c>
    </row>
    <row r="119" s="13" customFormat="1">
      <c r="A119" s="13"/>
      <c r="B119" s="235"/>
      <c r="C119" s="236"/>
      <c r="D119" s="231" t="s">
        <v>148</v>
      </c>
      <c r="E119" s="237" t="s">
        <v>19</v>
      </c>
      <c r="F119" s="238" t="s">
        <v>238</v>
      </c>
      <c r="G119" s="236"/>
      <c r="H119" s="239">
        <v>64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148</v>
      </c>
      <c r="AU119" s="245" t="s">
        <v>81</v>
      </c>
      <c r="AV119" s="13" t="s">
        <v>81</v>
      </c>
      <c r="AW119" s="13" t="s">
        <v>32</v>
      </c>
      <c r="AX119" s="13" t="s">
        <v>71</v>
      </c>
      <c r="AY119" s="245" t="s">
        <v>116</v>
      </c>
    </row>
    <row r="120" s="14" customFormat="1">
      <c r="A120" s="14"/>
      <c r="B120" s="251"/>
      <c r="C120" s="252"/>
      <c r="D120" s="231" t="s">
        <v>148</v>
      </c>
      <c r="E120" s="253" t="s">
        <v>19</v>
      </c>
      <c r="F120" s="254" t="s">
        <v>222</v>
      </c>
      <c r="G120" s="252"/>
      <c r="H120" s="255">
        <v>74.890000000000001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148</v>
      </c>
      <c r="AU120" s="261" t="s">
        <v>81</v>
      </c>
      <c r="AV120" s="14" t="s">
        <v>137</v>
      </c>
      <c r="AW120" s="14" t="s">
        <v>32</v>
      </c>
      <c r="AX120" s="14" t="s">
        <v>79</v>
      </c>
      <c r="AY120" s="261" t="s">
        <v>116</v>
      </c>
    </row>
    <row r="121" s="2" customFormat="1" ht="16.5" customHeight="1">
      <c r="A121" s="38"/>
      <c r="B121" s="39"/>
      <c r="C121" s="218" t="s">
        <v>239</v>
      </c>
      <c r="D121" s="218" t="s">
        <v>119</v>
      </c>
      <c r="E121" s="219" t="s">
        <v>240</v>
      </c>
      <c r="F121" s="220" t="s">
        <v>241</v>
      </c>
      <c r="G121" s="221" t="s">
        <v>187</v>
      </c>
      <c r="H121" s="222">
        <v>157.19</v>
      </c>
      <c r="I121" s="223"/>
      <c r="J121" s="224">
        <f>ROUND(I121*H121,2)</f>
        <v>0</v>
      </c>
      <c r="K121" s="220" t="s">
        <v>188</v>
      </c>
      <c r="L121" s="44"/>
      <c r="M121" s="225" t="s">
        <v>19</v>
      </c>
      <c r="N121" s="226" t="s">
        <v>42</v>
      </c>
      <c r="O121" s="84"/>
      <c r="P121" s="227">
        <f>O121*H121</f>
        <v>0</v>
      </c>
      <c r="Q121" s="227">
        <v>0.00084999999999999995</v>
      </c>
      <c r="R121" s="227">
        <f>Q121*H121</f>
        <v>0.13361149999999999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137</v>
      </c>
      <c r="AT121" s="229" t="s">
        <v>119</v>
      </c>
      <c r="AU121" s="229" t="s">
        <v>81</v>
      </c>
      <c r="AY121" s="17" t="s">
        <v>116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79</v>
      </c>
      <c r="BK121" s="230">
        <f>ROUND(I121*H121,2)</f>
        <v>0</v>
      </c>
      <c r="BL121" s="17" t="s">
        <v>137</v>
      </c>
      <c r="BM121" s="229" t="s">
        <v>242</v>
      </c>
    </row>
    <row r="122" s="2" customFormat="1">
      <c r="A122" s="38"/>
      <c r="B122" s="39"/>
      <c r="C122" s="40"/>
      <c r="D122" s="231" t="s">
        <v>190</v>
      </c>
      <c r="E122" s="40"/>
      <c r="F122" s="232" t="s">
        <v>243</v>
      </c>
      <c r="G122" s="40"/>
      <c r="H122" s="40"/>
      <c r="I122" s="136"/>
      <c r="J122" s="40"/>
      <c r="K122" s="40"/>
      <c r="L122" s="44"/>
      <c r="M122" s="233"/>
      <c r="N122" s="23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190</v>
      </c>
      <c r="AU122" s="17" t="s">
        <v>81</v>
      </c>
    </row>
    <row r="123" s="13" customFormat="1">
      <c r="A123" s="13"/>
      <c r="B123" s="235"/>
      <c r="C123" s="236"/>
      <c r="D123" s="231" t="s">
        <v>148</v>
      </c>
      <c r="E123" s="237" t="s">
        <v>19</v>
      </c>
      <c r="F123" s="238" t="s">
        <v>244</v>
      </c>
      <c r="G123" s="236"/>
      <c r="H123" s="239">
        <v>157.19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148</v>
      </c>
      <c r="AU123" s="245" t="s">
        <v>81</v>
      </c>
      <c r="AV123" s="13" t="s">
        <v>81</v>
      </c>
      <c r="AW123" s="13" t="s">
        <v>32</v>
      </c>
      <c r="AX123" s="13" t="s">
        <v>79</v>
      </c>
      <c r="AY123" s="245" t="s">
        <v>116</v>
      </c>
    </row>
    <row r="124" s="2" customFormat="1" ht="21.75" customHeight="1">
      <c r="A124" s="38"/>
      <c r="B124" s="39"/>
      <c r="C124" s="218" t="s">
        <v>245</v>
      </c>
      <c r="D124" s="218" t="s">
        <v>119</v>
      </c>
      <c r="E124" s="219" t="s">
        <v>246</v>
      </c>
      <c r="F124" s="220" t="s">
        <v>247</v>
      </c>
      <c r="G124" s="221" t="s">
        <v>187</v>
      </c>
      <c r="H124" s="222">
        <v>157.19</v>
      </c>
      <c r="I124" s="223"/>
      <c r="J124" s="224">
        <f>ROUND(I124*H124,2)</f>
        <v>0</v>
      </c>
      <c r="K124" s="220" t="s">
        <v>188</v>
      </c>
      <c r="L124" s="44"/>
      <c r="M124" s="225" t="s">
        <v>19</v>
      </c>
      <c r="N124" s="226" t="s">
        <v>42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137</v>
      </c>
      <c r="AT124" s="229" t="s">
        <v>119</v>
      </c>
      <c r="AU124" s="229" t="s">
        <v>81</v>
      </c>
      <c r="AY124" s="17" t="s">
        <v>116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79</v>
      </c>
      <c r="BK124" s="230">
        <f>ROUND(I124*H124,2)</f>
        <v>0</v>
      </c>
      <c r="BL124" s="17" t="s">
        <v>137</v>
      </c>
      <c r="BM124" s="229" t="s">
        <v>248</v>
      </c>
    </row>
    <row r="125" s="13" customFormat="1">
      <c r="A125" s="13"/>
      <c r="B125" s="235"/>
      <c r="C125" s="236"/>
      <c r="D125" s="231" t="s">
        <v>148</v>
      </c>
      <c r="E125" s="237" t="s">
        <v>19</v>
      </c>
      <c r="F125" s="238" t="s">
        <v>249</v>
      </c>
      <c r="G125" s="236"/>
      <c r="H125" s="239">
        <v>157.19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148</v>
      </c>
      <c r="AU125" s="245" t="s">
        <v>81</v>
      </c>
      <c r="AV125" s="13" t="s">
        <v>81</v>
      </c>
      <c r="AW125" s="13" t="s">
        <v>32</v>
      </c>
      <c r="AX125" s="13" t="s">
        <v>79</v>
      </c>
      <c r="AY125" s="245" t="s">
        <v>116</v>
      </c>
    </row>
    <row r="126" s="2" customFormat="1" ht="33" customHeight="1">
      <c r="A126" s="38"/>
      <c r="B126" s="39"/>
      <c r="C126" s="218" t="s">
        <v>250</v>
      </c>
      <c r="D126" s="218" t="s">
        <v>119</v>
      </c>
      <c r="E126" s="219" t="s">
        <v>251</v>
      </c>
      <c r="F126" s="220" t="s">
        <v>252</v>
      </c>
      <c r="G126" s="221" t="s">
        <v>217</v>
      </c>
      <c r="H126" s="222">
        <v>192.15199999999999</v>
      </c>
      <c r="I126" s="223"/>
      <c r="J126" s="224">
        <f>ROUND(I126*H126,2)</f>
        <v>0</v>
      </c>
      <c r="K126" s="220" t="s">
        <v>188</v>
      </c>
      <c r="L126" s="44"/>
      <c r="M126" s="225" t="s">
        <v>19</v>
      </c>
      <c r="N126" s="226" t="s">
        <v>42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137</v>
      </c>
      <c r="AT126" s="229" t="s">
        <v>119</v>
      </c>
      <c r="AU126" s="229" t="s">
        <v>81</v>
      </c>
      <c r="AY126" s="17" t="s">
        <v>116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79</v>
      </c>
      <c r="BK126" s="230">
        <f>ROUND(I126*H126,2)</f>
        <v>0</v>
      </c>
      <c r="BL126" s="17" t="s">
        <v>137</v>
      </c>
      <c r="BM126" s="229" t="s">
        <v>253</v>
      </c>
    </row>
    <row r="127" s="2" customFormat="1">
      <c r="A127" s="38"/>
      <c r="B127" s="39"/>
      <c r="C127" s="40"/>
      <c r="D127" s="231" t="s">
        <v>190</v>
      </c>
      <c r="E127" s="40"/>
      <c r="F127" s="232" t="s">
        <v>254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190</v>
      </c>
      <c r="AU127" s="17" t="s">
        <v>81</v>
      </c>
    </row>
    <row r="128" s="13" customFormat="1">
      <c r="A128" s="13"/>
      <c r="B128" s="235"/>
      <c r="C128" s="236"/>
      <c r="D128" s="231" t="s">
        <v>148</v>
      </c>
      <c r="E128" s="237" t="s">
        <v>19</v>
      </c>
      <c r="F128" s="238" t="s">
        <v>255</v>
      </c>
      <c r="G128" s="236"/>
      <c r="H128" s="239">
        <v>14.26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148</v>
      </c>
      <c r="AU128" s="245" t="s">
        <v>81</v>
      </c>
      <c r="AV128" s="13" t="s">
        <v>81</v>
      </c>
      <c r="AW128" s="13" t="s">
        <v>32</v>
      </c>
      <c r="AX128" s="13" t="s">
        <v>71</v>
      </c>
      <c r="AY128" s="245" t="s">
        <v>116</v>
      </c>
    </row>
    <row r="129" s="13" customFormat="1">
      <c r="A129" s="13"/>
      <c r="B129" s="235"/>
      <c r="C129" s="236"/>
      <c r="D129" s="231" t="s">
        <v>148</v>
      </c>
      <c r="E129" s="237" t="s">
        <v>19</v>
      </c>
      <c r="F129" s="238" t="s">
        <v>256</v>
      </c>
      <c r="G129" s="236"/>
      <c r="H129" s="239">
        <v>177.892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148</v>
      </c>
      <c r="AU129" s="245" t="s">
        <v>81</v>
      </c>
      <c r="AV129" s="13" t="s">
        <v>81</v>
      </c>
      <c r="AW129" s="13" t="s">
        <v>32</v>
      </c>
      <c r="AX129" s="13" t="s">
        <v>71</v>
      </c>
      <c r="AY129" s="245" t="s">
        <v>116</v>
      </c>
    </row>
    <row r="130" s="14" customFormat="1">
      <c r="A130" s="14"/>
      <c r="B130" s="251"/>
      <c r="C130" s="252"/>
      <c r="D130" s="231" t="s">
        <v>148</v>
      </c>
      <c r="E130" s="253" t="s">
        <v>19</v>
      </c>
      <c r="F130" s="254" t="s">
        <v>222</v>
      </c>
      <c r="G130" s="252"/>
      <c r="H130" s="255">
        <v>192.15199999999999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148</v>
      </c>
      <c r="AU130" s="261" t="s">
        <v>81</v>
      </c>
      <c r="AV130" s="14" t="s">
        <v>137</v>
      </c>
      <c r="AW130" s="14" t="s">
        <v>32</v>
      </c>
      <c r="AX130" s="14" t="s">
        <v>79</v>
      </c>
      <c r="AY130" s="261" t="s">
        <v>116</v>
      </c>
    </row>
    <row r="131" s="2" customFormat="1" ht="33" customHeight="1">
      <c r="A131" s="38"/>
      <c r="B131" s="39"/>
      <c r="C131" s="218" t="s">
        <v>257</v>
      </c>
      <c r="D131" s="218" t="s">
        <v>119</v>
      </c>
      <c r="E131" s="219" t="s">
        <v>258</v>
      </c>
      <c r="F131" s="220" t="s">
        <v>259</v>
      </c>
      <c r="G131" s="221" t="s">
        <v>217</v>
      </c>
      <c r="H131" s="222">
        <v>504.05399999999997</v>
      </c>
      <c r="I131" s="223"/>
      <c r="J131" s="224">
        <f>ROUND(I131*H131,2)</f>
        <v>0</v>
      </c>
      <c r="K131" s="220" t="s">
        <v>188</v>
      </c>
      <c r="L131" s="44"/>
      <c r="M131" s="225" t="s">
        <v>19</v>
      </c>
      <c r="N131" s="226" t="s">
        <v>42</v>
      </c>
      <c r="O131" s="84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137</v>
      </c>
      <c r="AT131" s="229" t="s">
        <v>119</v>
      </c>
      <c r="AU131" s="229" t="s">
        <v>81</v>
      </c>
      <c r="AY131" s="17" t="s">
        <v>116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79</v>
      </c>
      <c r="BK131" s="230">
        <f>ROUND(I131*H131,2)</f>
        <v>0</v>
      </c>
      <c r="BL131" s="17" t="s">
        <v>137</v>
      </c>
      <c r="BM131" s="229" t="s">
        <v>260</v>
      </c>
    </row>
    <row r="132" s="2" customFormat="1">
      <c r="A132" s="38"/>
      <c r="B132" s="39"/>
      <c r="C132" s="40"/>
      <c r="D132" s="231" t="s">
        <v>190</v>
      </c>
      <c r="E132" s="40"/>
      <c r="F132" s="232" t="s">
        <v>254</v>
      </c>
      <c r="G132" s="40"/>
      <c r="H132" s="40"/>
      <c r="I132" s="136"/>
      <c r="J132" s="40"/>
      <c r="K132" s="40"/>
      <c r="L132" s="44"/>
      <c r="M132" s="233"/>
      <c r="N132" s="23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190</v>
      </c>
      <c r="AU132" s="17" t="s">
        <v>81</v>
      </c>
    </row>
    <row r="133" s="13" customFormat="1">
      <c r="A133" s="13"/>
      <c r="B133" s="235"/>
      <c r="C133" s="236"/>
      <c r="D133" s="231" t="s">
        <v>148</v>
      </c>
      <c r="E133" s="237" t="s">
        <v>19</v>
      </c>
      <c r="F133" s="238" t="s">
        <v>261</v>
      </c>
      <c r="G133" s="236"/>
      <c r="H133" s="239">
        <v>471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148</v>
      </c>
      <c r="AU133" s="245" t="s">
        <v>81</v>
      </c>
      <c r="AV133" s="13" t="s">
        <v>81</v>
      </c>
      <c r="AW133" s="13" t="s">
        <v>32</v>
      </c>
      <c r="AX133" s="13" t="s">
        <v>71</v>
      </c>
      <c r="AY133" s="245" t="s">
        <v>116</v>
      </c>
    </row>
    <row r="134" s="13" customFormat="1">
      <c r="A134" s="13"/>
      <c r="B134" s="235"/>
      <c r="C134" s="236"/>
      <c r="D134" s="231" t="s">
        <v>148</v>
      </c>
      <c r="E134" s="237" t="s">
        <v>19</v>
      </c>
      <c r="F134" s="238" t="s">
        <v>262</v>
      </c>
      <c r="G134" s="236"/>
      <c r="H134" s="239">
        <v>47.109999999999999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148</v>
      </c>
      <c r="AU134" s="245" t="s">
        <v>81</v>
      </c>
      <c r="AV134" s="13" t="s">
        <v>81</v>
      </c>
      <c r="AW134" s="13" t="s">
        <v>32</v>
      </c>
      <c r="AX134" s="13" t="s">
        <v>71</v>
      </c>
      <c r="AY134" s="245" t="s">
        <v>116</v>
      </c>
    </row>
    <row r="135" s="13" customFormat="1">
      <c r="A135" s="13"/>
      <c r="B135" s="235"/>
      <c r="C135" s="236"/>
      <c r="D135" s="231" t="s">
        <v>148</v>
      </c>
      <c r="E135" s="237" t="s">
        <v>19</v>
      </c>
      <c r="F135" s="238" t="s">
        <v>263</v>
      </c>
      <c r="G135" s="236"/>
      <c r="H135" s="239">
        <v>74.890000000000001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148</v>
      </c>
      <c r="AU135" s="245" t="s">
        <v>81</v>
      </c>
      <c r="AV135" s="13" t="s">
        <v>81</v>
      </c>
      <c r="AW135" s="13" t="s">
        <v>32</v>
      </c>
      <c r="AX135" s="13" t="s">
        <v>71</v>
      </c>
      <c r="AY135" s="245" t="s">
        <v>116</v>
      </c>
    </row>
    <row r="136" s="13" customFormat="1">
      <c r="A136" s="13"/>
      <c r="B136" s="235"/>
      <c r="C136" s="236"/>
      <c r="D136" s="231" t="s">
        <v>148</v>
      </c>
      <c r="E136" s="237" t="s">
        <v>19</v>
      </c>
      <c r="F136" s="238" t="s">
        <v>264</v>
      </c>
      <c r="G136" s="236"/>
      <c r="H136" s="239">
        <v>-88.945999999999998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148</v>
      </c>
      <c r="AU136" s="245" t="s">
        <v>81</v>
      </c>
      <c r="AV136" s="13" t="s">
        <v>81</v>
      </c>
      <c r="AW136" s="13" t="s">
        <v>32</v>
      </c>
      <c r="AX136" s="13" t="s">
        <v>71</v>
      </c>
      <c r="AY136" s="245" t="s">
        <v>116</v>
      </c>
    </row>
    <row r="137" s="14" customFormat="1">
      <c r="A137" s="14"/>
      <c r="B137" s="251"/>
      <c r="C137" s="252"/>
      <c r="D137" s="231" t="s">
        <v>148</v>
      </c>
      <c r="E137" s="253" t="s">
        <v>19</v>
      </c>
      <c r="F137" s="254" t="s">
        <v>222</v>
      </c>
      <c r="G137" s="252"/>
      <c r="H137" s="255">
        <v>504.05399999999997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148</v>
      </c>
      <c r="AU137" s="261" t="s">
        <v>81</v>
      </c>
      <c r="AV137" s="14" t="s">
        <v>137</v>
      </c>
      <c r="AW137" s="14" t="s">
        <v>32</v>
      </c>
      <c r="AX137" s="14" t="s">
        <v>79</v>
      </c>
      <c r="AY137" s="261" t="s">
        <v>116</v>
      </c>
    </row>
    <row r="138" s="2" customFormat="1" ht="21.75" customHeight="1">
      <c r="A138" s="38"/>
      <c r="B138" s="39"/>
      <c r="C138" s="218" t="s">
        <v>8</v>
      </c>
      <c r="D138" s="218" t="s">
        <v>119</v>
      </c>
      <c r="E138" s="219" t="s">
        <v>265</v>
      </c>
      <c r="F138" s="220" t="s">
        <v>266</v>
      </c>
      <c r="G138" s="221" t="s">
        <v>217</v>
      </c>
      <c r="H138" s="222">
        <v>195</v>
      </c>
      <c r="I138" s="223"/>
      <c r="J138" s="224">
        <f>ROUND(I138*H138,2)</f>
        <v>0</v>
      </c>
      <c r="K138" s="220" t="s">
        <v>188</v>
      </c>
      <c r="L138" s="44"/>
      <c r="M138" s="225" t="s">
        <v>19</v>
      </c>
      <c r="N138" s="226" t="s">
        <v>42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137</v>
      </c>
      <c r="AT138" s="229" t="s">
        <v>119</v>
      </c>
      <c r="AU138" s="229" t="s">
        <v>81</v>
      </c>
      <c r="AY138" s="17" t="s">
        <v>116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79</v>
      </c>
      <c r="BK138" s="230">
        <f>ROUND(I138*H138,2)</f>
        <v>0</v>
      </c>
      <c r="BL138" s="17" t="s">
        <v>137</v>
      </c>
      <c r="BM138" s="229" t="s">
        <v>267</v>
      </c>
    </row>
    <row r="139" s="2" customFormat="1">
      <c r="A139" s="38"/>
      <c r="B139" s="39"/>
      <c r="C139" s="40"/>
      <c r="D139" s="231" t="s">
        <v>190</v>
      </c>
      <c r="E139" s="40"/>
      <c r="F139" s="232" t="s">
        <v>268</v>
      </c>
      <c r="G139" s="40"/>
      <c r="H139" s="40"/>
      <c r="I139" s="136"/>
      <c r="J139" s="40"/>
      <c r="K139" s="40"/>
      <c r="L139" s="44"/>
      <c r="M139" s="233"/>
      <c r="N139" s="23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190</v>
      </c>
      <c r="AU139" s="17" t="s">
        <v>81</v>
      </c>
    </row>
    <row r="140" s="2" customFormat="1" ht="21.75" customHeight="1">
      <c r="A140" s="38"/>
      <c r="B140" s="39"/>
      <c r="C140" s="218" t="s">
        <v>269</v>
      </c>
      <c r="D140" s="218" t="s">
        <v>119</v>
      </c>
      <c r="E140" s="219" t="s">
        <v>270</v>
      </c>
      <c r="F140" s="220" t="s">
        <v>271</v>
      </c>
      <c r="G140" s="221" t="s">
        <v>272</v>
      </c>
      <c r="H140" s="222">
        <v>957.70299999999997</v>
      </c>
      <c r="I140" s="223"/>
      <c r="J140" s="224">
        <f>ROUND(I140*H140,2)</f>
        <v>0</v>
      </c>
      <c r="K140" s="220" t="s">
        <v>188</v>
      </c>
      <c r="L140" s="44"/>
      <c r="M140" s="225" t="s">
        <v>19</v>
      </c>
      <c r="N140" s="226" t="s">
        <v>42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137</v>
      </c>
      <c r="AT140" s="229" t="s">
        <v>119</v>
      </c>
      <c r="AU140" s="229" t="s">
        <v>81</v>
      </c>
      <c r="AY140" s="17" t="s">
        <v>116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79</v>
      </c>
      <c r="BK140" s="230">
        <f>ROUND(I140*H140,2)</f>
        <v>0</v>
      </c>
      <c r="BL140" s="17" t="s">
        <v>137</v>
      </c>
      <c r="BM140" s="229" t="s">
        <v>273</v>
      </c>
    </row>
    <row r="141" s="2" customFormat="1">
      <c r="A141" s="38"/>
      <c r="B141" s="39"/>
      <c r="C141" s="40"/>
      <c r="D141" s="231" t="s">
        <v>190</v>
      </c>
      <c r="E141" s="40"/>
      <c r="F141" s="232" t="s">
        <v>274</v>
      </c>
      <c r="G141" s="40"/>
      <c r="H141" s="40"/>
      <c r="I141" s="136"/>
      <c r="J141" s="40"/>
      <c r="K141" s="40"/>
      <c r="L141" s="44"/>
      <c r="M141" s="233"/>
      <c r="N141" s="23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190</v>
      </c>
      <c r="AU141" s="17" t="s">
        <v>81</v>
      </c>
    </row>
    <row r="142" s="13" customFormat="1">
      <c r="A142" s="13"/>
      <c r="B142" s="235"/>
      <c r="C142" s="236"/>
      <c r="D142" s="231" t="s">
        <v>148</v>
      </c>
      <c r="E142" s="237" t="s">
        <v>19</v>
      </c>
      <c r="F142" s="238" t="s">
        <v>275</v>
      </c>
      <c r="G142" s="236"/>
      <c r="H142" s="239">
        <v>957.70299999999997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148</v>
      </c>
      <c r="AU142" s="245" t="s">
        <v>81</v>
      </c>
      <c r="AV142" s="13" t="s">
        <v>81</v>
      </c>
      <c r="AW142" s="13" t="s">
        <v>32</v>
      </c>
      <c r="AX142" s="13" t="s">
        <v>79</v>
      </c>
      <c r="AY142" s="245" t="s">
        <v>116</v>
      </c>
    </row>
    <row r="143" s="2" customFormat="1" ht="21.75" customHeight="1">
      <c r="A143" s="38"/>
      <c r="B143" s="39"/>
      <c r="C143" s="218" t="s">
        <v>276</v>
      </c>
      <c r="D143" s="218" t="s">
        <v>119</v>
      </c>
      <c r="E143" s="219" t="s">
        <v>277</v>
      </c>
      <c r="F143" s="220" t="s">
        <v>278</v>
      </c>
      <c r="G143" s="221" t="s">
        <v>217</v>
      </c>
      <c r="H143" s="222">
        <v>88.945999999999998</v>
      </c>
      <c r="I143" s="223"/>
      <c r="J143" s="224">
        <f>ROUND(I143*H143,2)</f>
        <v>0</v>
      </c>
      <c r="K143" s="220" t="s">
        <v>188</v>
      </c>
      <c r="L143" s="44"/>
      <c r="M143" s="225" t="s">
        <v>19</v>
      </c>
      <c r="N143" s="226" t="s">
        <v>42</v>
      </c>
      <c r="O143" s="84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137</v>
      </c>
      <c r="AT143" s="229" t="s">
        <v>119</v>
      </c>
      <c r="AU143" s="229" t="s">
        <v>81</v>
      </c>
      <c r="AY143" s="17" t="s">
        <v>116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79</v>
      </c>
      <c r="BK143" s="230">
        <f>ROUND(I143*H143,2)</f>
        <v>0</v>
      </c>
      <c r="BL143" s="17" t="s">
        <v>137</v>
      </c>
      <c r="BM143" s="229" t="s">
        <v>279</v>
      </c>
    </row>
    <row r="144" s="2" customFormat="1">
      <c r="A144" s="38"/>
      <c r="B144" s="39"/>
      <c r="C144" s="40"/>
      <c r="D144" s="231" t="s">
        <v>190</v>
      </c>
      <c r="E144" s="40"/>
      <c r="F144" s="232" t="s">
        <v>280</v>
      </c>
      <c r="G144" s="40"/>
      <c r="H144" s="40"/>
      <c r="I144" s="136"/>
      <c r="J144" s="40"/>
      <c r="K144" s="40"/>
      <c r="L144" s="44"/>
      <c r="M144" s="233"/>
      <c r="N144" s="23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190</v>
      </c>
      <c r="AU144" s="17" t="s">
        <v>81</v>
      </c>
    </row>
    <row r="145" s="13" customFormat="1">
      <c r="A145" s="13"/>
      <c r="B145" s="235"/>
      <c r="C145" s="236"/>
      <c r="D145" s="231" t="s">
        <v>148</v>
      </c>
      <c r="E145" s="237" t="s">
        <v>19</v>
      </c>
      <c r="F145" s="238" t="s">
        <v>281</v>
      </c>
      <c r="G145" s="236"/>
      <c r="H145" s="239">
        <v>19.149000000000001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148</v>
      </c>
      <c r="AU145" s="245" t="s">
        <v>81</v>
      </c>
      <c r="AV145" s="13" t="s">
        <v>81</v>
      </c>
      <c r="AW145" s="13" t="s">
        <v>32</v>
      </c>
      <c r="AX145" s="13" t="s">
        <v>71</v>
      </c>
      <c r="AY145" s="245" t="s">
        <v>116</v>
      </c>
    </row>
    <row r="146" s="13" customFormat="1">
      <c r="A146" s="13"/>
      <c r="B146" s="235"/>
      <c r="C146" s="236"/>
      <c r="D146" s="231" t="s">
        <v>148</v>
      </c>
      <c r="E146" s="237" t="s">
        <v>19</v>
      </c>
      <c r="F146" s="238" t="s">
        <v>282</v>
      </c>
      <c r="G146" s="236"/>
      <c r="H146" s="239">
        <v>69.796999999999997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148</v>
      </c>
      <c r="AU146" s="245" t="s">
        <v>81</v>
      </c>
      <c r="AV146" s="13" t="s">
        <v>81</v>
      </c>
      <c r="AW146" s="13" t="s">
        <v>32</v>
      </c>
      <c r="AX146" s="13" t="s">
        <v>71</v>
      </c>
      <c r="AY146" s="245" t="s">
        <v>116</v>
      </c>
    </row>
    <row r="147" s="14" customFormat="1">
      <c r="A147" s="14"/>
      <c r="B147" s="251"/>
      <c r="C147" s="252"/>
      <c r="D147" s="231" t="s">
        <v>148</v>
      </c>
      <c r="E147" s="253" t="s">
        <v>19</v>
      </c>
      <c r="F147" s="254" t="s">
        <v>222</v>
      </c>
      <c r="G147" s="252"/>
      <c r="H147" s="255">
        <v>88.945999999999998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148</v>
      </c>
      <c r="AU147" s="261" t="s">
        <v>81</v>
      </c>
      <c r="AV147" s="14" t="s">
        <v>137</v>
      </c>
      <c r="AW147" s="14" t="s">
        <v>32</v>
      </c>
      <c r="AX147" s="14" t="s">
        <v>79</v>
      </c>
      <c r="AY147" s="261" t="s">
        <v>116</v>
      </c>
    </row>
    <row r="148" s="2" customFormat="1" ht="33" customHeight="1">
      <c r="A148" s="38"/>
      <c r="B148" s="39"/>
      <c r="C148" s="218" t="s">
        <v>283</v>
      </c>
      <c r="D148" s="218" t="s">
        <v>119</v>
      </c>
      <c r="E148" s="219" t="s">
        <v>284</v>
      </c>
      <c r="F148" s="220" t="s">
        <v>285</v>
      </c>
      <c r="G148" s="221" t="s">
        <v>217</v>
      </c>
      <c r="H148" s="222">
        <v>7.3079999999999998</v>
      </c>
      <c r="I148" s="223"/>
      <c r="J148" s="224">
        <f>ROUND(I148*H148,2)</f>
        <v>0</v>
      </c>
      <c r="K148" s="220" t="s">
        <v>188</v>
      </c>
      <c r="L148" s="44"/>
      <c r="M148" s="225" t="s">
        <v>19</v>
      </c>
      <c r="N148" s="226" t="s">
        <v>42</v>
      </c>
      <c r="O148" s="84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137</v>
      </c>
      <c r="AT148" s="229" t="s">
        <v>119</v>
      </c>
      <c r="AU148" s="229" t="s">
        <v>81</v>
      </c>
      <c r="AY148" s="17" t="s">
        <v>116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79</v>
      </c>
      <c r="BK148" s="230">
        <f>ROUND(I148*H148,2)</f>
        <v>0</v>
      </c>
      <c r="BL148" s="17" t="s">
        <v>137</v>
      </c>
      <c r="BM148" s="229" t="s">
        <v>286</v>
      </c>
    </row>
    <row r="149" s="2" customFormat="1">
      <c r="A149" s="38"/>
      <c r="B149" s="39"/>
      <c r="C149" s="40"/>
      <c r="D149" s="231" t="s">
        <v>190</v>
      </c>
      <c r="E149" s="40"/>
      <c r="F149" s="232" t="s">
        <v>287</v>
      </c>
      <c r="G149" s="40"/>
      <c r="H149" s="40"/>
      <c r="I149" s="136"/>
      <c r="J149" s="40"/>
      <c r="K149" s="40"/>
      <c r="L149" s="44"/>
      <c r="M149" s="233"/>
      <c r="N149" s="23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190</v>
      </c>
      <c r="AU149" s="17" t="s">
        <v>81</v>
      </c>
    </row>
    <row r="150" s="13" customFormat="1">
      <c r="A150" s="13"/>
      <c r="B150" s="235"/>
      <c r="C150" s="236"/>
      <c r="D150" s="231" t="s">
        <v>148</v>
      </c>
      <c r="E150" s="237" t="s">
        <v>19</v>
      </c>
      <c r="F150" s="238" t="s">
        <v>288</v>
      </c>
      <c r="G150" s="236"/>
      <c r="H150" s="239">
        <v>7.3079999999999998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148</v>
      </c>
      <c r="AU150" s="245" t="s">
        <v>81</v>
      </c>
      <c r="AV150" s="13" t="s">
        <v>81</v>
      </c>
      <c r="AW150" s="13" t="s">
        <v>32</v>
      </c>
      <c r="AX150" s="13" t="s">
        <v>79</v>
      </c>
      <c r="AY150" s="245" t="s">
        <v>116</v>
      </c>
    </row>
    <row r="151" s="2" customFormat="1" ht="16.5" customHeight="1">
      <c r="A151" s="38"/>
      <c r="B151" s="39"/>
      <c r="C151" s="262" t="s">
        <v>289</v>
      </c>
      <c r="D151" s="262" t="s">
        <v>290</v>
      </c>
      <c r="E151" s="263" t="s">
        <v>291</v>
      </c>
      <c r="F151" s="264" t="s">
        <v>292</v>
      </c>
      <c r="G151" s="265" t="s">
        <v>272</v>
      </c>
      <c r="H151" s="266">
        <v>12.424</v>
      </c>
      <c r="I151" s="267"/>
      <c r="J151" s="268">
        <f>ROUND(I151*H151,2)</f>
        <v>0</v>
      </c>
      <c r="K151" s="264" t="s">
        <v>188</v>
      </c>
      <c r="L151" s="269"/>
      <c r="M151" s="270" t="s">
        <v>19</v>
      </c>
      <c r="N151" s="271" t="s">
        <v>42</v>
      </c>
      <c r="O151" s="84"/>
      <c r="P151" s="227">
        <f>O151*H151</f>
        <v>0</v>
      </c>
      <c r="Q151" s="227">
        <v>1</v>
      </c>
      <c r="R151" s="227">
        <f>Q151*H151</f>
        <v>12.424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161</v>
      </c>
      <c r="AT151" s="229" t="s">
        <v>290</v>
      </c>
      <c r="AU151" s="229" t="s">
        <v>81</v>
      </c>
      <c r="AY151" s="17" t="s">
        <v>116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79</v>
      </c>
      <c r="BK151" s="230">
        <f>ROUND(I151*H151,2)</f>
        <v>0</v>
      </c>
      <c r="BL151" s="17" t="s">
        <v>137</v>
      </c>
      <c r="BM151" s="229" t="s">
        <v>293</v>
      </c>
    </row>
    <row r="152" s="13" customFormat="1">
      <c r="A152" s="13"/>
      <c r="B152" s="235"/>
      <c r="C152" s="236"/>
      <c r="D152" s="231" t="s">
        <v>148</v>
      </c>
      <c r="E152" s="237" t="s">
        <v>19</v>
      </c>
      <c r="F152" s="238" t="s">
        <v>294</v>
      </c>
      <c r="G152" s="236"/>
      <c r="H152" s="239">
        <v>12.424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148</v>
      </c>
      <c r="AU152" s="245" t="s">
        <v>81</v>
      </c>
      <c r="AV152" s="13" t="s">
        <v>81</v>
      </c>
      <c r="AW152" s="13" t="s">
        <v>32</v>
      </c>
      <c r="AX152" s="13" t="s">
        <v>79</v>
      </c>
      <c r="AY152" s="245" t="s">
        <v>116</v>
      </c>
    </row>
    <row r="153" s="2" customFormat="1" ht="21.75" customHeight="1">
      <c r="A153" s="38"/>
      <c r="B153" s="39"/>
      <c r="C153" s="218" t="s">
        <v>295</v>
      </c>
      <c r="D153" s="218" t="s">
        <v>119</v>
      </c>
      <c r="E153" s="219" t="s">
        <v>296</v>
      </c>
      <c r="F153" s="220" t="s">
        <v>297</v>
      </c>
      <c r="G153" s="221" t="s">
        <v>187</v>
      </c>
      <c r="H153" s="222">
        <v>142.59999999999999</v>
      </c>
      <c r="I153" s="223"/>
      <c r="J153" s="224">
        <f>ROUND(I153*H153,2)</f>
        <v>0</v>
      </c>
      <c r="K153" s="220" t="s">
        <v>188</v>
      </c>
      <c r="L153" s="44"/>
      <c r="M153" s="225" t="s">
        <v>19</v>
      </c>
      <c r="N153" s="226" t="s">
        <v>42</v>
      </c>
      <c r="O153" s="84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137</v>
      </c>
      <c r="AT153" s="229" t="s">
        <v>119</v>
      </c>
      <c r="AU153" s="229" t="s">
        <v>81</v>
      </c>
      <c r="AY153" s="17" t="s">
        <v>116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79</v>
      </c>
      <c r="BK153" s="230">
        <f>ROUND(I153*H153,2)</f>
        <v>0</v>
      </c>
      <c r="BL153" s="17" t="s">
        <v>137</v>
      </c>
      <c r="BM153" s="229" t="s">
        <v>298</v>
      </c>
    </row>
    <row r="154" s="2" customFormat="1">
      <c r="A154" s="38"/>
      <c r="B154" s="39"/>
      <c r="C154" s="40"/>
      <c r="D154" s="231" t="s">
        <v>190</v>
      </c>
      <c r="E154" s="40"/>
      <c r="F154" s="232" t="s">
        <v>299</v>
      </c>
      <c r="G154" s="40"/>
      <c r="H154" s="40"/>
      <c r="I154" s="136"/>
      <c r="J154" s="40"/>
      <c r="K154" s="40"/>
      <c r="L154" s="44"/>
      <c r="M154" s="233"/>
      <c r="N154" s="23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190</v>
      </c>
      <c r="AU154" s="17" t="s">
        <v>81</v>
      </c>
    </row>
    <row r="155" s="2" customFormat="1" ht="16.5" customHeight="1">
      <c r="A155" s="38"/>
      <c r="B155" s="39"/>
      <c r="C155" s="262" t="s">
        <v>7</v>
      </c>
      <c r="D155" s="262" t="s">
        <v>290</v>
      </c>
      <c r="E155" s="263" t="s">
        <v>300</v>
      </c>
      <c r="F155" s="264" t="s">
        <v>301</v>
      </c>
      <c r="G155" s="265" t="s">
        <v>302</v>
      </c>
      <c r="H155" s="266">
        <v>4.2779999999999996</v>
      </c>
      <c r="I155" s="267"/>
      <c r="J155" s="268">
        <f>ROUND(I155*H155,2)</f>
        <v>0</v>
      </c>
      <c r="K155" s="264" t="s">
        <v>188</v>
      </c>
      <c r="L155" s="269"/>
      <c r="M155" s="270" t="s">
        <v>19</v>
      </c>
      <c r="N155" s="271" t="s">
        <v>42</v>
      </c>
      <c r="O155" s="84"/>
      <c r="P155" s="227">
        <f>O155*H155</f>
        <v>0</v>
      </c>
      <c r="Q155" s="227">
        <v>0.001</v>
      </c>
      <c r="R155" s="227">
        <f>Q155*H155</f>
        <v>0.0042779999999999997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161</v>
      </c>
      <c r="AT155" s="229" t="s">
        <v>290</v>
      </c>
      <c r="AU155" s="229" t="s">
        <v>81</v>
      </c>
      <c r="AY155" s="17" t="s">
        <v>116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79</v>
      </c>
      <c r="BK155" s="230">
        <f>ROUND(I155*H155,2)</f>
        <v>0</v>
      </c>
      <c r="BL155" s="17" t="s">
        <v>137</v>
      </c>
      <c r="BM155" s="229" t="s">
        <v>303</v>
      </c>
    </row>
    <row r="156" s="13" customFormat="1">
      <c r="A156" s="13"/>
      <c r="B156" s="235"/>
      <c r="C156" s="236"/>
      <c r="D156" s="231" t="s">
        <v>148</v>
      </c>
      <c r="E156" s="237" t="s">
        <v>19</v>
      </c>
      <c r="F156" s="238" t="s">
        <v>304</v>
      </c>
      <c r="G156" s="236"/>
      <c r="H156" s="239">
        <v>4.2779999999999996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148</v>
      </c>
      <c r="AU156" s="245" t="s">
        <v>81</v>
      </c>
      <c r="AV156" s="13" t="s">
        <v>81</v>
      </c>
      <c r="AW156" s="13" t="s">
        <v>32</v>
      </c>
      <c r="AX156" s="13" t="s">
        <v>79</v>
      </c>
      <c r="AY156" s="245" t="s">
        <v>116</v>
      </c>
    </row>
    <row r="157" s="2" customFormat="1" ht="16.5" customHeight="1">
      <c r="A157" s="38"/>
      <c r="B157" s="39"/>
      <c r="C157" s="218" t="s">
        <v>305</v>
      </c>
      <c r="D157" s="218" t="s">
        <v>119</v>
      </c>
      <c r="E157" s="219" t="s">
        <v>306</v>
      </c>
      <c r="F157" s="220" t="s">
        <v>307</v>
      </c>
      <c r="G157" s="221" t="s">
        <v>187</v>
      </c>
      <c r="H157" s="222">
        <v>142.59999999999999</v>
      </c>
      <c r="I157" s="223"/>
      <c r="J157" s="224">
        <f>ROUND(I157*H157,2)</f>
        <v>0</v>
      </c>
      <c r="K157" s="220" t="s">
        <v>188</v>
      </c>
      <c r="L157" s="44"/>
      <c r="M157" s="225" t="s">
        <v>19</v>
      </c>
      <c r="N157" s="226" t="s">
        <v>42</v>
      </c>
      <c r="O157" s="84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137</v>
      </c>
      <c r="AT157" s="229" t="s">
        <v>119</v>
      </c>
      <c r="AU157" s="229" t="s">
        <v>81</v>
      </c>
      <c r="AY157" s="17" t="s">
        <v>116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79</v>
      </c>
      <c r="BK157" s="230">
        <f>ROUND(I157*H157,2)</f>
        <v>0</v>
      </c>
      <c r="BL157" s="17" t="s">
        <v>137</v>
      </c>
      <c r="BM157" s="229" t="s">
        <v>308</v>
      </c>
    </row>
    <row r="158" s="2" customFormat="1">
      <c r="A158" s="38"/>
      <c r="B158" s="39"/>
      <c r="C158" s="40"/>
      <c r="D158" s="231" t="s">
        <v>190</v>
      </c>
      <c r="E158" s="40"/>
      <c r="F158" s="232" t="s">
        <v>309</v>
      </c>
      <c r="G158" s="40"/>
      <c r="H158" s="40"/>
      <c r="I158" s="136"/>
      <c r="J158" s="40"/>
      <c r="K158" s="40"/>
      <c r="L158" s="44"/>
      <c r="M158" s="233"/>
      <c r="N158" s="23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190</v>
      </c>
      <c r="AU158" s="17" t="s">
        <v>81</v>
      </c>
    </row>
    <row r="159" s="12" customFormat="1" ht="22.8" customHeight="1">
      <c r="A159" s="12"/>
      <c r="B159" s="202"/>
      <c r="C159" s="203"/>
      <c r="D159" s="204" t="s">
        <v>70</v>
      </c>
      <c r="E159" s="216" t="s">
        <v>81</v>
      </c>
      <c r="F159" s="216" t="s">
        <v>310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SUM(P160:P178)</f>
        <v>0</v>
      </c>
      <c r="Q159" s="210"/>
      <c r="R159" s="211">
        <f>SUM(R160:R178)</f>
        <v>37.056196399999997</v>
      </c>
      <c r="S159" s="210"/>
      <c r="T159" s="212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79</v>
      </c>
      <c r="AT159" s="214" t="s">
        <v>70</v>
      </c>
      <c r="AU159" s="214" t="s">
        <v>79</v>
      </c>
      <c r="AY159" s="213" t="s">
        <v>116</v>
      </c>
      <c r="BK159" s="215">
        <f>SUM(BK160:BK178)</f>
        <v>0</v>
      </c>
    </row>
    <row r="160" s="2" customFormat="1" ht="21.75" customHeight="1">
      <c r="A160" s="38"/>
      <c r="B160" s="39"/>
      <c r="C160" s="218" t="s">
        <v>311</v>
      </c>
      <c r="D160" s="218" t="s">
        <v>119</v>
      </c>
      <c r="E160" s="219" t="s">
        <v>312</v>
      </c>
      <c r="F160" s="220" t="s">
        <v>313</v>
      </c>
      <c r="G160" s="221" t="s">
        <v>217</v>
      </c>
      <c r="H160" s="222">
        <v>22.545999999999999</v>
      </c>
      <c r="I160" s="223"/>
      <c r="J160" s="224">
        <f>ROUND(I160*H160,2)</f>
        <v>0</v>
      </c>
      <c r="K160" s="220" t="s">
        <v>188</v>
      </c>
      <c r="L160" s="44"/>
      <c r="M160" s="225" t="s">
        <v>19</v>
      </c>
      <c r="N160" s="226" t="s">
        <v>42</v>
      </c>
      <c r="O160" s="84"/>
      <c r="P160" s="227">
        <f>O160*H160</f>
        <v>0</v>
      </c>
      <c r="Q160" s="227">
        <v>1.6299999999999999</v>
      </c>
      <c r="R160" s="227">
        <f>Q160*H160</f>
        <v>36.749979999999994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137</v>
      </c>
      <c r="AT160" s="229" t="s">
        <v>119</v>
      </c>
      <c r="AU160" s="229" t="s">
        <v>81</v>
      </c>
      <c r="AY160" s="17" t="s">
        <v>116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79</v>
      </c>
      <c r="BK160" s="230">
        <f>ROUND(I160*H160,2)</f>
        <v>0</v>
      </c>
      <c r="BL160" s="17" t="s">
        <v>137</v>
      </c>
      <c r="BM160" s="229" t="s">
        <v>314</v>
      </c>
    </row>
    <row r="161" s="2" customFormat="1">
      <c r="A161" s="38"/>
      <c r="B161" s="39"/>
      <c r="C161" s="40"/>
      <c r="D161" s="231" t="s">
        <v>190</v>
      </c>
      <c r="E161" s="40"/>
      <c r="F161" s="232" t="s">
        <v>315</v>
      </c>
      <c r="G161" s="40"/>
      <c r="H161" s="40"/>
      <c r="I161" s="136"/>
      <c r="J161" s="40"/>
      <c r="K161" s="40"/>
      <c r="L161" s="44"/>
      <c r="M161" s="233"/>
      <c r="N161" s="23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190</v>
      </c>
      <c r="AU161" s="17" t="s">
        <v>81</v>
      </c>
    </row>
    <row r="162" s="13" customFormat="1">
      <c r="A162" s="13"/>
      <c r="B162" s="235"/>
      <c r="C162" s="236"/>
      <c r="D162" s="231" t="s">
        <v>148</v>
      </c>
      <c r="E162" s="237" t="s">
        <v>19</v>
      </c>
      <c r="F162" s="238" t="s">
        <v>316</v>
      </c>
      <c r="G162" s="236"/>
      <c r="H162" s="239">
        <v>22.545999999999999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148</v>
      </c>
      <c r="AU162" s="245" t="s">
        <v>81</v>
      </c>
      <c r="AV162" s="13" t="s">
        <v>81</v>
      </c>
      <c r="AW162" s="13" t="s">
        <v>32</v>
      </c>
      <c r="AX162" s="13" t="s">
        <v>79</v>
      </c>
      <c r="AY162" s="245" t="s">
        <v>116</v>
      </c>
    </row>
    <row r="163" s="2" customFormat="1" ht="21.75" customHeight="1">
      <c r="A163" s="38"/>
      <c r="B163" s="39"/>
      <c r="C163" s="218" t="s">
        <v>317</v>
      </c>
      <c r="D163" s="218" t="s">
        <v>119</v>
      </c>
      <c r="E163" s="219" t="s">
        <v>318</v>
      </c>
      <c r="F163" s="220" t="s">
        <v>319</v>
      </c>
      <c r="G163" s="221" t="s">
        <v>187</v>
      </c>
      <c r="H163" s="222">
        <v>252.80000000000001</v>
      </c>
      <c r="I163" s="223"/>
      <c r="J163" s="224">
        <f>ROUND(I163*H163,2)</f>
        <v>0</v>
      </c>
      <c r="K163" s="220" t="s">
        <v>188</v>
      </c>
      <c r="L163" s="44"/>
      <c r="M163" s="225" t="s">
        <v>19</v>
      </c>
      <c r="N163" s="226" t="s">
        <v>42</v>
      </c>
      <c r="O163" s="84"/>
      <c r="P163" s="227">
        <f>O163*H163</f>
        <v>0</v>
      </c>
      <c r="Q163" s="227">
        <v>0.00031</v>
      </c>
      <c r="R163" s="227">
        <f>Q163*H163</f>
        <v>0.078368000000000007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137</v>
      </c>
      <c r="AT163" s="229" t="s">
        <v>119</v>
      </c>
      <c r="AU163" s="229" t="s">
        <v>81</v>
      </c>
      <c r="AY163" s="17" t="s">
        <v>116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79</v>
      </c>
      <c r="BK163" s="230">
        <f>ROUND(I163*H163,2)</f>
        <v>0</v>
      </c>
      <c r="BL163" s="17" t="s">
        <v>137</v>
      </c>
      <c r="BM163" s="229" t="s">
        <v>320</v>
      </c>
    </row>
    <row r="164" s="2" customFormat="1">
      <c r="A164" s="38"/>
      <c r="B164" s="39"/>
      <c r="C164" s="40"/>
      <c r="D164" s="231" t="s">
        <v>190</v>
      </c>
      <c r="E164" s="40"/>
      <c r="F164" s="232" t="s">
        <v>321</v>
      </c>
      <c r="G164" s="40"/>
      <c r="H164" s="40"/>
      <c r="I164" s="136"/>
      <c r="J164" s="40"/>
      <c r="K164" s="40"/>
      <c r="L164" s="44"/>
      <c r="M164" s="233"/>
      <c r="N164" s="23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190</v>
      </c>
      <c r="AU164" s="17" t="s">
        <v>81</v>
      </c>
    </row>
    <row r="165" s="13" customFormat="1">
      <c r="A165" s="13"/>
      <c r="B165" s="235"/>
      <c r="C165" s="236"/>
      <c r="D165" s="231" t="s">
        <v>148</v>
      </c>
      <c r="E165" s="237" t="s">
        <v>19</v>
      </c>
      <c r="F165" s="238" t="s">
        <v>322</v>
      </c>
      <c r="G165" s="236"/>
      <c r="H165" s="239">
        <v>252.80000000000001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148</v>
      </c>
      <c r="AU165" s="245" t="s">
        <v>81</v>
      </c>
      <c r="AV165" s="13" t="s">
        <v>81</v>
      </c>
      <c r="AW165" s="13" t="s">
        <v>32</v>
      </c>
      <c r="AX165" s="13" t="s">
        <v>79</v>
      </c>
      <c r="AY165" s="245" t="s">
        <v>116</v>
      </c>
    </row>
    <row r="166" s="2" customFormat="1" ht="21.75" customHeight="1">
      <c r="A166" s="38"/>
      <c r="B166" s="39"/>
      <c r="C166" s="218" t="s">
        <v>323</v>
      </c>
      <c r="D166" s="218" t="s">
        <v>119</v>
      </c>
      <c r="E166" s="219" t="s">
        <v>324</v>
      </c>
      <c r="F166" s="220" t="s">
        <v>325</v>
      </c>
      <c r="G166" s="221" t="s">
        <v>187</v>
      </c>
      <c r="H166" s="222">
        <v>284.80000000000001</v>
      </c>
      <c r="I166" s="223"/>
      <c r="J166" s="224">
        <f>ROUND(I166*H166,2)</f>
        <v>0</v>
      </c>
      <c r="K166" s="220" t="s">
        <v>188</v>
      </c>
      <c r="L166" s="44"/>
      <c r="M166" s="225" t="s">
        <v>19</v>
      </c>
      <c r="N166" s="226" t="s">
        <v>42</v>
      </c>
      <c r="O166" s="84"/>
      <c r="P166" s="227">
        <f>O166*H166</f>
        <v>0</v>
      </c>
      <c r="Q166" s="227">
        <v>0.00013999999999999999</v>
      </c>
      <c r="R166" s="227">
        <f>Q166*H166</f>
        <v>0.039871999999999998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137</v>
      </c>
      <c r="AT166" s="229" t="s">
        <v>119</v>
      </c>
      <c r="AU166" s="229" t="s">
        <v>81</v>
      </c>
      <c r="AY166" s="17" t="s">
        <v>116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79</v>
      </c>
      <c r="BK166" s="230">
        <f>ROUND(I166*H166,2)</f>
        <v>0</v>
      </c>
      <c r="BL166" s="17" t="s">
        <v>137</v>
      </c>
      <c r="BM166" s="229" t="s">
        <v>326</v>
      </c>
    </row>
    <row r="167" s="2" customFormat="1">
      <c r="A167" s="38"/>
      <c r="B167" s="39"/>
      <c r="C167" s="40"/>
      <c r="D167" s="231" t="s">
        <v>190</v>
      </c>
      <c r="E167" s="40"/>
      <c r="F167" s="232" t="s">
        <v>327</v>
      </c>
      <c r="G167" s="40"/>
      <c r="H167" s="40"/>
      <c r="I167" s="136"/>
      <c r="J167" s="40"/>
      <c r="K167" s="40"/>
      <c r="L167" s="44"/>
      <c r="M167" s="233"/>
      <c r="N167" s="23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190</v>
      </c>
      <c r="AU167" s="17" t="s">
        <v>81</v>
      </c>
    </row>
    <row r="168" s="13" customFormat="1">
      <c r="A168" s="13"/>
      <c r="B168" s="235"/>
      <c r="C168" s="236"/>
      <c r="D168" s="231" t="s">
        <v>148</v>
      </c>
      <c r="E168" s="237" t="s">
        <v>19</v>
      </c>
      <c r="F168" s="238" t="s">
        <v>328</v>
      </c>
      <c r="G168" s="236"/>
      <c r="H168" s="239">
        <v>284.80000000000001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148</v>
      </c>
      <c r="AU168" s="245" t="s">
        <v>81</v>
      </c>
      <c r="AV168" s="13" t="s">
        <v>81</v>
      </c>
      <c r="AW168" s="13" t="s">
        <v>32</v>
      </c>
      <c r="AX168" s="13" t="s">
        <v>79</v>
      </c>
      <c r="AY168" s="245" t="s">
        <v>116</v>
      </c>
    </row>
    <row r="169" s="2" customFormat="1" ht="16.5" customHeight="1">
      <c r="A169" s="38"/>
      <c r="B169" s="39"/>
      <c r="C169" s="262" t="s">
        <v>329</v>
      </c>
      <c r="D169" s="262" t="s">
        <v>290</v>
      </c>
      <c r="E169" s="263" t="s">
        <v>330</v>
      </c>
      <c r="F169" s="264" t="s">
        <v>331</v>
      </c>
      <c r="G169" s="265" t="s">
        <v>187</v>
      </c>
      <c r="H169" s="266">
        <v>536.02999999999997</v>
      </c>
      <c r="I169" s="267"/>
      <c r="J169" s="268">
        <f>ROUND(I169*H169,2)</f>
        <v>0</v>
      </c>
      <c r="K169" s="264" t="s">
        <v>188</v>
      </c>
      <c r="L169" s="269"/>
      <c r="M169" s="270" t="s">
        <v>19</v>
      </c>
      <c r="N169" s="271" t="s">
        <v>42</v>
      </c>
      <c r="O169" s="84"/>
      <c r="P169" s="227">
        <f>O169*H169</f>
        <v>0</v>
      </c>
      <c r="Q169" s="227">
        <v>0.00027999999999999998</v>
      </c>
      <c r="R169" s="227">
        <f>Q169*H169</f>
        <v>0.15008839999999998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161</v>
      </c>
      <c r="AT169" s="229" t="s">
        <v>290</v>
      </c>
      <c r="AU169" s="229" t="s">
        <v>81</v>
      </c>
      <c r="AY169" s="17" t="s">
        <v>116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79</v>
      </c>
      <c r="BK169" s="230">
        <f>ROUND(I169*H169,2)</f>
        <v>0</v>
      </c>
      <c r="BL169" s="17" t="s">
        <v>137</v>
      </c>
      <c r="BM169" s="229" t="s">
        <v>332</v>
      </c>
    </row>
    <row r="170" s="13" customFormat="1">
      <c r="A170" s="13"/>
      <c r="B170" s="235"/>
      <c r="C170" s="236"/>
      <c r="D170" s="231" t="s">
        <v>148</v>
      </c>
      <c r="E170" s="237" t="s">
        <v>19</v>
      </c>
      <c r="F170" s="238" t="s">
        <v>333</v>
      </c>
      <c r="G170" s="236"/>
      <c r="H170" s="239">
        <v>536.02999999999997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148</v>
      </c>
      <c r="AU170" s="245" t="s">
        <v>81</v>
      </c>
      <c r="AV170" s="13" t="s">
        <v>81</v>
      </c>
      <c r="AW170" s="13" t="s">
        <v>32</v>
      </c>
      <c r="AX170" s="13" t="s">
        <v>79</v>
      </c>
      <c r="AY170" s="245" t="s">
        <v>116</v>
      </c>
    </row>
    <row r="171" s="2" customFormat="1" ht="16.5" customHeight="1">
      <c r="A171" s="38"/>
      <c r="B171" s="39"/>
      <c r="C171" s="218" t="s">
        <v>334</v>
      </c>
      <c r="D171" s="218" t="s">
        <v>119</v>
      </c>
      <c r="E171" s="219" t="s">
        <v>335</v>
      </c>
      <c r="F171" s="220" t="s">
        <v>336</v>
      </c>
      <c r="G171" s="221" t="s">
        <v>217</v>
      </c>
      <c r="H171" s="222">
        <v>2.238</v>
      </c>
      <c r="I171" s="223"/>
      <c r="J171" s="224">
        <f>ROUND(I171*H171,2)</f>
        <v>0</v>
      </c>
      <c r="K171" s="220" t="s">
        <v>188</v>
      </c>
      <c r="L171" s="44"/>
      <c r="M171" s="225" t="s">
        <v>19</v>
      </c>
      <c r="N171" s="226" t="s">
        <v>42</v>
      </c>
      <c r="O171" s="84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137</v>
      </c>
      <c r="AT171" s="229" t="s">
        <v>119</v>
      </c>
      <c r="AU171" s="229" t="s">
        <v>81</v>
      </c>
      <c r="AY171" s="17" t="s">
        <v>116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79</v>
      </c>
      <c r="BK171" s="230">
        <f>ROUND(I171*H171,2)</f>
        <v>0</v>
      </c>
      <c r="BL171" s="17" t="s">
        <v>137</v>
      </c>
      <c r="BM171" s="229" t="s">
        <v>337</v>
      </c>
    </row>
    <row r="172" s="2" customFormat="1">
      <c r="A172" s="38"/>
      <c r="B172" s="39"/>
      <c r="C172" s="40"/>
      <c r="D172" s="231" t="s">
        <v>190</v>
      </c>
      <c r="E172" s="40"/>
      <c r="F172" s="232" t="s">
        <v>338</v>
      </c>
      <c r="G172" s="40"/>
      <c r="H172" s="40"/>
      <c r="I172" s="136"/>
      <c r="J172" s="40"/>
      <c r="K172" s="40"/>
      <c r="L172" s="44"/>
      <c r="M172" s="233"/>
      <c r="N172" s="23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190</v>
      </c>
      <c r="AU172" s="17" t="s">
        <v>81</v>
      </c>
    </row>
    <row r="173" s="13" customFormat="1">
      <c r="A173" s="13"/>
      <c r="B173" s="235"/>
      <c r="C173" s="236"/>
      <c r="D173" s="231" t="s">
        <v>148</v>
      </c>
      <c r="E173" s="237" t="s">
        <v>19</v>
      </c>
      <c r="F173" s="238" t="s">
        <v>339</v>
      </c>
      <c r="G173" s="236"/>
      <c r="H173" s="239">
        <v>2.238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148</v>
      </c>
      <c r="AU173" s="245" t="s">
        <v>81</v>
      </c>
      <c r="AV173" s="13" t="s">
        <v>81</v>
      </c>
      <c r="AW173" s="13" t="s">
        <v>32</v>
      </c>
      <c r="AX173" s="13" t="s">
        <v>79</v>
      </c>
      <c r="AY173" s="245" t="s">
        <v>116</v>
      </c>
    </row>
    <row r="174" s="2" customFormat="1" ht="16.5" customHeight="1">
      <c r="A174" s="38"/>
      <c r="B174" s="39"/>
      <c r="C174" s="218" t="s">
        <v>340</v>
      </c>
      <c r="D174" s="218" t="s">
        <v>119</v>
      </c>
      <c r="E174" s="219" t="s">
        <v>341</v>
      </c>
      <c r="F174" s="220" t="s">
        <v>342</v>
      </c>
      <c r="G174" s="221" t="s">
        <v>187</v>
      </c>
      <c r="H174" s="222">
        <v>25.600000000000001</v>
      </c>
      <c r="I174" s="223"/>
      <c r="J174" s="224">
        <f>ROUND(I174*H174,2)</f>
        <v>0</v>
      </c>
      <c r="K174" s="220" t="s">
        <v>188</v>
      </c>
      <c r="L174" s="44"/>
      <c r="M174" s="225" t="s">
        <v>19</v>
      </c>
      <c r="N174" s="226" t="s">
        <v>42</v>
      </c>
      <c r="O174" s="84"/>
      <c r="P174" s="227">
        <f>O174*H174</f>
        <v>0</v>
      </c>
      <c r="Q174" s="227">
        <v>0.0014400000000000001</v>
      </c>
      <c r="R174" s="227">
        <f>Q174*H174</f>
        <v>0.036864000000000001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137</v>
      </c>
      <c r="AT174" s="229" t="s">
        <v>119</v>
      </c>
      <c r="AU174" s="229" t="s">
        <v>81</v>
      </c>
      <c r="AY174" s="17" t="s">
        <v>116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79</v>
      </c>
      <c r="BK174" s="230">
        <f>ROUND(I174*H174,2)</f>
        <v>0</v>
      </c>
      <c r="BL174" s="17" t="s">
        <v>137</v>
      </c>
      <c r="BM174" s="229" t="s">
        <v>343</v>
      </c>
    </row>
    <row r="175" s="2" customFormat="1">
      <c r="A175" s="38"/>
      <c r="B175" s="39"/>
      <c r="C175" s="40"/>
      <c r="D175" s="231" t="s">
        <v>190</v>
      </c>
      <c r="E175" s="40"/>
      <c r="F175" s="232" t="s">
        <v>344</v>
      </c>
      <c r="G175" s="40"/>
      <c r="H175" s="40"/>
      <c r="I175" s="136"/>
      <c r="J175" s="40"/>
      <c r="K175" s="40"/>
      <c r="L175" s="44"/>
      <c r="M175" s="233"/>
      <c r="N175" s="234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190</v>
      </c>
      <c r="AU175" s="17" t="s">
        <v>81</v>
      </c>
    </row>
    <row r="176" s="13" customFormat="1">
      <c r="A176" s="13"/>
      <c r="B176" s="235"/>
      <c r="C176" s="236"/>
      <c r="D176" s="231" t="s">
        <v>148</v>
      </c>
      <c r="E176" s="237" t="s">
        <v>19</v>
      </c>
      <c r="F176" s="238" t="s">
        <v>345</v>
      </c>
      <c r="G176" s="236"/>
      <c r="H176" s="239">
        <v>25.600000000000001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148</v>
      </c>
      <c r="AU176" s="245" t="s">
        <v>81</v>
      </c>
      <c r="AV176" s="13" t="s">
        <v>81</v>
      </c>
      <c r="AW176" s="13" t="s">
        <v>32</v>
      </c>
      <c r="AX176" s="13" t="s">
        <v>79</v>
      </c>
      <c r="AY176" s="245" t="s">
        <v>116</v>
      </c>
    </row>
    <row r="177" s="2" customFormat="1" ht="16.5" customHeight="1">
      <c r="A177" s="38"/>
      <c r="B177" s="39"/>
      <c r="C177" s="218" t="s">
        <v>346</v>
      </c>
      <c r="D177" s="218" t="s">
        <v>119</v>
      </c>
      <c r="E177" s="219" t="s">
        <v>347</v>
      </c>
      <c r="F177" s="220" t="s">
        <v>348</v>
      </c>
      <c r="G177" s="221" t="s">
        <v>187</v>
      </c>
      <c r="H177" s="222">
        <v>25.600000000000001</v>
      </c>
      <c r="I177" s="223"/>
      <c r="J177" s="224">
        <f>ROUND(I177*H177,2)</f>
        <v>0</v>
      </c>
      <c r="K177" s="220" t="s">
        <v>188</v>
      </c>
      <c r="L177" s="44"/>
      <c r="M177" s="225" t="s">
        <v>19</v>
      </c>
      <c r="N177" s="226" t="s">
        <v>42</v>
      </c>
      <c r="O177" s="84"/>
      <c r="P177" s="227">
        <f>O177*H177</f>
        <v>0</v>
      </c>
      <c r="Q177" s="227">
        <v>4.0000000000000003E-05</v>
      </c>
      <c r="R177" s="227">
        <f>Q177*H177</f>
        <v>0.0010240000000000002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137</v>
      </c>
      <c r="AT177" s="229" t="s">
        <v>119</v>
      </c>
      <c r="AU177" s="229" t="s">
        <v>81</v>
      </c>
      <c r="AY177" s="17" t="s">
        <v>116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79</v>
      </c>
      <c r="BK177" s="230">
        <f>ROUND(I177*H177,2)</f>
        <v>0</v>
      </c>
      <c r="BL177" s="17" t="s">
        <v>137</v>
      </c>
      <c r="BM177" s="229" t="s">
        <v>349</v>
      </c>
    </row>
    <row r="178" s="2" customFormat="1">
      <c r="A178" s="38"/>
      <c r="B178" s="39"/>
      <c r="C178" s="40"/>
      <c r="D178" s="231" t="s">
        <v>190</v>
      </c>
      <c r="E178" s="40"/>
      <c r="F178" s="232" t="s">
        <v>344</v>
      </c>
      <c r="G178" s="40"/>
      <c r="H178" s="40"/>
      <c r="I178" s="136"/>
      <c r="J178" s="40"/>
      <c r="K178" s="40"/>
      <c r="L178" s="44"/>
      <c r="M178" s="233"/>
      <c r="N178" s="23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190</v>
      </c>
      <c r="AU178" s="17" t="s">
        <v>81</v>
      </c>
    </row>
    <row r="179" s="12" customFormat="1" ht="22.8" customHeight="1">
      <c r="A179" s="12"/>
      <c r="B179" s="202"/>
      <c r="C179" s="203"/>
      <c r="D179" s="204" t="s">
        <v>70</v>
      </c>
      <c r="E179" s="216" t="s">
        <v>137</v>
      </c>
      <c r="F179" s="216" t="s">
        <v>350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SUM(P180:P182)</f>
        <v>0</v>
      </c>
      <c r="Q179" s="210"/>
      <c r="R179" s="211">
        <f>SUM(R180:R182)</f>
        <v>0</v>
      </c>
      <c r="S179" s="210"/>
      <c r="T179" s="212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79</v>
      </c>
      <c r="AT179" s="214" t="s">
        <v>70</v>
      </c>
      <c r="AU179" s="214" t="s">
        <v>79</v>
      </c>
      <c r="AY179" s="213" t="s">
        <v>116</v>
      </c>
      <c r="BK179" s="215">
        <f>SUM(BK180:BK182)</f>
        <v>0</v>
      </c>
    </row>
    <row r="180" s="2" customFormat="1" ht="16.5" customHeight="1">
      <c r="A180" s="38"/>
      <c r="B180" s="39"/>
      <c r="C180" s="218" t="s">
        <v>351</v>
      </c>
      <c r="D180" s="218" t="s">
        <v>119</v>
      </c>
      <c r="E180" s="219" t="s">
        <v>352</v>
      </c>
      <c r="F180" s="220" t="s">
        <v>353</v>
      </c>
      <c r="G180" s="221" t="s">
        <v>217</v>
      </c>
      <c r="H180" s="222">
        <v>4.5300000000000002</v>
      </c>
      <c r="I180" s="223"/>
      <c r="J180" s="224">
        <f>ROUND(I180*H180,2)</f>
        <v>0</v>
      </c>
      <c r="K180" s="220" t="s">
        <v>188</v>
      </c>
      <c r="L180" s="44"/>
      <c r="M180" s="225" t="s">
        <v>19</v>
      </c>
      <c r="N180" s="226" t="s">
        <v>42</v>
      </c>
      <c r="O180" s="84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137</v>
      </c>
      <c r="AT180" s="229" t="s">
        <v>119</v>
      </c>
      <c r="AU180" s="229" t="s">
        <v>81</v>
      </c>
      <c r="AY180" s="17" t="s">
        <v>116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79</v>
      </c>
      <c r="BK180" s="230">
        <f>ROUND(I180*H180,2)</f>
        <v>0</v>
      </c>
      <c r="BL180" s="17" t="s">
        <v>137</v>
      </c>
      <c r="BM180" s="229" t="s">
        <v>354</v>
      </c>
    </row>
    <row r="181" s="2" customFormat="1">
      <c r="A181" s="38"/>
      <c r="B181" s="39"/>
      <c r="C181" s="40"/>
      <c r="D181" s="231" t="s">
        <v>190</v>
      </c>
      <c r="E181" s="40"/>
      <c r="F181" s="232" t="s">
        <v>355</v>
      </c>
      <c r="G181" s="40"/>
      <c r="H181" s="40"/>
      <c r="I181" s="136"/>
      <c r="J181" s="40"/>
      <c r="K181" s="40"/>
      <c r="L181" s="44"/>
      <c r="M181" s="233"/>
      <c r="N181" s="23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190</v>
      </c>
      <c r="AU181" s="17" t="s">
        <v>81</v>
      </c>
    </row>
    <row r="182" s="13" customFormat="1">
      <c r="A182" s="13"/>
      <c r="B182" s="235"/>
      <c r="C182" s="236"/>
      <c r="D182" s="231" t="s">
        <v>148</v>
      </c>
      <c r="E182" s="237" t="s">
        <v>19</v>
      </c>
      <c r="F182" s="238" t="s">
        <v>356</v>
      </c>
      <c r="G182" s="236"/>
      <c r="H182" s="239">
        <v>4.5300000000000002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148</v>
      </c>
      <c r="AU182" s="245" t="s">
        <v>81</v>
      </c>
      <c r="AV182" s="13" t="s">
        <v>81</v>
      </c>
      <c r="AW182" s="13" t="s">
        <v>32</v>
      </c>
      <c r="AX182" s="13" t="s">
        <v>79</v>
      </c>
      <c r="AY182" s="245" t="s">
        <v>116</v>
      </c>
    </row>
    <row r="183" s="12" customFormat="1" ht="22.8" customHeight="1">
      <c r="A183" s="12"/>
      <c r="B183" s="202"/>
      <c r="C183" s="203"/>
      <c r="D183" s="204" t="s">
        <v>70</v>
      </c>
      <c r="E183" s="216" t="s">
        <v>115</v>
      </c>
      <c r="F183" s="216" t="s">
        <v>357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SUM(P184:P209)</f>
        <v>0</v>
      </c>
      <c r="Q183" s="210"/>
      <c r="R183" s="211">
        <f>SUM(R184:R209)</f>
        <v>117.998716</v>
      </c>
      <c r="S183" s="210"/>
      <c r="T183" s="212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79</v>
      </c>
      <c r="AT183" s="214" t="s">
        <v>70</v>
      </c>
      <c r="AU183" s="214" t="s">
        <v>79</v>
      </c>
      <c r="AY183" s="213" t="s">
        <v>116</v>
      </c>
      <c r="BK183" s="215">
        <f>SUM(BK184:BK209)</f>
        <v>0</v>
      </c>
    </row>
    <row r="184" s="2" customFormat="1" ht="16.5" customHeight="1">
      <c r="A184" s="38"/>
      <c r="B184" s="39"/>
      <c r="C184" s="218" t="s">
        <v>358</v>
      </c>
      <c r="D184" s="218" t="s">
        <v>119</v>
      </c>
      <c r="E184" s="219" t="s">
        <v>359</v>
      </c>
      <c r="F184" s="220" t="s">
        <v>360</v>
      </c>
      <c r="G184" s="221" t="s">
        <v>187</v>
      </c>
      <c r="H184" s="222">
        <v>1.6000000000000001</v>
      </c>
      <c r="I184" s="223"/>
      <c r="J184" s="224">
        <f>ROUND(I184*H184,2)</f>
        <v>0</v>
      </c>
      <c r="K184" s="220" t="s">
        <v>188</v>
      </c>
      <c r="L184" s="44"/>
      <c r="M184" s="225" t="s">
        <v>19</v>
      </c>
      <c r="N184" s="226" t="s">
        <v>42</v>
      </c>
      <c r="O184" s="84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137</v>
      </c>
      <c r="AT184" s="229" t="s">
        <v>119</v>
      </c>
      <c r="AU184" s="229" t="s">
        <v>81</v>
      </c>
      <c r="AY184" s="17" t="s">
        <v>116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79</v>
      </c>
      <c r="BK184" s="230">
        <f>ROUND(I184*H184,2)</f>
        <v>0</v>
      </c>
      <c r="BL184" s="17" t="s">
        <v>137</v>
      </c>
      <c r="BM184" s="229" t="s">
        <v>361</v>
      </c>
    </row>
    <row r="185" s="2" customFormat="1" ht="16.5" customHeight="1">
      <c r="A185" s="38"/>
      <c r="B185" s="39"/>
      <c r="C185" s="218" t="s">
        <v>362</v>
      </c>
      <c r="D185" s="218" t="s">
        <v>119</v>
      </c>
      <c r="E185" s="219" t="s">
        <v>363</v>
      </c>
      <c r="F185" s="220" t="s">
        <v>364</v>
      </c>
      <c r="G185" s="221" t="s">
        <v>187</v>
      </c>
      <c r="H185" s="222">
        <v>487.19999999999999</v>
      </c>
      <c r="I185" s="223"/>
      <c r="J185" s="224">
        <f>ROUND(I185*H185,2)</f>
        <v>0</v>
      </c>
      <c r="K185" s="220" t="s">
        <v>188</v>
      </c>
      <c r="L185" s="44"/>
      <c r="M185" s="225" t="s">
        <v>19</v>
      </c>
      <c r="N185" s="226" t="s">
        <v>42</v>
      </c>
      <c r="O185" s="84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137</v>
      </c>
      <c r="AT185" s="229" t="s">
        <v>119</v>
      </c>
      <c r="AU185" s="229" t="s">
        <v>81</v>
      </c>
      <c r="AY185" s="17" t="s">
        <v>116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79</v>
      </c>
      <c r="BK185" s="230">
        <f>ROUND(I185*H185,2)</f>
        <v>0</v>
      </c>
      <c r="BL185" s="17" t="s">
        <v>137</v>
      </c>
      <c r="BM185" s="229" t="s">
        <v>365</v>
      </c>
    </row>
    <row r="186" s="13" customFormat="1">
      <c r="A186" s="13"/>
      <c r="B186" s="235"/>
      <c r="C186" s="236"/>
      <c r="D186" s="231" t="s">
        <v>148</v>
      </c>
      <c r="E186" s="237" t="s">
        <v>19</v>
      </c>
      <c r="F186" s="238" t="s">
        <v>366</v>
      </c>
      <c r="G186" s="236"/>
      <c r="H186" s="239">
        <v>487.19999999999999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148</v>
      </c>
      <c r="AU186" s="245" t="s">
        <v>81</v>
      </c>
      <c r="AV186" s="13" t="s">
        <v>81</v>
      </c>
      <c r="AW186" s="13" t="s">
        <v>32</v>
      </c>
      <c r="AX186" s="13" t="s">
        <v>79</v>
      </c>
      <c r="AY186" s="245" t="s">
        <v>116</v>
      </c>
    </row>
    <row r="187" s="2" customFormat="1" ht="21.75" customHeight="1">
      <c r="A187" s="38"/>
      <c r="B187" s="39"/>
      <c r="C187" s="218" t="s">
        <v>367</v>
      </c>
      <c r="D187" s="218" t="s">
        <v>119</v>
      </c>
      <c r="E187" s="219" t="s">
        <v>368</v>
      </c>
      <c r="F187" s="220" t="s">
        <v>369</v>
      </c>
      <c r="G187" s="221" t="s">
        <v>187</v>
      </c>
      <c r="H187" s="222">
        <v>487.30000000000001</v>
      </c>
      <c r="I187" s="223"/>
      <c r="J187" s="224">
        <f>ROUND(I187*H187,2)</f>
        <v>0</v>
      </c>
      <c r="K187" s="220" t="s">
        <v>188</v>
      </c>
      <c r="L187" s="44"/>
      <c r="M187" s="225" t="s">
        <v>19</v>
      </c>
      <c r="N187" s="226" t="s">
        <v>42</v>
      </c>
      <c r="O187" s="84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137</v>
      </c>
      <c r="AT187" s="229" t="s">
        <v>119</v>
      </c>
      <c r="AU187" s="229" t="s">
        <v>81</v>
      </c>
      <c r="AY187" s="17" t="s">
        <v>116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79</v>
      </c>
      <c r="BK187" s="230">
        <f>ROUND(I187*H187,2)</f>
        <v>0</v>
      </c>
      <c r="BL187" s="17" t="s">
        <v>137</v>
      </c>
      <c r="BM187" s="229" t="s">
        <v>370</v>
      </c>
    </row>
    <row r="188" s="2" customFormat="1">
      <c r="A188" s="38"/>
      <c r="B188" s="39"/>
      <c r="C188" s="40"/>
      <c r="D188" s="231" t="s">
        <v>190</v>
      </c>
      <c r="E188" s="40"/>
      <c r="F188" s="232" t="s">
        <v>371</v>
      </c>
      <c r="G188" s="40"/>
      <c r="H188" s="40"/>
      <c r="I188" s="136"/>
      <c r="J188" s="40"/>
      <c r="K188" s="40"/>
      <c r="L188" s="44"/>
      <c r="M188" s="233"/>
      <c r="N188" s="23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190</v>
      </c>
      <c r="AU188" s="17" t="s">
        <v>81</v>
      </c>
    </row>
    <row r="189" s="13" customFormat="1">
      <c r="A189" s="13"/>
      <c r="B189" s="235"/>
      <c r="C189" s="236"/>
      <c r="D189" s="231" t="s">
        <v>148</v>
      </c>
      <c r="E189" s="237" t="s">
        <v>19</v>
      </c>
      <c r="F189" s="238" t="s">
        <v>372</v>
      </c>
      <c r="G189" s="236"/>
      <c r="H189" s="239">
        <v>487.30000000000001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148</v>
      </c>
      <c r="AU189" s="245" t="s">
        <v>81</v>
      </c>
      <c r="AV189" s="13" t="s">
        <v>81</v>
      </c>
      <c r="AW189" s="13" t="s">
        <v>32</v>
      </c>
      <c r="AX189" s="13" t="s">
        <v>79</v>
      </c>
      <c r="AY189" s="245" t="s">
        <v>116</v>
      </c>
    </row>
    <row r="190" s="2" customFormat="1" ht="21.75" customHeight="1">
      <c r="A190" s="38"/>
      <c r="B190" s="39"/>
      <c r="C190" s="218" t="s">
        <v>373</v>
      </c>
      <c r="D190" s="218" t="s">
        <v>119</v>
      </c>
      <c r="E190" s="219" t="s">
        <v>374</v>
      </c>
      <c r="F190" s="220" t="s">
        <v>375</v>
      </c>
      <c r="G190" s="221" t="s">
        <v>187</v>
      </c>
      <c r="H190" s="222">
        <v>768.60000000000002</v>
      </c>
      <c r="I190" s="223"/>
      <c r="J190" s="224">
        <f>ROUND(I190*H190,2)</f>
        <v>0</v>
      </c>
      <c r="K190" s="220" t="s">
        <v>188</v>
      </c>
      <c r="L190" s="44"/>
      <c r="M190" s="225" t="s">
        <v>19</v>
      </c>
      <c r="N190" s="226" t="s">
        <v>42</v>
      </c>
      <c r="O190" s="84"/>
      <c r="P190" s="227">
        <f>O190*H190</f>
        <v>0</v>
      </c>
      <c r="Q190" s="227">
        <v>0.10434</v>
      </c>
      <c r="R190" s="227">
        <f>Q190*H190</f>
        <v>80.195723999999998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137</v>
      </c>
      <c r="AT190" s="229" t="s">
        <v>119</v>
      </c>
      <c r="AU190" s="229" t="s">
        <v>81</v>
      </c>
      <c r="AY190" s="17" t="s">
        <v>116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79</v>
      </c>
      <c r="BK190" s="230">
        <f>ROUND(I190*H190,2)</f>
        <v>0</v>
      </c>
      <c r="BL190" s="17" t="s">
        <v>137</v>
      </c>
      <c r="BM190" s="229" t="s">
        <v>376</v>
      </c>
    </row>
    <row r="191" s="2" customFormat="1">
      <c r="A191" s="38"/>
      <c r="B191" s="39"/>
      <c r="C191" s="40"/>
      <c r="D191" s="231" t="s">
        <v>190</v>
      </c>
      <c r="E191" s="40"/>
      <c r="F191" s="232" t="s">
        <v>377</v>
      </c>
      <c r="G191" s="40"/>
      <c r="H191" s="40"/>
      <c r="I191" s="136"/>
      <c r="J191" s="40"/>
      <c r="K191" s="40"/>
      <c r="L191" s="44"/>
      <c r="M191" s="233"/>
      <c r="N191" s="234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190</v>
      </c>
      <c r="AU191" s="17" t="s">
        <v>81</v>
      </c>
    </row>
    <row r="192" s="13" customFormat="1">
      <c r="A192" s="13"/>
      <c r="B192" s="235"/>
      <c r="C192" s="236"/>
      <c r="D192" s="231" t="s">
        <v>148</v>
      </c>
      <c r="E192" s="237" t="s">
        <v>19</v>
      </c>
      <c r="F192" s="238" t="s">
        <v>378</v>
      </c>
      <c r="G192" s="236"/>
      <c r="H192" s="239">
        <v>768.60000000000002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148</v>
      </c>
      <c r="AU192" s="245" t="s">
        <v>81</v>
      </c>
      <c r="AV192" s="13" t="s">
        <v>81</v>
      </c>
      <c r="AW192" s="13" t="s">
        <v>32</v>
      </c>
      <c r="AX192" s="13" t="s">
        <v>79</v>
      </c>
      <c r="AY192" s="245" t="s">
        <v>116</v>
      </c>
    </row>
    <row r="193" s="2" customFormat="1" ht="16.5" customHeight="1">
      <c r="A193" s="38"/>
      <c r="B193" s="39"/>
      <c r="C193" s="218" t="s">
        <v>379</v>
      </c>
      <c r="D193" s="218" t="s">
        <v>119</v>
      </c>
      <c r="E193" s="219" t="s">
        <v>380</v>
      </c>
      <c r="F193" s="220" t="s">
        <v>381</v>
      </c>
      <c r="G193" s="221" t="s">
        <v>187</v>
      </c>
      <c r="H193" s="222">
        <v>1234.5</v>
      </c>
      <c r="I193" s="223"/>
      <c r="J193" s="224">
        <f>ROUND(I193*H193,2)</f>
        <v>0</v>
      </c>
      <c r="K193" s="220" t="s">
        <v>188</v>
      </c>
      <c r="L193" s="44"/>
      <c r="M193" s="225" t="s">
        <v>19</v>
      </c>
      <c r="N193" s="226" t="s">
        <v>42</v>
      </c>
      <c r="O193" s="84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137</v>
      </c>
      <c r="AT193" s="229" t="s">
        <v>119</v>
      </c>
      <c r="AU193" s="229" t="s">
        <v>81</v>
      </c>
      <c r="AY193" s="17" t="s">
        <v>116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79</v>
      </c>
      <c r="BK193" s="230">
        <f>ROUND(I193*H193,2)</f>
        <v>0</v>
      </c>
      <c r="BL193" s="17" t="s">
        <v>137</v>
      </c>
      <c r="BM193" s="229" t="s">
        <v>382</v>
      </c>
    </row>
    <row r="194" s="13" customFormat="1">
      <c r="A194" s="13"/>
      <c r="B194" s="235"/>
      <c r="C194" s="236"/>
      <c r="D194" s="231" t="s">
        <v>148</v>
      </c>
      <c r="E194" s="237" t="s">
        <v>19</v>
      </c>
      <c r="F194" s="238" t="s">
        <v>383</v>
      </c>
      <c r="G194" s="236"/>
      <c r="H194" s="239">
        <v>1234.5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148</v>
      </c>
      <c r="AU194" s="245" t="s">
        <v>81</v>
      </c>
      <c r="AV194" s="13" t="s">
        <v>81</v>
      </c>
      <c r="AW194" s="13" t="s">
        <v>32</v>
      </c>
      <c r="AX194" s="13" t="s">
        <v>79</v>
      </c>
      <c r="AY194" s="245" t="s">
        <v>116</v>
      </c>
    </row>
    <row r="195" s="2" customFormat="1" ht="21.75" customHeight="1">
      <c r="A195" s="38"/>
      <c r="B195" s="39"/>
      <c r="C195" s="218" t="s">
        <v>384</v>
      </c>
      <c r="D195" s="218" t="s">
        <v>119</v>
      </c>
      <c r="E195" s="219" t="s">
        <v>385</v>
      </c>
      <c r="F195" s="220" t="s">
        <v>386</v>
      </c>
      <c r="G195" s="221" t="s">
        <v>187</v>
      </c>
      <c r="H195" s="222">
        <v>1234.5</v>
      </c>
      <c r="I195" s="223"/>
      <c r="J195" s="224">
        <f>ROUND(I195*H195,2)</f>
        <v>0</v>
      </c>
      <c r="K195" s="220" t="s">
        <v>188</v>
      </c>
      <c r="L195" s="44"/>
      <c r="M195" s="225" t="s">
        <v>19</v>
      </c>
      <c r="N195" s="226" t="s">
        <v>42</v>
      </c>
      <c r="O195" s="84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137</v>
      </c>
      <c r="AT195" s="229" t="s">
        <v>119</v>
      </c>
      <c r="AU195" s="229" t="s">
        <v>81</v>
      </c>
      <c r="AY195" s="17" t="s">
        <v>116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79</v>
      </c>
      <c r="BK195" s="230">
        <f>ROUND(I195*H195,2)</f>
        <v>0</v>
      </c>
      <c r="BL195" s="17" t="s">
        <v>137</v>
      </c>
      <c r="BM195" s="229" t="s">
        <v>387</v>
      </c>
    </row>
    <row r="196" s="2" customFormat="1">
      <c r="A196" s="38"/>
      <c r="B196" s="39"/>
      <c r="C196" s="40"/>
      <c r="D196" s="231" t="s">
        <v>190</v>
      </c>
      <c r="E196" s="40"/>
      <c r="F196" s="232" t="s">
        <v>388</v>
      </c>
      <c r="G196" s="40"/>
      <c r="H196" s="40"/>
      <c r="I196" s="136"/>
      <c r="J196" s="40"/>
      <c r="K196" s="40"/>
      <c r="L196" s="44"/>
      <c r="M196" s="233"/>
      <c r="N196" s="23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190</v>
      </c>
      <c r="AU196" s="17" t="s">
        <v>81</v>
      </c>
    </row>
    <row r="197" s="13" customFormat="1">
      <c r="A197" s="13"/>
      <c r="B197" s="235"/>
      <c r="C197" s="236"/>
      <c r="D197" s="231" t="s">
        <v>148</v>
      </c>
      <c r="E197" s="237" t="s">
        <v>19</v>
      </c>
      <c r="F197" s="238" t="s">
        <v>383</v>
      </c>
      <c r="G197" s="236"/>
      <c r="H197" s="239">
        <v>1234.5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148</v>
      </c>
      <c r="AU197" s="245" t="s">
        <v>81</v>
      </c>
      <c r="AV197" s="13" t="s">
        <v>81</v>
      </c>
      <c r="AW197" s="13" t="s">
        <v>32</v>
      </c>
      <c r="AX197" s="13" t="s">
        <v>79</v>
      </c>
      <c r="AY197" s="245" t="s">
        <v>116</v>
      </c>
    </row>
    <row r="198" s="2" customFormat="1" ht="21.75" customHeight="1">
      <c r="A198" s="38"/>
      <c r="B198" s="39"/>
      <c r="C198" s="218" t="s">
        <v>389</v>
      </c>
      <c r="D198" s="218" t="s">
        <v>119</v>
      </c>
      <c r="E198" s="219" t="s">
        <v>390</v>
      </c>
      <c r="F198" s="220" t="s">
        <v>391</v>
      </c>
      <c r="G198" s="221" t="s">
        <v>187</v>
      </c>
      <c r="H198" s="222">
        <v>2</v>
      </c>
      <c r="I198" s="223"/>
      <c r="J198" s="224">
        <f>ROUND(I198*H198,2)</f>
        <v>0</v>
      </c>
      <c r="K198" s="220" t="s">
        <v>188</v>
      </c>
      <c r="L198" s="44"/>
      <c r="M198" s="225" t="s">
        <v>19</v>
      </c>
      <c r="N198" s="226" t="s">
        <v>42</v>
      </c>
      <c r="O198" s="84"/>
      <c r="P198" s="227">
        <f>O198*H198</f>
        <v>0</v>
      </c>
      <c r="Q198" s="227">
        <v>0.19536000000000001</v>
      </c>
      <c r="R198" s="227">
        <f>Q198*H198</f>
        <v>0.39072000000000001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137</v>
      </c>
      <c r="AT198" s="229" t="s">
        <v>119</v>
      </c>
      <c r="AU198" s="229" t="s">
        <v>81</v>
      </c>
      <c r="AY198" s="17" t="s">
        <v>116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79</v>
      </c>
      <c r="BK198" s="230">
        <f>ROUND(I198*H198,2)</f>
        <v>0</v>
      </c>
      <c r="BL198" s="17" t="s">
        <v>137</v>
      </c>
      <c r="BM198" s="229" t="s">
        <v>392</v>
      </c>
    </row>
    <row r="199" s="2" customFormat="1">
      <c r="A199" s="38"/>
      <c r="B199" s="39"/>
      <c r="C199" s="40"/>
      <c r="D199" s="231" t="s">
        <v>190</v>
      </c>
      <c r="E199" s="40"/>
      <c r="F199" s="232" t="s">
        <v>393</v>
      </c>
      <c r="G199" s="40"/>
      <c r="H199" s="40"/>
      <c r="I199" s="136"/>
      <c r="J199" s="40"/>
      <c r="K199" s="40"/>
      <c r="L199" s="44"/>
      <c r="M199" s="233"/>
      <c r="N199" s="23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190</v>
      </c>
      <c r="AU199" s="17" t="s">
        <v>81</v>
      </c>
    </row>
    <row r="200" s="2" customFormat="1" ht="21.75" customHeight="1">
      <c r="A200" s="38"/>
      <c r="B200" s="39"/>
      <c r="C200" s="218" t="s">
        <v>394</v>
      </c>
      <c r="D200" s="218" t="s">
        <v>119</v>
      </c>
      <c r="E200" s="219" t="s">
        <v>395</v>
      </c>
      <c r="F200" s="220" t="s">
        <v>396</v>
      </c>
      <c r="G200" s="221" t="s">
        <v>187</v>
      </c>
      <c r="H200" s="222">
        <v>202.5</v>
      </c>
      <c r="I200" s="223"/>
      <c r="J200" s="224">
        <f>ROUND(I200*H200,2)</f>
        <v>0</v>
      </c>
      <c r="K200" s="220" t="s">
        <v>188</v>
      </c>
      <c r="L200" s="44"/>
      <c r="M200" s="225" t="s">
        <v>19</v>
      </c>
      <c r="N200" s="226" t="s">
        <v>42</v>
      </c>
      <c r="O200" s="84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137</v>
      </c>
      <c r="AT200" s="229" t="s">
        <v>119</v>
      </c>
      <c r="AU200" s="229" t="s">
        <v>81</v>
      </c>
      <c r="AY200" s="17" t="s">
        <v>116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79</v>
      </c>
      <c r="BK200" s="230">
        <f>ROUND(I200*H200,2)</f>
        <v>0</v>
      </c>
      <c r="BL200" s="17" t="s">
        <v>137</v>
      </c>
      <c r="BM200" s="229" t="s">
        <v>397</v>
      </c>
    </row>
    <row r="201" s="2" customFormat="1">
      <c r="A201" s="38"/>
      <c r="B201" s="39"/>
      <c r="C201" s="40"/>
      <c r="D201" s="231" t="s">
        <v>190</v>
      </c>
      <c r="E201" s="40"/>
      <c r="F201" s="232" t="s">
        <v>398</v>
      </c>
      <c r="G201" s="40"/>
      <c r="H201" s="40"/>
      <c r="I201" s="136"/>
      <c r="J201" s="40"/>
      <c r="K201" s="40"/>
      <c r="L201" s="44"/>
      <c r="M201" s="233"/>
      <c r="N201" s="23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190</v>
      </c>
      <c r="AU201" s="17" t="s">
        <v>81</v>
      </c>
    </row>
    <row r="202" s="2" customFormat="1" ht="33" customHeight="1">
      <c r="A202" s="38"/>
      <c r="B202" s="39"/>
      <c r="C202" s="218" t="s">
        <v>399</v>
      </c>
      <c r="D202" s="218" t="s">
        <v>119</v>
      </c>
      <c r="E202" s="219" t="s">
        <v>400</v>
      </c>
      <c r="F202" s="220" t="s">
        <v>401</v>
      </c>
      <c r="G202" s="221" t="s">
        <v>187</v>
      </c>
      <c r="H202" s="222">
        <v>1.6000000000000001</v>
      </c>
      <c r="I202" s="223"/>
      <c r="J202" s="224">
        <f>ROUND(I202*H202,2)</f>
        <v>0</v>
      </c>
      <c r="K202" s="220" t="s">
        <v>188</v>
      </c>
      <c r="L202" s="44"/>
      <c r="M202" s="225" t="s">
        <v>19</v>
      </c>
      <c r="N202" s="226" t="s">
        <v>42</v>
      </c>
      <c r="O202" s="84"/>
      <c r="P202" s="227">
        <f>O202*H202</f>
        <v>0</v>
      </c>
      <c r="Q202" s="227">
        <v>0.084250000000000005</v>
      </c>
      <c r="R202" s="227">
        <f>Q202*H202</f>
        <v>0.1348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137</v>
      </c>
      <c r="AT202" s="229" t="s">
        <v>119</v>
      </c>
      <c r="AU202" s="229" t="s">
        <v>81</v>
      </c>
      <c r="AY202" s="17" t="s">
        <v>116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79</v>
      </c>
      <c r="BK202" s="230">
        <f>ROUND(I202*H202,2)</f>
        <v>0</v>
      </c>
      <c r="BL202" s="17" t="s">
        <v>137</v>
      </c>
      <c r="BM202" s="229" t="s">
        <v>402</v>
      </c>
    </row>
    <row r="203" s="2" customFormat="1">
      <c r="A203" s="38"/>
      <c r="B203" s="39"/>
      <c r="C203" s="40"/>
      <c r="D203" s="231" t="s">
        <v>190</v>
      </c>
      <c r="E203" s="40"/>
      <c r="F203" s="232" t="s">
        <v>403</v>
      </c>
      <c r="G203" s="40"/>
      <c r="H203" s="40"/>
      <c r="I203" s="136"/>
      <c r="J203" s="40"/>
      <c r="K203" s="40"/>
      <c r="L203" s="44"/>
      <c r="M203" s="233"/>
      <c r="N203" s="234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190</v>
      </c>
      <c r="AU203" s="17" t="s">
        <v>81</v>
      </c>
    </row>
    <row r="204" s="2" customFormat="1">
      <c r="A204" s="38"/>
      <c r="B204" s="39"/>
      <c r="C204" s="40"/>
      <c r="D204" s="231" t="s">
        <v>126</v>
      </c>
      <c r="E204" s="40"/>
      <c r="F204" s="232" t="s">
        <v>404</v>
      </c>
      <c r="G204" s="40"/>
      <c r="H204" s="40"/>
      <c r="I204" s="136"/>
      <c r="J204" s="40"/>
      <c r="K204" s="40"/>
      <c r="L204" s="44"/>
      <c r="M204" s="233"/>
      <c r="N204" s="23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126</v>
      </c>
      <c r="AU204" s="17" t="s">
        <v>81</v>
      </c>
    </row>
    <row r="205" s="2" customFormat="1" ht="33" customHeight="1">
      <c r="A205" s="38"/>
      <c r="B205" s="39"/>
      <c r="C205" s="218" t="s">
        <v>405</v>
      </c>
      <c r="D205" s="218" t="s">
        <v>119</v>
      </c>
      <c r="E205" s="219" t="s">
        <v>406</v>
      </c>
      <c r="F205" s="220" t="s">
        <v>407</v>
      </c>
      <c r="G205" s="221" t="s">
        <v>187</v>
      </c>
      <c r="H205" s="222">
        <v>284.80000000000001</v>
      </c>
      <c r="I205" s="223"/>
      <c r="J205" s="224">
        <f>ROUND(I205*H205,2)</f>
        <v>0</v>
      </c>
      <c r="K205" s="220" t="s">
        <v>188</v>
      </c>
      <c r="L205" s="44"/>
      <c r="M205" s="225" t="s">
        <v>19</v>
      </c>
      <c r="N205" s="226" t="s">
        <v>42</v>
      </c>
      <c r="O205" s="84"/>
      <c r="P205" s="227">
        <f>O205*H205</f>
        <v>0</v>
      </c>
      <c r="Q205" s="227">
        <v>0.10362</v>
      </c>
      <c r="R205" s="227">
        <f>Q205*H205</f>
        <v>29.510976000000003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137</v>
      </c>
      <c r="AT205" s="229" t="s">
        <v>119</v>
      </c>
      <c r="AU205" s="229" t="s">
        <v>81</v>
      </c>
      <c r="AY205" s="17" t="s">
        <v>116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79</v>
      </c>
      <c r="BK205" s="230">
        <f>ROUND(I205*H205,2)</f>
        <v>0</v>
      </c>
      <c r="BL205" s="17" t="s">
        <v>137</v>
      </c>
      <c r="BM205" s="229" t="s">
        <v>408</v>
      </c>
    </row>
    <row r="206" s="2" customFormat="1">
      <c r="A206" s="38"/>
      <c r="B206" s="39"/>
      <c r="C206" s="40"/>
      <c r="D206" s="231" t="s">
        <v>190</v>
      </c>
      <c r="E206" s="40"/>
      <c r="F206" s="232" t="s">
        <v>409</v>
      </c>
      <c r="G206" s="40"/>
      <c r="H206" s="40"/>
      <c r="I206" s="136"/>
      <c r="J206" s="40"/>
      <c r="K206" s="40"/>
      <c r="L206" s="44"/>
      <c r="M206" s="233"/>
      <c r="N206" s="234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190</v>
      </c>
      <c r="AU206" s="17" t="s">
        <v>81</v>
      </c>
    </row>
    <row r="207" s="13" customFormat="1">
      <c r="A207" s="13"/>
      <c r="B207" s="235"/>
      <c r="C207" s="236"/>
      <c r="D207" s="231" t="s">
        <v>148</v>
      </c>
      <c r="E207" s="237" t="s">
        <v>19</v>
      </c>
      <c r="F207" s="238" t="s">
        <v>328</v>
      </c>
      <c r="G207" s="236"/>
      <c r="H207" s="239">
        <v>284.80000000000001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148</v>
      </c>
      <c r="AU207" s="245" t="s">
        <v>81</v>
      </c>
      <c r="AV207" s="13" t="s">
        <v>81</v>
      </c>
      <c r="AW207" s="13" t="s">
        <v>32</v>
      </c>
      <c r="AX207" s="13" t="s">
        <v>79</v>
      </c>
      <c r="AY207" s="245" t="s">
        <v>116</v>
      </c>
    </row>
    <row r="208" s="2" customFormat="1" ht="16.5" customHeight="1">
      <c r="A208" s="38"/>
      <c r="B208" s="39"/>
      <c r="C208" s="262" t="s">
        <v>410</v>
      </c>
      <c r="D208" s="262" t="s">
        <v>290</v>
      </c>
      <c r="E208" s="263" t="s">
        <v>411</v>
      </c>
      <c r="F208" s="264" t="s">
        <v>412</v>
      </c>
      <c r="G208" s="265" t="s">
        <v>187</v>
      </c>
      <c r="H208" s="266">
        <v>287.64800000000002</v>
      </c>
      <c r="I208" s="267"/>
      <c r="J208" s="268">
        <f>ROUND(I208*H208,2)</f>
        <v>0</v>
      </c>
      <c r="K208" s="264" t="s">
        <v>188</v>
      </c>
      <c r="L208" s="269"/>
      <c r="M208" s="270" t="s">
        <v>19</v>
      </c>
      <c r="N208" s="271" t="s">
        <v>42</v>
      </c>
      <c r="O208" s="84"/>
      <c r="P208" s="227">
        <f>O208*H208</f>
        <v>0</v>
      </c>
      <c r="Q208" s="227">
        <v>0.027</v>
      </c>
      <c r="R208" s="227">
        <f>Q208*H208</f>
        <v>7.766496000000001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161</v>
      </c>
      <c r="AT208" s="229" t="s">
        <v>290</v>
      </c>
      <c r="AU208" s="229" t="s">
        <v>81</v>
      </c>
      <c r="AY208" s="17" t="s">
        <v>116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79</v>
      </c>
      <c r="BK208" s="230">
        <f>ROUND(I208*H208,2)</f>
        <v>0</v>
      </c>
      <c r="BL208" s="17" t="s">
        <v>137</v>
      </c>
      <c r="BM208" s="229" t="s">
        <v>413</v>
      </c>
    </row>
    <row r="209" s="13" customFormat="1">
      <c r="A209" s="13"/>
      <c r="B209" s="235"/>
      <c r="C209" s="236"/>
      <c r="D209" s="231" t="s">
        <v>148</v>
      </c>
      <c r="E209" s="237" t="s">
        <v>19</v>
      </c>
      <c r="F209" s="238" t="s">
        <v>414</v>
      </c>
      <c r="G209" s="236"/>
      <c r="H209" s="239">
        <v>287.64800000000002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148</v>
      </c>
      <c r="AU209" s="245" t="s">
        <v>81</v>
      </c>
      <c r="AV209" s="13" t="s">
        <v>81</v>
      </c>
      <c r="AW209" s="13" t="s">
        <v>32</v>
      </c>
      <c r="AX209" s="13" t="s">
        <v>79</v>
      </c>
      <c r="AY209" s="245" t="s">
        <v>116</v>
      </c>
    </row>
    <row r="210" s="12" customFormat="1" ht="22.8" customHeight="1">
      <c r="A210" s="12"/>
      <c r="B210" s="202"/>
      <c r="C210" s="203"/>
      <c r="D210" s="204" t="s">
        <v>70</v>
      </c>
      <c r="E210" s="216" t="s">
        <v>161</v>
      </c>
      <c r="F210" s="216" t="s">
        <v>415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SUM(P211:P237)</f>
        <v>0</v>
      </c>
      <c r="Q210" s="210"/>
      <c r="R210" s="211">
        <f>SUM(R211:R237)</f>
        <v>2.89159312</v>
      </c>
      <c r="S210" s="210"/>
      <c r="T210" s="212">
        <f>SUM(T211:T237)</f>
        <v>4.9500000000000002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79</v>
      </c>
      <c r="AT210" s="214" t="s">
        <v>70</v>
      </c>
      <c r="AU210" s="214" t="s">
        <v>79</v>
      </c>
      <c r="AY210" s="213" t="s">
        <v>116</v>
      </c>
      <c r="BK210" s="215">
        <f>SUM(BK211:BK237)</f>
        <v>0</v>
      </c>
    </row>
    <row r="211" s="2" customFormat="1" ht="16.5" customHeight="1">
      <c r="A211" s="38"/>
      <c r="B211" s="39"/>
      <c r="C211" s="218" t="s">
        <v>416</v>
      </c>
      <c r="D211" s="218" t="s">
        <v>119</v>
      </c>
      <c r="E211" s="219" t="s">
        <v>417</v>
      </c>
      <c r="F211" s="220" t="s">
        <v>418</v>
      </c>
      <c r="G211" s="221" t="s">
        <v>122</v>
      </c>
      <c r="H211" s="222">
        <v>6</v>
      </c>
      <c r="I211" s="223"/>
      <c r="J211" s="224">
        <f>ROUND(I211*H211,2)</f>
        <v>0</v>
      </c>
      <c r="K211" s="220" t="s">
        <v>19</v>
      </c>
      <c r="L211" s="44"/>
      <c r="M211" s="225" t="s">
        <v>19</v>
      </c>
      <c r="N211" s="226" t="s">
        <v>42</v>
      </c>
      <c r="O211" s="84"/>
      <c r="P211" s="227">
        <f>O211*H211</f>
        <v>0</v>
      </c>
      <c r="Q211" s="227">
        <v>0.12</v>
      </c>
      <c r="R211" s="227">
        <f>Q211*H211</f>
        <v>0.71999999999999997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137</v>
      </c>
      <c r="AT211" s="229" t="s">
        <v>119</v>
      </c>
      <c r="AU211" s="229" t="s">
        <v>81</v>
      </c>
      <c r="AY211" s="17" t="s">
        <v>116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79</v>
      </c>
      <c r="BK211" s="230">
        <f>ROUND(I211*H211,2)</f>
        <v>0</v>
      </c>
      <c r="BL211" s="17" t="s">
        <v>137</v>
      </c>
      <c r="BM211" s="229" t="s">
        <v>419</v>
      </c>
    </row>
    <row r="212" s="13" customFormat="1">
      <c r="A212" s="13"/>
      <c r="B212" s="235"/>
      <c r="C212" s="236"/>
      <c r="D212" s="231" t="s">
        <v>148</v>
      </c>
      <c r="E212" s="237" t="s">
        <v>19</v>
      </c>
      <c r="F212" s="238" t="s">
        <v>149</v>
      </c>
      <c r="G212" s="236"/>
      <c r="H212" s="239">
        <v>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148</v>
      </c>
      <c r="AU212" s="245" t="s">
        <v>81</v>
      </c>
      <c r="AV212" s="13" t="s">
        <v>81</v>
      </c>
      <c r="AW212" s="13" t="s">
        <v>32</v>
      </c>
      <c r="AX212" s="13" t="s">
        <v>79</v>
      </c>
      <c r="AY212" s="245" t="s">
        <v>116</v>
      </c>
    </row>
    <row r="213" s="2" customFormat="1" ht="16.5" customHeight="1">
      <c r="A213" s="38"/>
      <c r="B213" s="39"/>
      <c r="C213" s="218" t="s">
        <v>420</v>
      </c>
      <c r="D213" s="218" t="s">
        <v>119</v>
      </c>
      <c r="E213" s="219" t="s">
        <v>239</v>
      </c>
      <c r="F213" s="220" t="s">
        <v>421</v>
      </c>
      <c r="G213" s="221" t="s">
        <v>122</v>
      </c>
      <c r="H213" s="222">
        <v>6</v>
      </c>
      <c r="I213" s="223"/>
      <c r="J213" s="224">
        <f>ROUND(I213*H213,2)</f>
        <v>0</v>
      </c>
      <c r="K213" s="220" t="s">
        <v>19</v>
      </c>
      <c r="L213" s="44"/>
      <c r="M213" s="225" t="s">
        <v>19</v>
      </c>
      <c r="N213" s="226" t="s">
        <v>42</v>
      </c>
      <c r="O213" s="84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137</v>
      </c>
      <c r="AT213" s="229" t="s">
        <v>119</v>
      </c>
      <c r="AU213" s="229" t="s">
        <v>81</v>
      </c>
      <c r="AY213" s="17" t="s">
        <v>116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79</v>
      </c>
      <c r="BK213" s="230">
        <f>ROUND(I213*H213,2)</f>
        <v>0</v>
      </c>
      <c r="BL213" s="17" t="s">
        <v>137</v>
      </c>
      <c r="BM213" s="229" t="s">
        <v>422</v>
      </c>
    </row>
    <row r="214" s="13" customFormat="1">
      <c r="A214" s="13"/>
      <c r="B214" s="235"/>
      <c r="C214" s="236"/>
      <c r="D214" s="231" t="s">
        <v>148</v>
      </c>
      <c r="E214" s="237" t="s">
        <v>19</v>
      </c>
      <c r="F214" s="238" t="s">
        <v>149</v>
      </c>
      <c r="G214" s="236"/>
      <c r="H214" s="239">
        <v>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148</v>
      </c>
      <c r="AU214" s="245" t="s">
        <v>81</v>
      </c>
      <c r="AV214" s="13" t="s">
        <v>81</v>
      </c>
      <c r="AW214" s="13" t="s">
        <v>32</v>
      </c>
      <c r="AX214" s="13" t="s">
        <v>79</v>
      </c>
      <c r="AY214" s="245" t="s">
        <v>116</v>
      </c>
    </row>
    <row r="215" s="2" customFormat="1" ht="16.5" customHeight="1">
      <c r="A215" s="38"/>
      <c r="B215" s="39"/>
      <c r="C215" s="218" t="s">
        <v>423</v>
      </c>
      <c r="D215" s="218" t="s">
        <v>119</v>
      </c>
      <c r="E215" s="219" t="s">
        <v>8</v>
      </c>
      <c r="F215" s="220" t="s">
        <v>424</v>
      </c>
      <c r="G215" s="221" t="s">
        <v>122</v>
      </c>
      <c r="H215" s="222">
        <v>2</v>
      </c>
      <c r="I215" s="223"/>
      <c r="J215" s="224">
        <f>ROUND(I215*H215,2)</f>
        <v>0</v>
      </c>
      <c r="K215" s="220" t="s">
        <v>19</v>
      </c>
      <c r="L215" s="44"/>
      <c r="M215" s="225" t="s">
        <v>19</v>
      </c>
      <c r="N215" s="226" t="s">
        <v>42</v>
      </c>
      <c r="O215" s="84"/>
      <c r="P215" s="227">
        <f>O215*H215</f>
        <v>0</v>
      </c>
      <c r="Q215" s="227">
        <v>0.014999999999999999</v>
      </c>
      <c r="R215" s="227">
        <f>Q215*H215</f>
        <v>0.029999999999999999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137</v>
      </c>
      <c r="AT215" s="229" t="s">
        <v>119</v>
      </c>
      <c r="AU215" s="229" t="s">
        <v>81</v>
      </c>
      <c r="AY215" s="17" t="s">
        <v>116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79</v>
      </c>
      <c r="BK215" s="230">
        <f>ROUND(I215*H215,2)</f>
        <v>0</v>
      </c>
      <c r="BL215" s="17" t="s">
        <v>137</v>
      </c>
      <c r="BM215" s="229" t="s">
        <v>425</v>
      </c>
    </row>
    <row r="216" s="2" customFormat="1" ht="21.75" customHeight="1">
      <c r="A216" s="38"/>
      <c r="B216" s="39"/>
      <c r="C216" s="218" t="s">
        <v>426</v>
      </c>
      <c r="D216" s="218" t="s">
        <v>119</v>
      </c>
      <c r="E216" s="219" t="s">
        <v>427</v>
      </c>
      <c r="F216" s="220" t="s">
        <v>428</v>
      </c>
      <c r="G216" s="221" t="s">
        <v>204</v>
      </c>
      <c r="H216" s="222">
        <v>27.350000000000001</v>
      </c>
      <c r="I216" s="223"/>
      <c r="J216" s="224">
        <f>ROUND(I216*H216,2)</f>
        <v>0</v>
      </c>
      <c r="K216" s="220" t="s">
        <v>188</v>
      </c>
      <c r="L216" s="44"/>
      <c r="M216" s="225" t="s">
        <v>19</v>
      </c>
      <c r="N216" s="226" t="s">
        <v>42</v>
      </c>
      <c r="O216" s="84"/>
      <c r="P216" s="227">
        <f>O216*H216</f>
        <v>0</v>
      </c>
      <c r="Q216" s="227">
        <v>1.0000000000000001E-05</v>
      </c>
      <c r="R216" s="227">
        <f>Q216*H216</f>
        <v>0.00027350000000000003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137</v>
      </c>
      <c r="AT216" s="229" t="s">
        <v>119</v>
      </c>
      <c r="AU216" s="229" t="s">
        <v>81</v>
      </c>
      <c r="AY216" s="17" t="s">
        <v>116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79</v>
      </c>
      <c r="BK216" s="230">
        <f>ROUND(I216*H216,2)</f>
        <v>0</v>
      </c>
      <c r="BL216" s="17" t="s">
        <v>137</v>
      </c>
      <c r="BM216" s="229" t="s">
        <v>429</v>
      </c>
    </row>
    <row r="217" s="2" customFormat="1">
      <c r="A217" s="38"/>
      <c r="B217" s="39"/>
      <c r="C217" s="40"/>
      <c r="D217" s="231" t="s">
        <v>190</v>
      </c>
      <c r="E217" s="40"/>
      <c r="F217" s="232" t="s">
        <v>430</v>
      </c>
      <c r="G217" s="40"/>
      <c r="H217" s="40"/>
      <c r="I217" s="136"/>
      <c r="J217" s="40"/>
      <c r="K217" s="40"/>
      <c r="L217" s="44"/>
      <c r="M217" s="233"/>
      <c r="N217" s="234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190</v>
      </c>
      <c r="AU217" s="17" t="s">
        <v>81</v>
      </c>
    </row>
    <row r="218" s="13" customFormat="1">
      <c r="A218" s="13"/>
      <c r="B218" s="235"/>
      <c r="C218" s="236"/>
      <c r="D218" s="231" t="s">
        <v>148</v>
      </c>
      <c r="E218" s="237" t="s">
        <v>19</v>
      </c>
      <c r="F218" s="238" t="s">
        <v>431</v>
      </c>
      <c r="G218" s="236"/>
      <c r="H218" s="239">
        <v>27.350000000000001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148</v>
      </c>
      <c r="AU218" s="245" t="s">
        <v>81</v>
      </c>
      <c r="AV218" s="13" t="s">
        <v>81</v>
      </c>
      <c r="AW218" s="13" t="s">
        <v>32</v>
      </c>
      <c r="AX218" s="13" t="s">
        <v>79</v>
      </c>
      <c r="AY218" s="245" t="s">
        <v>116</v>
      </c>
    </row>
    <row r="219" s="2" customFormat="1" ht="16.5" customHeight="1">
      <c r="A219" s="38"/>
      <c r="B219" s="39"/>
      <c r="C219" s="262" t="s">
        <v>432</v>
      </c>
      <c r="D219" s="262" t="s">
        <v>290</v>
      </c>
      <c r="E219" s="263" t="s">
        <v>433</v>
      </c>
      <c r="F219" s="264" t="s">
        <v>434</v>
      </c>
      <c r="G219" s="265" t="s">
        <v>204</v>
      </c>
      <c r="H219" s="266">
        <v>28.718</v>
      </c>
      <c r="I219" s="267"/>
      <c r="J219" s="268">
        <f>ROUND(I219*H219,2)</f>
        <v>0</v>
      </c>
      <c r="K219" s="264" t="s">
        <v>188</v>
      </c>
      <c r="L219" s="269"/>
      <c r="M219" s="270" t="s">
        <v>19</v>
      </c>
      <c r="N219" s="271" t="s">
        <v>42</v>
      </c>
      <c r="O219" s="84"/>
      <c r="P219" s="227">
        <f>O219*H219</f>
        <v>0</v>
      </c>
      <c r="Q219" s="227">
        <v>0.0025899999999999999</v>
      </c>
      <c r="R219" s="227">
        <f>Q219*H219</f>
        <v>0.074379619999999994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161</v>
      </c>
      <c r="AT219" s="229" t="s">
        <v>290</v>
      </c>
      <c r="AU219" s="229" t="s">
        <v>81</v>
      </c>
      <c r="AY219" s="17" t="s">
        <v>116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79</v>
      </c>
      <c r="BK219" s="230">
        <f>ROUND(I219*H219,2)</f>
        <v>0</v>
      </c>
      <c r="BL219" s="17" t="s">
        <v>137</v>
      </c>
      <c r="BM219" s="229" t="s">
        <v>435</v>
      </c>
    </row>
    <row r="220" s="13" customFormat="1">
      <c r="A220" s="13"/>
      <c r="B220" s="235"/>
      <c r="C220" s="236"/>
      <c r="D220" s="231" t="s">
        <v>148</v>
      </c>
      <c r="E220" s="237" t="s">
        <v>19</v>
      </c>
      <c r="F220" s="238" t="s">
        <v>436</v>
      </c>
      <c r="G220" s="236"/>
      <c r="H220" s="239">
        <v>28.718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148</v>
      </c>
      <c r="AU220" s="245" t="s">
        <v>81</v>
      </c>
      <c r="AV220" s="13" t="s">
        <v>81</v>
      </c>
      <c r="AW220" s="13" t="s">
        <v>32</v>
      </c>
      <c r="AX220" s="13" t="s">
        <v>79</v>
      </c>
      <c r="AY220" s="245" t="s">
        <v>116</v>
      </c>
    </row>
    <row r="221" s="2" customFormat="1" ht="21.75" customHeight="1">
      <c r="A221" s="38"/>
      <c r="B221" s="39"/>
      <c r="C221" s="218" t="s">
        <v>437</v>
      </c>
      <c r="D221" s="218" t="s">
        <v>119</v>
      </c>
      <c r="E221" s="219" t="s">
        <v>438</v>
      </c>
      <c r="F221" s="220" t="s">
        <v>439</v>
      </c>
      <c r="G221" s="221" t="s">
        <v>440</v>
      </c>
      <c r="H221" s="222">
        <v>14</v>
      </c>
      <c r="I221" s="223"/>
      <c r="J221" s="224">
        <f>ROUND(I221*H221,2)</f>
        <v>0</v>
      </c>
      <c r="K221" s="220" t="s">
        <v>188</v>
      </c>
      <c r="L221" s="44"/>
      <c r="M221" s="225" t="s">
        <v>19</v>
      </c>
      <c r="N221" s="226" t="s">
        <v>42</v>
      </c>
      <c r="O221" s="84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137</v>
      </c>
      <c r="AT221" s="229" t="s">
        <v>119</v>
      </c>
      <c r="AU221" s="229" t="s">
        <v>81</v>
      </c>
      <c r="AY221" s="17" t="s">
        <v>116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79</v>
      </c>
      <c r="BK221" s="230">
        <f>ROUND(I221*H221,2)</f>
        <v>0</v>
      </c>
      <c r="BL221" s="17" t="s">
        <v>137</v>
      </c>
      <c r="BM221" s="229" t="s">
        <v>441</v>
      </c>
    </row>
    <row r="222" s="2" customFormat="1">
      <c r="A222" s="38"/>
      <c r="B222" s="39"/>
      <c r="C222" s="40"/>
      <c r="D222" s="231" t="s">
        <v>190</v>
      </c>
      <c r="E222" s="40"/>
      <c r="F222" s="232" t="s">
        <v>442</v>
      </c>
      <c r="G222" s="40"/>
      <c r="H222" s="40"/>
      <c r="I222" s="136"/>
      <c r="J222" s="40"/>
      <c r="K222" s="40"/>
      <c r="L222" s="44"/>
      <c r="M222" s="233"/>
      <c r="N222" s="23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190</v>
      </c>
      <c r="AU222" s="17" t="s">
        <v>81</v>
      </c>
    </row>
    <row r="223" s="13" customFormat="1">
      <c r="A223" s="13"/>
      <c r="B223" s="235"/>
      <c r="C223" s="236"/>
      <c r="D223" s="231" t="s">
        <v>148</v>
      </c>
      <c r="E223" s="237" t="s">
        <v>19</v>
      </c>
      <c r="F223" s="238" t="s">
        <v>443</v>
      </c>
      <c r="G223" s="236"/>
      <c r="H223" s="239">
        <v>14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148</v>
      </c>
      <c r="AU223" s="245" t="s">
        <v>81</v>
      </c>
      <c r="AV223" s="13" t="s">
        <v>81</v>
      </c>
      <c r="AW223" s="13" t="s">
        <v>32</v>
      </c>
      <c r="AX223" s="13" t="s">
        <v>79</v>
      </c>
      <c r="AY223" s="245" t="s">
        <v>116</v>
      </c>
    </row>
    <row r="224" s="2" customFormat="1" ht="16.5" customHeight="1">
      <c r="A224" s="38"/>
      <c r="B224" s="39"/>
      <c r="C224" s="262" t="s">
        <v>444</v>
      </c>
      <c r="D224" s="262" t="s">
        <v>290</v>
      </c>
      <c r="E224" s="263" t="s">
        <v>445</v>
      </c>
      <c r="F224" s="264" t="s">
        <v>446</v>
      </c>
      <c r="G224" s="265" t="s">
        <v>440</v>
      </c>
      <c r="H224" s="266">
        <v>8</v>
      </c>
      <c r="I224" s="267"/>
      <c r="J224" s="268">
        <f>ROUND(I224*H224,2)</f>
        <v>0</v>
      </c>
      <c r="K224" s="264" t="s">
        <v>188</v>
      </c>
      <c r="L224" s="269"/>
      <c r="M224" s="270" t="s">
        <v>19</v>
      </c>
      <c r="N224" s="271" t="s">
        <v>42</v>
      </c>
      <c r="O224" s="84"/>
      <c r="P224" s="227">
        <f>O224*H224</f>
        <v>0</v>
      </c>
      <c r="Q224" s="227">
        <v>0.00088000000000000003</v>
      </c>
      <c r="R224" s="227">
        <f>Q224*H224</f>
        <v>0.0070400000000000003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161</v>
      </c>
      <c r="AT224" s="229" t="s">
        <v>290</v>
      </c>
      <c r="AU224" s="229" t="s">
        <v>81</v>
      </c>
      <c r="AY224" s="17" t="s">
        <v>116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79</v>
      </c>
      <c r="BK224" s="230">
        <f>ROUND(I224*H224,2)</f>
        <v>0</v>
      </c>
      <c r="BL224" s="17" t="s">
        <v>137</v>
      </c>
      <c r="BM224" s="229" t="s">
        <v>447</v>
      </c>
    </row>
    <row r="225" s="2" customFormat="1" ht="16.5" customHeight="1">
      <c r="A225" s="38"/>
      <c r="B225" s="39"/>
      <c r="C225" s="262" t="s">
        <v>448</v>
      </c>
      <c r="D225" s="262" t="s">
        <v>290</v>
      </c>
      <c r="E225" s="263" t="s">
        <v>449</v>
      </c>
      <c r="F225" s="264" t="s">
        <v>450</v>
      </c>
      <c r="G225" s="265" t="s">
        <v>440</v>
      </c>
      <c r="H225" s="266">
        <v>6</v>
      </c>
      <c r="I225" s="267"/>
      <c r="J225" s="268">
        <f>ROUND(I225*H225,2)</f>
        <v>0</v>
      </c>
      <c r="K225" s="264" t="s">
        <v>188</v>
      </c>
      <c r="L225" s="269"/>
      <c r="M225" s="270" t="s">
        <v>19</v>
      </c>
      <c r="N225" s="271" t="s">
        <v>42</v>
      </c>
      <c r="O225" s="84"/>
      <c r="P225" s="227">
        <f>O225*H225</f>
        <v>0</v>
      </c>
      <c r="Q225" s="227">
        <v>0.00054000000000000001</v>
      </c>
      <c r="R225" s="227">
        <f>Q225*H225</f>
        <v>0.0032399999999999998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161</v>
      </c>
      <c r="AT225" s="229" t="s">
        <v>290</v>
      </c>
      <c r="AU225" s="229" t="s">
        <v>81</v>
      </c>
      <c r="AY225" s="17" t="s">
        <v>116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79</v>
      </c>
      <c r="BK225" s="230">
        <f>ROUND(I225*H225,2)</f>
        <v>0</v>
      </c>
      <c r="BL225" s="17" t="s">
        <v>137</v>
      </c>
      <c r="BM225" s="229" t="s">
        <v>451</v>
      </c>
    </row>
    <row r="226" s="2" customFormat="1" ht="21.75" customHeight="1">
      <c r="A226" s="38"/>
      <c r="B226" s="39"/>
      <c r="C226" s="218" t="s">
        <v>452</v>
      </c>
      <c r="D226" s="218" t="s">
        <v>119</v>
      </c>
      <c r="E226" s="219" t="s">
        <v>453</v>
      </c>
      <c r="F226" s="220" t="s">
        <v>454</v>
      </c>
      <c r="G226" s="221" t="s">
        <v>440</v>
      </c>
      <c r="H226" s="222">
        <v>6</v>
      </c>
      <c r="I226" s="223"/>
      <c r="J226" s="224">
        <f>ROUND(I226*H226,2)</f>
        <v>0</v>
      </c>
      <c r="K226" s="220" t="s">
        <v>188</v>
      </c>
      <c r="L226" s="44"/>
      <c r="M226" s="225" t="s">
        <v>19</v>
      </c>
      <c r="N226" s="226" t="s">
        <v>42</v>
      </c>
      <c r="O226" s="84"/>
      <c r="P226" s="227">
        <f>O226*H226</f>
        <v>0</v>
      </c>
      <c r="Q226" s="227">
        <v>1.0000000000000001E-05</v>
      </c>
      <c r="R226" s="227">
        <f>Q226*H226</f>
        <v>6.0000000000000008E-05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137</v>
      </c>
      <c r="AT226" s="229" t="s">
        <v>119</v>
      </c>
      <c r="AU226" s="229" t="s">
        <v>81</v>
      </c>
      <c r="AY226" s="17" t="s">
        <v>116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79</v>
      </c>
      <c r="BK226" s="230">
        <f>ROUND(I226*H226,2)</f>
        <v>0</v>
      </c>
      <c r="BL226" s="17" t="s">
        <v>137</v>
      </c>
      <c r="BM226" s="229" t="s">
        <v>455</v>
      </c>
    </row>
    <row r="227" s="2" customFormat="1">
      <c r="A227" s="38"/>
      <c r="B227" s="39"/>
      <c r="C227" s="40"/>
      <c r="D227" s="231" t="s">
        <v>190</v>
      </c>
      <c r="E227" s="40"/>
      <c r="F227" s="232" t="s">
        <v>442</v>
      </c>
      <c r="G227" s="40"/>
      <c r="H227" s="40"/>
      <c r="I227" s="136"/>
      <c r="J227" s="40"/>
      <c r="K227" s="40"/>
      <c r="L227" s="44"/>
      <c r="M227" s="233"/>
      <c r="N227" s="23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190</v>
      </c>
      <c r="AU227" s="17" t="s">
        <v>81</v>
      </c>
    </row>
    <row r="228" s="13" customFormat="1">
      <c r="A228" s="13"/>
      <c r="B228" s="235"/>
      <c r="C228" s="236"/>
      <c r="D228" s="231" t="s">
        <v>148</v>
      </c>
      <c r="E228" s="237" t="s">
        <v>19</v>
      </c>
      <c r="F228" s="238" t="s">
        <v>149</v>
      </c>
      <c r="G228" s="236"/>
      <c r="H228" s="239">
        <v>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148</v>
      </c>
      <c r="AU228" s="245" t="s">
        <v>81</v>
      </c>
      <c r="AV228" s="13" t="s">
        <v>81</v>
      </c>
      <c r="AW228" s="13" t="s">
        <v>32</v>
      </c>
      <c r="AX228" s="13" t="s">
        <v>79</v>
      </c>
      <c r="AY228" s="245" t="s">
        <v>116</v>
      </c>
    </row>
    <row r="229" s="2" customFormat="1" ht="16.5" customHeight="1">
      <c r="A229" s="38"/>
      <c r="B229" s="39"/>
      <c r="C229" s="262" t="s">
        <v>456</v>
      </c>
      <c r="D229" s="262" t="s">
        <v>290</v>
      </c>
      <c r="E229" s="263" t="s">
        <v>457</v>
      </c>
      <c r="F229" s="264" t="s">
        <v>458</v>
      </c>
      <c r="G229" s="265" t="s">
        <v>440</v>
      </c>
      <c r="H229" s="266">
        <v>6</v>
      </c>
      <c r="I229" s="267"/>
      <c r="J229" s="268">
        <f>ROUND(I229*H229,2)</f>
        <v>0</v>
      </c>
      <c r="K229" s="264" t="s">
        <v>188</v>
      </c>
      <c r="L229" s="269"/>
      <c r="M229" s="270" t="s">
        <v>19</v>
      </c>
      <c r="N229" s="271" t="s">
        <v>42</v>
      </c>
      <c r="O229" s="84"/>
      <c r="P229" s="227">
        <f>O229*H229</f>
        <v>0</v>
      </c>
      <c r="Q229" s="227">
        <v>0.0015399999999999999</v>
      </c>
      <c r="R229" s="227">
        <f>Q229*H229</f>
        <v>0.0092399999999999999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161</v>
      </c>
      <c r="AT229" s="229" t="s">
        <v>290</v>
      </c>
      <c r="AU229" s="229" t="s">
        <v>81</v>
      </c>
      <c r="AY229" s="17" t="s">
        <v>116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79</v>
      </c>
      <c r="BK229" s="230">
        <f>ROUND(I229*H229,2)</f>
        <v>0</v>
      </c>
      <c r="BL229" s="17" t="s">
        <v>137</v>
      </c>
      <c r="BM229" s="229" t="s">
        <v>459</v>
      </c>
    </row>
    <row r="230" s="2" customFormat="1" ht="21.75" customHeight="1">
      <c r="A230" s="38"/>
      <c r="B230" s="39"/>
      <c r="C230" s="218" t="s">
        <v>460</v>
      </c>
      <c r="D230" s="218" t="s">
        <v>119</v>
      </c>
      <c r="E230" s="219" t="s">
        <v>461</v>
      </c>
      <c r="F230" s="220" t="s">
        <v>462</v>
      </c>
      <c r="G230" s="221" t="s">
        <v>440</v>
      </c>
      <c r="H230" s="222">
        <v>4</v>
      </c>
      <c r="I230" s="223"/>
      <c r="J230" s="224">
        <f>ROUND(I230*H230,2)</f>
        <v>0</v>
      </c>
      <c r="K230" s="220" t="s">
        <v>188</v>
      </c>
      <c r="L230" s="44"/>
      <c r="M230" s="225" t="s">
        <v>19</v>
      </c>
      <c r="N230" s="226" t="s">
        <v>42</v>
      </c>
      <c r="O230" s="84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137</v>
      </c>
      <c r="AT230" s="229" t="s">
        <v>119</v>
      </c>
      <c r="AU230" s="229" t="s">
        <v>81</v>
      </c>
      <c r="AY230" s="17" t="s">
        <v>116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79</v>
      </c>
      <c r="BK230" s="230">
        <f>ROUND(I230*H230,2)</f>
        <v>0</v>
      </c>
      <c r="BL230" s="17" t="s">
        <v>137</v>
      </c>
      <c r="BM230" s="229" t="s">
        <v>463</v>
      </c>
    </row>
    <row r="231" s="2" customFormat="1">
      <c r="A231" s="38"/>
      <c r="B231" s="39"/>
      <c r="C231" s="40"/>
      <c r="D231" s="231" t="s">
        <v>190</v>
      </c>
      <c r="E231" s="40"/>
      <c r="F231" s="232" t="s">
        <v>442</v>
      </c>
      <c r="G231" s="40"/>
      <c r="H231" s="40"/>
      <c r="I231" s="136"/>
      <c r="J231" s="40"/>
      <c r="K231" s="40"/>
      <c r="L231" s="44"/>
      <c r="M231" s="233"/>
      <c r="N231" s="23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190</v>
      </c>
      <c r="AU231" s="17" t="s">
        <v>81</v>
      </c>
    </row>
    <row r="232" s="2" customFormat="1" ht="16.5" customHeight="1">
      <c r="A232" s="38"/>
      <c r="B232" s="39"/>
      <c r="C232" s="262" t="s">
        <v>464</v>
      </c>
      <c r="D232" s="262" t="s">
        <v>290</v>
      </c>
      <c r="E232" s="263" t="s">
        <v>465</v>
      </c>
      <c r="F232" s="264" t="s">
        <v>466</v>
      </c>
      <c r="G232" s="265" t="s">
        <v>440</v>
      </c>
      <c r="H232" s="266">
        <v>4</v>
      </c>
      <c r="I232" s="267"/>
      <c r="J232" s="268">
        <f>ROUND(I232*H232,2)</f>
        <v>0</v>
      </c>
      <c r="K232" s="264" t="s">
        <v>188</v>
      </c>
      <c r="L232" s="269"/>
      <c r="M232" s="270" t="s">
        <v>19</v>
      </c>
      <c r="N232" s="271" t="s">
        <v>42</v>
      </c>
      <c r="O232" s="84"/>
      <c r="P232" s="227">
        <f>O232*H232</f>
        <v>0</v>
      </c>
      <c r="Q232" s="227">
        <v>0.00048999999999999998</v>
      </c>
      <c r="R232" s="227">
        <f>Q232*H232</f>
        <v>0.0019599999999999999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161</v>
      </c>
      <c r="AT232" s="229" t="s">
        <v>290</v>
      </c>
      <c r="AU232" s="229" t="s">
        <v>81</v>
      </c>
      <c r="AY232" s="17" t="s">
        <v>116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79</v>
      </c>
      <c r="BK232" s="230">
        <f>ROUND(I232*H232,2)</f>
        <v>0</v>
      </c>
      <c r="BL232" s="17" t="s">
        <v>137</v>
      </c>
      <c r="BM232" s="229" t="s">
        <v>467</v>
      </c>
    </row>
    <row r="233" s="2" customFormat="1" ht="16.5" customHeight="1">
      <c r="A233" s="38"/>
      <c r="B233" s="39"/>
      <c r="C233" s="218" t="s">
        <v>468</v>
      </c>
      <c r="D233" s="218" t="s">
        <v>119</v>
      </c>
      <c r="E233" s="219" t="s">
        <v>469</v>
      </c>
      <c r="F233" s="220" t="s">
        <v>470</v>
      </c>
      <c r="G233" s="221" t="s">
        <v>217</v>
      </c>
      <c r="H233" s="222">
        <v>2.5</v>
      </c>
      <c r="I233" s="223"/>
      <c r="J233" s="224">
        <f>ROUND(I233*H233,2)</f>
        <v>0</v>
      </c>
      <c r="K233" s="220" t="s">
        <v>188</v>
      </c>
      <c r="L233" s="44"/>
      <c r="M233" s="225" t="s">
        <v>19</v>
      </c>
      <c r="N233" s="226" t="s">
        <v>42</v>
      </c>
      <c r="O233" s="84"/>
      <c r="P233" s="227">
        <f>O233*H233</f>
        <v>0</v>
      </c>
      <c r="Q233" s="227">
        <v>0</v>
      </c>
      <c r="R233" s="227">
        <f>Q233*H233</f>
        <v>0</v>
      </c>
      <c r="S233" s="227">
        <v>1.9199999999999999</v>
      </c>
      <c r="T233" s="228">
        <f>S233*H233</f>
        <v>4.7999999999999998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137</v>
      </c>
      <c r="AT233" s="229" t="s">
        <v>119</v>
      </c>
      <c r="AU233" s="229" t="s">
        <v>81</v>
      </c>
      <c r="AY233" s="17" t="s">
        <v>116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79</v>
      </c>
      <c r="BK233" s="230">
        <f>ROUND(I233*H233,2)</f>
        <v>0</v>
      </c>
      <c r="BL233" s="17" t="s">
        <v>137</v>
      </c>
      <c r="BM233" s="229" t="s">
        <v>471</v>
      </c>
    </row>
    <row r="234" s="2" customFormat="1">
      <c r="A234" s="38"/>
      <c r="B234" s="39"/>
      <c r="C234" s="40"/>
      <c r="D234" s="231" t="s">
        <v>190</v>
      </c>
      <c r="E234" s="40"/>
      <c r="F234" s="232" t="s">
        <v>472</v>
      </c>
      <c r="G234" s="40"/>
      <c r="H234" s="40"/>
      <c r="I234" s="136"/>
      <c r="J234" s="40"/>
      <c r="K234" s="40"/>
      <c r="L234" s="44"/>
      <c r="M234" s="233"/>
      <c r="N234" s="23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190</v>
      </c>
      <c r="AU234" s="17" t="s">
        <v>81</v>
      </c>
    </row>
    <row r="235" s="2" customFormat="1" ht="16.5" customHeight="1">
      <c r="A235" s="38"/>
      <c r="B235" s="39"/>
      <c r="C235" s="218" t="s">
        <v>473</v>
      </c>
      <c r="D235" s="218" t="s">
        <v>119</v>
      </c>
      <c r="E235" s="219" t="s">
        <v>474</v>
      </c>
      <c r="F235" s="220" t="s">
        <v>475</v>
      </c>
      <c r="G235" s="221" t="s">
        <v>440</v>
      </c>
      <c r="H235" s="222">
        <v>6</v>
      </c>
      <c r="I235" s="223"/>
      <c r="J235" s="224">
        <f>ROUND(I235*H235,2)</f>
        <v>0</v>
      </c>
      <c r="K235" s="220" t="s">
        <v>188</v>
      </c>
      <c r="L235" s="44"/>
      <c r="M235" s="225" t="s">
        <v>19</v>
      </c>
      <c r="N235" s="226" t="s">
        <v>42</v>
      </c>
      <c r="O235" s="84"/>
      <c r="P235" s="227">
        <f>O235*H235</f>
        <v>0</v>
      </c>
      <c r="Q235" s="227">
        <v>0.34089999999999998</v>
      </c>
      <c r="R235" s="227">
        <f>Q235*H235</f>
        <v>2.0453999999999999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137</v>
      </c>
      <c r="AT235" s="229" t="s">
        <v>119</v>
      </c>
      <c r="AU235" s="229" t="s">
        <v>81</v>
      </c>
      <c r="AY235" s="17" t="s">
        <v>116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79</v>
      </c>
      <c r="BK235" s="230">
        <f>ROUND(I235*H235,2)</f>
        <v>0</v>
      </c>
      <c r="BL235" s="17" t="s">
        <v>137</v>
      </c>
      <c r="BM235" s="229" t="s">
        <v>476</v>
      </c>
    </row>
    <row r="236" s="2" customFormat="1">
      <c r="A236" s="38"/>
      <c r="B236" s="39"/>
      <c r="C236" s="40"/>
      <c r="D236" s="231" t="s">
        <v>190</v>
      </c>
      <c r="E236" s="40"/>
      <c r="F236" s="232" t="s">
        <v>477</v>
      </c>
      <c r="G236" s="40"/>
      <c r="H236" s="40"/>
      <c r="I236" s="136"/>
      <c r="J236" s="40"/>
      <c r="K236" s="40"/>
      <c r="L236" s="44"/>
      <c r="M236" s="233"/>
      <c r="N236" s="23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190</v>
      </c>
      <c r="AU236" s="17" t="s">
        <v>81</v>
      </c>
    </row>
    <row r="237" s="2" customFormat="1" ht="16.5" customHeight="1">
      <c r="A237" s="38"/>
      <c r="B237" s="39"/>
      <c r="C237" s="218" t="s">
        <v>478</v>
      </c>
      <c r="D237" s="218" t="s">
        <v>119</v>
      </c>
      <c r="E237" s="219" t="s">
        <v>479</v>
      </c>
      <c r="F237" s="220" t="s">
        <v>480</v>
      </c>
      <c r="G237" s="221" t="s">
        <v>440</v>
      </c>
      <c r="H237" s="222">
        <v>3</v>
      </c>
      <c r="I237" s="223"/>
      <c r="J237" s="224">
        <f>ROUND(I237*H237,2)</f>
        <v>0</v>
      </c>
      <c r="K237" s="220" t="s">
        <v>188</v>
      </c>
      <c r="L237" s="44"/>
      <c r="M237" s="225" t="s">
        <v>19</v>
      </c>
      <c r="N237" s="226" t="s">
        <v>42</v>
      </c>
      <c r="O237" s="84"/>
      <c r="P237" s="227">
        <f>O237*H237</f>
        <v>0</v>
      </c>
      <c r="Q237" s="227">
        <v>0</v>
      </c>
      <c r="R237" s="227">
        <f>Q237*H237</f>
        <v>0</v>
      </c>
      <c r="S237" s="227">
        <v>0.050000000000000003</v>
      </c>
      <c r="T237" s="228">
        <f>S237*H237</f>
        <v>0.15000000000000002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137</v>
      </c>
      <c r="AT237" s="229" t="s">
        <v>119</v>
      </c>
      <c r="AU237" s="229" t="s">
        <v>81</v>
      </c>
      <c r="AY237" s="17" t="s">
        <v>116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79</v>
      </c>
      <c r="BK237" s="230">
        <f>ROUND(I237*H237,2)</f>
        <v>0</v>
      </c>
      <c r="BL237" s="17" t="s">
        <v>137</v>
      </c>
      <c r="BM237" s="229" t="s">
        <v>481</v>
      </c>
    </row>
    <row r="238" s="12" customFormat="1" ht="22.8" customHeight="1">
      <c r="A238" s="12"/>
      <c r="B238" s="202"/>
      <c r="C238" s="203"/>
      <c r="D238" s="204" t="s">
        <v>70</v>
      </c>
      <c r="E238" s="216" t="s">
        <v>168</v>
      </c>
      <c r="F238" s="216" t="s">
        <v>482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SUM(P239:P290)</f>
        <v>0</v>
      </c>
      <c r="Q238" s="210"/>
      <c r="R238" s="211">
        <f>SUM(R239:R290)</f>
        <v>115.89207999999999</v>
      </c>
      <c r="S238" s="210"/>
      <c r="T238" s="212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79</v>
      </c>
      <c r="AT238" s="214" t="s">
        <v>70</v>
      </c>
      <c r="AU238" s="214" t="s">
        <v>79</v>
      </c>
      <c r="AY238" s="213" t="s">
        <v>116</v>
      </c>
      <c r="BK238" s="215">
        <f>SUM(BK239:BK290)</f>
        <v>0</v>
      </c>
    </row>
    <row r="239" s="2" customFormat="1" ht="16.5" customHeight="1">
      <c r="A239" s="38"/>
      <c r="B239" s="39"/>
      <c r="C239" s="218" t="s">
        <v>483</v>
      </c>
      <c r="D239" s="218" t="s">
        <v>119</v>
      </c>
      <c r="E239" s="219" t="s">
        <v>484</v>
      </c>
      <c r="F239" s="220" t="s">
        <v>485</v>
      </c>
      <c r="G239" s="221" t="s">
        <v>204</v>
      </c>
      <c r="H239" s="222">
        <v>10</v>
      </c>
      <c r="I239" s="223"/>
      <c r="J239" s="224">
        <f>ROUND(I239*H239,2)</f>
        <v>0</v>
      </c>
      <c r="K239" s="220" t="s">
        <v>19</v>
      </c>
      <c r="L239" s="44"/>
      <c r="M239" s="225" t="s">
        <v>19</v>
      </c>
      <c r="N239" s="226" t="s">
        <v>42</v>
      </c>
      <c r="O239" s="84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137</v>
      </c>
      <c r="AT239" s="229" t="s">
        <v>119</v>
      </c>
      <c r="AU239" s="229" t="s">
        <v>81</v>
      </c>
      <c r="AY239" s="17" t="s">
        <v>116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79</v>
      </c>
      <c r="BK239" s="230">
        <f>ROUND(I239*H239,2)</f>
        <v>0</v>
      </c>
      <c r="BL239" s="17" t="s">
        <v>137</v>
      </c>
      <c r="BM239" s="229" t="s">
        <v>486</v>
      </c>
    </row>
    <row r="240" s="2" customFormat="1" ht="16.5" customHeight="1">
      <c r="A240" s="38"/>
      <c r="B240" s="39"/>
      <c r="C240" s="218" t="s">
        <v>487</v>
      </c>
      <c r="D240" s="218" t="s">
        <v>119</v>
      </c>
      <c r="E240" s="219" t="s">
        <v>488</v>
      </c>
      <c r="F240" s="220" t="s">
        <v>489</v>
      </c>
      <c r="G240" s="221" t="s">
        <v>440</v>
      </c>
      <c r="H240" s="222">
        <v>3</v>
      </c>
      <c r="I240" s="223"/>
      <c r="J240" s="224">
        <f>ROUND(I240*H240,2)</f>
        <v>0</v>
      </c>
      <c r="K240" s="220" t="s">
        <v>188</v>
      </c>
      <c r="L240" s="44"/>
      <c r="M240" s="225" t="s">
        <v>19</v>
      </c>
      <c r="N240" s="226" t="s">
        <v>42</v>
      </c>
      <c r="O240" s="84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137</v>
      </c>
      <c r="AT240" s="229" t="s">
        <v>119</v>
      </c>
      <c r="AU240" s="229" t="s">
        <v>81</v>
      </c>
      <c r="AY240" s="17" t="s">
        <v>116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79</v>
      </c>
      <c r="BK240" s="230">
        <f>ROUND(I240*H240,2)</f>
        <v>0</v>
      </c>
      <c r="BL240" s="17" t="s">
        <v>137</v>
      </c>
      <c r="BM240" s="229" t="s">
        <v>490</v>
      </c>
    </row>
    <row r="241" s="2" customFormat="1">
      <c r="A241" s="38"/>
      <c r="B241" s="39"/>
      <c r="C241" s="40"/>
      <c r="D241" s="231" t="s">
        <v>190</v>
      </c>
      <c r="E241" s="40"/>
      <c r="F241" s="232" t="s">
        <v>491</v>
      </c>
      <c r="G241" s="40"/>
      <c r="H241" s="40"/>
      <c r="I241" s="136"/>
      <c r="J241" s="40"/>
      <c r="K241" s="40"/>
      <c r="L241" s="44"/>
      <c r="M241" s="233"/>
      <c r="N241" s="234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190</v>
      </c>
      <c r="AU241" s="17" t="s">
        <v>81</v>
      </c>
    </row>
    <row r="242" s="2" customFormat="1" ht="21.75" customHeight="1">
      <c r="A242" s="38"/>
      <c r="B242" s="39"/>
      <c r="C242" s="218" t="s">
        <v>492</v>
      </c>
      <c r="D242" s="218" t="s">
        <v>119</v>
      </c>
      <c r="E242" s="219" t="s">
        <v>493</v>
      </c>
      <c r="F242" s="220" t="s">
        <v>494</v>
      </c>
      <c r="G242" s="221" t="s">
        <v>440</v>
      </c>
      <c r="H242" s="222">
        <v>21</v>
      </c>
      <c r="I242" s="223"/>
      <c r="J242" s="224">
        <f>ROUND(I242*H242,2)</f>
        <v>0</v>
      </c>
      <c r="K242" s="220" t="s">
        <v>188</v>
      </c>
      <c r="L242" s="44"/>
      <c r="M242" s="225" t="s">
        <v>19</v>
      </c>
      <c r="N242" s="226" t="s">
        <v>42</v>
      </c>
      <c r="O242" s="84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137</v>
      </c>
      <c r="AT242" s="229" t="s">
        <v>119</v>
      </c>
      <c r="AU242" s="229" t="s">
        <v>81</v>
      </c>
      <c r="AY242" s="17" t="s">
        <v>116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79</v>
      </c>
      <c r="BK242" s="230">
        <f>ROUND(I242*H242,2)</f>
        <v>0</v>
      </c>
      <c r="BL242" s="17" t="s">
        <v>137</v>
      </c>
      <c r="BM242" s="229" t="s">
        <v>495</v>
      </c>
    </row>
    <row r="243" s="2" customFormat="1">
      <c r="A243" s="38"/>
      <c r="B243" s="39"/>
      <c r="C243" s="40"/>
      <c r="D243" s="231" t="s">
        <v>190</v>
      </c>
      <c r="E243" s="40"/>
      <c r="F243" s="232" t="s">
        <v>491</v>
      </c>
      <c r="G243" s="40"/>
      <c r="H243" s="40"/>
      <c r="I243" s="136"/>
      <c r="J243" s="40"/>
      <c r="K243" s="40"/>
      <c r="L243" s="44"/>
      <c r="M243" s="233"/>
      <c r="N243" s="23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190</v>
      </c>
      <c r="AU243" s="17" t="s">
        <v>81</v>
      </c>
    </row>
    <row r="244" s="13" customFormat="1">
      <c r="A244" s="13"/>
      <c r="B244" s="235"/>
      <c r="C244" s="236"/>
      <c r="D244" s="231" t="s">
        <v>148</v>
      </c>
      <c r="E244" s="237" t="s">
        <v>19</v>
      </c>
      <c r="F244" s="238" t="s">
        <v>496</v>
      </c>
      <c r="G244" s="236"/>
      <c r="H244" s="239">
        <v>21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148</v>
      </c>
      <c r="AU244" s="245" t="s">
        <v>81</v>
      </c>
      <c r="AV244" s="13" t="s">
        <v>81</v>
      </c>
      <c r="AW244" s="13" t="s">
        <v>32</v>
      </c>
      <c r="AX244" s="13" t="s">
        <v>79</v>
      </c>
      <c r="AY244" s="245" t="s">
        <v>116</v>
      </c>
    </row>
    <row r="245" s="2" customFormat="1" ht="16.5" customHeight="1">
      <c r="A245" s="38"/>
      <c r="B245" s="39"/>
      <c r="C245" s="218" t="s">
        <v>497</v>
      </c>
      <c r="D245" s="218" t="s">
        <v>119</v>
      </c>
      <c r="E245" s="219" t="s">
        <v>498</v>
      </c>
      <c r="F245" s="220" t="s">
        <v>499</v>
      </c>
      <c r="G245" s="221" t="s">
        <v>440</v>
      </c>
      <c r="H245" s="222">
        <v>5</v>
      </c>
      <c r="I245" s="223"/>
      <c r="J245" s="224">
        <f>ROUND(I245*H245,2)</f>
        <v>0</v>
      </c>
      <c r="K245" s="220" t="s">
        <v>188</v>
      </c>
      <c r="L245" s="44"/>
      <c r="M245" s="225" t="s">
        <v>19</v>
      </c>
      <c r="N245" s="226" t="s">
        <v>42</v>
      </c>
      <c r="O245" s="84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137</v>
      </c>
      <c r="AT245" s="229" t="s">
        <v>119</v>
      </c>
      <c r="AU245" s="229" t="s">
        <v>81</v>
      </c>
      <c r="AY245" s="17" t="s">
        <v>116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79</v>
      </c>
      <c r="BK245" s="230">
        <f>ROUND(I245*H245,2)</f>
        <v>0</v>
      </c>
      <c r="BL245" s="17" t="s">
        <v>137</v>
      </c>
      <c r="BM245" s="229" t="s">
        <v>500</v>
      </c>
    </row>
    <row r="246" s="2" customFormat="1">
      <c r="A246" s="38"/>
      <c r="B246" s="39"/>
      <c r="C246" s="40"/>
      <c r="D246" s="231" t="s">
        <v>190</v>
      </c>
      <c r="E246" s="40"/>
      <c r="F246" s="232" t="s">
        <v>491</v>
      </c>
      <c r="G246" s="40"/>
      <c r="H246" s="40"/>
      <c r="I246" s="136"/>
      <c r="J246" s="40"/>
      <c r="K246" s="40"/>
      <c r="L246" s="44"/>
      <c r="M246" s="233"/>
      <c r="N246" s="23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190</v>
      </c>
      <c r="AU246" s="17" t="s">
        <v>81</v>
      </c>
    </row>
    <row r="247" s="2" customFormat="1" ht="21.75" customHeight="1">
      <c r="A247" s="38"/>
      <c r="B247" s="39"/>
      <c r="C247" s="218" t="s">
        <v>501</v>
      </c>
      <c r="D247" s="218" t="s">
        <v>119</v>
      </c>
      <c r="E247" s="219" t="s">
        <v>502</v>
      </c>
      <c r="F247" s="220" t="s">
        <v>503</v>
      </c>
      <c r="G247" s="221" t="s">
        <v>440</v>
      </c>
      <c r="H247" s="222">
        <v>350</v>
      </c>
      <c r="I247" s="223"/>
      <c r="J247" s="224">
        <f>ROUND(I247*H247,2)</f>
        <v>0</v>
      </c>
      <c r="K247" s="220" t="s">
        <v>188</v>
      </c>
      <c r="L247" s="44"/>
      <c r="M247" s="225" t="s">
        <v>19</v>
      </c>
      <c r="N247" s="226" t="s">
        <v>42</v>
      </c>
      <c r="O247" s="84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137</v>
      </c>
      <c r="AT247" s="229" t="s">
        <v>119</v>
      </c>
      <c r="AU247" s="229" t="s">
        <v>81</v>
      </c>
      <c r="AY247" s="17" t="s">
        <v>116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79</v>
      </c>
      <c r="BK247" s="230">
        <f>ROUND(I247*H247,2)</f>
        <v>0</v>
      </c>
      <c r="BL247" s="17" t="s">
        <v>137</v>
      </c>
      <c r="BM247" s="229" t="s">
        <v>504</v>
      </c>
    </row>
    <row r="248" s="2" customFormat="1">
      <c r="A248" s="38"/>
      <c r="B248" s="39"/>
      <c r="C248" s="40"/>
      <c r="D248" s="231" t="s">
        <v>190</v>
      </c>
      <c r="E248" s="40"/>
      <c r="F248" s="232" t="s">
        <v>491</v>
      </c>
      <c r="G248" s="40"/>
      <c r="H248" s="40"/>
      <c r="I248" s="136"/>
      <c r="J248" s="40"/>
      <c r="K248" s="40"/>
      <c r="L248" s="44"/>
      <c r="M248" s="233"/>
      <c r="N248" s="23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190</v>
      </c>
      <c r="AU248" s="17" t="s">
        <v>81</v>
      </c>
    </row>
    <row r="249" s="13" customFormat="1">
      <c r="A249" s="13"/>
      <c r="B249" s="235"/>
      <c r="C249" s="236"/>
      <c r="D249" s="231" t="s">
        <v>148</v>
      </c>
      <c r="E249" s="237" t="s">
        <v>19</v>
      </c>
      <c r="F249" s="238" t="s">
        <v>505</v>
      </c>
      <c r="G249" s="236"/>
      <c r="H249" s="239">
        <v>350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148</v>
      </c>
      <c r="AU249" s="245" t="s">
        <v>81</v>
      </c>
      <c r="AV249" s="13" t="s">
        <v>81</v>
      </c>
      <c r="AW249" s="13" t="s">
        <v>32</v>
      </c>
      <c r="AX249" s="13" t="s">
        <v>79</v>
      </c>
      <c r="AY249" s="245" t="s">
        <v>116</v>
      </c>
    </row>
    <row r="250" s="2" customFormat="1" ht="16.5" customHeight="1">
      <c r="A250" s="38"/>
      <c r="B250" s="39"/>
      <c r="C250" s="218" t="s">
        <v>506</v>
      </c>
      <c r="D250" s="218" t="s">
        <v>119</v>
      </c>
      <c r="E250" s="219" t="s">
        <v>507</v>
      </c>
      <c r="F250" s="220" t="s">
        <v>508</v>
      </c>
      <c r="G250" s="221" t="s">
        <v>440</v>
      </c>
      <c r="H250" s="222">
        <v>2</v>
      </c>
      <c r="I250" s="223"/>
      <c r="J250" s="224">
        <f>ROUND(I250*H250,2)</f>
        <v>0</v>
      </c>
      <c r="K250" s="220" t="s">
        <v>188</v>
      </c>
      <c r="L250" s="44"/>
      <c r="M250" s="225" t="s">
        <v>19</v>
      </c>
      <c r="N250" s="226" t="s">
        <v>42</v>
      </c>
      <c r="O250" s="84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137</v>
      </c>
      <c r="AT250" s="229" t="s">
        <v>119</v>
      </c>
      <c r="AU250" s="229" t="s">
        <v>81</v>
      </c>
      <c r="AY250" s="17" t="s">
        <v>116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79</v>
      </c>
      <c r="BK250" s="230">
        <f>ROUND(I250*H250,2)</f>
        <v>0</v>
      </c>
      <c r="BL250" s="17" t="s">
        <v>137</v>
      </c>
      <c r="BM250" s="229" t="s">
        <v>509</v>
      </c>
    </row>
    <row r="251" s="2" customFormat="1">
      <c r="A251" s="38"/>
      <c r="B251" s="39"/>
      <c r="C251" s="40"/>
      <c r="D251" s="231" t="s">
        <v>190</v>
      </c>
      <c r="E251" s="40"/>
      <c r="F251" s="232" t="s">
        <v>510</v>
      </c>
      <c r="G251" s="40"/>
      <c r="H251" s="40"/>
      <c r="I251" s="136"/>
      <c r="J251" s="40"/>
      <c r="K251" s="40"/>
      <c r="L251" s="44"/>
      <c r="M251" s="233"/>
      <c r="N251" s="234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190</v>
      </c>
      <c r="AU251" s="17" t="s">
        <v>81</v>
      </c>
    </row>
    <row r="252" s="2" customFormat="1" ht="16.5" customHeight="1">
      <c r="A252" s="38"/>
      <c r="B252" s="39"/>
      <c r="C252" s="218" t="s">
        <v>511</v>
      </c>
      <c r="D252" s="218" t="s">
        <v>119</v>
      </c>
      <c r="E252" s="219" t="s">
        <v>512</v>
      </c>
      <c r="F252" s="220" t="s">
        <v>513</v>
      </c>
      <c r="G252" s="221" t="s">
        <v>440</v>
      </c>
      <c r="H252" s="222">
        <v>2</v>
      </c>
      <c r="I252" s="223"/>
      <c r="J252" s="224">
        <f>ROUND(I252*H252,2)</f>
        <v>0</v>
      </c>
      <c r="K252" s="220" t="s">
        <v>188</v>
      </c>
      <c r="L252" s="44"/>
      <c r="M252" s="225" t="s">
        <v>19</v>
      </c>
      <c r="N252" s="226" t="s">
        <v>42</v>
      </c>
      <c r="O252" s="84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137</v>
      </c>
      <c r="AT252" s="229" t="s">
        <v>119</v>
      </c>
      <c r="AU252" s="229" t="s">
        <v>81</v>
      </c>
      <c r="AY252" s="17" t="s">
        <v>116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79</v>
      </c>
      <c r="BK252" s="230">
        <f>ROUND(I252*H252,2)</f>
        <v>0</v>
      </c>
      <c r="BL252" s="17" t="s">
        <v>137</v>
      </c>
      <c r="BM252" s="229" t="s">
        <v>514</v>
      </c>
    </row>
    <row r="253" s="2" customFormat="1">
      <c r="A253" s="38"/>
      <c r="B253" s="39"/>
      <c r="C253" s="40"/>
      <c r="D253" s="231" t="s">
        <v>190</v>
      </c>
      <c r="E253" s="40"/>
      <c r="F253" s="232" t="s">
        <v>510</v>
      </c>
      <c r="G253" s="40"/>
      <c r="H253" s="40"/>
      <c r="I253" s="136"/>
      <c r="J253" s="40"/>
      <c r="K253" s="40"/>
      <c r="L253" s="44"/>
      <c r="M253" s="233"/>
      <c r="N253" s="234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190</v>
      </c>
      <c r="AU253" s="17" t="s">
        <v>81</v>
      </c>
    </row>
    <row r="254" s="2" customFormat="1" ht="21.75" customHeight="1">
      <c r="A254" s="38"/>
      <c r="B254" s="39"/>
      <c r="C254" s="218" t="s">
        <v>515</v>
      </c>
      <c r="D254" s="218" t="s">
        <v>119</v>
      </c>
      <c r="E254" s="219" t="s">
        <v>516</v>
      </c>
      <c r="F254" s="220" t="s">
        <v>517</v>
      </c>
      <c r="G254" s="221" t="s">
        <v>440</v>
      </c>
      <c r="H254" s="222">
        <v>80</v>
      </c>
      <c r="I254" s="223"/>
      <c r="J254" s="224">
        <f>ROUND(I254*H254,2)</f>
        <v>0</v>
      </c>
      <c r="K254" s="220" t="s">
        <v>188</v>
      </c>
      <c r="L254" s="44"/>
      <c r="M254" s="225" t="s">
        <v>19</v>
      </c>
      <c r="N254" s="226" t="s">
        <v>42</v>
      </c>
      <c r="O254" s="84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137</v>
      </c>
      <c r="AT254" s="229" t="s">
        <v>119</v>
      </c>
      <c r="AU254" s="229" t="s">
        <v>81</v>
      </c>
      <c r="AY254" s="17" t="s">
        <v>116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79</v>
      </c>
      <c r="BK254" s="230">
        <f>ROUND(I254*H254,2)</f>
        <v>0</v>
      </c>
      <c r="BL254" s="17" t="s">
        <v>137</v>
      </c>
      <c r="BM254" s="229" t="s">
        <v>518</v>
      </c>
    </row>
    <row r="255" s="2" customFormat="1">
      <c r="A255" s="38"/>
      <c r="B255" s="39"/>
      <c r="C255" s="40"/>
      <c r="D255" s="231" t="s">
        <v>190</v>
      </c>
      <c r="E255" s="40"/>
      <c r="F255" s="232" t="s">
        <v>510</v>
      </c>
      <c r="G255" s="40"/>
      <c r="H255" s="40"/>
      <c r="I255" s="136"/>
      <c r="J255" s="40"/>
      <c r="K255" s="40"/>
      <c r="L255" s="44"/>
      <c r="M255" s="233"/>
      <c r="N255" s="23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190</v>
      </c>
      <c r="AU255" s="17" t="s">
        <v>81</v>
      </c>
    </row>
    <row r="256" s="13" customFormat="1">
      <c r="A256" s="13"/>
      <c r="B256" s="235"/>
      <c r="C256" s="236"/>
      <c r="D256" s="231" t="s">
        <v>148</v>
      </c>
      <c r="E256" s="237" t="s">
        <v>19</v>
      </c>
      <c r="F256" s="238" t="s">
        <v>519</v>
      </c>
      <c r="G256" s="236"/>
      <c r="H256" s="239">
        <v>80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148</v>
      </c>
      <c r="AU256" s="245" t="s">
        <v>81</v>
      </c>
      <c r="AV256" s="13" t="s">
        <v>81</v>
      </c>
      <c r="AW256" s="13" t="s">
        <v>32</v>
      </c>
      <c r="AX256" s="13" t="s">
        <v>79</v>
      </c>
      <c r="AY256" s="245" t="s">
        <v>116</v>
      </c>
    </row>
    <row r="257" s="2" customFormat="1" ht="21.75" customHeight="1">
      <c r="A257" s="38"/>
      <c r="B257" s="39"/>
      <c r="C257" s="218" t="s">
        <v>520</v>
      </c>
      <c r="D257" s="218" t="s">
        <v>119</v>
      </c>
      <c r="E257" s="219" t="s">
        <v>521</v>
      </c>
      <c r="F257" s="220" t="s">
        <v>522</v>
      </c>
      <c r="G257" s="221" t="s">
        <v>440</v>
      </c>
      <c r="H257" s="222">
        <v>120</v>
      </c>
      <c r="I257" s="223"/>
      <c r="J257" s="224">
        <f>ROUND(I257*H257,2)</f>
        <v>0</v>
      </c>
      <c r="K257" s="220" t="s">
        <v>188</v>
      </c>
      <c r="L257" s="44"/>
      <c r="M257" s="225" t="s">
        <v>19</v>
      </c>
      <c r="N257" s="226" t="s">
        <v>42</v>
      </c>
      <c r="O257" s="84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137</v>
      </c>
      <c r="AT257" s="229" t="s">
        <v>119</v>
      </c>
      <c r="AU257" s="229" t="s">
        <v>81</v>
      </c>
      <c r="AY257" s="17" t="s">
        <v>116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79</v>
      </c>
      <c r="BK257" s="230">
        <f>ROUND(I257*H257,2)</f>
        <v>0</v>
      </c>
      <c r="BL257" s="17" t="s">
        <v>137</v>
      </c>
      <c r="BM257" s="229" t="s">
        <v>523</v>
      </c>
    </row>
    <row r="258" s="2" customFormat="1">
      <c r="A258" s="38"/>
      <c r="B258" s="39"/>
      <c r="C258" s="40"/>
      <c r="D258" s="231" t="s">
        <v>190</v>
      </c>
      <c r="E258" s="40"/>
      <c r="F258" s="232" t="s">
        <v>510</v>
      </c>
      <c r="G258" s="40"/>
      <c r="H258" s="40"/>
      <c r="I258" s="136"/>
      <c r="J258" s="40"/>
      <c r="K258" s="40"/>
      <c r="L258" s="44"/>
      <c r="M258" s="233"/>
      <c r="N258" s="234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190</v>
      </c>
      <c r="AU258" s="17" t="s">
        <v>81</v>
      </c>
    </row>
    <row r="259" s="13" customFormat="1">
      <c r="A259" s="13"/>
      <c r="B259" s="235"/>
      <c r="C259" s="236"/>
      <c r="D259" s="231" t="s">
        <v>148</v>
      </c>
      <c r="E259" s="237" t="s">
        <v>19</v>
      </c>
      <c r="F259" s="238" t="s">
        <v>524</v>
      </c>
      <c r="G259" s="236"/>
      <c r="H259" s="239">
        <v>120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148</v>
      </c>
      <c r="AU259" s="245" t="s">
        <v>81</v>
      </c>
      <c r="AV259" s="13" t="s">
        <v>81</v>
      </c>
      <c r="AW259" s="13" t="s">
        <v>32</v>
      </c>
      <c r="AX259" s="13" t="s">
        <v>79</v>
      </c>
      <c r="AY259" s="245" t="s">
        <v>116</v>
      </c>
    </row>
    <row r="260" s="2" customFormat="1" ht="16.5" customHeight="1">
      <c r="A260" s="38"/>
      <c r="B260" s="39"/>
      <c r="C260" s="218" t="s">
        <v>525</v>
      </c>
      <c r="D260" s="218" t="s">
        <v>119</v>
      </c>
      <c r="E260" s="219" t="s">
        <v>526</v>
      </c>
      <c r="F260" s="220" t="s">
        <v>527</v>
      </c>
      <c r="G260" s="221" t="s">
        <v>440</v>
      </c>
      <c r="H260" s="222">
        <v>25</v>
      </c>
      <c r="I260" s="223"/>
      <c r="J260" s="224">
        <f>ROUND(I260*H260,2)</f>
        <v>0</v>
      </c>
      <c r="K260" s="220" t="s">
        <v>188</v>
      </c>
      <c r="L260" s="44"/>
      <c r="M260" s="225" t="s">
        <v>19</v>
      </c>
      <c r="N260" s="226" t="s">
        <v>42</v>
      </c>
      <c r="O260" s="84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137</v>
      </c>
      <c r="AT260" s="229" t="s">
        <v>119</v>
      </c>
      <c r="AU260" s="229" t="s">
        <v>81</v>
      </c>
      <c r="AY260" s="17" t="s">
        <v>116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79</v>
      </c>
      <c r="BK260" s="230">
        <f>ROUND(I260*H260,2)</f>
        <v>0</v>
      </c>
      <c r="BL260" s="17" t="s">
        <v>137</v>
      </c>
      <c r="BM260" s="229" t="s">
        <v>528</v>
      </c>
    </row>
    <row r="261" s="2" customFormat="1">
      <c r="A261" s="38"/>
      <c r="B261" s="39"/>
      <c r="C261" s="40"/>
      <c r="D261" s="231" t="s">
        <v>190</v>
      </c>
      <c r="E261" s="40"/>
      <c r="F261" s="232" t="s">
        <v>529</v>
      </c>
      <c r="G261" s="40"/>
      <c r="H261" s="40"/>
      <c r="I261" s="136"/>
      <c r="J261" s="40"/>
      <c r="K261" s="40"/>
      <c r="L261" s="44"/>
      <c r="M261" s="233"/>
      <c r="N261" s="23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190</v>
      </c>
      <c r="AU261" s="17" t="s">
        <v>81</v>
      </c>
    </row>
    <row r="262" s="2" customFormat="1" ht="21.75" customHeight="1">
      <c r="A262" s="38"/>
      <c r="B262" s="39"/>
      <c r="C262" s="218" t="s">
        <v>530</v>
      </c>
      <c r="D262" s="218" t="s">
        <v>119</v>
      </c>
      <c r="E262" s="219" t="s">
        <v>531</v>
      </c>
      <c r="F262" s="220" t="s">
        <v>532</v>
      </c>
      <c r="G262" s="221" t="s">
        <v>440</v>
      </c>
      <c r="H262" s="222">
        <v>1</v>
      </c>
      <c r="I262" s="223"/>
      <c r="J262" s="224">
        <f>ROUND(I262*H262,2)</f>
        <v>0</v>
      </c>
      <c r="K262" s="220" t="s">
        <v>188</v>
      </c>
      <c r="L262" s="44"/>
      <c r="M262" s="225" t="s">
        <v>19</v>
      </c>
      <c r="N262" s="226" t="s">
        <v>42</v>
      </c>
      <c r="O262" s="84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137</v>
      </c>
      <c r="AT262" s="229" t="s">
        <v>119</v>
      </c>
      <c r="AU262" s="229" t="s">
        <v>81</v>
      </c>
      <c r="AY262" s="17" t="s">
        <v>116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79</v>
      </c>
      <c r="BK262" s="230">
        <f>ROUND(I262*H262,2)</f>
        <v>0</v>
      </c>
      <c r="BL262" s="17" t="s">
        <v>137</v>
      </c>
      <c r="BM262" s="229" t="s">
        <v>533</v>
      </c>
    </row>
    <row r="263" s="2" customFormat="1">
      <c r="A263" s="38"/>
      <c r="B263" s="39"/>
      <c r="C263" s="40"/>
      <c r="D263" s="231" t="s">
        <v>190</v>
      </c>
      <c r="E263" s="40"/>
      <c r="F263" s="232" t="s">
        <v>529</v>
      </c>
      <c r="G263" s="40"/>
      <c r="H263" s="40"/>
      <c r="I263" s="136"/>
      <c r="J263" s="40"/>
      <c r="K263" s="40"/>
      <c r="L263" s="44"/>
      <c r="M263" s="233"/>
      <c r="N263" s="23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190</v>
      </c>
      <c r="AU263" s="17" t="s">
        <v>81</v>
      </c>
    </row>
    <row r="264" s="2" customFormat="1" ht="21.75" customHeight="1">
      <c r="A264" s="38"/>
      <c r="B264" s="39"/>
      <c r="C264" s="218" t="s">
        <v>534</v>
      </c>
      <c r="D264" s="218" t="s">
        <v>119</v>
      </c>
      <c r="E264" s="219" t="s">
        <v>535</v>
      </c>
      <c r="F264" s="220" t="s">
        <v>536</v>
      </c>
      <c r="G264" s="221" t="s">
        <v>440</v>
      </c>
      <c r="H264" s="222">
        <v>1000</v>
      </c>
      <c r="I264" s="223"/>
      <c r="J264" s="224">
        <f>ROUND(I264*H264,2)</f>
        <v>0</v>
      </c>
      <c r="K264" s="220" t="s">
        <v>188</v>
      </c>
      <c r="L264" s="44"/>
      <c r="M264" s="225" t="s">
        <v>19</v>
      </c>
      <c r="N264" s="226" t="s">
        <v>42</v>
      </c>
      <c r="O264" s="84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137</v>
      </c>
      <c r="AT264" s="229" t="s">
        <v>119</v>
      </c>
      <c r="AU264" s="229" t="s">
        <v>81</v>
      </c>
      <c r="AY264" s="17" t="s">
        <v>116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79</v>
      </c>
      <c r="BK264" s="230">
        <f>ROUND(I264*H264,2)</f>
        <v>0</v>
      </c>
      <c r="BL264" s="17" t="s">
        <v>137</v>
      </c>
      <c r="BM264" s="229" t="s">
        <v>537</v>
      </c>
    </row>
    <row r="265" s="2" customFormat="1">
      <c r="A265" s="38"/>
      <c r="B265" s="39"/>
      <c r="C265" s="40"/>
      <c r="D265" s="231" t="s">
        <v>190</v>
      </c>
      <c r="E265" s="40"/>
      <c r="F265" s="232" t="s">
        <v>529</v>
      </c>
      <c r="G265" s="40"/>
      <c r="H265" s="40"/>
      <c r="I265" s="136"/>
      <c r="J265" s="40"/>
      <c r="K265" s="40"/>
      <c r="L265" s="44"/>
      <c r="M265" s="233"/>
      <c r="N265" s="23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190</v>
      </c>
      <c r="AU265" s="17" t="s">
        <v>81</v>
      </c>
    </row>
    <row r="266" s="13" customFormat="1">
      <c r="A266" s="13"/>
      <c r="B266" s="235"/>
      <c r="C266" s="236"/>
      <c r="D266" s="231" t="s">
        <v>148</v>
      </c>
      <c r="E266" s="237" t="s">
        <v>19</v>
      </c>
      <c r="F266" s="238" t="s">
        <v>538</v>
      </c>
      <c r="G266" s="236"/>
      <c r="H266" s="239">
        <v>1000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148</v>
      </c>
      <c r="AU266" s="245" t="s">
        <v>81</v>
      </c>
      <c r="AV266" s="13" t="s">
        <v>81</v>
      </c>
      <c r="AW266" s="13" t="s">
        <v>32</v>
      </c>
      <c r="AX266" s="13" t="s">
        <v>79</v>
      </c>
      <c r="AY266" s="245" t="s">
        <v>116</v>
      </c>
    </row>
    <row r="267" s="2" customFormat="1" ht="21.75" customHeight="1">
      <c r="A267" s="38"/>
      <c r="B267" s="39"/>
      <c r="C267" s="218" t="s">
        <v>539</v>
      </c>
      <c r="D267" s="218" t="s">
        <v>119</v>
      </c>
      <c r="E267" s="219" t="s">
        <v>540</v>
      </c>
      <c r="F267" s="220" t="s">
        <v>541</v>
      </c>
      <c r="G267" s="221" t="s">
        <v>440</v>
      </c>
      <c r="H267" s="222">
        <v>40</v>
      </c>
      <c r="I267" s="223"/>
      <c r="J267" s="224">
        <f>ROUND(I267*H267,2)</f>
        <v>0</v>
      </c>
      <c r="K267" s="220" t="s">
        <v>188</v>
      </c>
      <c r="L267" s="44"/>
      <c r="M267" s="225" t="s">
        <v>19</v>
      </c>
      <c r="N267" s="226" t="s">
        <v>42</v>
      </c>
      <c r="O267" s="84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137</v>
      </c>
      <c r="AT267" s="229" t="s">
        <v>119</v>
      </c>
      <c r="AU267" s="229" t="s">
        <v>81</v>
      </c>
      <c r="AY267" s="17" t="s">
        <v>116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79</v>
      </c>
      <c r="BK267" s="230">
        <f>ROUND(I267*H267,2)</f>
        <v>0</v>
      </c>
      <c r="BL267" s="17" t="s">
        <v>137</v>
      </c>
      <c r="BM267" s="229" t="s">
        <v>542</v>
      </c>
    </row>
    <row r="268" s="2" customFormat="1">
      <c r="A268" s="38"/>
      <c r="B268" s="39"/>
      <c r="C268" s="40"/>
      <c r="D268" s="231" t="s">
        <v>190</v>
      </c>
      <c r="E268" s="40"/>
      <c r="F268" s="232" t="s">
        <v>529</v>
      </c>
      <c r="G268" s="40"/>
      <c r="H268" s="40"/>
      <c r="I268" s="136"/>
      <c r="J268" s="40"/>
      <c r="K268" s="40"/>
      <c r="L268" s="44"/>
      <c r="M268" s="233"/>
      <c r="N268" s="23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190</v>
      </c>
      <c r="AU268" s="17" t="s">
        <v>81</v>
      </c>
    </row>
    <row r="269" s="13" customFormat="1">
      <c r="A269" s="13"/>
      <c r="B269" s="235"/>
      <c r="C269" s="236"/>
      <c r="D269" s="231" t="s">
        <v>148</v>
      </c>
      <c r="E269" s="237" t="s">
        <v>19</v>
      </c>
      <c r="F269" s="238" t="s">
        <v>543</v>
      </c>
      <c r="G269" s="236"/>
      <c r="H269" s="239">
        <v>40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148</v>
      </c>
      <c r="AU269" s="245" t="s">
        <v>81</v>
      </c>
      <c r="AV269" s="13" t="s">
        <v>81</v>
      </c>
      <c r="AW269" s="13" t="s">
        <v>32</v>
      </c>
      <c r="AX269" s="13" t="s">
        <v>79</v>
      </c>
      <c r="AY269" s="245" t="s">
        <v>116</v>
      </c>
    </row>
    <row r="270" s="2" customFormat="1" ht="16.5" customHeight="1">
      <c r="A270" s="38"/>
      <c r="B270" s="39"/>
      <c r="C270" s="218" t="s">
        <v>544</v>
      </c>
      <c r="D270" s="218" t="s">
        <v>119</v>
      </c>
      <c r="E270" s="219" t="s">
        <v>545</v>
      </c>
      <c r="F270" s="220" t="s">
        <v>546</v>
      </c>
      <c r="G270" s="221" t="s">
        <v>440</v>
      </c>
      <c r="H270" s="222">
        <v>2</v>
      </c>
      <c r="I270" s="223"/>
      <c r="J270" s="224">
        <f>ROUND(I270*H270,2)</f>
        <v>0</v>
      </c>
      <c r="K270" s="220" t="s">
        <v>188</v>
      </c>
      <c r="L270" s="44"/>
      <c r="M270" s="225" t="s">
        <v>19</v>
      </c>
      <c r="N270" s="226" t="s">
        <v>42</v>
      </c>
      <c r="O270" s="84"/>
      <c r="P270" s="227">
        <f>O270*H270</f>
        <v>0</v>
      </c>
      <c r="Q270" s="227">
        <v>1.0000000000000001E-05</v>
      </c>
      <c r="R270" s="227">
        <f>Q270*H270</f>
        <v>2.0000000000000002E-05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137</v>
      </c>
      <c r="AT270" s="229" t="s">
        <v>119</v>
      </c>
      <c r="AU270" s="229" t="s">
        <v>81</v>
      </c>
      <c r="AY270" s="17" t="s">
        <v>116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79</v>
      </c>
      <c r="BK270" s="230">
        <f>ROUND(I270*H270,2)</f>
        <v>0</v>
      </c>
      <c r="BL270" s="17" t="s">
        <v>137</v>
      </c>
      <c r="BM270" s="229" t="s">
        <v>547</v>
      </c>
    </row>
    <row r="271" s="2" customFormat="1">
      <c r="A271" s="38"/>
      <c r="B271" s="39"/>
      <c r="C271" s="40"/>
      <c r="D271" s="231" t="s">
        <v>190</v>
      </c>
      <c r="E271" s="40"/>
      <c r="F271" s="232" t="s">
        <v>548</v>
      </c>
      <c r="G271" s="40"/>
      <c r="H271" s="40"/>
      <c r="I271" s="136"/>
      <c r="J271" s="40"/>
      <c r="K271" s="40"/>
      <c r="L271" s="44"/>
      <c r="M271" s="233"/>
      <c r="N271" s="234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190</v>
      </c>
      <c r="AU271" s="17" t="s">
        <v>81</v>
      </c>
    </row>
    <row r="272" s="2" customFormat="1" ht="16.5" customHeight="1">
      <c r="A272" s="38"/>
      <c r="B272" s="39"/>
      <c r="C272" s="262" t="s">
        <v>549</v>
      </c>
      <c r="D272" s="262" t="s">
        <v>290</v>
      </c>
      <c r="E272" s="263" t="s">
        <v>550</v>
      </c>
      <c r="F272" s="264" t="s">
        <v>551</v>
      </c>
      <c r="G272" s="265" t="s">
        <v>440</v>
      </c>
      <c r="H272" s="266">
        <v>1</v>
      </c>
      <c r="I272" s="267"/>
      <c r="J272" s="268">
        <f>ROUND(I272*H272,2)</f>
        <v>0</v>
      </c>
      <c r="K272" s="264" t="s">
        <v>188</v>
      </c>
      <c r="L272" s="269"/>
      <c r="M272" s="270" t="s">
        <v>19</v>
      </c>
      <c r="N272" s="271" t="s">
        <v>42</v>
      </c>
      <c r="O272" s="84"/>
      <c r="P272" s="227">
        <f>O272*H272</f>
        <v>0</v>
      </c>
      <c r="Q272" s="227">
        <v>0.0035000000000000001</v>
      </c>
      <c r="R272" s="227">
        <f>Q272*H272</f>
        <v>0.0035000000000000001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161</v>
      </c>
      <c r="AT272" s="229" t="s">
        <v>290</v>
      </c>
      <c r="AU272" s="229" t="s">
        <v>81</v>
      </c>
      <c r="AY272" s="17" t="s">
        <v>116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79</v>
      </c>
      <c r="BK272" s="230">
        <f>ROUND(I272*H272,2)</f>
        <v>0</v>
      </c>
      <c r="BL272" s="17" t="s">
        <v>137</v>
      </c>
      <c r="BM272" s="229" t="s">
        <v>552</v>
      </c>
    </row>
    <row r="273" s="13" customFormat="1">
      <c r="A273" s="13"/>
      <c r="B273" s="235"/>
      <c r="C273" s="236"/>
      <c r="D273" s="231" t="s">
        <v>148</v>
      </c>
      <c r="E273" s="237" t="s">
        <v>19</v>
      </c>
      <c r="F273" s="238" t="s">
        <v>553</v>
      </c>
      <c r="G273" s="236"/>
      <c r="H273" s="239">
        <v>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148</v>
      </c>
      <c r="AU273" s="245" t="s">
        <v>81</v>
      </c>
      <c r="AV273" s="13" t="s">
        <v>81</v>
      </c>
      <c r="AW273" s="13" t="s">
        <v>32</v>
      </c>
      <c r="AX273" s="13" t="s">
        <v>79</v>
      </c>
      <c r="AY273" s="245" t="s">
        <v>116</v>
      </c>
    </row>
    <row r="274" s="2" customFormat="1" ht="16.5" customHeight="1">
      <c r="A274" s="38"/>
      <c r="B274" s="39"/>
      <c r="C274" s="262" t="s">
        <v>554</v>
      </c>
      <c r="D274" s="262" t="s">
        <v>290</v>
      </c>
      <c r="E274" s="263" t="s">
        <v>555</v>
      </c>
      <c r="F274" s="264" t="s">
        <v>556</v>
      </c>
      <c r="G274" s="265" t="s">
        <v>440</v>
      </c>
      <c r="H274" s="266">
        <v>1</v>
      </c>
      <c r="I274" s="267"/>
      <c r="J274" s="268">
        <f>ROUND(I274*H274,2)</f>
        <v>0</v>
      </c>
      <c r="K274" s="264" t="s">
        <v>188</v>
      </c>
      <c r="L274" s="269"/>
      <c r="M274" s="270" t="s">
        <v>19</v>
      </c>
      <c r="N274" s="271" t="s">
        <v>42</v>
      </c>
      <c r="O274" s="84"/>
      <c r="P274" s="227">
        <f>O274*H274</f>
        <v>0</v>
      </c>
      <c r="Q274" s="227">
        <v>0.0025000000000000001</v>
      </c>
      <c r="R274" s="227">
        <f>Q274*H274</f>
        <v>0.0025000000000000001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161</v>
      </c>
      <c r="AT274" s="229" t="s">
        <v>290</v>
      </c>
      <c r="AU274" s="229" t="s">
        <v>81</v>
      </c>
      <c r="AY274" s="17" t="s">
        <v>116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79</v>
      </c>
      <c r="BK274" s="230">
        <f>ROUND(I274*H274,2)</f>
        <v>0</v>
      </c>
      <c r="BL274" s="17" t="s">
        <v>137</v>
      </c>
      <c r="BM274" s="229" t="s">
        <v>557</v>
      </c>
    </row>
    <row r="275" s="13" customFormat="1">
      <c r="A275" s="13"/>
      <c r="B275" s="235"/>
      <c r="C275" s="236"/>
      <c r="D275" s="231" t="s">
        <v>148</v>
      </c>
      <c r="E275" s="237" t="s">
        <v>19</v>
      </c>
      <c r="F275" s="238" t="s">
        <v>558</v>
      </c>
      <c r="G275" s="236"/>
      <c r="H275" s="239">
        <v>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148</v>
      </c>
      <c r="AU275" s="245" t="s">
        <v>81</v>
      </c>
      <c r="AV275" s="13" t="s">
        <v>81</v>
      </c>
      <c r="AW275" s="13" t="s">
        <v>32</v>
      </c>
      <c r="AX275" s="13" t="s">
        <v>79</v>
      </c>
      <c r="AY275" s="245" t="s">
        <v>116</v>
      </c>
    </row>
    <row r="276" s="2" customFormat="1" ht="16.5" customHeight="1">
      <c r="A276" s="38"/>
      <c r="B276" s="39"/>
      <c r="C276" s="218" t="s">
        <v>559</v>
      </c>
      <c r="D276" s="218" t="s">
        <v>119</v>
      </c>
      <c r="E276" s="219" t="s">
        <v>560</v>
      </c>
      <c r="F276" s="220" t="s">
        <v>561</v>
      </c>
      <c r="G276" s="221" t="s">
        <v>187</v>
      </c>
      <c r="H276" s="222">
        <v>18</v>
      </c>
      <c r="I276" s="223"/>
      <c r="J276" s="224">
        <f>ROUND(I276*H276,2)</f>
        <v>0</v>
      </c>
      <c r="K276" s="220" t="s">
        <v>188</v>
      </c>
      <c r="L276" s="44"/>
      <c r="M276" s="225" t="s">
        <v>19</v>
      </c>
      <c r="N276" s="226" t="s">
        <v>42</v>
      </c>
      <c r="O276" s="84"/>
      <c r="P276" s="227">
        <f>O276*H276</f>
        <v>0</v>
      </c>
      <c r="Q276" s="227">
        <v>0.00059999999999999995</v>
      </c>
      <c r="R276" s="227">
        <f>Q276*H276</f>
        <v>0.010799999999999999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137</v>
      </c>
      <c r="AT276" s="229" t="s">
        <v>119</v>
      </c>
      <c r="AU276" s="229" t="s">
        <v>81</v>
      </c>
      <c r="AY276" s="17" t="s">
        <v>116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79</v>
      </c>
      <c r="BK276" s="230">
        <f>ROUND(I276*H276,2)</f>
        <v>0</v>
      </c>
      <c r="BL276" s="17" t="s">
        <v>137</v>
      </c>
      <c r="BM276" s="229" t="s">
        <v>562</v>
      </c>
    </row>
    <row r="277" s="2" customFormat="1">
      <c r="A277" s="38"/>
      <c r="B277" s="39"/>
      <c r="C277" s="40"/>
      <c r="D277" s="231" t="s">
        <v>190</v>
      </c>
      <c r="E277" s="40"/>
      <c r="F277" s="232" t="s">
        <v>563</v>
      </c>
      <c r="G277" s="40"/>
      <c r="H277" s="40"/>
      <c r="I277" s="136"/>
      <c r="J277" s="40"/>
      <c r="K277" s="40"/>
      <c r="L277" s="44"/>
      <c r="M277" s="233"/>
      <c r="N277" s="23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190</v>
      </c>
      <c r="AU277" s="17" t="s">
        <v>81</v>
      </c>
    </row>
    <row r="278" s="13" customFormat="1">
      <c r="A278" s="13"/>
      <c r="B278" s="235"/>
      <c r="C278" s="236"/>
      <c r="D278" s="231" t="s">
        <v>148</v>
      </c>
      <c r="E278" s="237" t="s">
        <v>19</v>
      </c>
      <c r="F278" s="238" t="s">
        <v>564</v>
      </c>
      <c r="G278" s="236"/>
      <c r="H278" s="239">
        <v>18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148</v>
      </c>
      <c r="AU278" s="245" t="s">
        <v>81</v>
      </c>
      <c r="AV278" s="13" t="s">
        <v>81</v>
      </c>
      <c r="AW278" s="13" t="s">
        <v>32</v>
      </c>
      <c r="AX278" s="13" t="s">
        <v>79</v>
      </c>
      <c r="AY278" s="245" t="s">
        <v>116</v>
      </c>
    </row>
    <row r="279" s="2" customFormat="1" ht="33" customHeight="1">
      <c r="A279" s="38"/>
      <c r="B279" s="39"/>
      <c r="C279" s="218" t="s">
        <v>565</v>
      </c>
      <c r="D279" s="218" t="s">
        <v>119</v>
      </c>
      <c r="E279" s="219" t="s">
        <v>566</v>
      </c>
      <c r="F279" s="220" t="s">
        <v>567</v>
      </c>
      <c r="G279" s="221" t="s">
        <v>204</v>
      </c>
      <c r="H279" s="222">
        <v>92</v>
      </c>
      <c r="I279" s="223"/>
      <c r="J279" s="224">
        <f>ROUND(I279*H279,2)</f>
        <v>0</v>
      </c>
      <c r="K279" s="220" t="s">
        <v>188</v>
      </c>
      <c r="L279" s="44"/>
      <c r="M279" s="225" t="s">
        <v>19</v>
      </c>
      <c r="N279" s="226" t="s">
        <v>42</v>
      </c>
      <c r="O279" s="84"/>
      <c r="P279" s="227">
        <f>O279*H279</f>
        <v>0</v>
      </c>
      <c r="Q279" s="227">
        <v>0.089779999999999999</v>
      </c>
      <c r="R279" s="227">
        <f>Q279*H279</f>
        <v>8.25976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137</v>
      </c>
      <c r="AT279" s="229" t="s">
        <v>119</v>
      </c>
      <c r="AU279" s="229" t="s">
        <v>81</v>
      </c>
      <c r="AY279" s="17" t="s">
        <v>116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79</v>
      </c>
      <c r="BK279" s="230">
        <f>ROUND(I279*H279,2)</f>
        <v>0</v>
      </c>
      <c r="BL279" s="17" t="s">
        <v>137</v>
      </c>
      <c r="BM279" s="229" t="s">
        <v>568</v>
      </c>
    </row>
    <row r="280" s="2" customFormat="1">
      <c r="A280" s="38"/>
      <c r="B280" s="39"/>
      <c r="C280" s="40"/>
      <c r="D280" s="231" t="s">
        <v>190</v>
      </c>
      <c r="E280" s="40"/>
      <c r="F280" s="232" t="s">
        <v>569</v>
      </c>
      <c r="G280" s="40"/>
      <c r="H280" s="40"/>
      <c r="I280" s="136"/>
      <c r="J280" s="40"/>
      <c r="K280" s="40"/>
      <c r="L280" s="44"/>
      <c r="M280" s="233"/>
      <c r="N280" s="234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190</v>
      </c>
      <c r="AU280" s="17" t="s">
        <v>81</v>
      </c>
    </row>
    <row r="281" s="2" customFormat="1">
      <c r="A281" s="38"/>
      <c r="B281" s="39"/>
      <c r="C281" s="40"/>
      <c r="D281" s="231" t="s">
        <v>126</v>
      </c>
      <c r="E281" s="40"/>
      <c r="F281" s="232" t="s">
        <v>570</v>
      </c>
      <c r="G281" s="40"/>
      <c r="H281" s="40"/>
      <c r="I281" s="136"/>
      <c r="J281" s="40"/>
      <c r="K281" s="40"/>
      <c r="L281" s="44"/>
      <c r="M281" s="233"/>
      <c r="N281" s="23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126</v>
      </c>
      <c r="AU281" s="17" t="s">
        <v>81</v>
      </c>
    </row>
    <row r="282" s="13" customFormat="1">
      <c r="A282" s="13"/>
      <c r="B282" s="235"/>
      <c r="C282" s="236"/>
      <c r="D282" s="231" t="s">
        <v>148</v>
      </c>
      <c r="E282" s="237" t="s">
        <v>19</v>
      </c>
      <c r="F282" s="238" t="s">
        <v>571</v>
      </c>
      <c r="G282" s="236"/>
      <c r="H282" s="239">
        <v>92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148</v>
      </c>
      <c r="AU282" s="245" t="s">
        <v>81</v>
      </c>
      <c r="AV282" s="13" t="s">
        <v>81</v>
      </c>
      <c r="AW282" s="13" t="s">
        <v>32</v>
      </c>
      <c r="AX282" s="13" t="s">
        <v>79</v>
      </c>
      <c r="AY282" s="245" t="s">
        <v>116</v>
      </c>
    </row>
    <row r="283" s="2" customFormat="1" ht="16.5" customHeight="1">
      <c r="A283" s="38"/>
      <c r="B283" s="39"/>
      <c r="C283" s="262" t="s">
        <v>572</v>
      </c>
      <c r="D283" s="262" t="s">
        <v>290</v>
      </c>
      <c r="E283" s="263" t="s">
        <v>573</v>
      </c>
      <c r="F283" s="264" t="s">
        <v>574</v>
      </c>
      <c r="G283" s="265" t="s">
        <v>204</v>
      </c>
      <c r="H283" s="266">
        <v>92.920000000000002</v>
      </c>
      <c r="I283" s="267"/>
      <c r="J283" s="268">
        <f>ROUND(I283*H283,2)</f>
        <v>0</v>
      </c>
      <c r="K283" s="264" t="s">
        <v>19</v>
      </c>
      <c r="L283" s="269"/>
      <c r="M283" s="270" t="s">
        <v>19</v>
      </c>
      <c r="N283" s="271" t="s">
        <v>42</v>
      </c>
      <c r="O283" s="84"/>
      <c r="P283" s="227">
        <f>O283*H283</f>
        <v>0</v>
      </c>
      <c r="Q283" s="227">
        <v>0.045999999999999999</v>
      </c>
      <c r="R283" s="227">
        <f>Q283*H283</f>
        <v>4.2743200000000003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161</v>
      </c>
      <c r="AT283" s="229" t="s">
        <v>290</v>
      </c>
      <c r="AU283" s="229" t="s">
        <v>81</v>
      </c>
      <c r="AY283" s="17" t="s">
        <v>116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79</v>
      </c>
      <c r="BK283" s="230">
        <f>ROUND(I283*H283,2)</f>
        <v>0</v>
      </c>
      <c r="BL283" s="17" t="s">
        <v>137</v>
      </c>
      <c r="BM283" s="229" t="s">
        <v>575</v>
      </c>
    </row>
    <row r="284" s="13" customFormat="1">
      <c r="A284" s="13"/>
      <c r="B284" s="235"/>
      <c r="C284" s="236"/>
      <c r="D284" s="231" t="s">
        <v>148</v>
      </c>
      <c r="E284" s="237" t="s">
        <v>19</v>
      </c>
      <c r="F284" s="238" t="s">
        <v>576</v>
      </c>
      <c r="G284" s="236"/>
      <c r="H284" s="239">
        <v>92.920000000000002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148</v>
      </c>
      <c r="AU284" s="245" t="s">
        <v>81</v>
      </c>
      <c r="AV284" s="13" t="s">
        <v>81</v>
      </c>
      <c r="AW284" s="13" t="s">
        <v>32</v>
      </c>
      <c r="AX284" s="13" t="s">
        <v>79</v>
      </c>
      <c r="AY284" s="245" t="s">
        <v>116</v>
      </c>
    </row>
    <row r="285" s="2" customFormat="1" ht="21.75" customHeight="1">
      <c r="A285" s="38"/>
      <c r="B285" s="39"/>
      <c r="C285" s="218" t="s">
        <v>577</v>
      </c>
      <c r="D285" s="218" t="s">
        <v>119</v>
      </c>
      <c r="E285" s="219" t="s">
        <v>578</v>
      </c>
      <c r="F285" s="220" t="s">
        <v>579</v>
      </c>
      <c r="G285" s="221" t="s">
        <v>204</v>
      </c>
      <c r="H285" s="222">
        <v>203.90000000000001</v>
      </c>
      <c r="I285" s="223"/>
      <c r="J285" s="224">
        <f>ROUND(I285*H285,2)</f>
        <v>0</v>
      </c>
      <c r="K285" s="220" t="s">
        <v>188</v>
      </c>
      <c r="L285" s="44"/>
      <c r="M285" s="225" t="s">
        <v>19</v>
      </c>
      <c r="N285" s="226" t="s">
        <v>42</v>
      </c>
      <c r="O285" s="84"/>
      <c r="P285" s="227">
        <f>O285*H285</f>
        <v>0</v>
      </c>
      <c r="Q285" s="227">
        <v>0.15540000000000001</v>
      </c>
      <c r="R285" s="227">
        <f>Q285*H285</f>
        <v>31.686060000000001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137</v>
      </c>
      <c r="AT285" s="229" t="s">
        <v>119</v>
      </c>
      <c r="AU285" s="229" t="s">
        <v>81</v>
      </c>
      <c r="AY285" s="17" t="s">
        <v>116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79</v>
      </c>
      <c r="BK285" s="230">
        <f>ROUND(I285*H285,2)</f>
        <v>0</v>
      </c>
      <c r="BL285" s="17" t="s">
        <v>137</v>
      </c>
      <c r="BM285" s="229" t="s">
        <v>580</v>
      </c>
    </row>
    <row r="286" s="2" customFormat="1">
      <c r="A286" s="38"/>
      <c r="B286" s="39"/>
      <c r="C286" s="40"/>
      <c r="D286" s="231" t="s">
        <v>190</v>
      </c>
      <c r="E286" s="40"/>
      <c r="F286" s="232" t="s">
        <v>581</v>
      </c>
      <c r="G286" s="40"/>
      <c r="H286" s="40"/>
      <c r="I286" s="136"/>
      <c r="J286" s="40"/>
      <c r="K286" s="40"/>
      <c r="L286" s="44"/>
      <c r="M286" s="233"/>
      <c r="N286" s="23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190</v>
      </c>
      <c r="AU286" s="17" t="s">
        <v>81</v>
      </c>
    </row>
    <row r="287" s="2" customFormat="1" ht="16.5" customHeight="1">
      <c r="A287" s="38"/>
      <c r="B287" s="39"/>
      <c r="C287" s="262" t="s">
        <v>582</v>
      </c>
      <c r="D287" s="262" t="s">
        <v>290</v>
      </c>
      <c r="E287" s="263" t="s">
        <v>583</v>
      </c>
      <c r="F287" s="264" t="s">
        <v>584</v>
      </c>
      <c r="G287" s="265" t="s">
        <v>204</v>
      </c>
      <c r="H287" s="266">
        <v>194.02099999999999</v>
      </c>
      <c r="I287" s="267"/>
      <c r="J287" s="268">
        <f>ROUND(I287*H287,2)</f>
        <v>0</v>
      </c>
      <c r="K287" s="264" t="s">
        <v>188</v>
      </c>
      <c r="L287" s="269"/>
      <c r="M287" s="270" t="s">
        <v>19</v>
      </c>
      <c r="N287" s="271" t="s">
        <v>42</v>
      </c>
      <c r="O287" s="84"/>
      <c r="P287" s="227">
        <f>O287*H287</f>
        <v>0</v>
      </c>
      <c r="Q287" s="227">
        <v>0.080000000000000002</v>
      </c>
      <c r="R287" s="227">
        <f>Q287*H287</f>
        <v>15.52168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161</v>
      </c>
      <c r="AT287" s="229" t="s">
        <v>290</v>
      </c>
      <c r="AU287" s="229" t="s">
        <v>81</v>
      </c>
      <c r="AY287" s="17" t="s">
        <v>116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79</v>
      </c>
      <c r="BK287" s="230">
        <f>ROUND(I287*H287,2)</f>
        <v>0</v>
      </c>
      <c r="BL287" s="17" t="s">
        <v>137</v>
      </c>
      <c r="BM287" s="229" t="s">
        <v>585</v>
      </c>
    </row>
    <row r="288" s="13" customFormat="1">
      <c r="A288" s="13"/>
      <c r="B288" s="235"/>
      <c r="C288" s="236"/>
      <c r="D288" s="231" t="s">
        <v>148</v>
      </c>
      <c r="E288" s="237" t="s">
        <v>19</v>
      </c>
      <c r="F288" s="238" t="s">
        <v>586</v>
      </c>
      <c r="G288" s="236"/>
      <c r="H288" s="239">
        <v>194.02099999999999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148</v>
      </c>
      <c r="AU288" s="245" t="s">
        <v>81</v>
      </c>
      <c r="AV288" s="13" t="s">
        <v>81</v>
      </c>
      <c r="AW288" s="13" t="s">
        <v>32</v>
      </c>
      <c r="AX288" s="13" t="s">
        <v>79</v>
      </c>
      <c r="AY288" s="245" t="s">
        <v>116</v>
      </c>
    </row>
    <row r="289" s="2" customFormat="1" ht="21.75" customHeight="1">
      <c r="A289" s="38"/>
      <c r="B289" s="39"/>
      <c r="C289" s="218" t="s">
        <v>587</v>
      </c>
      <c r="D289" s="218" t="s">
        <v>119</v>
      </c>
      <c r="E289" s="219" t="s">
        <v>588</v>
      </c>
      <c r="F289" s="220" t="s">
        <v>589</v>
      </c>
      <c r="G289" s="221" t="s">
        <v>204</v>
      </c>
      <c r="H289" s="222">
        <v>88</v>
      </c>
      <c r="I289" s="223"/>
      <c r="J289" s="224">
        <f>ROUND(I289*H289,2)</f>
        <v>0</v>
      </c>
      <c r="K289" s="220" t="s">
        <v>188</v>
      </c>
      <c r="L289" s="44"/>
      <c r="M289" s="225" t="s">
        <v>19</v>
      </c>
      <c r="N289" s="226" t="s">
        <v>42</v>
      </c>
      <c r="O289" s="84"/>
      <c r="P289" s="227">
        <f>O289*H289</f>
        <v>0</v>
      </c>
      <c r="Q289" s="227">
        <v>0.63788</v>
      </c>
      <c r="R289" s="227">
        <f>Q289*H289</f>
        <v>56.13344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137</v>
      </c>
      <c r="AT289" s="229" t="s">
        <v>119</v>
      </c>
      <c r="AU289" s="229" t="s">
        <v>81</v>
      </c>
      <c r="AY289" s="17" t="s">
        <v>116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79</v>
      </c>
      <c r="BK289" s="230">
        <f>ROUND(I289*H289,2)</f>
        <v>0</v>
      </c>
      <c r="BL289" s="17" t="s">
        <v>137</v>
      </c>
      <c r="BM289" s="229" t="s">
        <v>590</v>
      </c>
    </row>
    <row r="290" s="2" customFormat="1">
      <c r="A290" s="38"/>
      <c r="B290" s="39"/>
      <c r="C290" s="40"/>
      <c r="D290" s="231" t="s">
        <v>190</v>
      </c>
      <c r="E290" s="40"/>
      <c r="F290" s="232" t="s">
        <v>591</v>
      </c>
      <c r="G290" s="40"/>
      <c r="H290" s="40"/>
      <c r="I290" s="136"/>
      <c r="J290" s="40"/>
      <c r="K290" s="40"/>
      <c r="L290" s="44"/>
      <c r="M290" s="233"/>
      <c r="N290" s="234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190</v>
      </c>
      <c r="AU290" s="17" t="s">
        <v>81</v>
      </c>
    </row>
    <row r="291" s="12" customFormat="1" ht="22.8" customHeight="1">
      <c r="A291" s="12"/>
      <c r="B291" s="202"/>
      <c r="C291" s="203"/>
      <c r="D291" s="204" t="s">
        <v>70</v>
      </c>
      <c r="E291" s="216" t="s">
        <v>592</v>
      </c>
      <c r="F291" s="216" t="s">
        <v>593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SUM(P292:P308)</f>
        <v>0</v>
      </c>
      <c r="Q291" s="210"/>
      <c r="R291" s="211">
        <f>SUM(R292:R308)</f>
        <v>0</v>
      </c>
      <c r="S291" s="210"/>
      <c r="T291" s="212">
        <f>SUM(T292:T308)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79</v>
      </c>
      <c r="AT291" s="214" t="s">
        <v>70</v>
      </c>
      <c r="AU291" s="214" t="s">
        <v>79</v>
      </c>
      <c r="AY291" s="213" t="s">
        <v>116</v>
      </c>
      <c r="BK291" s="215">
        <f>SUM(BK292:BK308)</f>
        <v>0</v>
      </c>
    </row>
    <row r="292" s="2" customFormat="1" ht="21.75" customHeight="1">
      <c r="A292" s="38"/>
      <c r="B292" s="39"/>
      <c r="C292" s="218" t="s">
        <v>594</v>
      </c>
      <c r="D292" s="218" t="s">
        <v>119</v>
      </c>
      <c r="E292" s="219" t="s">
        <v>595</v>
      </c>
      <c r="F292" s="220" t="s">
        <v>596</v>
      </c>
      <c r="G292" s="221" t="s">
        <v>272</v>
      </c>
      <c r="H292" s="222">
        <v>142.08000000000001</v>
      </c>
      <c r="I292" s="223"/>
      <c r="J292" s="224">
        <f>ROUND(I292*H292,2)</f>
        <v>0</v>
      </c>
      <c r="K292" s="220" t="s">
        <v>188</v>
      </c>
      <c r="L292" s="44"/>
      <c r="M292" s="225" t="s">
        <v>19</v>
      </c>
      <c r="N292" s="226" t="s">
        <v>42</v>
      </c>
      <c r="O292" s="84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137</v>
      </c>
      <c r="AT292" s="229" t="s">
        <v>119</v>
      </c>
      <c r="AU292" s="229" t="s">
        <v>81</v>
      </c>
      <c r="AY292" s="17" t="s">
        <v>116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79</v>
      </c>
      <c r="BK292" s="230">
        <f>ROUND(I292*H292,2)</f>
        <v>0</v>
      </c>
      <c r="BL292" s="17" t="s">
        <v>137</v>
      </c>
      <c r="BM292" s="229" t="s">
        <v>597</v>
      </c>
    </row>
    <row r="293" s="2" customFormat="1">
      <c r="A293" s="38"/>
      <c r="B293" s="39"/>
      <c r="C293" s="40"/>
      <c r="D293" s="231" t="s">
        <v>190</v>
      </c>
      <c r="E293" s="40"/>
      <c r="F293" s="232" t="s">
        <v>598</v>
      </c>
      <c r="G293" s="40"/>
      <c r="H293" s="40"/>
      <c r="I293" s="136"/>
      <c r="J293" s="40"/>
      <c r="K293" s="40"/>
      <c r="L293" s="44"/>
      <c r="M293" s="233"/>
      <c r="N293" s="23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190</v>
      </c>
      <c r="AU293" s="17" t="s">
        <v>81</v>
      </c>
    </row>
    <row r="294" s="13" customFormat="1">
      <c r="A294" s="13"/>
      <c r="B294" s="235"/>
      <c r="C294" s="236"/>
      <c r="D294" s="231" t="s">
        <v>148</v>
      </c>
      <c r="E294" s="237" t="s">
        <v>19</v>
      </c>
      <c r="F294" s="238" t="s">
        <v>599</v>
      </c>
      <c r="G294" s="236"/>
      <c r="H294" s="239">
        <v>142.08000000000001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148</v>
      </c>
      <c r="AU294" s="245" t="s">
        <v>81</v>
      </c>
      <c r="AV294" s="13" t="s">
        <v>81</v>
      </c>
      <c r="AW294" s="13" t="s">
        <v>32</v>
      </c>
      <c r="AX294" s="13" t="s">
        <v>79</v>
      </c>
      <c r="AY294" s="245" t="s">
        <v>116</v>
      </c>
    </row>
    <row r="295" s="2" customFormat="1" ht="21.75" customHeight="1">
      <c r="A295" s="38"/>
      <c r="B295" s="39"/>
      <c r="C295" s="218" t="s">
        <v>600</v>
      </c>
      <c r="D295" s="218" t="s">
        <v>119</v>
      </c>
      <c r="E295" s="219" t="s">
        <v>601</v>
      </c>
      <c r="F295" s="220" t="s">
        <v>602</v>
      </c>
      <c r="G295" s="221" t="s">
        <v>272</v>
      </c>
      <c r="H295" s="222">
        <v>75.555999999999997</v>
      </c>
      <c r="I295" s="223"/>
      <c r="J295" s="224">
        <f>ROUND(I295*H295,2)</f>
        <v>0</v>
      </c>
      <c r="K295" s="220" t="s">
        <v>188</v>
      </c>
      <c r="L295" s="44"/>
      <c r="M295" s="225" t="s">
        <v>19</v>
      </c>
      <c r="N295" s="226" t="s">
        <v>42</v>
      </c>
      <c r="O295" s="84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137</v>
      </c>
      <c r="AT295" s="229" t="s">
        <v>119</v>
      </c>
      <c r="AU295" s="229" t="s">
        <v>81</v>
      </c>
      <c r="AY295" s="17" t="s">
        <v>116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79</v>
      </c>
      <c r="BK295" s="230">
        <f>ROUND(I295*H295,2)</f>
        <v>0</v>
      </c>
      <c r="BL295" s="17" t="s">
        <v>137</v>
      </c>
      <c r="BM295" s="229" t="s">
        <v>603</v>
      </c>
    </row>
    <row r="296" s="2" customFormat="1">
      <c r="A296" s="38"/>
      <c r="B296" s="39"/>
      <c r="C296" s="40"/>
      <c r="D296" s="231" t="s">
        <v>190</v>
      </c>
      <c r="E296" s="40"/>
      <c r="F296" s="232" t="s">
        <v>598</v>
      </c>
      <c r="G296" s="40"/>
      <c r="H296" s="40"/>
      <c r="I296" s="136"/>
      <c r="J296" s="40"/>
      <c r="K296" s="40"/>
      <c r="L296" s="44"/>
      <c r="M296" s="233"/>
      <c r="N296" s="23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190</v>
      </c>
      <c r="AU296" s="17" t="s">
        <v>81</v>
      </c>
    </row>
    <row r="297" s="13" customFormat="1">
      <c r="A297" s="13"/>
      <c r="B297" s="235"/>
      <c r="C297" s="236"/>
      <c r="D297" s="231" t="s">
        <v>148</v>
      </c>
      <c r="E297" s="237" t="s">
        <v>19</v>
      </c>
      <c r="F297" s="238" t="s">
        <v>604</v>
      </c>
      <c r="G297" s="236"/>
      <c r="H297" s="239">
        <v>32.625999999999998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148</v>
      </c>
      <c r="AU297" s="245" t="s">
        <v>81</v>
      </c>
      <c r="AV297" s="13" t="s">
        <v>81</v>
      </c>
      <c r="AW297" s="13" t="s">
        <v>32</v>
      </c>
      <c r="AX297" s="13" t="s">
        <v>71</v>
      </c>
      <c r="AY297" s="245" t="s">
        <v>116</v>
      </c>
    </row>
    <row r="298" s="13" customFormat="1">
      <c r="A298" s="13"/>
      <c r="B298" s="235"/>
      <c r="C298" s="236"/>
      <c r="D298" s="231" t="s">
        <v>148</v>
      </c>
      <c r="E298" s="237" t="s">
        <v>19</v>
      </c>
      <c r="F298" s="238" t="s">
        <v>605</v>
      </c>
      <c r="G298" s="236"/>
      <c r="H298" s="239">
        <v>42.93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148</v>
      </c>
      <c r="AU298" s="245" t="s">
        <v>81</v>
      </c>
      <c r="AV298" s="13" t="s">
        <v>81</v>
      </c>
      <c r="AW298" s="13" t="s">
        <v>32</v>
      </c>
      <c r="AX298" s="13" t="s">
        <v>71</v>
      </c>
      <c r="AY298" s="245" t="s">
        <v>116</v>
      </c>
    </row>
    <row r="299" s="14" customFormat="1">
      <c r="A299" s="14"/>
      <c r="B299" s="251"/>
      <c r="C299" s="252"/>
      <c r="D299" s="231" t="s">
        <v>148</v>
      </c>
      <c r="E299" s="253" t="s">
        <v>19</v>
      </c>
      <c r="F299" s="254" t="s">
        <v>222</v>
      </c>
      <c r="G299" s="252"/>
      <c r="H299" s="255">
        <v>75.555999999999997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148</v>
      </c>
      <c r="AU299" s="261" t="s">
        <v>81</v>
      </c>
      <c r="AV299" s="14" t="s">
        <v>137</v>
      </c>
      <c r="AW299" s="14" t="s">
        <v>32</v>
      </c>
      <c r="AX299" s="14" t="s">
        <v>79</v>
      </c>
      <c r="AY299" s="261" t="s">
        <v>116</v>
      </c>
    </row>
    <row r="300" s="2" customFormat="1" ht="21.75" customHeight="1">
      <c r="A300" s="38"/>
      <c r="B300" s="39"/>
      <c r="C300" s="218" t="s">
        <v>606</v>
      </c>
      <c r="D300" s="218" t="s">
        <v>119</v>
      </c>
      <c r="E300" s="219" t="s">
        <v>607</v>
      </c>
      <c r="F300" s="220" t="s">
        <v>608</v>
      </c>
      <c r="G300" s="221" t="s">
        <v>272</v>
      </c>
      <c r="H300" s="222">
        <v>3319.4140000000002</v>
      </c>
      <c r="I300" s="223"/>
      <c r="J300" s="224">
        <f>ROUND(I300*H300,2)</f>
        <v>0</v>
      </c>
      <c r="K300" s="220" t="s">
        <v>188</v>
      </c>
      <c r="L300" s="44"/>
      <c r="M300" s="225" t="s">
        <v>19</v>
      </c>
      <c r="N300" s="226" t="s">
        <v>42</v>
      </c>
      <c r="O300" s="84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137</v>
      </c>
      <c r="AT300" s="229" t="s">
        <v>119</v>
      </c>
      <c r="AU300" s="229" t="s">
        <v>81</v>
      </c>
      <c r="AY300" s="17" t="s">
        <v>116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79</v>
      </c>
      <c r="BK300" s="230">
        <f>ROUND(I300*H300,2)</f>
        <v>0</v>
      </c>
      <c r="BL300" s="17" t="s">
        <v>137</v>
      </c>
      <c r="BM300" s="229" t="s">
        <v>609</v>
      </c>
    </row>
    <row r="301" s="2" customFormat="1">
      <c r="A301" s="38"/>
      <c r="B301" s="39"/>
      <c r="C301" s="40"/>
      <c r="D301" s="231" t="s">
        <v>190</v>
      </c>
      <c r="E301" s="40"/>
      <c r="F301" s="232" t="s">
        <v>598</v>
      </c>
      <c r="G301" s="40"/>
      <c r="H301" s="40"/>
      <c r="I301" s="136"/>
      <c r="J301" s="40"/>
      <c r="K301" s="40"/>
      <c r="L301" s="44"/>
      <c r="M301" s="233"/>
      <c r="N301" s="234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190</v>
      </c>
      <c r="AU301" s="17" t="s">
        <v>81</v>
      </c>
    </row>
    <row r="302" s="13" customFormat="1">
      <c r="A302" s="13"/>
      <c r="B302" s="235"/>
      <c r="C302" s="236"/>
      <c r="D302" s="231" t="s">
        <v>148</v>
      </c>
      <c r="E302" s="237" t="s">
        <v>19</v>
      </c>
      <c r="F302" s="238" t="s">
        <v>610</v>
      </c>
      <c r="G302" s="236"/>
      <c r="H302" s="239">
        <v>3319.4140000000002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148</v>
      </c>
      <c r="AU302" s="245" t="s">
        <v>81</v>
      </c>
      <c r="AV302" s="13" t="s">
        <v>81</v>
      </c>
      <c r="AW302" s="13" t="s">
        <v>32</v>
      </c>
      <c r="AX302" s="13" t="s">
        <v>79</v>
      </c>
      <c r="AY302" s="245" t="s">
        <v>116</v>
      </c>
    </row>
    <row r="303" s="2" customFormat="1" ht="21.75" customHeight="1">
      <c r="A303" s="38"/>
      <c r="B303" s="39"/>
      <c r="C303" s="218" t="s">
        <v>611</v>
      </c>
      <c r="D303" s="218" t="s">
        <v>119</v>
      </c>
      <c r="E303" s="219" t="s">
        <v>612</v>
      </c>
      <c r="F303" s="220" t="s">
        <v>613</v>
      </c>
      <c r="G303" s="221" t="s">
        <v>272</v>
      </c>
      <c r="H303" s="222">
        <v>42.93</v>
      </c>
      <c r="I303" s="223"/>
      <c r="J303" s="224">
        <f>ROUND(I303*H303,2)</f>
        <v>0</v>
      </c>
      <c r="K303" s="220" t="s">
        <v>188</v>
      </c>
      <c r="L303" s="44"/>
      <c r="M303" s="225" t="s">
        <v>19</v>
      </c>
      <c r="N303" s="226" t="s">
        <v>42</v>
      </c>
      <c r="O303" s="84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137</v>
      </c>
      <c r="AT303" s="229" t="s">
        <v>119</v>
      </c>
      <c r="AU303" s="229" t="s">
        <v>81</v>
      </c>
      <c r="AY303" s="17" t="s">
        <v>116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79</v>
      </c>
      <c r="BK303" s="230">
        <f>ROUND(I303*H303,2)</f>
        <v>0</v>
      </c>
      <c r="BL303" s="17" t="s">
        <v>137</v>
      </c>
      <c r="BM303" s="229" t="s">
        <v>614</v>
      </c>
    </row>
    <row r="304" s="2" customFormat="1">
      <c r="A304" s="38"/>
      <c r="B304" s="39"/>
      <c r="C304" s="40"/>
      <c r="D304" s="231" t="s">
        <v>190</v>
      </c>
      <c r="E304" s="40"/>
      <c r="F304" s="232" t="s">
        <v>615</v>
      </c>
      <c r="G304" s="40"/>
      <c r="H304" s="40"/>
      <c r="I304" s="136"/>
      <c r="J304" s="40"/>
      <c r="K304" s="40"/>
      <c r="L304" s="44"/>
      <c r="M304" s="233"/>
      <c r="N304" s="23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190</v>
      </c>
      <c r="AU304" s="17" t="s">
        <v>81</v>
      </c>
    </row>
    <row r="305" s="13" customFormat="1">
      <c r="A305" s="13"/>
      <c r="B305" s="235"/>
      <c r="C305" s="236"/>
      <c r="D305" s="231" t="s">
        <v>148</v>
      </c>
      <c r="E305" s="237" t="s">
        <v>19</v>
      </c>
      <c r="F305" s="238" t="s">
        <v>616</v>
      </c>
      <c r="G305" s="236"/>
      <c r="H305" s="239">
        <v>42.93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148</v>
      </c>
      <c r="AU305" s="245" t="s">
        <v>81</v>
      </c>
      <c r="AV305" s="13" t="s">
        <v>81</v>
      </c>
      <c r="AW305" s="13" t="s">
        <v>32</v>
      </c>
      <c r="AX305" s="13" t="s">
        <v>79</v>
      </c>
      <c r="AY305" s="245" t="s">
        <v>116</v>
      </c>
    </row>
    <row r="306" s="2" customFormat="1" ht="21.75" customHeight="1">
      <c r="A306" s="38"/>
      <c r="B306" s="39"/>
      <c r="C306" s="218" t="s">
        <v>617</v>
      </c>
      <c r="D306" s="218" t="s">
        <v>119</v>
      </c>
      <c r="E306" s="219" t="s">
        <v>618</v>
      </c>
      <c r="F306" s="220" t="s">
        <v>619</v>
      </c>
      <c r="G306" s="221" t="s">
        <v>272</v>
      </c>
      <c r="H306" s="222">
        <v>174.70599999999999</v>
      </c>
      <c r="I306" s="223"/>
      <c r="J306" s="224">
        <f>ROUND(I306*H306,2)</f>
        <v>0</v>
      </c>
      <c r="K306" s="220" t="s">
        <v>188</v>
      </c>
      <c r="L306" s="44"/>
      <c r="M306" s="225" t="s">
        <v>19</v>
      </c>
      <c r="N306" s="226" t="s">
        <v>42</v>
      </c>
      <c r="O306" s="84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137</v>
      </c>
      <c r="AT306" s="229" t="s">
        <v>119</v>
      </c>
      <c r="AU306" s="229" t="s">
        <v>81</v>
      </c>
      <c r="AY306" s="17" t="s">
        <v>116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79</v>
      </c>
      <c r="BK306" s="230">
        <f>ROUND(I306*H306,2)</f>
        <v>0</v>
      </c>
      <c r="BL306" s="17" t="s">
        <v>137</v>
      </c>
      <c r="BM306" s="229" t="s">
        <v>620</v>
      </c>
    </row>
    <row r="307" s="2" customFormat="1">
      <c r="A307" s="38"/>
      <c r="B307" s="39"/>
      <c r="C307" s="40"/>
      <c r="D307" s="231" t="s">
        <v>190</v>
      </c>
      <c r="E307" s="40"/>
      <c r="F307" s="232" t="s">
        <v>615</v>
      </c>
      <c r="G307" s="40"/>
      <c r="H307" s="40"/>
      <c r="I307" s="136"/>
      <c r="J307" s="40"/>
      <c r="K307" s="40"/>
      <c r="L307" s="44"/>
      <c r="M307" s="233"/>
      <c r="N307" s="234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190</v>
      </c>
      <c r="AU307" s="17" t="s">
        <v>81</v>
      </c>
    </row>
    <row r="308" s="13" customFormat="1">
      <c r="A308" s="13"/>
      <c r="B308" s="235"/>
      <c r="C308" s="236"/>
      <c r="D308" s="231" t="s">
        <v>148</v>
      </c>
      <c r="E308" s="237" t="s">
        <v>19</v>
      </c>
      <c r="F308" s="238" t="s">
        <v>621</v>
      </c>
      <c r="G308" s="236"/>
      <c r="H308" s="239">
        <v>174.70599999999999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148</v>
      </c>
      <c r="AU308" s="245" t="s">
        <v>81</v>
      </c>
      <c r="AV308" s="13" t="s">
        <v>81</v>
      </c>
      <c r="AW308" s="13" t="s">
        <v>32</v>
      </c>
      <c r="AX308" s="13" t="s">
        <v>79</v>
      </c>
      <c r="AY308" s="245" t="s">
        <v>116</v>
      </c>
    </row>
    <row r="309" s="12" customFormat="1" ht="22.8" customHeight="1">
      <c r="A309" s="12"/>
      <c r="B309" s="202"/>
      <c r="C309" s="203"/>
      <c r="D309" s="204" t="s">
        <v>70</v>
      </c>
      <c r="E309" s="216" t="s">
        <v>622</v>
      </c>
      <c r="F309" s="216" t="s">
        <v>623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P310</f>
        <v>0</v>
      </c>
      <c r="Q309" s="210"/>
      <c r="R309" s="211">
        <f>R310</f>
        <v>0</v>
      </c>
      <c r="S309" s="210"/>
      <c r="T309" s="212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79</v>
      </c>
      <c r="AT309" s="214" t="s">
        <v>70</v>
      </c>
      <c r="AU309" s="214" t="s">
        <v>79</v>
      </c>
      <c r="AY309" s="213" t="s">
        <v>116</v>
      </c>
      <c r="BK309" s="215">
        <f>BK310</f>
        <v>0</v>
      </c>
    </row>
    <row r="310" s="2" customFormat="1" ht="21.75" customHeight="1">
      <c r="A310" s="38"/>
      <c r="B310" s="39"/>
      <c r="C310" s="218" t="s">
        <v>624</v>
      </c>
      <c r="D310" s="218" t="s">
        <v>119</v>
      </c>
      <c r="E310" s="219" t="s">
        <v>625</v>
      </c>
      <c r="F310" s="220" t="s">
        <v>626</v>
      </c>
      <c r="G310" s="221" t="s">
        <v>272</v>
      </c>
      <c r="H310" s="222">
        <v>287.00900000000001</v>
      </c>
      <c r="I310" s="223"/>
      <c r="J310" s="224">
        <f>ROUND(I310*H310,2)</f>
        <v>0</v>
      </c>
      <c r="K310" s="220" t="s">
        <v>188</v>
      </c>
      <c r="L310" s="44"/>
      <c r="M310" s="246" t="s">
        <v>19</v>
      </c>
      <c r="N310" s="247" t="s">
        <v>42</v>
      </c>
      <c r="O310" s="248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137</v>
      </c>
      <c r="AT310" s="229" t="s">
        <v>119</v>
      </c>
      <c r="AU310" s="229" t="s">
        <v>81</v>
      </c>
      <c r="AY310" s="17" t="s">
        <v>116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79</v>
      </c>
      <c r="BK310" s="230">
        <f>ROUND(I310*H310,2)</f>
        <v>0</v>
      </c>
      <c r="BL310" s="17" t="s">
        <v>137</v>
      </c>
      <c r="BM310" s="229" t="s">
        <v>627</v>
      </c>
    </row>
    <row r="311" s="2" customFormat="1" ht="6.96" customHeight="1">
      <c r="A311" s="38"/>
      <c r="B311" s="59"/>
      <c r="C311" s="60"/>
      <c r="D311" s="60"/>
      <c r="E311" s="60"/>
      <c r="F311" s="60"/>
      <c r="G311" s="60"/>
      <c r="H311" s="60"/>
      <c r="I311" s="166"/>
      <c r="J311" s="60"/>
      <c r="K311" s="60"/>
      <c r="L311" s="44"/>
      <c r="M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</sheetData>
  <sheetProtection sheet="1" autoFilter="0" formatColumns="0" formatRows="0" objects="1" scenarios="1" spinCount="100000" saltValue="1UT6Pyd0dgi9qy3zO1WnsA++o9AsVFT3MhPTLB9OKMXivl/1B020BDXO+PuOYiRPVI360kYDjCdJ3zRrUpjV9g==" hashValue="zIbs0TWQTY6qvri1SJFFgK5gQZB2JZ0X6u8FUsotsodk/rjT/W9VGWgPZwM+X4kaHhf0gtQJbGJ3EqgYIMblXw==" algorithmName="SHA-512" password="CC35"/>
  <autoFilter ref="C87:K31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81</v>
      </c>
    </row>
    <row r="4" s="1" customFormat="1" ht="24.96" customHeight="1">
      <c r="B4" s="20"/>
      <c r="D4" s="132" t="s">
        <v>88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 xml:space="preserve">Parkoviště sídliště U Pošty  Klatovy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89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628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4. 7. 2020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tr">
        <f>IF('Rekapitulace stavby'!AN10="","",'Rekapitulace stavby'!AN10)</f>
        <v/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40" t="s">
        <v>28</v>
      </c>
      <c r="J15" s="139" t="str">
        <f>IF('Rekapitulace stavby'!AN11="","",'Rekapitulace stavby'!AN11)</f>
        <v/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tr">
        <f>IF('Rekapitulace stavby'!AN16="","",'Rekapitulace stavby'!AN16)</f>
        <v/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39" t="str">
        <f>IF('Rekapitulace stavby'!AN17="","",'Rekapitulace stavby'!AN17)</f>
        <v/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91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35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37</v>
      </c>
      <c r="E30" s="38"/>
      <c r="F30" s="38"/>
      <c r="G30" s="38"/>
      <c r="H30" s="38"/>
      <c r="I30" s="136"/>
      <c r="J30" s="150">
        <f>ROUND(J87,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39</v>
      </c>
      <c r="G32" s="38"/>
      <c r="H32" s="38"/>
      <c r="I32" s="152" t="s">
        <v>38</v>
      </c>
      <c r="J32" s="151" t="s">
        <v>40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34" t="s">
        <v>42</v>
      </c>
      <c r="F33" s="154">
        <f>ROUND((SUM(BE87:BE177)),  2)</f>
        <v>0</v>
      </c>
      <c r="G33" s="38"/>
      <c r="H33" s="38"/>
      <c r="I33" s="155">
        <v>0.20999999999999999</v>
      </c>
      <c r="J33" s="154">
        <f>ROUND(((SUM(BE87:BE177))*I33),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43</v>
      </c>
      <c r="F34" s="154">
        <f>ROUND((SUM(BF87:BF177)),  2)</f>
        <v>0</v>
      </c>
      <c r="G34" s="38"/>
      <c r="H34" s="38"/>
      <c r="I34" s="155">
        <v>0.14999999999999999</v>
      </c>
      <c r="J34" s="154">
        <f>ROUND(((SUM(BF87:BF177))*I34),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44</v>
      </c>
      <c r="F35" s="154">
        <f>ROUND((SUM(BG87:BG177)),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45</v>
      </c>
      <c r="F36" s="154">
        <f>ROUND((SUM(BH87:BH177)),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46</v>
      </c>
      <c r="F37" s="154">
        <f>ROUND((SUM(BI87:BI177)),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 xml:space="preserve">Parkoviště sídliště U Pošty  Klatovy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401 - Veřejné osvětlení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Klatovy</v>
      </c>
      <c r="G52" s="40"/>
      <c r="H52" s="40"/>
      <c r="I52" s="140" t="s">
        <v>23</v>
      </c>
      <c r="J52" s="72" t="str">
        <f>IF(J12="","",J12)</f>
        <v>4. 7. 2020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40" t="s">
        <v>31</v>
      </c>
      <c r="J54" s="36" t="str">
        <f>E21</f>
        <v xml:space="preserve"> 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Ing. Vostrý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93</v>
      </c>
      <c r="D57" s="172"/>
      <c r="E57" s="172"/>
      <c r="F57" s="172"/>
      <c r="G57" s="172"/>
      <c r="H57" s="172"/>
      <c r="I57" s="173"/>
      <c r="J57" s="174" t="s">
        <v>94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69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76"/>
      <c r="C60" s="177"/>
      <c r="D60" s="178" t="s">
        <v>173</v>
      </c>
      <c r="E60" s="179"/>
      <c r="F60" s="179"/>
      <c r="G60" s="179"/>
      <c r="H60" s="179"/>
      <c r="I60" s="180"/>
      <c r="J60" s="181">
        <f>J88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180</v>
      </c>
      <c r="E61" s="186"/>
      <c r="F61" s="186"/>
      <c r="G61" s="186"/>
      <c r="H61" s="186"/>
      <c r="I61" s="187"/>
      <c r="J61" s="188">
        <f>J89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629</v>
      </c>
      <c r="E62" s="179"/>
      <c r="F62" s="179"/>
      <c r="G62" s="179"/>
      <c r="H62" s="179"/>
      <c r="I62" s="180"/>
      <c r="J62" s="181">
        <f>J94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630</v>
      </c>
      <c r="E63" s="186"/>
      <c r="F63" s="186"/>
      <c r="G63" s="186"/>
      <c r="H63" s="186"/>
      <c r="I63" s="187"/>
      <c r="J63" s="188">
        <f>J95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631</v>
      </c>
      <c r="E64" s="186"/>
      <c r="F64" s="186"/>
      <c r="G64" s="186"/>
      <c r="H64" s="186"/>
      <c r="I64" s="187"/>
      <c r="J64" s="188">
        <f>J134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96</v>
      </c>
      <c r="E65" s="179"/>
      <c r="F65" s="179"/>
      <c r="G65" s="179"/>
      <c r="H65" s="179"/>
      <c r="I65" s="180"/>
      <c r="J65" s="181">
        <f>J172</f>
        <v>0</v>
      </c>
      <c r="K65" s="177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84"/>
      <c r="D66" s="185" t="s">
        <v>97</v>
      </c>
      <c r="E66" s="186"/>
      <c r="F66" s="186"/>
      <c r="G66" s="186"/>
      <c r="H66" s="186"/>
      <c r="I66" s="187"/>
      <c r="J66" s="188">
        <f>J173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99</v>
      </c>
      <c r="E67" s="186"/>
      <c r="F67" s="186"/>
      <c r="G67" s="186"/>
      <c r="H67" s="186"/>
      <c r="I67" s="187"/>
      <c r="J67" s="188">
        <f>J176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166"/>
      <c r="J69" s="60"/>
      <c r="K69" s="6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169"/>
      <c r="J73" s="62"/>
      <c r="K73" s="62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101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70" t="str">
        <f>E7</f>
        <v xml:space="preserve">Parkoviště sídliště U Pošty  Klatovy</v>
      </c>
      <c r="F77" s="32"/>
      <c r="G77" s="32"/>
      <c r="H77" s="32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89</v>
      </c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401 - Veřejné osvětlení</v>
      </c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Klatovy</v>
      </c>
      <c r="G81" s="40"/>
      <c r="H81" s="40"/>
      <c r="I81" s="140" t="s">
        <v>23</v>
      </c>
      <c r="J81" s="72" t="str">
        <f>IF(J12="","",J12)</f>
        <v>4. 7. 2020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140" t="s">
        <v>31</v>
      </c>
      <c r="J83" s="36" t="str">
        <f>E21</f>
        <v xml:space="preserve"> </v>
      </c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140" t="s">
        <v>33</v>
      </c>
      <c r="J84" s="36" t="str">
        <f>E24</f>
        <v>Ing. Vostrý</v>
      </c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90"/>
      <c r="B86" s="191"/>
      <c r="C86" s="192" t="s">
        <v>102</v>
      </c>
      <c r="D86" s="193" t="s">
        <v>56</v>
      </c>
      <c r="E86" s="193" t="s">
        <v>52</v>
      </c>
      <c r="F86" s="193" t="s">
        <v>53</v>
      </c>
      <c r="G86" s="193" t="s">
        <v>103</v>
      </c>
      <c r="H86" s="193" t="s">
        <v>104</v>
      </c>
      <c r="I86" s="194" t="s">
        <v>105</v>
      </c>
      <c r="J86" s="193" t="s">
        <v>94</v>
      </c>
      <c r="K86" s="195" t="s">
        <v>106</v>
      </c>
      <c r="L86" s="196"/>
      <c r="M86" s="92" t="s">
        <v>19</v>
      </c>
      <c r="N86" s="93" t="s">
        <v>41</v>
      </c>
      <c r="O86" s="93" t="s">
        <v>107</v>
      </c>
      <c r="P86" s="93" t="s">
        <v>108</v>
      </c>
      <c r="Q86" s="93" t="s">
        <v>109</v>
      </c>
      <c r="R86" s="93" t="s">
        <v>110</v>
      </c>
      <c r="S86" s="93" t="s">
        <v>111</v>
      </c>
      <c r="T86" s="94" t="s">
        <v>112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38"/>
      <c r="B87" s="39"/>
      <c r="C87" s="99" t="s">
        <v>113</v>
      </c>
      <c r="D87" s="40"/>
      <c r="E87" s="40"/>
      <c r="F87" s="40"/>
      <c r="G87" s="40"/>
      <c r="H87" s="40"/>
      <c r="I87" s="136"/>
      <c r="J87" s="197">
        <f>BK87</f>
        <v>0</v>
      </c>
      <c r="K87" s="40"/>
      <c r="L87" s="44"/>
      <c r="M87" s="95"/>
      <c r="N87" s="198"/>
      <c r="O87" s="96"/>
      <c r="P87" s="199">
        <f>P88+P94+P172</f>
        <v>0</v>
      </c>
      <c r="Q87" s="96"/>
      <c r="R87" s="199">
        <f>R88+R94+R172</f>
        <v>99.895676320000021</v>
      </c>
      <c r="S87" s="96"/>
      <c r="T87" s="200">
        <f>T88+T94+T172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70</v>
      </c>
      <c r="AU87" s="17" t="s">
        <v>95</v>
      </c>
      <c r="BK87" s="201">
        <f>BK88+BK94+BK172</f>
        <v>0</v>
      </c>
    </row>
    <row r="88" s="12" customFormat="1" ht="25.92" customHeight="1">
      <c r="A88" s="12"/>
      <c r="B88" s="202"/>
      <c r="C88" s="203"/>
      <c r="D88" s="204" t="s">
        <v>70</v>
      </c>
      <c r="E88" s="205" t="s">
        <v>182</v>
      </c>
      <c r="F88" s="205" t="s">
        <v>183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79</v>
      </c>
      <c r="AT88" s="214" t="s">
        <v>70</v>
      </c>
      <c r="AU88" s="214" t="s">
        <v>71</v>
      </c>
      <c r="AY88" s="213" t="s">
        <v>116</v>
      </c>
      <c r="BK88" s="215">
        <f>BK89</f>
        <v>0</v>
      </c>
    </row>
    <row r="89" s="12" customFormat="1" ht="22.8" customHeight="1">
      <c r="A89" s="12"/>
      <c r="B89" s="202"/>
      <c r="C89" s="203"/>
      <c r="D89" s="204" t="s">
        <v>70</v>
      </c>
      <c r="E89" s="216" t="s">
        <v>592</v>
      </c>
      <c r="F89" s="216" t="s">
        <v>593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SUM(P90:P93)</f>
        <v>0</v>
      </c>
      <c r="Q89" s="210"/>
      <c r="R89" s="211">
        <f>SUM(R90:R93)</f>
        <v>0</v>
      </c>
      <c r="S89" s="210"/>
      <c r="T89" s="21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79</v>
      </c>
      <c r="AT89" s="214" t="s">
        <v>70</v>
      </c>
      <c r="AU89" s="214" t="s">
        <v>79</v>
      </c>
      <c r="AY89" s="213" t="s">
        <v>116</v>
      </c>
      <c r="BK89" s="215">
        <f>SUM(BK90:BK93)</f>
        <v>0</v>
      </c>
    </row>
    <row r="90" s="2" customFormat="1" ht="21.75" customHeight="1">
      <c r="A90" s="38"/>
      <c r="B90" s="39"/>
      <c r="C90" s="218" t="s">
        <v>79</v>
      </c>
      <c r="D90" s="218" t="s">
        <v>119</v>
      </c>
      <c r="E90" s="219" t="s">
        <v>632</v>
      </c>
      <c r="F90" s="220" t="s">
        <v>633</v>
      </c>
      <c r="G90" s="221" t="s">
        <v>272</v>
      </c>
      <c r="H90" s="222">
        <v>14</v>
      </c>
      <c r="I90" s="223"/>
      <c r="J90" s="224">
        <f>ROUND(I90*H90,2)</f>
        <v>0</v>
      </c>
      <c r="K90" s="220" t="s">
        <v>188</v>
      </c>
      <c r="L90" s="44"/>
      <c r="M90" s="225" t="s">
        <v>19</v>
      </c>
      <c r="N90" s="226" t="s">
        <v>42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137</v>
      </c>
      <c r="AT90" s="229" t="s">
        <v>119</v>
      </c>
      <c r="AU90" s="229" t="s">
        <v>81</v>
      </c>
      <c r="AY90" s="17" t="s">
        <v>116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79</v>
      </c>
      <c r="BK90" s="230">
        <f>ROUND(I90*H90,2)</f>
        <v>0</v>
      </c>
      <c r="BL90" s="17" t="s">
        <v>137</v>
      </c>
      <c r="BM90" s="229" t="s">
        <v>634</v>
      </c>
    </row>
    <row r="91" s="13" customFormat="1">
      <c r="A91" s="13"/>
      <c r="B91" s="235"/>
      <c r="C91" s="236"/>
      <c r="D91" s="231" t="s">
        <v>148</v>
      </c>
      <c r="E91" s="237" t="s">
        <v>19</v>
      </c>
      <c r="F91" s="238" t="s">
        <v>635</v>
      </c>
      <c r="G91" s="236"/>
      <c r="H91" s="239">
        <v>14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148</v>
      </c>
      <c r="AU91" s="245" t="s">
        <v>81</v>
      </c>
      <c r="AV91" s="13" t="s">
        <v>81</v>
      </c>
      <c r="AW91" s="13" t="s">
        <v>32</v>
      </c>
      <c r="AX91" s="13" t="s">
        <v>79</v>
      </c>
      <c r="AY91" s="245" t="s">
        <v>116</v>
      </c>
    </row>
    <row r="92" s="2" customFormat="1" ht="21.75" customHeight="1">
      <c r="A92" s="38"/>
      <c r="B92" s="39"/>
      <c r="C92" s="218" t="s">
        <v>81</v>
      </c>
      <c r="D92" s="218" t="s">
        <v>119</v>
      </c>
      <c r="E92" s="219" t="s">
        <v>636</v>
      </c>
      <c r="F92" s="220" t="s">
        <v>637</v>
      </c>
      <c r="G92" s="221" t="s">
        <v>272</v>
      </c>
      <c r="H92" s="222">
        <v>60</v>
      </c>
      <c r="I92" s="223"/>
      <c r="J92" s="224">
        <f>ROUND(I92*H92,2)</f>
        <v>0</v>
      </c>
      <c r="K92" s="220" t="s">
        <v>188</v>
      </c>
      <c r="L92" s="44"/>
      <c r="M92" s="225" t="s">
        <v>19</v>
      </c>
      <c r="N92" s="226" t="s">
        <v>42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137</v>
      </c>
      <c r="AT92" s="229" t="s">
        <v>119</v>
      </c>
      <c r="AU92" s="229" t="s">
        <v>81</v>
      </c>
      <c r="AY92" s="17" t="s">
        <v>116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79</v>
      </c>
      <c r="BK92" s="230">
        <f>ROUND(I92*H92,2)</f>
        <v>0</v>
      </c>
      <c r="BL92" s="17" t="s">
        <v>137</v>
      </c>
      <c r="BM92" s="229" t="s">
        <v>638</v>
      </c>
    </row>
    <row r="93" s="13" customFormat="1">
      <c r="A93" s="13"/>
      <c r="B93" s="235"/>
      <c r="C93" s="236"/>
      <c r="D93" s="231" t="s">
        <v>148</v>
      </c>
      <c r="E93" s="237" t="s">
        <v>19</v>
      </c>
      <c r="F93" s="238" t="s">
        <v>639</v>
      </c>
      <c r="G93" s="236"/>
      <c r="H93" s="239">
        <v>60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148</v>
      </c>
      <c r="AU93" s="245" t="s">
        <v>81</v>
      </c>
      <c r="AV93" s="13" t="s">
        <v>81</v>
      </c>
      <c r="AW93" s="13" t="s">
        <v>32</v>
      </c>
      <c r="AX93" s="13" t="s">
        <v>79</v>
      </c>
      <c r="AY93" s="245" t="s">
        <v>116</v>
      </c>
    </row>
    <row r="94" s="12" customFormat="1" ht="25.92" customHeight="1">
      <c r="A94" s="12"/>
      <c r="B94" s="202"/>
      <c r="C94" s="203"/>
      <c r="D94" s="204" t="s">
        <v>70</v>
      </c>
      <c r="E94" s="205" t="s">
        <v>290</v>
      </c>
      <c r="F94" s="205" t="s">
        <v>640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P95+P134</f>
        <v>0</v>
      </c>
      <c r="Q94" s="210"/>
      <c r="R94" s="211">
        <f>R95+R134</f>
        <v>99.895676320000021</v>
      </c>
      <c r="S94" s="210"/>
      <c r="T94" s="212">
        <f>T95+T134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132</v>
      </c>
      <c r="AT94" s="214" t="s">
        <v>70</v>
      </c>
      <c r="AU94" s="214" t="s">
        <v>71</v>
      </c>
      <c r="AY94" s="213" t="s">
        <v>116</v>
      </c>
      <c r="BK94" s="215">
        <f>BK95+BK134</f>
        <v>0</v>
      </c>
    </row>
    <row r="95" s="12" customFormat="1" ht="22.8" customHeight="1">
      <c r="A95" s="12"/>
      <c r="B95" s="202"/>
      <c r="C95" s="203"/>
      <c r="D95" s="204" t="s">
        <v>70</v>
      </c>
      <c r="E95" s="216" t="s">
        <v>641</v>
      </c>
      <c r="F95" s="216" t="s">
        <v>642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SUM(P96:P133)</f>
        <v>0</v>
      </c>
      <c r="Q95" s="210"/>
      <c r="R95" s="211">
        <f>SUM(R96:R133)</f>
        <v>1.6026575000000003</v>
      </c>
      <c r="S95" s="210"/>
      <c r="T95" s="212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132</v>
      </c>
      <c r="AT95" s="214" t="s">
        <v>70</v>
      </c>
      <c r="AU95" s="214" t="s">
        <v>79</v>
      </c>
      <c r="AY95" s="213" t="s">
        <v>116</v>
      </c>
      <c r="BK95" s="215">
        <f>SUM(BK96:BK133)</f>
        <v>0</v>
      </c>
    </row>
    <row r="96" s="2" customFormat="1" ht="16.5" customHeight="1">
      <c r="A96" s="38"/>
      <c r="B96" s="39"/>
      <c r="C96" s="218" t="s">
        <v>132</v>
      </c>
      <c r="D96" s="218" t="s">
        <v>119</v>
      </c>
      <c r="E96" s="219" t="s">
        <v>643</v>
      </c>
      <c r="F96" s="220" t="s">
        <v>644</v>
      </c>
      <c r="G96" s="221" t="s">
        <v>440</v>
      </c>
      <c r="H96" s="222">
        <v>12</v>
      </c>
      <c r="I96" s="223"/>
      <c r="J96" s="224">
        <f>ROUND(I96*H96,2)</f>
        <v>0</v>
      </c>
      <c r="K96" s="220" t="s">
        <v>188</v>
      </c>
      <c r="L96" s="44"/>
      <c r="M96" s="225" t="s">
        <v>19</v>
      </c>
      <c r="N96" s="226" t="s">
        <v>42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515</v>
      </c>
      <c r="AT96" s="229" t="s">
        <v>119</v>
      </c>
      <c r="AU96" s="229" t="s">
        <v>81</v>
      </c>
      <c r="AY96" s="17" t="s">
        <v>116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79</v>
      </c>
      <c r="BK96" s="230">
        <f>ROUND(I96*H96,2)</f>
        <v>0</v>
      </c>
      <c r="BL96" s="17" t="s">
        <v>515</v>
      </c>
      <c r="BM96" s="229" t="s">
        <v>645</v>
      </c>
    </row>
    <row r="97" s="2" customFormat="1" ht="21.75" customHeight="1">
      <c r="A97" s="38"/>
      <c r="B97" s="39"/>
      <c r="C97" s="218" t="s">
        <v>137</v>
      </c>
      <c r="D97" s="218" t="s">
        <v>119</v>
      </c>
      <c r="E97" s="219" t="s">
        <v>646</v>
      </c>
      <c r="F97" s="220" t="s">
        <v>647</v>
      </c>
      <c r="G97" s="221" t="s">
        <v>440</v>
      </c>
      <c r="H97" s="222">
        <v>42</v>
      </c>
      <c r="I97" s="223"/>
      <c r="J97" s="224">
        <f>ROUND(I97*H97,2)</f>
        <v>0</v>
      </c>
      <c r="K97" s="220" t="s">
        <v>188</v>
      </c>
      <c r="L97" s="44"/>
      <c r="M97" s="225" t="s">
        <v>19</v>
      </c>
      <c r="N97" s="226" t="s">
        <v>42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9" t="s">
        <v>515</v>
      </c>
      <c r="AT97" s="229" t="s">
        <v>119</v>
      </c>
      <c r="AU97" s="229" t="s">
        <v>81</v>
      </c>
      <c r="AY97" s="17" t="s">
        <v>116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7" t="s">
        <v>79</v>
      </c>
      <c r="BK97" s="230">
        <f>ROUND(I97*H97,2)</f>
        <v>0</v>
      </c>
      <c r="BL97" s="17" t="s">
        <v>515</v>
      </c>
      <c r="BM97" s="229" t="s">
        <v>648</v>
      </c>
    </row>
    <row r="98" s="2" customFormat="1" ht="21.75" customHeight="1">
      <c r="A98" s="38"/>
      <c r="B98" s="39"/>
      <c r="C98" s="218" t="s">
        <v>115</v>
      </c>
      <c r="D98" s="218" t="s">
        <v>119</v>
      </c>
      <c r="E98" s="219" t="s">
        <v>649</v>
      </c>
      <c r="F98" s="220" t="s">
        <v>650</v>
      </c>
      <c r="G98" s="221" t="s">
        <v>440</v>
      </c>
      <c r="H98" s="222">
        <v>76</v>
      </c>
      <c r="I98" s="223"/>
      <c r="J98" s="224">
        <f>ROUND(I98*H98,2)</f>
        <v>0</v>
      </c>
      <c r="K98" s="220" t="s">
        <v>188</v>
      </c>
      <c r="L98" s="44"/>
      <c r="M98" s="225" t="s">
        <v>19</v>
      </c>
      <c r="N98" s="226" t="s">
        <v>42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515</v>
      </c>
      <c r="AT98" s="229" t="s">
        <v>119</v>
      </c>
      <c r="AU98" s="229" t="s">
        <v>81</v>
      </c>
      <c r="AY98" s="17" t="s">
        <v>116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79</v>
      </c>
      <c r="BK98" s="230">
        <f>ROUND(I98*H98,2)</f>
        <v>0</v>
      </c>
      <c r="BL98" s="17" t="s">
        <v>515</v>
      </c>
      <c r="BM98" s="229" t="s">
        <v>651</v>
      </c>
    </row>
    <row r="99" s="2" customFormat="1" ht="16.5" customHeight="1">
      <c r="A99" s="38"/>
      <c r="B99" s="39"/>
      <c r="C99" s="218" t="s">
        <v>149</v>
      </c>
      <c r="D99" s="218" t="s">
        <v>119</v>
      </c>
      <c r="E99" s="219" t="s">
        <v>652</v>
      </c>
      <c r="F99" s="220" t="s">
        <v>653</v>
      </c>
      <c r="G99" s="221" t="s">
        <v>440</v>
      </c>
      <c r="H99" s="222">
        <v>9</v>
      </c>
      <c r="I99" s="223"/>
      <c r="J99" s="224">
        <f>ROUND(I99*H99,2)</f>
        <v>0</v>
      </c>
      <c r="K99" s="220" t="s">
        <v>188</v>
      </c>
      <c r="L99" s="44"/>
      <c r="M99" s="225" t="s">
        <v>19</v>
      </c>
      <c r="N99" s="226" t="s">
        <v>42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515</v>
      </c>
      <c r="AT99" s="229" t="s">
        <v>119</v>
      </c>
      <c r="AU99" s="229" t="s">
        <v>81</v>
      </c>
      <c r="AY99" s="17" t="s">
        <v>116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79</v>
      </c>
      <c r="BK99" s="230">
        <f>ROUND(I99*H99,2)</f>
        <v>0</v>
      </c>
      <c r="BL99" s="17" t="s">
        <v>515</v>
      </c>
      <c r="BM99" s="229" t="s">
        <v>654</v>
      </c>
    </row>
    <row r="100" s="2" customFormat="1" ht="16.5" customHeight="1">
      <c r="A100" s="38"/>
      <c r="B100" s="39"/>
      <c r="C100" s="262" t="s">
        <v>154</v>
      </c>
      <c r="D100" s="262" t="s">
        <v>290</v>
      </c>
      <c r="E100" s="263" t="s">
        <v>655</v>
      </c>
      <c r="F100" s="264" t="s">
        <v>656</v>
      </c>
      <c r="G100" s="265" t="s">
        <v>440</v>
      </c>
      <c r="H100" s="266">
        <v>3</v>
      </c>
      <c r="I100" s="267"/>
      <c r="J100" s="268">
        <f>ROUND(I100*H100,2)</f>
        <v>0</v>
      </c>
      <c r="K100" s="264" t="s">
        <v>188</v>
      </c>
      <c r="L100" s="269"/>
      <c r="M100" s="270" t="s">
        <v>19</v>
      </c>
      <c r="N100" s="271" t="s">
        <v>42</v>
      </c>
      <c r="O100" s="84"/>
      <c r="P100" s="227">
        <f>O100*H100</f>
        <v>0</v>
      </c>
      <c r="Q100" s="227">
        <v>0.00012999999999999999</v>
      </c>
      <c r="R100" s="227">
        <f>Q100*H100</f>
        <v>0.00038999999999999994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657</v>
      </c>
      <c r="AT100" s="229" t="s">
        <v>290</v>
      </c>
      <c r="AU100" s="229" t="s">
        <v>81</v>
      </c>
      <c r="AY100" s="17" t="s">
        <v>116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79</v>
      </c>
      <c r="BK100" s="230">
        <f>ROUND(I100*H100,2)</f>
        <v>0</v>
      </c>
      <c r="BL100" s="17" t="s">
        <v>657</v>
      </c>
      <c r="BM100" s="229" t="s">
        <v>658</v>
      </c>
    </row>
    <row r="101" s="2" customFormat="1" ht="16.5" customHeight="1">
      <c r="A101" s="38"/>
      <c r="B101" s="39"/>
      <c r="C101" s="262" t="s">
        <v>161</v>
      </c>
      <c r="D101" s="262" t="s">
        <v>290</v>
      </c>
      <c r="E101" s="263" t="s">
        <v>659</v>
      </c>
      <c r="F101" s="264" t="s">
        <v>660</v>
      </c>
      <c r="G101" s="265" t="s">
        <v>440</v>
      </c>
      <c r="H101" s="266">
        <v>6</v>
      </c>
      <c r="I101" s="267"/>
      <c r="J101" s="268">
        <f>ROUND(I101*H101,2)</f>
        <v>0</v>
      </c>
      <c r="K101" s="264" t="s">
        <v>188</v>
      </c>
      <c r="L101" s="269"/>
      <c r="M101" s="270" t="s">
        <v>19</v>
      </c>
      <c r="N101" s="271" t="s">
        <v>42</v>
      </c>
      <c r="O101" s="84"/>
      <c r="P101" s="227">
        <f>O101*H101</f>
        <v>0</v>
      </c>
      <c r="Q101" s="227">
        <v>0.00014999999999999999</v>
      </c>
      <c r="R101" s="227">
        <f>Q101*H101</f>
        <v>0.00089999999999999998</v>
      </c>
      <c r="S101" s="227">
        <v>0</v>
      </c>
      <c r="T101" s="22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657</v>
      </c>
      <c r="AT101" s="229" t="s">
        <v>290</v>
      </c>
      <c r="AU101" s="229" t="s">
        <v>81</v>
      </c>
      <c r="AY101" s="17" t="s">
        <v>116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79</v>
      </c>
      <c r="BK101" s="230">
        <f>ROUND(I101*H101,2)</f>
        <v>0</v>
      </c>
      <c r="BL101" s="17" t="s">
        <v>657</v>
      </c>
      <c r="BM101" s="229" t="s">
        <v>661</v>
      </c>
    </row>
    <row r="102" s="2" customFormat="1" ht="16.5" customHeight="1">
      <c r="A102" s="38"/>
      <c r="B102" s="39"/>
      <c r="C102" s="218" t="s">
        <v>168</v>
      </c>
      <c r="D102" s="218" t="s">
        <v>119</v>
      </c>
      <c r="E102" s="219" t="s">
        <v>662</v>
      </c>
      <c r="F102" s="220" t="s">
        <v>663</v>
      </c>
      <c r="G102" s="221" t="s">
        <v>440</v>
      </c>
      <c r="H102" s="222">
        <v>1</v>
      </c>
      <c r="I102" s="223"/>
      <c r="J102" s="224">
        <f>ROUND(I102*H102,2)</f>
        <v>0</v>
      </c>
      <c r="K102" s="220" t="s">
        <v>188</v>
      </c>
      <c r="L102" s="44"/>
      <c r="M102" s="225" t="s">
        <v>19</v>
      </c>
      <c r="N102" s="226" t="s">
        <v>42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515</v>
      </c>
      <c r="AT102" s="229" t="s">
        <v>119</v>
      </c>
      <c r="AU102" s="229" t="s">
        <v>81</v>
      </c>
      <c r="AY102" s="17" t="s">
        <v>116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79</v>
      </c>
      <c r="BK102" s="230">
        <f>ROUND(I102*H102,2)</f>
        <v>0</v>
      </c>
      <c r="BL102" s="17" t="s">
        <v>515</v>
      </c>
      <c r="BM102" s="229" t="s">
        <v>664</v>
      </c>
    </row>
    <row r="103" s="2" customFormat="1" ht="16.5" customHeight="1">
      <c r="A103" s="38"/>
      <c r="B103" s="39"/>
      <c r="C103" s="262" t="s">
        <v>232</v>
      </c>
      <c r="D103" s="262" t="s">
        <v>290</v>
      </c>
      <c r="E103" s="263" t="s">
        <v>665</v>
      </c>
      <c r="F103" s="264" t="s">
        <v>666</v>
      </c>
      <c r="G103" s="265" t="s">
        <v>440</v>
      </c>
      <c r="H103" s="266">
        <v>1</v>
      </c>
      <c r="I103" s="267"/>
      <c r="J103" s="268">
        <f>ROUND(I103*H103,2)</f>
        <v>0</v>
      </c>
      <c r="K103" s="264" t="s">
        <v>19</v>
      </c>
      <c r="L103" s="269"/>
      <c r="M103" s="270" t="s">
        <v>19</v>
      </c>
      <c r="N103" s="271" t="s">
        <v>42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667</v>
      </c>
      <c r="AT103" s="229" t="s">
        <v>290</v>
      </c>
      <c r="AU103" s="229" t="s">
        <v>81</v>
      </c>
      <c r="AY103" s="17" t="s">
        <v>116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79</v>
      </c>
      <c r="BK103" s="230">
        <f>ROUND(I103*H103,2)</f>
        <v>0</v>
      </c>
      <c r="BL103" s="17" t="s">
        <v>515</v>
      </c>
      <c r="BM103" s="229" t="s">
        <v>668</v>
      </c>
    </row>
    <row r="104" s="2" customFormat="1" ht="16.5" customHeight="1">
      <c r="A104" s="38"/>
      <c r="B104" s="39"/>
      <c r="C104" s="218" t="s">
        <v>239</v>
      </c>
      <c r="D104" s="218" t="s">
        <v>119</v>
      </c>
      <c r="E104" s="219" t="s">
        <v>669</v>
      </c>
      <c r="F104" s="220" t="s">
        <v>670</v>
      </c>
      <c r="G104" s="221" t="s">
        <v>440</v>
      </c>
      <c r="H104" s="222">
        <v>4</v>
      </c>
      <c r="I104" s="223"/>
      <c r="J104" s="224">
        <f>ROUND(I104*H104,2)</f>
        <v>0</v>
      </c>
      <c r="K104" s="220" t="s">
        <v>188</v>
      </c>
      <c r="L104" s="44"/>
      <c r="M104" s="225" t="s">
        <v>19</v>
      </c>
      <c r="N104" s="226" t="s">
        <v>42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515</v>
      </c>
      <c r="AT104" s="229" t="s">
        <v>119</v>
      </c>
      <c r="AU104" s="229" t="s">
        <v>81</v>
      </c>
      <c r="AY104" s="17" t="s">
        <v>116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79</v>
      </c>
      <c r="BK104" s="230">
        <f>ROUND(I104*H104,2)</f>
        <v>0</v>
      </c>
      <c r="BL104" s="17" t="s">
        <v>515</v>
      </c>
      <c r="BM104" s="229" t="s">
        <v>671</v>
      </c>
    </row>
    <row r="105" s="2" customFormat="1" ht="16.5" customHeight="1">
      <c r="A105" s="38"/>
      <c r="B105" s="39"/>
      <c r="C105" s="218" t="s">
        <v>245</v>
      </c>
      <c r="D105" s="218" t="s">
        <v>119</v>
      </c>
      <c r="E105" s="219" t="s">
        <v>672</v>
      </c>
      <c r="F105" s="220" t="s">
        <v>673</v>
      </c>
      <c r="G105" s="221" t="s">
        <v>440</v>
      </c>
      <c r="H105" s="222">
        <v>7</v>
      </c>
      <c r="I105" s="223"/>
      <c r="J105" s="224">
        <f>ROUND(I105*H105,2)</f>
        <v>0</v>
      </c>
      <c r="K105" s="220" t="s">
        <v>188</v>
      </c>
      <c r="L105" s="44"/>
      <c r="M105" s="225" t="s">
        <v>19</v>
      </c>
      <c r="N105" s="226" t="s">
        <v>42</v>
      </c>
      <c r="O105" s="84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9" t="s">
        <v>515</v>
      </c>
      <c r="AT105" s="229" t="s">
        <v>119</v>
      </c>
      <c r="AU105" s="229" t="s">
        <v>81</v>
      </c>
      <c r="AY105" s="17" t="s">
        <v>116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7" t="s">
        <v>79</v>
      </c>
      <c r="BK105" s="230">
        <f>ROUND(I105*H105,2)</f>
        <v>0</v>
      </c>
      <c r="BL105" s="17" t="s">
        <v>515</v>
      </c>
      <c r="BM105" s="229" t="s">
        <v>674</v>
      </c>
    </row>
    <row r="106" s="2" customFormat="1" ht="16.5" customHeight="1">
      <c r="A106" s="38"/>
      <c r="B106" s="39"/>
      <c r="C106" s="262" t="s">
        <v>250</v>
      </c>
      <c r="D106" s="262" t="s">
        <v>290</v>
      </c>
      <c r="E106" s="263" t="s">
        <v>675</v>
      </c>
      <c r="F106" s="264" t="s">
        <v>676</v>
      </c>
      <c r="G106" s="265" t="s">
        <v>440</v>
      </c>
      <c r="H106" s="266">
        <v>7</v>
      </c>
      <c r="I106" s="267"/>
      <c r="J106" s="268">
        <f>ROUND(I106*H106,2)</f>
        <v>0</v>
      </c>
      <c r="K106" s="264" t="s">
        <v>19</v>
      </c>
      <c r="L106" s="269"/>
      <c r="M106" s="270" t="s">
        <v>19</v>
      </c>
      <c r="N106" s="271" t="s">
        <v>42</v>
      </c>
      <c r="O106" s="84"/>
      <c r="P106" s="227">
        <f>O106*H106</f>
        <v>0</v>
      </c>
      <c r="Q106" s="227">
        <v>0.014999999999999999</v>
      </c>
      <c r="R106" s="227">
        <f>Q106*H106</f>
        <v>0.105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657</v>
      </c>
      <c r="AT106" s="229" t="s">
        <v>290</v>
      </c>
      <c r="AU106" s="229" t="s">
        <v>81</v>
      </c>
      <c r="AY106" s="17" t="s">
        <v>116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79</v>
      </c>
      <c r="BK106" s="230">
        <f>ROUND(I106*H106,2)</f>
        <v>0</v>
      </c>
      <c r="BL106" s="17" t="s">
        <v>657</v>
      </c>
      <c r="BM106" s="229" t="s">
        <v>677</v>
      </c>
    </row>
    <row r="107" s="2" customFormat="1">
      <c r="A107" s="38"/>
      <c r="B107" s="39"/>
      <c r="C107" s="40"/>
      <c r="D107" s="231" t="s">
        <v>126</v>
      </c>
      <c r="E107" s="40"/>
      <c r="F107" s="232" t="s">
        <v>678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126</v>
      </c>
      <c r="AU107" s="17" t="s">
        <v>81</v>
      </c>
    </row>
    <row r="108" s="2" customFormat="1" ht="16.5" customHeight="1">
      <c r="A108" s="38"/>
      <c r="B108" s="39"/>
      <c r="C108" s="218" t="s">
        <v>257</v>
      </c>
      <c r="D108" s="218" t="s">
        <v>119</v>
      </c>
      <c r="E108" s="219" t="s">
        <v>679</v>
      </c>
      <c r="F108" s="220" t="s">
        <v>680</v>
      </c>
      <c r="G108" s="221" t="s">
        <v>440</v>
      </c>
      <c r="H108" s="222">
        <v>7</v>
      </c>
      <c r="I108" s="223"/>
      <c r="J108" s="224">
        <f>ROUND(I108*H108,2)</f>
        <v>0</v>
      </c>
      <c r="K108" s="220" t="s">
        <v>188</v>
      </c>
      <c r="L108" s="44"/>
      <c r="M108" s="225" t="s">
        <v>19</v>
      </c>
      <c r="N108" s="226" t="s">
        <v>42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515</v>
      </c>
      <c r="AT108" s="229" t="s">
        <v>119</v>
      </c>
      <c r="AU108" s="229" t="s">
        <v>81</v>
      </c>
      <c r="AY108" s="17" t="s">
        <v>116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79</v>
      </c>
      <c r="BK108" s="230">
        <f>ROUND(I108*H108,2)</f>
        <v>0</v>
      </c>
      <c r="BL108" s="17" t="s">
        <v>515</v>
      </c>
      <c r="BM108" s="229" t="s">
        <v>681</v>
      </c>
    </row>
    <row r="109" s="2" customFormat="1" ht="16.5" customHeight="1">
      <c r="A109" s="38"/>
      <c r="B109" s="39"/>
      <c r="C109" s="262" t="s">
        <v>8</v>
      </c>
      <c r="D109" s="262" t="s">
        <v>290</v>
      </c>
      <c r="E109" s="263" t="s">
        <v>682</v>
      </c>
      <c r="F109" s="264" t="s">
        <v>683</v>
      </c>
      <c r="G109" s="265" t="s">
        <v>440</v>
      </c>
      <c r="H109" s="266">
        <v>7</v>
      </c>
      <c r="I109" s="267"/>
      <c r="J109" s="268">
        <f>ROUND(I109*H109,2)</f>
        <v>0</v>
      </c>
      <c r="K109" s="264" t="s">
        <v>188</v>
      </c>
      <c r="L109" s="269"/>
      <c r="M109" s="270" t="s">
        <v>19</v>
      </c>
      <c r="N109" s="271" t="s">
        <v>42</v>
      </c>
      <c r="O109" s="84"/>
      <c r="P109" s="227">
        <f>O109*H109</f>
        <v>0</v>
      </c>
      <c r="Q109" s="227">
        <v>0.11500000000000001</v>
      </c>
      <c r="R109" s="227">
        <f>Q109*H109</f>
        <v>0.80500000000000005</v>
      </c>
      <c r="S109" s="227">
        <v>0</v>
      </c>
      <c r="T109" s="22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9" t="s">
        <v>657</v>
      </c>
      <c r="AT109" s="229" t="s">
        <v>290</v>
      </c>
      <c r="AU109" s="229" t="s">
        <v>81</v>
      </c>
      <c r="AY109" s="17" t="s">
        <v>116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7" t="s">
        <v>79</v>
      </c>
      <c r="BK109" s="230">
        <f>ROUND(I109*H109,2)</f>
        <v>0</v>
      </c>
      <c r="BL109" s="17" t="s">
        <v>657</v>
      </c>
      <c r="BM109" s="229" t="s">
        <v>684</v>
      </c>
    </row>
    <row r="110" s="2" customFormat="1" ht="16.5" customHeight="1">
      <c r="A110" s="38"/>
      <c r="B110" s="39"/>
      <c r="C110" s="218" t="s">
        <v>269</v>
      </c>
      <c r="D110" s="218" t="s">
        <v>119</v>
      </c>
      <c r="E110" s="219" t="s">
        <v>685</v>
      </c>
      <c r="F110" s="220" t="s">
        <v>686</v>
      </c>
      <c r="G110" s="221" t="s">
        <v>440</v>
      </c>
      <c r="H110" s="222">
        <v>7</v>
      </c>
      <c r="I110" s="223"/>
      <c r="J110" s="224">
        <f>ROUND(I110*H110,2)</f>
        <v>0</v>
      </c>
      <c r="K110" s="220" t="s">
        <v>188</v>
      </c>
      <c r="L110" s="44"/>
      <c r="M110" s="225" t="s">
        <v>19</v>
      </c>
      <c r="N110" s="226" t="s">
        <v>42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515</v>
      </c>
      <c r="AT110" s="229" t="s">
        <v>119</v>
      </c>
      <c r="AU110" s="229" t="s">
        <v>81</v>
      </c>
      <c r="AY110" s="17" t="s">
        <v>116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79</v>
      </c>
      <c r="BK110" s="230">
        <f>ROUND(I110*H110,2)</f>
        <v>0</v>
      </c>
      <c r="BL110" s="17" t="s">
        <v>515</v>
      </c>
      <c r="BM110" s="229" t="s">
        <v>687</v>
      </c>
    </row>
    <row r="111" s="2" customFormat="1" ht="16.5" customHeight="1">
      <c r="A111" s="38"/>
      <c r="B111" s="39"/>
      <c r="C111" s="218" t="s">
        <v>276</v>
      </c>
      <c r="D111" s="218" t="s">
        <v>119</v>
      </c>
      <c r="E111" s="219" t="s">
        <v>688</v>
      </c>
      <c r="F111" s="220" t="s">
        <v>689</v>
      </c>
      <c r="G111" s="221" t="s">
        <v>440</v>
      </c>
      <c r="H111" s="222">
        <v>7</v>
      </c>
      <c r="I111" s="223"/>
      <c r="J111" s="224">
        <f>ROUND(I111*H111,2)</f>
        <v>0</v>
      </c>
      <c r="K111" s="220" t="s">
        <v>188</v>
      </c>
      <c r="L111" s="44"/>
      <c r="M111" s="225" t="s">
        <v>19</v>
      </c>
      <c r="N111" s="226" t="s">
        <v>42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515</v>
      </c>
      <c r="AT111" s="229" t="s">
        <v>119</v>
      </c>
      <c r="AU111" s="229" t="s">
        <v>81</v>
      </c>
      <c r="AY111" s="17" t="s">
        <v>116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79</v>
      </c>
      <c r="BK111" s="230">
        <f>ROUND(I111*H111,2)</f>
        <v>0</v>
      </c>
      <c r="BL111" s="17" t="s">
        <v>515</v>
      </c>
      <c r="BM111" s="229" t="s">
        <v>690</v>
      </c>
    </row>
    <row r="112" s="2" customFormat="1" ht="16.5" customHeight="1">
      <c r="A112" s="38"/>
      <c r="B112" s="39"/>
      <c r="C112" s="262" t="s">
        <v>283</v>
      </c>
      <c r="D112" s="262" t="s">
        <v>290</v>
      </c>
      <c r="E112" s="263" t="s">
        <v>691</v>
      </c>
      <c r="F112" s="264" t="s">
        <v>692</v>
      </c>
      <c r="G112" s="265" t="s">
        <v>440</v>
      </c>
      <c r="H112" s="266">
        <v>7</v>
      </c>
      <c r="I112" s="267"/>
      <c r="J112" s="268">
        <f>ROUND(I112*H112,2)</f>
        <v>0</v>
      </c>
      <c r="K112" s="264" t="s">
        <v>188</v>
      </c>
      <c r="L112" s="269"/>
      <c r="M112" s="270" t="s">
        <v>19</v>
      </c>
      <c r="N112" s="271" t="s">
        <v>42</v>
      </c>
      <c r="O112" s="84"/>
      <c r="P112" s="227">
        <f>O112*H112</f>
        <v>0</v>
      </c>
      <c r="Q112" s="227">
        <v>0.0287</v>
      </c>
      <c r="R112" s="227">
        <f>Q112*H112</f>
        <v>0.2009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657</v>
      </c>
      <c r="AT112" s="229" t="s">
        <v>290</v>
      </c>
      <c r="AU112" s="229" t="s">
        <v>81</v>
      </c>
      <c r="AY112" s="17" t="s">
        <v>116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79</v>
      </c>
      <c r="BK112" s="230">
        <f>ROUND(I112*H112,2)</f>
        <v>0</v>
      </c>
      <c r="BL112" s="17" t="s">
        <v>657</v>
      </c>
      <c r="BM112" s="229" t="s">
        <v>693</v>
      </c>
    </row>
    <row r="113" s="2" customFormat="1" ht="16.5" customHeight="1">
      <c r="A113" s="38"/>
      <c r="B113" s="39"/>
      <c r="C113" s="218" t="s">
        <v>289</v>
      </c>
      <c r="D113" s="218" t="s">
        <v>119</v>
      </c>
      <c r="E113" s="219" t="s">
        <v>694</v>
      </c>
      <c r="F113" s="220" t="s">
        <v>695</v>
      </c>
      <c r="G113" s="221" t="s">
        <v>440</v>
      </c>
      <c r="H113" s="222">
        <v>7</v>
      </c>
      <c r="I113" s="223"/>
      <c r="J113" s="224">
        <f>ROUND(I113*H113,2)</f>
        <v>0</v>
      </c>
      <c r="K113" s="220" t="s">
        <v>188</v>
      </c>
      <c r="L113" s="44"/>
      <c r="M113" s="225" t="s">
        <v>19</v>
      </c>
      <c r="N113" s="226" t="s">
        <v>42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515</v>
      </c>
      <c r="AT113" s="229" t="s">
        <v>119</v>
      </c>
      <c r="AU113" s="229" t="s">
        <v>81</v>
      </c>
      <c r="AY113" s="17" t="s">
        <v>116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79</v>
      </c>
      <c r="BK113" s="230">
        <f>ROUND(I113*H113,2)</f>
        <v>0</v>
      </c>
      <c r="BL113" s="17" t="s">
        <v>515</v>
      </c>
      <c r="BM113" s="229" t="s">
        <v>696</v>
      </c>
    </row>
    <row r="114" s="2" customFormat="1" ht="16.5" customHeight="1">
      <c r="A114" s="38"/>
      <c r="B114" s="39"/>
      <c r="C114" s="218" t="s">
        <v>295</v>
      </c>
      <c r="D114" s="218" t="s">
        <v>119</v>
      </c>
      <c r="E114" s="219" t="s">
        <v>697</v>
      </c>
      <c r="F114" s="220" t="s">
        <v>698</v>
      </c>
      <c r="G114" s="221" t="s">
        <v>440</v>
      </c>
      <c r="H114" s="222">
        <v>7</v>
      </c>
      <c r="I114" s="223"/>
      <c r="J114" s="224">
        <f>ROUND(I114*H114,2)</f>
        <v>0</v>
      </c>
      <c r="K114" s="220" t="s">
        <v>188</v>
      </c>
      <c r="L114" s="44"/>
      <c r="M114" s="225" t="s">
        <v>19</v>
      </c>
      <c r="N114" s="226" t="s">
        <v>42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515</v>
      </c>
      <c r="AT114" s="229" t="s">
        <v>119</v>
      </c>
      <c r="AU114" s="229" t="s">
        <v>81</v>
      </c>
      <c r="AY114" s="17" t="s">
        <v>116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79</v>
      </c>
      <c r="BK114" s="230">
        <f>ROUND(I114*H114,2)</f>
        <v>0</v>
      </c>
      <c r="BL114" s="17" t="s">
        <v>515</v>
      </c>
      <c r="BM114" s="229" t="s">
        <v>699</v>
      </c>
    </row>
    <row r="115" s="2" customFormat="1" ht="16.5" customHeight="1">
      <c r="A115" s="38"/>
      <c r="B115" s="39"/>
      <c r="C115" s="218" t="s">
        <v>7</v>
      </c>
      <c r="D115" s="218" t="s">
        <v>119</v>
      </c>
      <c r="E115" s="219" t="s">
        <v>700</v>
      </c>
      <c r="F115" s="220" t="s">
        <v>701</v>
      </c>
      <c r="G115" s="221" t="s">
        <v>440</v>
      </c>
      <c r="H115" s="222">
        <v>7</v>
      </c>
      <c r="I115" s="223"/>
      <c r="J115" s="224">
        <f>ROUND(I115*H115,2)</f>
        <v>0</v>
      </c>
      <c r="K115" s="220" t="s">
        <v>188</v>
      </c>
      <c r="L115" s="44"/>
      <c r="M115" s="225" t="s">
        <v>19</v>
      </c>
      <c r="N115" s="226" t="s">
        <v>42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515</v>
      </c>
      <c r="AT115" s="229" t="s">
        <v>119</v>
      </c>
      <c r="AU115" s="229" t="s">
        <v>81</v>
      </c>
      <c r="AY115" s="17" t="s">
        <v>116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79</v>
      </c>
      <c r="BK115" s="230">
        <f>ROUND(I115*H115,2)</f>
        <v>0</v>
      </c>
      <c r="BL115" s="17" t="s">
        <v>515</v>
      </c>
      <c r="BM115" s="229" t="s">
        <v>702</v>
      </c>
    </row>
    <row r="116" s="2" customFormat="1" ht="16.5" customHeight="1">
      <c r="A116" s="38"/>
      <c r="B116" s="39"/>
      <c r="C116" s="262" t="s">
        <v>305</v>
      </c>
      <c r="D116" s="262" t="s">
        <v>290</v>
      </c>
      <c r="E116" s="263" t="s">
        <v>703</v>
      </c>
      <c r="F116" s="264" t="s">
        <v>704</v>
      </c>
      <c r="G116" s="265" t="s">
        <v>440</v>
      </c>
      <c r="H116" s="266">
        <v>7</v>
      </c>
      <c r="I116" s="267"/>
      <c r="J116" s="268">
        <f>ROUND(I116*H116,2)</f>
        <v>0</v>
      </c>
      <c r="K116" s="264" t="s">
        <v>19</v>
      </c>
      <c r="L116" s="269"/>
      <c r="M116" s="270" t="s">
        <v>19</v>
      </c>
      <c r="N116" s="271" t="s">
        <v>42</v>
      </c>
      <c r="O116" s="84"/>
      <c r="P116" s="227">
        <f>O116*H116</f>
        <v>0</v>
      </c>
      <c r="Q116" s="227">
        <v>0.00048999999999999998</v>
      </c>
      <c r="R116" s="227">
        <f>Q116*H116</f>
        <v>0.0034299999999999999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667</v>
      </c>
      <c r="AT116" s="229" t="s">
        <v>290</v>
      </c>
      <c r="AU116" s="229" t="s">
        <v>81</v>
      </c>
      <c r="AY116" s="17" t="s">
        <v>116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79</v>
      </c>
      <c r="BK116" s="230">
        <f>ROUND(I116*H116,2)</f>
        <v>0</v>
      </c>
      <c r="BL116" s="17" t="s">
        <v>515</v>
      </c>
      <c r="BM116" s="229" t="s">
        <v>705</v>
      </c>
    </row>
    <row r="117" s="2" customFormat="1" ht="16.5" customHeight="1">
      <c r="A117" s="38"/>
      <c r="B117" s="39"/>
      <c r="C117" s="218" t="s">
        <v>311</v>
      </c>
      <c r="D117" s="218" t="s">
        <v>119</v>
      </c>
      <c r="E117" s="219" t="s">
        <v>706</v>
      </c>
      <c r="F117" s="220" t="s">
        <v>707</v>
      </c>
      <c r="G117" s="221" t="s">
        <v>440</v>
      </c>
      <c r="H117" s="222">
        <v>7</v>
      </c>
      <c r="I117" s="223"/>
      <c r="J117" s="224">
        <f>ROUND(I117*H117,2)</f>
        <v>0</v>
      </c>
      <c r="K117" s="220" t="s">
        <v>188</v>
      </c>
      <c r="L117" s="44"/>
      <c r="M117" s="225" t="s">
        <v>19</v>
      </c>
      <c r="N117" s="226" t="s">
        <v>42</v>
      </c>
      <c r="O117" s="8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515</v>
      </c>
      <c r="AT117" s="229" t="s">
        <v>119</v>
      </c>
      <c r="AU117" s="229" t="s">
        <v>81</v>
      </c>
      <c r="AY117" s="17" t="s">
        <v>116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79</v>
      </c>
      <c r="BK117" s="230">
        <f>ROUND(I117*H117,2)</f>
        <v>0</v>
      </c>
      <c r="BL117" s="17" t="s">
        <v>515</v>
      </c>
      <c r="BM117" s="229" t="s">
        <v>708</v>
      </c>
    </row>
    <row r="118" s="2" customFormat="1" ht="21.75" customHeight="1">
      <c r="A118" s="38"/>
      <c r="B118" s="39"/>
      <c r="C118" s="218" t="s">
        <v>317</v>
      </c>
      <c r="D118" s="218" t="s">
        <v>119</v>
      </c>
      <c r="E118" s="219" t="s">
        <v>709</v>
      </c>
      <c r="F118" s="220" t="s">
        <v>710</v>
      </c>
      <c r="G118" s="221" t="s">
        <v>204</v>
      </c>
      <c r="H118" s="222">
        <v>315.5</v>
      </c>
      <c r="I118" s="223"/>
      <c r="J118" s="224">
        <f>ROUND(I118*H118,2)</f>
        <v>0</v>
      </c>
      <c r="K118" s="220" t="s">
        <v>188</v>
      </c>
      <c r="L118" s="44"/>
      <c r="M118" s="225" t="s">
        <v>19</v>
      </c>
      <c r="N118" s="226" t="s">
        <v>42</v>
      </c>
      <c r="O118" s="8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515</v>
      </c>
      <c r="AT118" s="229" t="s">
        <v>119</v>
      </c>
      <c r="AU118" s="229" t="s">
        <v>81</v>
      </c>
      <c r="AY118" s="17" t="s">
        <v>116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79</v>
      </c>
      <c r="BK118" s="230">
        <f>ROUND(I118*H118,2)</f>
        <v>0</v>
      </c>
      <c r="BL118" s="17" t="s">
        <v>515</v>
      </c>
      <c r="BM118" s="229" t="s">
        <v>711</v>
      </c>
    </row>
    <row r="119" s="13" customFormat="1">
      <c r="A119" s="13"/>
      <c r="B119" s="235"/>
      <c r="C119" s="236"/>
      <c r="D119" s="231" t="s">
        <v>148</v>
      </c>
      <c r="E119" s="237" t="s">
        <v>19</v>
      </c>
      <c r="F119" s="238" t="s">
        <v>712</v>
      </c>
      <c r="G119" s="236"/>
      <c r="H119" s="239">
        <v>315.5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148</v>
      </c>
      <c r="AU119" s="245" t="s">
        <v>81</v>
      </c>
      <c r="AV119" s="13" t="s">
        <v>81</v>
      </c>
      <c r="AW119" s="13" t="s">
        <v>32</v>
      </c>
      <c r="AX119" s="13" t="s">
        <v>79</v>
      </c>
      <c r="AY119" s="245" t="s">
        <v>116</v>
      </c>
    </row>
    <row r="120" s="2" customFormat="1" ht="16.5" customHeight="1">
      <c r="A120" s="38"/>
      <c r="B120" s="39"/>
      <c r="C120" s="262" t="s">
        <v>323</v>
      </c>
      <c r="D120" s="262" t="s">
        <v>290</v>
      </c>
      <c r="E120" s="263" t="s">
        <v>713</v>
      </c>
      <c r="F120" s="264" t="s">
        <v>714</v>
      </c>
      <c r="G120" s="265" t="s">
        <v>302</v>
      </c>
      <c r="H120" s="266">
        <v>224.952</v>
      </c>
      <c r="I120" s="267"/>
      <c r="J120" s="268">
        <f>ROUND(I120*H120,2)</f>
        <v>0</v>
      </c>
      <c r="K120" s="264" t="s">
        <v>188</v>
      </c>
      <c r="L120" s="269"/>
      <c r="M120" s="270" t="s">
        <v>19</v>
      </c>
      <c r="N120" s="271" t="s">
        <v>42</v>
      </c>
      <c r="O120" s="84"/>
      <c r="P120" s="227">
        <f>O120*H120</f>
        <v>0</v>
      </c>
      <c r="Q120" s="227">
        <v>0.001</v>
      </c>
      <c r="R120" s="227">
        <f>Q120*H120</f>
        <v>0.22495200000000001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657</v>
      </c>
      <c r="AT120" s="229" t="s">
        <v>290</v>
      </c>
      <c r="AU120" s="229" t="s">
        <v>81</v>
      </c>
      <c r="AY120" s="17" t="s">
        <v>116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79</v>
      </c>
      <c r="BK120" s="230">
        <f>ROUND(I120*H120,2)</f>
        <v>0</v>
      </c>
      <c r="BL120" s="17" t="s">
        <v>657</v>
      </c>
      <c r="BM120" s="229" t="s">
        <v>715</v>
      </c>
    </row>
    <row r="121" s="13" customFormat="1">
      <c r="A121" s="13"/>
      <c r="B121" s="235"/>
      <c r="C121" s="236"/>
      <c r="D121" s="231" t="s">
        <v>148</v>
      </c>
      <c r="E121" s="237" t="s">
        <v>19</v>
      </c>
      <c r="F121" s="238" t="s">
        <v>716</v>
      </c>
      <c r="G121" s="236"/>
      <c r="H121" s="239">
        <v>224.952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148</v>
      </c>
      <c r="AU121" s="245" t="s">
        <v>81</v>
      </c>
      <c r="AV121" s="13" t="s">
        <v>81</v>
      </c>
      <c r="AW121" s="13" t="s">
        <v>32</v>
      </c>
      <c r="AX121" s="13" t="s">
        <v>79</v>
      </c>
      <c r="AY121" s="245" t="s">
        <v>116</v>
      </c>
    </row>
    <row r="122" s="2" customFormat="1" ht="16.5" customHeight="1">
      <c r="A122" s="38"/>
      <c r="B122" s="39"/>
      <c r="C122" s="218" t="s">
        <v>329</v>
      </c>
      <c r="D122" s="218" t="s">
        <v>119</v>
      </c>
      <c r="E122" s="219" t="s">
        <v>717</v>
      </c>
      <c r="F122" s="220" t="s">
        <v>718</v>
      </c>
      <c r="G122" s="221" t="s">
        <v>440</v>
      </c>
      <c r="H122" s="222">
        <v>33</v>
      </c>
      <c r="I122" s="223"/>
      <c r="J122" s="224">
        <f>ROUND(I122*H122,2)</f>
        <v>0</v>
      </c>
      <c r="K122" s="220" t="s">
        <v>188</v>
      </c>
      <c r="L122" s="44"/>
      <c r="M122" s="225" t="s">
        <v>19</v>
      </c>
      <c r="N122" s="226" t="s">
        <v>42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515</v>
      </c>
      <c r="AT122" s="229" t="s">
        <v>119</v>
      </c>
      <c r="AU122" s="229" t="s">
        <v>81</v>
      </c>
      <c r="AY122" s="17" t="s">
        <v>116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79</v>
      </c>
      <c r="BK122" s="230">
        <f>ROUND(I122*H122,2)</f>
        <v>0</v>
      </c>
      <c r="BL122" s="17" t="s">
        <v>515</v>
      </c>
      <c r="BM122" s="229" t="s">
        <v>719</v>
      </c>
    </row>
    <row r="123" s="2" customFormat="1" ht="16.5" customHeight="1">
      <c r="A123" s="38"/>
      <c r="B123" s="39"/>
      <c r="C123" s="262" t="s">
        <v>334</v>
      </c>
      <c r="D123" s="262" t="s">
        <v>290</v>
      </c>
      <c r="E123" s="263" t="s">
        <v>720</v>
      </c>
      <c r="F123" s="264" t="s">
        <v>721</v>
      </c>
      <c r="G123" s="265" t="s">
        <v>440</v>
      </c>
      <c r="H123" s="266">
        <v>22</v>
      </c>
      <c r="I123" s="267"/>
      <c r="J123" s="268">
        <f>ROUND(I123*H123,2)</f>
        <v>0</v>
      </c>
      <c r="K123" s="264" t="s">
        <v>188</v>
      </c>
      <c r="L123" s="269"/>
      <c r="M123" s="270" t="s">
        <v>19</v>
      </c>
      <c r="N123" s="271" t="s">
        <v>42</v>
      </c>
      <c r="O123" s="84"/>
      <c r="P123" s="227">
        <f>O123*H123</f>
        <v>0</v>
      </c>
      <c r="Q123" s="227">
        <v>0.00023000000000000001</v>
      </c>
      <c r="R123" s="227">
        <f>Q123*H123</f>
        <v>0.0050600000000000003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657</v>
      </c>
      <c r="AT123" s="229" t="s">
        <v>290</v>
      </c>
      <c r="AU123" s="229" t="s">
        <v>81</v>
      </c>
      <c r="AY123" s="17" t="s">
        <v>116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79</v>
      </c>
      <c r="BK123" s="230">
        <f>ROUND(I123*H123,2)</f>
        <v>0</v>
      </c>
      <c r="BL123" s="17" t="s">
        <v>657</v>
      </c>
      <c r="BM123" s="229" t="s">
        <v>722</v>
      </c>
    </row>
    <row r="124" s="2" customFormat="1" ht="16.5" customHeight="1">
      <c r="A124" s="38"/>
      <c r="B124" s="39"/>
      <c r="C124" s="262" t="s">
        <v>340</v>
      </c>
      <c r="D124" s="262" t="s">
        <v>290</v>
      </c>
      <c r="E124" s="263" t="s">
        <v>723</v>
      </c>
      <c r="F124" s="264" t="s">
        <v>724</v>
      </c>
      <c r="G124" s="265" t="s">
        <v>440</v>
      </c>
      <c r="H124" s="266">
        <v>11</v>
      </c>
      <c r="I124" s="267"/>
      <c r="J124" s="268">
        <f>ROUND(I124*H124,2)</f>
        <v>0</v>
      </c>
      <c r="K124" s="264" t="s">
        <v>188</v>
      </c>
      <c r="L124" s="269"/>
      <c r="M124" s="270" t="s">
        <v>19</v>
      </c>
      <c r="N124" s="271" t="s">
        <v>42</v>
      </c>
      <c r="O124" s="84"/>
      <c r="P124" s="227">
        <f>O124*H124</f>
        <v>0</v>
      </c>
      <c r="Q124" s="227">
        <v>0.00016000000000000001</v>
      </c>
      <c r="R124" s="227">
        <f>Q124*H124</f>
        <v>0.0017600000000000001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657</v>
      </c>
      <c r="AT124" s="229" t="s">
        <v>290</v>
      </c>
      <c r="AU124" s="229" t="s">
        <v>81</v>
      </c>
      <c r="AY124" s="17" t="s">
        <v>116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79</v>
      </c>
      <c r="BK124" s="230">
        <f>ROUND(I124*H124,2)</f>
        <v>0</v>
      </c>
      <c r="BL124" s="17" t="s">
        <v>657</v>
      </c>
      <c r="BM124" s="229" t="s">
        <v>725</v>
      </c>
    </row>
    <row r="125" s="2" customFormat="1" ht="21.75" customHeight="1">
      <c r="A125" s="38"/>
      <c r="B125" s="39"/>
      <c r="C125" s="218" t="s">
        <v>346</v>
      </c>
      <c r="D125" s="218" t="s">
        <v>119</v>
      </c>
      <c r="E125" s="219" t="s">
        <v>726</v>
      </c>
      <c r="F125" s="220" t="s">
        <v>727</v>
      </c>
      <c r="G125" s="221" t="s">
        <v>440</v>
      </c>
      <c r="H125" s="222">
        <v>1</v>
      </c>
      <c r="I125" s="223"/>
      <c r="J125" s="224">
        <f>ROUND(I125*H125,2)</f>
        <v>0</v>
      </c>
      <c r="K125" s="220" t="s">
        <v>188</v>
      </c>
      <c r="L125" s="44"/>
      <c r="M125" s="225" t="s">
        <v>19</v>
      </c>
      <c r="N125" s="226" t="s">
        <v>42</v>
      </c>
      <c r="O125" s="84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515</v>
      </c>
      <c r="AT125" s="229" t="s">
        <v>119</v>
      </c>
      <c r="AU125" s="229" t="s">
        <v>81</v>
      </c>
      <c r="AY125" s="17" t="s">
        <v>116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79</v>
      </c>
      <c r="BK125" s="230">
        <f>ROUND(I125*H125,2)</f>
        <v>0</v>
      </c>
      <c r="BL125" s="17" t="s">
        <v>515</v>
      </c>
      <c r="BM125" s="229" t="s">
        <v>728</v>
      </c>
    </row>
    <row r="126" s="2" customFormat="1" ht="21.75" customHeight="1">
      <c r="A126" s="38"/>
      <c r="B126" s="39"/>
      <c r="C126" s="218" t="s">
        <v>351</v>
      </c>
      <c r="D126" s="218" t="s">
        <v>119</v>
      </c>
      <c r="E126" s="219" t="s">
        <v>729</v>
      </c>
      <c r="F126" s="220" t="s">
        <v>730</v>
      </c>
      <c r="G126" s="221" t="s">
        <v>204</v>
      </c>
      <c r="H126" s="222">
        <v>70</v>
      </c>
      <c r="I126" s="223"/>
      <c r="J126" s="224">
        <f>ROUND(I126*H126,2)</f>
        <v>0</v>
      </c>
      <c r="K126" s="220" t="s">
        <v>188</v>
      </c>
      <c r="L126" s="44"/>
      <c r="M126" s="225" t="s">
        <v>19</v>
      </c>
      <c r="N126" s="226" t="s">
        <v>42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515</v>
      </c>
      <c r="AT126" s="229" t="s">
        <v>119</v>
      </c>
      <c r="AU126" s="229" t="s">
        <v>81</v>
      </c>
      <c r="AY126" s="17" t="s">
        <v>116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79</v>
      </c>
      <c r="BK126" s="230">
        <f>ROUND(I126*H126,2)</f>
        <v>0</v>
      </c>
      <c r="BL126" s="17" t="s">
        <v>515</v>
      </c>
      <c r="BM126" s="229" t="s">
        <v>731</v>
      </c>
    </row>
    <row r="127" s="13" customFormat="1">
      <c r="A127" s="13"/>
      <c r="B127" s="235"/>
      <c r="C127" s="236"/>
      <c r="D127" s="231" t="s">
        <v>148</v>
      </c>
      <c r="E127" s="237" t="s">
        <v>19</v>
      </c>
      <c r="F127" s="238" t="s">
        <v>732</v>
      </c>
      <c r="G127" s="236"/>
      <c r="H127" s="239">
        <v>70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148</v>
      </c>
      <c r="AU127" s="245" t="s">
        <v>81</v>
      </c>
      <c r="AV127" s="13" t="s">
        <v>81</v>
      </c>
      <c r="AW127" s="13" t="s">
        <v>32</v>
      </c>
      <c r="AX127" s="13" t="s">
        <v>79</v>
      </c>
      <c r="AY127" s="245" t="s">
        <v>116</v>
      </c>
    </row>
    <row r="128" s="2" customFormat="1" ht="16.5" customHeight="1">
      <c r="A128" s="38"/>
      <c r="B128" s="39"/>
      <c r="C128" s="262" t="s">
        <v>358</v>
      </c>
      <c r="D128" s="262" t="s">
        <v>290</v>
      </c>
      <c r="E128" s="263" t="s">
        <v>733</v>
      </c>
      <c r="F128" s="264" t="s">
        <v>734</v>
      </c>
      <c r="G128" s="265" t="s">
        <v>204</v>
      </c>
      <c r="H128" s="266">
        <v>80.5</v>
      </c>
      <c r="I128" s="267"/>
      <c r="J128" s="268">
        <f>ROUND(I128*H128,2)</f>
        <v>0</v>
      </c>
      <c r="K128" s="264" t="s">
        <v>188</v>
      </c>
      <c r="L128" s="269"/>
      <c r="M128" s="270" t="s">
        <v>19</v>
      </c>
      <c r="N128" s="271" t="s">
        <v>42</v>
      </c>
      <c r="O128" s="84"/>
      <c r="P128" s="227">
        <f>O128*H128</f>
        <v>0</v>
      </c>
      <c r="Q128" s="227">
        <v>0.00012</v>
      </c>
      <c r="R128" s="227">
        <f>Q128*H128</f>
        <v>0.0096600000000000002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657</v>
      </c>
      <c r="AT128" s="229" t="s">
        <v>290</v>
      </c>
      <c r="AU128" s="229" t="s">
        <v>81</v>
      </c>
      <c r="AY128" s="17" t="s">
        <v>116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79</v>
      </c>
      <c r="BK128" s="230">
        <f>ROUND(I128*H128,2)</f>
        <v>0</v>
      </c>
      <c r="BL128" s="17" t="s">
        <v>657</v>
      </c>
      <c r="BM128" s="229" t="s">
        <v>735</v>
      </c>
    </row>
    <row r="129" s="13" customFormat="1">
      <c r="A129" s="13"/>
      <c r="B129" s="235"/>
      <c r="C129" s="236"/>
      <c r="D129" s="231" t="s">
        <v>148</v>
      </c>
      <c r="E129" s="236"/>
      <c r="F129" s="238" t="s">
        <v>736</v>
      </c>
      <c r="G129" s="236"/>
      <c r="H129" s="239">
        <v>80.5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148</v>
      </c>
      <c r="AU129" s="245" t="s">
        <v>81</v>
      </c>
      <c r="AV129" s="13" t="s">
        <v>81</v>
      </c>
      <c r="AW129" s="13" t="s">
        <v>4</v>
      </c>
      <c r="AX129" s="13" t="s">
        <v>79</v>
      </c>
      <c r="AY129" s="245" t="s">
        <v>116</v>
      </c>
    </row>
    <row r="130" s="2" customFormat="1" ht="21.75" customHeight="1">
      <c r="A130" s="38"/>
      <c r="B130" s="39"/>
      <c r="C130" s="218" t="s">
        <v>362</v>
      </c>
      <c r="D130" s="218" t="s">
        <v>119</v>
      </c>
      <c r="E130" s="219" t="s">
        <v>737</v>
      </c>
      <c r="F130" s="220" t="s">
        <v>738</v>
      </c>
      <c r="G130" s="221" t="s">
        <v>204</v>
      </c>
      <c r="H130" s="222">
        <v>339</v>
      </c>
      <c r="I130" s="223"/>
      <c r="J130" s="224">
        <f>ROUND(I130*H130,2)</f>
        <v>0</v>
      </c>
      <c r="K130" s="220" t="s">
        <v>188</v>
      </c>
      <c r="L130" s="44"/>
      <c r="M130" s="225" t="s">
        <v>19</v>
      </c>
      <c r="N130" s="226" t="s">
        <v>42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515</v>
      </c>
      <c r="AT130" s="229" t="s">
        <v>119</v>
      </c>
      <c r="AU130" s="229" t="s">
        <v>81</v>
      </c>
      <c r="AY130" s="17" t="s">
        <v>116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79</v>
      </c>
      <c r="BK130" s="230">
        <f>ROUND(I130*H130,2)</f>
        <v>0</v>
      </c>
      <c r="BL130" s="17" t="s">
        <v>515</v>
      </c>
      <c r="BM130" s="229" t="s">
        <v>739</v>
      </c>
    </row>
    <row r="131" s="13" customFormat="1">
      <c r="A131" s="13"/>
      <c r="B131" s="235"/>
      <c r="C131" s="236"/>
      <c r="D131" s="231" t="s">
        <v>148</v>
      </c>
      <c r="E131" s="237" t="s">
        <v>19</v>
      </c>
      <c r="F131" s="238" t="s">
        <v>740</v>
      </c>
      <c r="G131" s="236"/>
      <c r="H131" s="239">
        <v>339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148</v>
      </c>
      <c r="AU131" s="245" t="s">
        <v>81</v>
      </c>
      <c r="AV131" s="13" t="s">
        <v>81</v>
      </c>
      <c r="AW131" s="13" t="s">
        <v>32</v>
      </c>
      <c r="AX131" s="13" t="s">
        <v>79</v>
      </c>
      <c r="AY131" s="245" t="s">
        <v>116</v>
      </c>
    </row>
    <row r="132" s="2" customFormat="1" ht="16.5" customHeight="1">
      <c r="A132" s="38"/>
      <c r="B132" s="39"/>
      <c r="C132" s="262" t="s">
        <v>367</v>
      </c>
      <c r="D132" s="262" t="s">
        <v>290</v>
      </c>
      <c r="E132" s="263" t="s">
        <v>741</v>
      </c>
      <c r="F132" s="264" t="s">
        <v>742</v>
      </c>
      <c r="G132" s="265" t="s">
        <v>204</v>
      </c>
      <c r="H132" s="266">
        <v>389.85000000000002</v>
      </c>
      <c r="I132" s="267"/>
      <c r="J132" s="268">
        <f>ROUND(I132*H132,2)</f>
        <v>0</v>
      </c>
      <c r="K132" s="264" t="s">
        <v>188</v>
      </c>
      <c r="L132" s="269"/>
      <c r="M132" s="270" t="s">
        <v>19</v>
      </c>
      <c r="N132" s="271" t="s">
        <v>42</v>
      </c>
      <c r="O132" s="84"/>
      <c r="P132" s="227">
        <f>O132*H132</f>
        <v>0</v>
      </c>
      <c r="Q132" s="227">
        <v>0.00063000000000000003</v>
      </c>
      <c r="R132" s="227">
        <f>Q132*H132</f>
        <v>0.24560550000000003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657</v>
      </c>
      <c r="AT132" s="229" t="s">
        <v>290</v>
      </c>
      <c r="AU132" s="229" t="s">
        <v>81</v>
      </c>
      <c r="AY132" s="17" t="s">
        <v>116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79</v>
      </c>
      <c r="BK132" s="230">
        <f>ROUND(I132*H132,2)</f>
        <v>0</v>
      </c>
      <c r="BL132" s="17" t="s">
        <v>657</v>
      </c>
      <c r="BM132" s="229" t="s">
        <v>743</v>
      </c>
    </row>
    <row r="133" s="13" customFormat="1">
      <c r="A133" s="13"/>
      <c r="B133" s="235"/>
      <c r="C133" s="236"/>
      <c r="D133" s="231" t="s">
        <v>148</v>
      </c>
      <c r="E133" s="236"/>
      <c r="F133" s="238" t="s">
        <v>744</v>
      </c>
      <c r="G133" s="236"/>
      <c r="H133" s="239">
        <v>389.85000000000002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148</v>
      </c>
      <c r="AU133" s="245" t="s">
        <v>81</v>
      </c>
      <c r="AV133" s="13" t="s">
        <v>81</v>
      </c>
      <c r="AW133" s="13" t="s">
        <v>4</v>
      </c>
      <c r="AX133" s="13" t="s">
        <v>79</v>
      </c>
      <c r="AY133" s="245" t="s">
        <v>116</v>
      </c>
    </row>
    <row r="134" s="12" customFormat="1" ht="22.8" customHeight="1">
      <c r="A134" s="12"/>
      <c r="B134" s="202"/>
      <c r="C134" s="203"/>
      <c r="D134" s="204" t="s">
        <v>70</v>
      </c>
      <c r="E134" s="216" t="s">
        <v>745</v>
      </c>
      <c r="F134" s="216" t="s">
        <v>746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SUM(P135:P171)</f>
        <v>0</v>
      </c>
      <c r="Q134" s="210"/>
      <c r="R134" s="211">
        <f>SUM(R135:R171)</f>
        <v>98.293018820000015</v>
      </c>
      <c r="S134" s="210"/>
      <c r="T134" s="212">
        <f>SUM(T135:T171)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132</v>
      </c>
      <c r="AT134" s="214" t="s">
        <v>70</v>
      </c>
      <c r="AU134" s="214" t="s">
        <v>79</v>
      </c>
      <c r="AY134" s="213" t="s">
        <v>116</v>
      </c>
      <c r="BK134" s="215">
        <f>SUM(BK135:BK171)</f>
        <v>0</v>
      </c>
    </row>
    <row r="135" s="2" customFormat="1" ht="16.5" customHeight="1">
      <c r="A135" s="38"/>
      <c r="B135" s="39"/>
      <c r="C135" s="218" t="s">
        <v>373</v>
      </c>
      <c r="D135" s="218" t="s">
        <v>119</v>
      </c>
      <c r="E135" s="219" t="s">
        <v>747</v>
      </c>
      <c r="F135" s="220" t="s">
        <v>748</v>
      </c>
      <c r="G135" s="221" t="s">
        <v>749</v>
      </c>
      <c r="H135" s="222">
        <v>0.29899999999999999</v>
      </c>
      <c r="I135" s="223"/>
      <c r="J135" s="224">
        <f>ROUND(I135*H135,2)</f>
        <v>0</v>
      </c>
      <c r="K135" s="220" t="s">
        <v>188</v>
      </c>
      <c r="L135" s="44"/>
      <c r="M135" s="225" t="s">
        <v>19</v>
      </c>
      <c r="N135" s="226" t="s">
        <v>42</v>
      </c>
      <c r="O135" s="84"/>
      <c r="P135" s="227">
        <f>O135*H135</f>
        <v>0</v>
      </c>
      <c r="Q135" s="227">
        <v>0.0088000000000000005</v>
      </c>
      <c r="R135" s="227">
        <f>Q135*H135</f>
        <v>0.0026312000000000002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515</v>
      </c>
      <c r="AT135" s="229" t="s">
        <v>119</v>
      </c>
      <c r="AU135" s="229" t="s">
        <v>81</v>
      </c>
      <c r="AY135" s="17" t="s">
        <v>116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79</v>
      </c>
      <c r="BK135" s="230">
        <f>ROUND(I135*H135,2)</f>
        <v>0</v>
      </c>
      <c r="BL135" s="17" t="s">
        <v>515</v>
      </c>
      <c r="BM135" s="229" t="s">
        <v>750</v>
      </c>
    </row>
    <row r="136" s="2" customFormat="1" ht="21.75" customHeight="1">
      <c r="A136" s="38"/>
      <c r="B136" s="39"/>
      <c r="C136" s="218" t="s">
        <v>379</v>
      </c>
      <c r="D136" s="218" t="s">
        <v>119</v>
      </c>
      <c r="E136" s="219" t="s">
        <v>751</v>
      </c>
      <c r="F136" s="220" t="s">
        <v>752</v>
      </c>
      <c r="G136" s="221" t="s">
        <v>187</v>
      </c>
      <c r="H136" s="222">
        <v>3.5</v>
      </c>
      <c r="I136" s="223"/>
      <c r="J136" s="224">
        <f>ROUND(I136*H136,2)</f>
        <v>0</v>
      </c>
      <c r="K136" s="220" t="s">
        <v>188</v>
      </c>
      <c r="L136" s="44"/>
      <c r="M136" s="225" t="s">
        <v>19</v>
      </c>
      <c r="N136" s="226" t="s">
        <v>42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515</v>
      </c>
      <c r="AT136" s="229" t="s">
        <v>119</v>
      </c>
      <c r="AU136" s="229" t="s">
        <v>81</v>
      </c>
      <c r="AY136" s="17" t="s">
        <v>116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79</v>
      </c>
      <c r="BK136" s="230">
        <f>ROUND(I136*H136,2)</f>
        <v>0</v>
      </c>
      <c r="BL136" s="17" t="s">
        <v>515</v>
      </c>
      <c r="BM136" s="229" t="s">
        <v>753</v>
      </c>
    </row>
    <row r="137" s="13" customFormat="1">
      <c r="A137" s="13"/>
      <c r="B137" s="235"/>
      <c r="C137" s="236"/>
      <c r="D137" s="231" t="s">
        <v>148</v>
      </c>
      <c r="E137" s="237" t="s">
        <v>19</v>
      </c>
      <c r="F137" s="238" t="s">
        <v>754</v>
      </c>
      <c r="G137" s="236"/>
      <c r="H137" s="239">
        <v>3.5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148</v>
      </c>
      <c r="AU137" s="245" t="s">
        <v>81</v>
      </c>
      <c r="AV137" s="13" t="s">
        <v>81</v>
      </c>
      <c r="AW137" s="13" t="s">
        <v>32</v>
      </c>
      <c r="AX137" s="13" t="s">
        <v>79</v>
      </c>
      <c r="AY137" s="245" t="s">
        <v>116</v>
      </c>
    </row>
    <row r="138" s="2" customFormat="1" ht="16.5" customHeight="1">
      <c r="A138" s="38"/>
      <c r="B138" s="39"/>
      <c r="C138" s="218" t="s">
        <v>384</v>
      </c>
      <c r="D138" s="218" t="s">
        <v>119</v>
      </c>
      <c r="E138" s="219" t="s">
        <v>755</v>
      </c>
      <c r="F138" s="220" t="s">
        <v>756</v>
      </c>
      <c r="G138" s="221" t="s">
        <v>204</v>
      </c>
      <c r="H138" s="222">
        <v>14</v>
      </c>
      <c r="I138" s="223"/>
      <c r="J138" s="224">
        <f>ROUND(I138*H138,2)</f>
        <v>0</v>
      </c>
      <c r="K138" s="220" t="s">
        <v>188</v>
      </c>
      <c r="L138" s="44"/>
      <c r="M138" s="225" t="s">
        <v>19</v>
      </c>
      <c r="N138" s="226" t="s">
        <v>42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515</v>
      </c>
      <c r="AT138" s="229" t="s">
        <v>119</v>
      </c>
      <c r="AU138" s="229" t="s">
        <v>81</v>
      </c>
      <c r="AY138" s="17" t="s">
        <v>116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79</v>
      </c>
      <c r="BK138" s="230">
        <f>ROUND(I138*H138,2)</f>
        <v>0</v>
      </c>
      <c r="BL138" s="17" t="s">
        <v>515</v>
      </c>
      <c r="BM138" s="229" t="s">
        <v>757</v>
      </c>
    </row>
    <row r="139" s="13" customFormat="1">
      <c r="A139" s="13"/>
      <c r="B139" s="235"/>
      <c r="C139" s="236"/>
      <c r="D139" s="231" t="s">
        <v>148</v>
      </c>
      <c r="E139" s="237" t="s">
        <v>19</v>
      </c>
      <c r="F139" s="238" t="s">
        <v>635</v>
      </c>
      <c r="G139" s="236"/>
      <c r="H139" s="239">
        <v>14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148</v>
      </c>
      <c r="AU139" s="245" t="s">
        <v>81</v>
      </c>
      <c r="AV139" s="13" t="s">
        <v>81</v>
      </c>
      <c r="AW139" s="13" t="s">
        <v>32</v>
      </c>
      <c r="AX139" s="13" t="s">
        <v>79</v>
      </c>
      <c r="AY139" s="245" t="s">
        <v>116</v>
      </c>
    </row>
    <row r="140" s="2" customFormat="1" ht="33" customHeight="1">
      <c r="A140" s="38"/>
      <c r="B140" s="39"/>
      <c r="C140" s="218" t="s">
        <v>389</v>
      </c>
      <c r="D140" s="218" t="s">
        <v>119</v>
      </c>
      <c r="E140" s="219" t="s">
        <v>758</v>
      </c>
      <c r="F140" s="220" t="s">
        <v>759</v>
      </c>
      <c r="G140" s="221" t="s">
        <v>440</v>
      </c>
      <c r="H140" s="222">
        <v>7</v>
      </c>
      <c r="I140" s="223"/>
      <c r="J140" s="224">
        <f>ROUND(I140*H140,2)</f>
        <v>0</v>
      </c>
      <c r="K140" s="220" t="s">
        <v>188</v>
      </c>
      <c r="L140" s="44"/>
      <c r="M140" s="225" t="s">
        <v>19</v>
      </c>
      <c r="N140" s="226" t="s">
        <v>42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515</v>
      </c>
      <c r="AT140" s="229" t="s">
        <v>119</v>
      </c>
      <c r="AU140" s="229" t="s">
        <v>81</v>
      </c>
      <c r="AY140" s="17" t="s">
        <v>116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79</v>
      </c>
      <c r="BK140" s="230">
        <f>ROUND(I140*H140,2)</f>
        <v>0</v>
      </c>
      <c r="BL140" s="17" t="s">
        <v>515</v>
      </c>
      <c r="BM140" s="229" t="s">
        <v>760</v>
      </c>
    </row>
    <row r="141" s="2" customFormat="1" ht="16.5" customHeight="1">
      <c r="A141" s="38"/>
      <c r="B141" s="39"/>
      <c r="C141" s="218" t="s">
        <v>394</v>
      </c>
      <c r="D141" s="218" t="s">
        <v>119</v>
      </c>
      <c r="E141" s="219" t="s">
        <v>761</v>
      </c>
      <c r="F141" s="220" t="s">
        <v>762</v>
      </c>
      <c r="G141" s="221" t="s">
        <v>217</v>
      </c>
      <c r="H141" s="222">
        <v>7.1680000000000001</v>
      </c>
      <c r="I141" s="223"/>
      <c r="J141" s="224">
        <f>ROUND(I141*H141,2)</f>
        <v>0</v>
      </c>
      <c r="K141" s="220" t="s">
        <v>188</v>
      </c>
      <c r="L141" s="44"/>
      <c r="M141" s="225" t="s">
        <v>19</v>
      </c>
      <c r="N141" s="226" t="s">
        <v>42</v>
      </c>
      <c r="O141" s="84"/>
      <c r="P141" s="227">
        <f>O141*H141</f>
        <v>0</v>
      </c>
      <c r="Q141" s="227">
        <v>2.2563399999999998</v>
      </c>
      <c r="R141" s="227">
        <f>Q141*H141</f>
        <v>16.17344512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515</v>
      </c>
      <c r="AT141" s="229" t="s">
        <v>119</v>
      </c>
      <c r="AU141" s="229" t="s">
        <v>81</v>
      </c>
      <c r="AY141" s="17" t="s">
        <v>116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79</v>
      </c>
      <c r="BK141" s="230">
        <f>ROUND(I141*H141,2)</f>
        <v>0</v>
      </c>
      <c r="BL141" s="17" t="s">
        <v>515</v>
      </c>
      <c r="BM141" s="229" t="s">
        <v>763</v>
      </c>
    </row>
    <row r="142" s="13" customFormat="1">
      <c r="A142" s="13"/>
      <c r="B142" s="235"/>
      <c r="C142" s="236"/>
      <c r="D142" s="231" t="s">
        <v>148</v>
      </c>
      <c r="E142" s="237" t="s">
        <v>19</v>
      </c>
      <c r="F142" s="238" t="s">
        <v>764</v>
      </c>
      <c r="G142" s="236"/>
      <c r="H142" s="239">
        <v>7.1680000000000001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148</v>
      </c>
      <c r="AU142" s="245" t="s">
        <v>81</v>
      </c>
      <c r="AV142" s="13" t="s">
        <v>81</v>
      </c>
      <c r="AW142" s="13" t="s">
        <v>32</v>
      </c>
      <c r="AX142" s="13" t="s">
        <v>79</v>
      </c>
      <c r="AY142" s="245" t="s">
        <v>116</v>
      </c>
    </row>
    <row r="143" s="2" customFormat="1" ht="16.5" customHeight="1">
      <c r="A143" s="38"/>
      <c r="B143" s="39"/>
      <c r="C143" s="218" t="s">
        <v>399</v>
      </c>
      <c r="D143" s="218" t="s">
        <v>119</v>
      </c>
      <c r="E143" s="219" t="s">
        <v>765</v>
      </c>
      <c r="F143" s="220" t="s">
        <v>766</v>
      </c>
      <c r="G143" s="221" t="s">
        <v>217</v>
      </c>
      <c r="H143" s="222">
        <v>7</v>
      </c>
      <c r="I143" s="223"/>
      <c r="J143" s="224">
        <f>ROUND(I143*H143,2)</f>
        <v>0</v>
      </c>
      <c r="K143" s="220" t="s">
        <v>188</v>
      </c>
      <c r="L143" s="44"/>
      <c r="M143" s="225" t="s">
        <v>19</v>
      </c>
      <c r="N143" s="226" t="s">
        <v>42</v>
      </c>
      <c r="O143" s="84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515</v>
      </c>
      <c r="AT143" s="229" t="s">
        <v>119</v>
      </c>
      <c r="AU143" s="229" t="s">
        <v>81</v>
      </c>
      <c r="AY143" s="17" t="s">
        <v>116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79</v>
      </c>
      <c r="BK143" s="230">
        <f>ROUND(I143*H143,2)</f>
        <v>0</v>
      </c>
      <c r="BL143" s="17" t="s">
        <v>515</v>
      </c>
      <c r="BM143" s="229" t="s">
        <v>767</v>
      </c>
    </row>
    <row r="144" s="2" customFormat="1" ht="33" customHeight="1">
      <c r="A144" s="38"/>
      <c r="B144" s="39"/>
      <c r="C144" s="218" t="s">
        <v>405</v>
      </c>
      <c r="D144" s="218" t="s">
        <v>119</v>
      </c>
      <c r="E144" s="219" t="s">
        <v>768</v>
      </c>
      <c r="F144" s="220" t="s">
        <v>769</v>
      </c>
      <c r="G144" s="221" t="s">
        <v>204</v>
      </c>
      <c r="H144" s="222">
        <v>7</v>
      </c>
      <c r="I144" s="223"/>
      <c r="J144" s="224">
        <f>ROUND(I144*H144,2)</f>
        <v>0</v>
      </c>
      <c r="K144" s="220" t="s">
        <v>188</v>
      </c>
      <c r="L144" s="44"/>
      <c r="M144" s="225" t="s">
        <v>19</v>
      </c>
      <c r="N144" s="226" t="s">
        <v>42</v>
      </c>
      <c r="O144" s="84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515</v>
      </c>
      <c r="AT144" s="229" t="s">
        <v>119</v>
      </c>
      <c r="AU144" s="229" t="s">
        <v>81</v>
      </c>
      <c r="AY144" s="17" t="s">
        <v>116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79</v>
      </c>
      <c r="BK144" s="230">
        <f>ROUND(I144*H144,2)</f>
        <v>0</v>
      </c>
      <c r="BL144" s="17" t="s">
        <v>515</v>
      </c>
      <c r="BM144" s="229" t="s">
        <v>770</v>
      </c>
    </row>
    <row r="145" s="13" customFormat="1">
      <c r="A145" s="13"/>
      <c r="B145" s="235"/>
      <c r="C145" s="236"/>
      <c r="D145" s="231" t="s">
        <v>148</v>
      </c>
      <c r="E145" s="237" t="s">
        <v>19</v>
      </c>
      <c r="F145" s="238" t="s">
        <v>154</v>
      </c>
      <c r="G145" s="236"/>
      <c r="H145" s="239">
        <v>7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148</v>
      </c>
      <c r="AU145" s="245" t="s">
        <v>81</v>
      </c>
      <c r="AV145" s="13" t="s">
        <v>81</v>
      </c>
      <c r="AW145" s="13" t="s">
        <v>32</v>
      </c>
      <c r="AX145" s="13" t="s">
        <v>79</v>
      </c>
      <c r="AY145" s="245" t="s">
        <v>116</v>
      </c>
    </row>
    <row r="146" s="2" customFormat="1" ht="33" customHeight="1">
      <c r="A146" s="38"/>
      <c r="B146" s="39"/>
      <c r="C146" s="218" t="s">
        <v>410</v>
      </c>
      <c r="D146" s="218" t="s">
        <v>119</v>
      </c>
      <c r="E146" s="219" t="s">
        <v>771</v>
      </c>
      <c r="F146" s="220" t="s">
        <v>772</v>
      </c>
      <c r="G146" s="221" t="s">
        <v>204</v>
      </c>
      <c r="H146" s="222">
        <v>103</v>
      </c>
      <c r="I146" s="223"/>
      <c r="J146" s="224">
        <f>ROUND(I146*H146,2)</f>
        <v>0</v>
      </c>
      <c r="K146" s="220" t="s">
        <v>188</v>
      </c>
      <c r="L146" s="44"/>
      <c r="M146" s="225" t="s">
        <v>19</v>
      </c>
      <c r="N146" s="226" t="s">
        <v>42</v>
      </c>
      <c r="O146" s="84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515</v>
      </c>
      <c r="AT146" s="229" t="s">
        <v>119</v>
      </c>
      <c r="AU146" s="229" t="s">
        <v>81</v>
      </c>
      <c r="AY146" s="17" t="s">
        <v>116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79</v>
      </c>
      <c r="BK146" s="230">
        <f>ROUND(I146*H146,2)</f>
        <v>0</v>
      </c>
      <c r="BL146" s="17" t="s">
        <v>515</v>
      </c>
      <c r="BM146" s="229" t="s">
        <v>773</v>
      </c>
    </row>
    <row r="147" s="13" customFormat="1">
      <c r="A147" s="13"/>
      <c r="B147" s="235"/>
      <c r="C147" s="236"/>
      <c r="D147" s="231" t="s">
        <v>148</v>
      </c>
      <c r="E147" s="237" t="s">
        <v>19</v>
      </c>
      <c r="F147" s="238" t="s">
        <v>774</v>
      </c>
      <c r="G147" s="236"/>
      <c r="H147" s="239">
        <v>103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148</v>
      </c>
      <c r="AU147" s="245" t="s">
        <v>81</v>
      </c>
      <c r="AV147" s="13" t="s">
        <v>81</v>
      </c>
      <c r="AW147" s="13" t="s">
        <v>32</v>
      </c>
      <c r="AX147" s="13" t="s">
        <v>79</v>
      </c>
      <c r="AY147" s="245" t="s">
        <v>116</v>
      </c>
    </row>
    <row r="148" s="2" customFormat="1" ht="33" customHeight="1">
      <c r="A148" s="38"/>
      <c r="B148" s="39"/>
      <c r="C148" s="218" t="s">
        <v>416</v>
      </c>
      <c r="D148" s="218" t="s">
        <v>119</v>
      </c>
      <c r="E148" s="219" t="s">
        <v>775</v>
      </c>
      <c r="F148" s="220" t="s">
        <v>776</v>
      </c>
      <c r="G148" s="221" t="s">
        <v>204</v>
      </c>
      <c r="H148" s="222">
        <v>149</v>
      </c>
      <c r="I148" s="223"/>
      <c r="J148" s="224">
        <f>ROUND(I148*H148,2)</f>
        <v>0</v>
      </c>
      <c r="K148" s="220" t="s">
        <v>188</v>
      </c>
      <c r="L148" s="44"/>
      <c r="M148" s="225" t="s">
        <v>19</v>
      </c>
      <c r="N148" s="226" t="s">
        <v>42</v>
      </c>
      <c r="O148" s="84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515</v>
      </c>
      <c r="AT148" s="229" t="s">
        <v>119</v>
      </c>
      <c r="AU148" s="229" t="s">
        <v>81</v>
      </c>
      <c r="AY148" s="17" t="s">
        <v>116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79</v>
      </c>
      <c r="BK148" s="230">
        <f>ROUND(I148*H148,2)</f>
        <v>0</v>
      </c>
      <c r="BL148" s="17" t="s">
        <v>515</v>
      </c>
      <c r="BM148" s="229" t="s">
        <v>777</v>
      </c>
    </row>
    <row r="149" s="13" customFormat="1">
      <c r="A149" s="13"/>
      <c r="B149" s="235"/>
      <c r="C149" s="236"/>
      <c r="D149" s="231" t="s">
        <v>148</v>
      </c>
      <c r="E149" s="237" t="s">
        <v>19</v>
      </c>
      <c r="F149" s="238" t="s">
        <v>778</v>
      </c>
      <c r="G149" s="236"/>
      <c r="H149" s="239">
        <v>149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148</v>
      </c>
      <c r="AU149" s="245" t="s">
        <v>81</v>
      </c>
      <c r="AV149" s="13" t="s">
        <v>81</v>
      </c>
      <c r="AW149" s="13" t="s">
        <v>32</v>
      </c>
      <c r="AX149" s="13" t="s">
        <v>79</v>
      </c>
      <c r="AY149" s="245" t="s">
        <v>116</v>
      </c>
    </row>
    <row r="150" s="2" customFormat="1" ht="16.5" customHeight="1">
      <c r="A150" s="38"/>
      <c r="B150" s="39"/>
      <c r="C150" s="218" t="s">
        <v>420</v>
      </c>
      <c r="D150" s="218" t="s">
        <v>119</v>
      </c>
      <c r="E150" s="219" t="s">
        <v>779</v>
      </c>
      <c r="F150" s="220" t="s">
        <v>780</v>
      </c>
      <c r="G150" s="221" t="s">
        <v>204</v>
      </c>
      <c r="H150" s="222">
        <v>40</v>
      </c>
      <c r="I150" s="223"/>
      <c r="J150" s="224">
        <f>ROUND(I150*H150,2)</f>
        <v>0</v>
      </c>
      <c r="K150" s="220" t="s">
        <v>188</v>
      </c>
      <c r="L150" s="44"/>
      <c r="M150" s="225" t="s">
        <v>19</v>
      </c>
      <c r="N150" s="226" t="s">
        <v>42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515</v>
      </c>
      <c r="AT150" s="229" t="s">
        <v>119</v>
      </c>
      <c r="AU150" s="229" t="s">
        <v>81</v>
      </c>
      <c r="AY150" s="17" t="s">
        <v>116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79</v>
      </c>
      <c r="BK150" s="230">
        <f>ROUND(I150*H150,2)</f>
        <v>0</v>
      </c>
      <c r="BL150" s="17" t="s">
        <v>515</v>
      </c>
      <c r="BM150" s="229" t="s">
        <v>781</v>
      </c>
    </row>
    <row r="151" s="13" customFormat="1">
      <c r="A151" s="13"/>
      <c r="B151" s="235"/>
      <c r="C151" s="236"/>
      <c r="D151" s="231" t="s">
        <v>148</v>
      </c>
      <c r="E151" s="237" t="s">
        <v>19</v>
      </c>
      <c r="F151" s="238" t="s">
        <v>782</v>
      </c>
      <c r="G151" s="236"/>
      <c r="H151" s="239">
        <v>40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148</v>
      </c>
      <c r="AU151" s="245" t="s">
        <v>81</v>
      </c>
      <c r="AV151" s="13" t="s">
        <v>81</v>
      </c>
      <c r="AW151" s="13" t="s">
        <v>32</v>
      </c>
      <c r="AX151" s="13" t="s">
        <v>79</v>
      </c>
      <c r="AY151" s="245" t="s">
        <v>116</v>
      </c>
    </row>
    <row r="152" s="2" customFormat="1" ht="16.5" customHeight="1">
      <c r="A152" s="38"/>
      <c r="B152" s="39"/>
      <c r="C152" s="262" t="s">
        <v>423</v>
      </c>
      <c r="D152" s="262" t="s">
        <v>290</v>
      </c>
      <c r="E152" s="263" t="s">
        <v>783</v>
      </c>
      <c r="F152" s="264" t="s">
        <v>784</v>
      </c>
      <c r="G152" s="265" t="s">
        <v>204</v>
      </c>
      <c r="H152" s="266">
        <v>40</v>
      </c>
      <c r="I152" s="267"/>
      <c r="J152" s="268">
        <f>ROUND(I152*H152,2)</f>
        <v>0</v>
      </c>
      <c r="K152" s="264" t="s">
        <v>188</v>
      </c>
      <c r="L152" s="269"/>
      <c r="M152" s="270" t="s">
        <v>19</v>
      </c>
      <c r="N152" s="271" t="s">
        <v>42</v>
      </c>
      <c r="O152" s="84"/>
      <c r="P152" s="227">
        <f>O152*H152</f>
        <v>0</v>
      </c>
      <c r="Q152" s="227">
        <v>0.00042999999999999999</v>
      </c>
      <c r="R152" s="227">
        <f>Q152*H152</f>
        <v>0.0172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657</v>
      </c>
      <c r="AT152" s="229" t="s">
        <v>290</v>
      </c>
      <c r="AU152" s="229" t="s">
        <v>81</v>
      </c>
      <c r="AY152" s="17" t="s">
        <v>116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79</v>
      </c>
      <c r="BK152" s="230">
        <f>ROUND(I152*H152,2)</f>
        <v>0</v>
      </c>
      <c r="BL152" s="17" t="s">
        <v>657</v>
      </c>
      <c r="BM152" s="229" t="s">
        <v>785</v>
      </c>
    </row>
    <row r="153" s="2" customFormat="1" ht="21.75" customHeight="1">
      <c r="A153" s="38"/>
      <c r="B153" s="39"/>
      <c r="C153" s="218" t="s">
        <v>426</v>
      </c>
      <c r="D153" s="218" t="s">
        <v>119</v>
      </c>
      <c r="E153" s="219" t="s">
        <v>786</v>
      </c>
      <c r="F153" s="220" t="s">
        <v>787</v>
      </c>
      <c r="G153" s="221" t="s">
        <v>204</v>
      </c>
      <c r="H153" s="222">
        <v>110</v>
      </c>
      <c r="I153" s="223"/>
      <c r="J153" s="224">
        <f>ROUND(I153*H153,2)</f>
        <v>0</v>
      </c>
      <c r="K153" s="220" t="s">
        <v>188</v>
      </c>
      <c r="L153" s="44"/>
      <c r="M153" s="225" t="s">
        <v>19</v>
      </c>
      <c r="N153" s="226" t="s">
        <v>42</v>
      </c>
      <c r="O153" s="84"/>
      <c r="P153" s="227">
        <f>O153*H153</f>
        <v>0</v>
      </c>
      <c r="Q153" s="227">
        <v>0.15614</v>
      </c>
      <c r="R153" s="227">
        <f>Q153*H153</f>
        <v>17.1754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515</v>
      </c>
      <c r="AT153" s="229" t="s">
        <v>119</v>
      </c>
      <c r="AU153" s="229" t="s">
        <v>81</v>
      </c>
      <c r="AY153" s="17" t="s">
        <v>116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79</v>
      </c>
      <c r="BK153" s="230">
        <f>ROUND(I153*H153,2)</f>
        <v>0</v>
      </c>
      <c r="BL153" s="17" t="s">
        <v>515</v>
      </c>
      <c r="BM153" s="229" t="s">
        <v>788</v>
      </c>
    </row>
    <row r="154" s="13" customFormat="1">
      <c r="A154" s="13"/>
      <c r="B154" s="235"/>
      <c r="C154" s="236"/>
      <c r="D154" s="231" t="s">
        <v>148</v>
      </c>
      <c r="E154" s="237" t="s">
        <v>19</v>
      </c>
      <c r="F154" s="238" t="s">
        <v>789</v>
      </c>
      <c r="G154" s="236"/>
      <c r="H154" s="239">
        <v>110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148</v>
      </c>
      <c r="AU154" s="245" t="s">
        <v>81</v>
      </c>
      <c r="AV154" s="13" t="s">
        <v>81</v>
      </c>
      <c r="AW154" s="13" t="s">
        <v>32</v>
      </c>
      <c r="AX154" s="13" t="s">
        <v>79</v>
      </c>
      <c r="AY154" s="245" t="s">
        <v>116</v>
      </c>
    </row>
    <row r="155" s="2" customFormat="1" ht="21.75" customHeight="1">
      <c r="A155" s="38"/>
      <c r="B155" s="39"/>
      <c r="C155" s="218" t="s">
        <v>432</v>
      </c>
      <c r="D155" s="218" t="s">
        <v>119</v>
      </c>
      <c r="E155" s="219" t="s">
        <v>790</v>
      </c>
      <c r="F155" s="220" t="s">
        <v>791</v>
      </c>
      <c r="G155" s="221" t="s">
        <v>204</v>
      </c>
      <c r="H155" s="222">
        <v>149</v>
      </c>
      <c r="I155" s="223"/>
      <c r="J155" s="224">
        <f>ROUND(I155*H155,2)</f>
        <v>0</v>
      </c>
      <c r="K155" s="220" t="s">
        <v>188</v>
      </c>
      <c r="L155" s="44"/>
      <c r="M155" s="225" t="s">
        <v>19</v>
      </c>
      <c r="N155" s="226" t="s">
        <v>42</v>
      </c>
      <c r="O155" s="84"/>
      <c r="P155" s="227">
        <f>O155*H155</f>
        <v>0</v>
      </c>
      <c r="Q155" s="227">
        <v>0.32300000000000001</v>
      </c>
      <c r="R155" s="227">
        <f>Q155*H155</f>
        <v>48.127000000000002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515</v>
      </c>
      <c r="AT155" s="229" t="s">
        <v>119</v>
      </c>
      <c r="AU155" s="229" t="s">
        <v>81</v>
      </c>
      <c r="AY155" s="17" t="s">
        <v>116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79</v>
      </c>
      <c r="BK155" s="230">
        <f>ROUND(I155*H155,2)</f>
        <v>0</v>
      </c>
      <c r="BL155" s="17" t="s">
        <v>515</v>
      </c>
      <c r="BM155" s="229" t="s">
        <v>792</v>
      </c>
    </row>
    <row r="156" s="13" customFormat="1">
      <c r="A156" s="13"/>
      <c r="B156" s="235"/>
      <c r="C156" s="236"/>
      <c r="D156" s="231" t="s">
        <v>148</v>
      </c>
      <c r="E156" s="237" t="s">
        <v>19</v>
      </c>
      <c r="F156" s="238" t="s">
        <v>793</v>
      </c>
      <c r="G156" s="236"/>
      <c r="H156" s="239">
        <v>149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148</v>
      </c>
      <c r="AU156" s="245" t="s">
        <v>81</v>
      </c>
      <c r="AV156" s="13" t="s">
        <v>81</v>
      </c>
      <c r="AW156" s="13" t="s">
        <v>32</v>
      </c>
      <c r="AX156" s="13" t="s">
        <v>79</v>
      </c>
      <c r="AY156" s="245" t="s">
        <v>116</v>
      </c>
    </row>
    <row r="157" s="2" customFormat="1" ht="16.5" customHeight="1">
      <c r="A157" s="38"/>
      <c r="B157" s="39"/>
      <c r="C157" s="218" t="s">
        <v>437</v>
      </c>
      <c r="D157" s="218" t="s">
        <v>119</v>
      </c>
      <c r="E157" s="219" t="s">
        <v>794</v>
      </c>
      <c r="F157" s="220" t="s">
        <v>795</v>
      </c>
      <c r="G157" s="221" t="s">
        <v>440</v>
      </c>
      <c r="H157" s="222">
        <v>22</v>
      </c>
      <c r="I157" s="223"/>
      <c r="J157" s="224">
        <f>ROUND(I157*H157,2)</f>
        <v>0</v>
      </c>
      <c r="K157" s="220" t="s">
        <v>188</v>
      </c>
      <c r="L157" s="44"/>
      <c r="M157" s="225" t="s">
        <v>19</v>
      </c>
      <c r="N157" s="226" t="s">
        <v>42</v>
      </c>
      <c r="O157" s="84"/>
      <c r="P157" s="227">
        <f>O157*H157</f>
        <v>0</v>
      </c>
      <c r="Q157" s="227">
        <v>0.0038</v>
      </c>
      <c r="R157" s="227">
        <f>Q157*H157</f>
        <v>0.083599999999999994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515</v>
      </c>
      <c r="AT157" s="229" t="s">
        <v>119</v>
      </c>
      <c r="AU157" s="229" t="s">
        <v>81</v>
      </c>
      <c r="AY157" s="17" t="s">
        <v>116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79</v>
      </c>
      <c r="BK157" s="230">
        <f>ROUND(I157*H157,2)</f>
        <v>0</v>
      </c>
      <c r="BL157" s="17" t="s">
        <v>515</v>
      </c>
      <c r="BM157" s="229" t="s">
        <v>796</v>
      </c>
    </row>
    <row r="158" s="2" customFormat="1" ht="16.5" customHeight="1">
      <c r="A158" s="38"/>
      <c r="B158" s="39"/>
      <c r="C158" s="218" t="s">
        <v>444</v>
      </c>
      <c r="D158" s="218" t="s">
        <v>119</v>
      </c>
      <c r="E158" s="219" t="s">
        <v>797</v>
      </c>
      <c r="F158" s="220" t="s">
        <v>798</v>
      </c>
      <c r="G158" s="221" t="s">
        <v>440</v>
      </c>
      <c r="H158" s="222">
        <v>24</v>
      </c>
      <c r="I158" s="223"/>
      <c r="J158" s="224">
        <f>ROUND(I158*H158,2)</f>
        <v>0</v>
      </c>
      <c r="K158" s="220" t="s">
        <v>188</v>
      </c>
      <c r="L158" s="44"/>
      <c r="M158" s="225" t="s">
        <v>19</v>
      </c>
      <c r="N158" s="226" t="s">
        <v>42</v>
      </c>
      <c r="O158" s="84"/>
      <c r="P158" s="227">
        <f>O158*H158</f>
        <v>0</v>
      </c>
      <c r="Q158" s="227">
        <v>0.0076</v>
      </c>
      <c r="R158" s="227">
        <f>Q158*H158</f>
        <v>0.18240000000000001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515</v>
      </c>
      <c r="AT158" s="229" t="s">
        <v>119</v>
      </c>
      <c r="AU158" s="229" t="s">
        <v>81</v>
      </c>
      <c r="AY158" s="17" t="s">
        <v>116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79</v>
      </c>
      <c r="BK158" s="230">
        <f>ROUND(I158*H158,2)</f>
        <v>0</v>
      </c>
      <c r="BL158" s="17" t="s">
        <v>515</v>
      </c>
      <c r="BM158" s="229" t="s">
        <v>799</v>
      </c>
    </row>
    <row r="159" s="2" customFormat="1" ht="21.75" customHeight="1">
      <c r="A159" s="38"/>
      <c r="B159" s="39"/>
      <c r="C159" s="218" t="s">
        <v>448</v>
      </c>
      <c r="D159" s="218" t="s">
        <v>119</v>
      </c>
      <c r="E159" s="219" t="s">
        <v>800</v>
      </c>
      <c r="F159" s="220" t="s">
        <v>801</v>
      </c>
      <c r="G159" s="221" t="s">
        <v>204</v>
      </c>
      <c r="H159" s="222">
        <v>539</v>
      </c>
      <c r="I159" s="223"/>
      <c r="J159" s="224">
        <f>ROUND(I159*H159,2)</f>
        <v>0</v>
      </c>
      <c r="K159" s="220" t="s">
        <v>188</v>
      </c>
      <c r="L159" s="44"/>
      <c r="M159" s="225" t="s">
        <v>19</v>
      </c>
      <c r="N159" s="226" t="s">
        <v>42</v>
      </c>
      <c r="O159" s="84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515</v>
      </c>
      <c r="AT159" s="229" t="s">
        <v>119</v>
      </c>
      <c r="AU159" s="229" t="s">
        <v>81</v>
      </c>
      <c r="AY159" s="17" t="s">
        <v>116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79</v>
      </c>
      <c r="BK159" s="230">
        <f>ROUND(I159*H159,2)</f>
        <v>0</v>
      </c>
      <c r="BL159" s="17" t="s">
        <v>515</v>
      </c>
      <c r="BM159" s="229" t="s">
        <v>802</v>
      </c>
    </row>
    <row r="160" s="2" customFormat="1" ht="16.5" customHeight="1">
      <c r="A160" s="38"/>
      <c r="B160" s="39"/>
      <c r="C160" s="262" t="s">
        <v>452</v>
      </c>
      <c r="D160" s="262" t="s">
        <v>290</v>
      </c>
      <c r="E160" s="263" t="s">
        <v>803</v>
      </c>
      <c r="F160" s="264" t="s">
        <v>804</v>
      </c>
      <c r="G160" s="265" t="s">
        <v>204</v>
      </c>
      <c r="H160" s="266">
        <v>390</v>
      </c>
      <c r="I160" s="267"/>
      <c r="J160" s="268">
        <f>ROUND(I160*H160,2)</f>
        <v>0</v>
      </c>
      <c r="K160" s="264" t="s">
        <v>188</v>
      </c>
      <c r="L160" s="269"/>
      <c r="M160" s="270" t="s">
        <v>19</v>
      </c>
      <c r="N160" s="271" t="s">
        <v>42</v>
      </c>
      <c r="O160" s="84"/>
      <c r="P160" s="227">
        <f>O160*H160</f>
        <v>0</v>
      </c>
      <c r="Q160" s="227">
        <v>0.00025999999999999998</v>
      </c>
      <c r="R160" s="227">
        <f>Q160*H160</f>
        <v>0.10139999999999999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657</v>
      </c>
      <c r="AT160" s="229" t="s">
        <v>290</v>
      </c>
      <c r="AU160" s="229" t="s">
        <v>81</v>
      </c>
      <c r="AY160" s="17" t="s">
        <v>116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79</v>
      </c>
      <c r="BK160" s="230">
        <f>ROUND(I160*H160,2)</f>
        <v>0</v>
      </c>
      <c r="BL160" s="17" t="s">
        <v>657</v>
      </c>
      <c r="BM160" s="229" t="s">
        <v>805</v>
      </c>
    </row>
    <row r="161" s="2" customFormat="1" ht="16.5" customHeight="1">
      <c r="A161" s="38"/>
      <c r="B161" s="39"/>
      <c r="C161" s="262" t="s">
        <v>456</v>
      </c>
      <c r="D161" s="262" t="s">
        <v>290</v>
      </c>
      <c r="E161" s="263" t="s">
        <v>806</v>
      </c>
      <c r="F161" s="264" t="s">
        <v>807</v>
      </c>
      <c r="G161" s="265" t="s">
        <v>204</v>
      </c>
      <c r="H161" s="266">
        <v>149</v>
      </c>
      <c r="I161" s="267"/>
      <c r="J161" s="268">
        <f>ROUND(I161*H161,2)</f>
        <v>0</v>
      </c>
      <c r="K161" s="264" t="s">
        <v>188</v>
      </c>
      <c r="L161" s="269"/>
      <c r="M161" s="270" t="s">
        <v>19</v>
      </c>
      <c r="N161" s="271" t="s">
        <v>42</v>
      </c>
      <c r="O161" s="84"/>
      <c r="P161" s="227">
        <f>O161*H161</f>
        <v>0</v>
      </c>
      <c r="Q161" s="227">
        <v>0.00068999999999999997</v>
      </c>
      <c r="R161" s="227">
        <f>Q161*H161</f>
        <v>0.10281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657</v>
      </c>
      <c r="AT161" s="229" t="s">
        <v>290</v>
      </c>
      <c r="AU161" s="229" t="s">
        <v>81</v>
      </c>
      <c r="AY161" s="17" t="s">
        <v>116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79</v>
      </c>
      <c r="BK161" s="230">
        <f>ROUND(I161*H161,2)</f>
        <v>0</v>
      </c>
      <c r="BL161" s="17" t="s">
        <v>657</v>
      </c>
      <c r="BM161" s="229" t="s">
        <v>808</v>
      </c>
    </row>
    <row r="162" s="2" customFormat="1" ht="21.75" customHeight="1">
      <c r="A162" s="38"/>
      <c r="B162" s="39"/>
      <c r="C162" s="218" t="s">
        <v>460</v>
      </c>
      <c r="D162" s="218" t="s">
        <v>119</v>
      </c>
      <c r="E162" s="219" t="s">
        <v>809</v>
      </c>
      <c r="F162" s="220" t="s">
        <v>810</v>
      </c>
      <c r="G162" s="221" t="s">
        <v>204</v>
      </c>
      <c r="H162" s="222">
        <v>7</v>
      </c>
      <c r="I162" s="223"/>
      <c r="J162" s="224">
        <f>ROUND(I162*H162,2)</f>
        <v>0</v>
      </c>
      <c r="K162" s="220" t="s">
        <v>188</v>
      </c>
      <c r="L162" s="44"/>
      <c r="M162" s="225" t="s">
        <v>19</v>
      </c>
      <c r="N162" s="226" t="s">
        <v>42</v>
      </c>
      <c r="O162" s="84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515</v>
      </c>
      <c r="AT162" s="229" t="s">
        <v>119</v>
      </c>
      <c r="AU162" s="229" t="s">
        <v>81</v>
      </c>
      <c r="AY162" s="17" t="s">
        <v>116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79</v>
      </c>
      <c r="BK162" s="230">
        <f>ROUND(I162*H162,2)</f>
        <v>0</v>
      </c>
      <c r="BL162" s="17" t="s">
        <v>515</v>
      </c>
      <c r="BM162" s="229" t="s">
        <v>811</v>
      </c>
    </row>
    <row r="163" s="2" customFormat="1" ht="21.75" customHeight="1">
      <c r="A163" s="38"/>
      <c r="B163" s="39"/>
      <c r="C163" s="218" t="s">
        <v>464</v>
      </c>
      <c r="D163" s="218" t="s">
        <v>119</v>
      </c>
      <c r="E163" s="219" t="s">
        <v>812</v>
      </c>
      <c r="F163" s="220" t="s">
        <v>813</v>
      </c>
      <c r="G163" s="221" t="s">
        <v>204</v>
      </c>
      <c r="H163" s="222">
        <v>103</v>
      </c>
      <c r="I163" s="223"/>
      <c r="J163" s="224">
        <f>ROUND(I163*H163,2)</f>
        <v>0</v>
      </c>
      <c r="K163" s="220" t="s">
        <v>188</v>
      </c>
      <c r="L163" s="44"/>
      <c r="M163" s="225" t="s">
        <v>19</v>
      </c>
      <c r="N163" s="226" t="s">
        <v>42</v>
      </c>
      <c r="O163" s="84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515</v>
      </c>
      <c r="AT163" s="229" t="s">
        <v>119</v>
      </c>
      <c r="AU163" s="229" t="s">
        <v>81</v>
      </c>
      <c r="AY163" s="17" t="s">
        <v>116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79</v>
      </c>
      <c r="BK163" s="230">
        <f>ROUND(I163*H163,2)</f>
        <v>0</v>
      </c>
      <c r="BL163" s="17" t="s">
        <v>515</v>
      </c>
      <c r="BM163" s="229" t="s">
        <v>814</v>
      </c>
    </row>
    <row r="164" s="2" customFormat="1" ht="21.75" customHeight="1">
      <c r="A164" s="38"/>
      <c r="B164" s="39"/>
      <c r="C164" s="218" t="s">
        <v>468</v>
      </c>
      <c r="D164" s="218" t="s">
        <v>119</v>
      </c>
      <c r="E164" s="219" t="s">
        <v>815</v>
      </c>
      <c r="F164" s="220" t="s">
        <v>816</v>
      </c>
      <c r="G164" s="221" t="s">
        <v>204</v>
      </c>
      <c r="H164" s="222">
        <v>149</v>
      </c>
      <c r="I164" s="223"/>
      <c r="J164" s="224">
        <f>ROUND(I164*H164,2)</f>
        <v>0</v>
      </c>
      <c r="K164" s="220" t="s">
        <v>188</v>
      </c>
      <c r="L164" s="44"/>
      <c r="M164" s="225" t="s">
        <v>19</v>
      </c>
      <c r="N164" s="226" t="s">
        <v>42</v>
      </c>
      <c r="O164" s="84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515</v>
      </c>
      <c r="AT164" s="229" t="s">
        <v>119</v>
      </c>
      <c r="AU164" s="229" t="s">
        <v>81</v>
      </c>
      <c r="AY164" s="17" t="s">
        <v>116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79</v>
      </c>
      <c r="BK164" s="230">
        <f>ROUND(I164*H164,2)</f>
        <v>0</v>
      </c>
      <c r="BL164" s="17" t="s">
        <v>515</v>
      </c>
      <c r="BM164" s="229" t="s">
        <v>817</v>
      </c>
    </row>
    <row r="165" s="2" customFormat="1" ht="21.75" customHeight="1">
      <c r="A165" s="38"/>
      <c r="B165" s="39"/>
      <c r="C165" s="218" t="s">
        <v>473</v>
      </c>
      <c r="D165" s="218" t="s">
        <v>119</v>
      </c>
      <c r="E165" s="219" t="s">
        <v>818</v>
      </c>
      <c r="F165" s="220" t="s">
        <v>819</v>
      </c>
      <c r="G165" s="221" t="s">
        <v>217</v>
      </c>
      <c r="H165" s="222">
        <v>29.768000000000001</v>
      </c>
      <c r="I165" s="223"/>
      <c r="J165" s="224">
        <f>ROUND(I165*H165,2)</f>
        <v>0</v>
      </c>
      <c r="K165" s="220" t="s">
        <v>188</v>
      </c>
      <c r="L165" s="44"/>
      <c r="M165" s="225" t="s">
        <v>19</v>
      </c>
      <c r="N165" s="226" t="s">
        <v>42</v>
      </c>
      <c r="O165" s="84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515</v>
      </c>
      <c r="AT165" s="229" t="s">
        <v>119</v>
      </c>
      <c r="AU165" s="229" t="s">
        <v>81</v>
      </c>
      <c r="AY165" s="17" t="s">
        <v>116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79</v>
      </c>
      <c r="BK165" s="230">
        <f>ROUND(I165*H165,2)</f>
        <v>0</v>
      </c>
      <c r="BL165" s="17" t="s">
        <v>515</v>
      </c>
      <c r="BM165" s="229" t="s">
        <v>820</v>
      </c>
    </row>
    <row r="166" s="13" customFormat="1">
      <c r="A166" s="13"/>
      <c r="B166" s="235"/>
      <c r="C166" s="236"/>
      <c r="D166" s="231" t="s">
        <v>148</v>
      </c>
      <c r="E166" s="237" t="s">
        <v>19</v>
      </c>
      <c r="F166" s="238" t="s">
        <v>821</v>
      </c>
      <c r="G166" s="236"/>
      <c r="H166" s="239">
        <v>29.768000000000001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148</v>
      </c>
      <c r="AU166" s="245" t="s">
        <v>81</v>
      </c>
      <c r="AV166" s="13" t="s">
        <v>81</v>
      </c>
      <c r="AW166" s="13" t="s">
        <v>32</v>
      </c>
      <c r="AX166" s="13" t="s">
        <v>79</v>
      </c>
      <c r="AY166" s="245" t="s">
        <v>116</v>
      </c>
    </row>
    <row r="167" s="2" customFormat="1" ht="21.75" customHeight="1">
      <c r="A167" s="38"/>
      <c r="B167" s="39"/>
      <c r="C167" s="218" t="s">
        <v>478</v>
      </c>
      <c r="D167" s="218" t="s">
        <v>119</v>
      </c>
      <c r="E167" s="219" t="s">
        <v>822</v>
      </c>
      <c r="F167" s="220" t="s">
        <v>823</v>
      </c>
      <c r="G167" s="221" t="s">
        <v>217</v>
      </c>
      <c r="H167" s="222">
        <v>267.91199999999998</v>
      </c>
      <c r="I167" s="223"/>
      <c r="J167" s="224">
        <f>ROUND(I167*H167,2)</f>
        <v>0</v>
      </c>
      <c r="K167" s="220" t="s">
        <v>188</v>
      </c>
      <c r="L167" s="44"/>
      <c r="M167" s="225" t="s">
        <v>19</v>
      </c>
      <c r="N167" s="226" t="s">
        <v>42</v>
      </c>
      <c r="O167" s="84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515</v>
      </c>
      <c r="AT167" s="229" t="s">
        <v>119</v>
      </c>
      <c r="AU167" s="229" t="s">
        <v>81</v>
      </c>
      <c r="AY167" s="17" t="s">
        <v>116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79</v>
      </c>
      <c r="BK167" s="230">
        <f>ROUND(I167*H167,2)</f>
        <v>0</v>
      </c>
      <c r="BL167" s="17" t="s">
        <v>515</v>
      </c>
      <c r="BM167" s="229" t="s">
        <v>824</v>
      </c>
    </row>
    <row r="168" s="13" customFormat="1">
      <c r="A168" s="13"/>
      <c r="B168" s="235"/>
      <c r="C168" s="236"/>
      <c r="D168" s="231" t="s">
        <v>148</v>
      </c>
      <c r="E168" s="237" t="s">
        <v>19</v>
      </c>
      <c r="F168" s="238" t="s">
        <v>825</v>
      </c>
      <c r="G168" s="236"/>
      <c r="H168" s="239">
        <v>267.91199999999998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148</v>
      </c>
      <c r="AU168" s="245" t="s">
        <v>81</v>
      </c>
      <c r="AV168" s="13" t="s">
        <v>81</v>
      </c>
      <c r="AW168" s="13" t="s">
        <v>32</v>
      </c>
      <c r="AX168" s="13" t="s">
        <v>79</v>
      </c>
      <c r="AY168" s="245" t="s">
        <v>116</v>
      </c>
    </row>
    <row r="169" s="2" customFormat="1" ht="21.75" customHeight="1">
      <c r="A169" s="38"/>
      <c r="B169" s="39"/>
      <c r="C169" s="218" t="s">
        <v>483</v>
      </c>
      <c r="D169" s="218" t="s">
        <v>119</v>
      </c>
      <c r="E169" s="219" t="s">
        <v>826</v>
      </c>
      <c r="F169" s="220" t="s">
        <v>827</v>
      </c>
      <c r="G169" s="221" t="s">
        <v>187</v>
      </c>
      <c r="H169" s="222">
        <v>81.549999999999997</v>
      </c>
      <c r="I169" s="223"/>
      <c r="J169" s="224">
        <f>ROUND(I169*H169,2)</f>
        <v>0</v>
      </c>
      <c r="K169" s="220" t="s">
        <v>188</v>
      </c>
      <c r="L169" s="44"/>
      <c r="M169" s="225" t="s">
        <v>19</v>
      </c>
      <c r="N169" s="226" t="s">
        <v>42</v>
      </c>
      <c r="O169" s="84"/>
      <c r="P169" s="227">
        <f>O169*H169</f>
        <v>0</v>
      </c>
      <c r="Q169" s="227">
        <v>0.19694999999999999</v>
      </c>
      <c r="R169" s="227">
        <f>Q169*H169</f>
        <v>16.061272499999998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515</v>
      </c>
      <c r="AT169" s="229" t="s">
        <v>119</v>
      </c>
      <c r="AU169" s="229" t="s">
        <v>81</v>
      </c>
      <c r="AY169" s="17" t="s">
        <v>116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79</v>
      </c>
      <c r="BK169" s="230">
        <f>ROUND(I169*H169,2)</f>
        <v>0</v>
      </c>
      <c r="BL169" s="17" t="s">
        <v>515</v>
      </c>
      <c r="BM169" s="229" t="s">
        <v>828</v>
      </c>
    </row>
    <row r="170" s="13" customFormat="1">
      <c r="A170" s="13"/>
      <c r="B170" s="235"/>
      <c r="C170" s="236"/>
      <c r="D170" s="231" t="s">
        <v>148</v>
      </c>
      <c r="E170" s="237" t="s">
        <v>19</v>
      </c>
      <c r="F170" s="238" t="s">
        <v>829</v>
      </c>
      <c r="G170" s="236"/>
      <c r="H170" s="239">
        <v>81.549999999999997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148</v>
      </c>
      <c r="AU170" s="245" t="s">
        <v>81</v>
      </c>
      <c r="AV170" s="13" t="s">
        <v>81</v>
      </c>
      <c r="AW170" s="13" t="s">
        <v>32</v>
      </c>
      <c r="AX170" s="13" t="s">
        <v>79</v>
      </c>
      <c r="AY170" s="245" t="s">
        <v>116</v>
      </c>
    </row>
    <row r="171" s="2" customFormat="1" ht="21.75" customHeight="1">
      <c r="A171" s="38"/>
      <c r="B171" s="39"/>
      <c r="C171" s="218" t="s">
        <v>487</v>
      </c>
      <c r="D171" s="218" t="s">
        <v>119</v>
      </c>
      <c r="E171" s="219" t="s">
        <v>830</v>
      </c>
      <c r="F171" s="220" t="s">
        <v>831</v>
      </c>
      <c r="G171" s="221" t="s">
        <v>187</v>
      </c>
      <c r="H171" s="222">
        <v>3.5</v>
      </c>
      <c r="I171" s="223"/>
      <c r="J171" s="224">
        <f>ROUND(I171*H171,2)</f>
        <v>0</v>
      </c>
      <c r="K171" s="220" t="s">
        <v>188</v>
      </c>
      <c r="L171" s="44"/>
      <c r="M171" s="225" t="s">
        <v>19</v>
      </c>
      <c r="N171" s="226" t="s">
        <v>42</v>
      </c>
      <c r="O171" s="84"/>
      <c r="P171" s="227">
        <f>O171*H171</f>
        <v>0</v>
      </c>
      <c r="Q171" s="227">
        <v>0.07596</v>
      </c>
      <c r="R171" s="227">
        <f>Q171*H171</f>
        <v>0.26585999999999999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515</v>
      </c>
      <c r="AT171" s="229" t="s">
        <v>119</v>
      </c>
      <c r="AU171" s="229" t="s">
        <v>81</v>
      </c>
      <c r="AY171" s="17" t="s">
        <v>116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79</v>
      </c>
      <c r="BK171" s="230">
        <f>ROUND(I171*H171,2)</f>
        <v>0</v>
      </c>
      <c r="BL171" s="17" t="s">
        <v>515</v>
      </c>
      <c r="BM171" s="229" t="s">
        <v>832</v>
      </c>
    </row>
    <row r="172" s="12" customFormat="1" ht="25.92" customHeight="1">
      <c r="A172" s="12"/>
      <c r="B172" s="202"/>
      <c r="C172" s="203"/>
      <c r="D172" s="204" t="s">
        <v>70</v>
      </c>
      <c r="E172" s="205" t="s">
        <v>114</v>
      </c>
      <c r="F172" s="205" t="s">
        <v>77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P173+P176</f>
        <v>0</v>
      </c>
      <c r="Q172" s="210"/>
      <c r="R172" s="211">
        <f>R173+R176</f>
        <v>0</v>
      </c>
      <c r="S172" s="210"/>
      <c r="T172" s="212">
        <f>T173+T176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115</v>
      </c>
      <c r="AT172" s="214" t="s">
        <v>70</v>
      </c>
      <c r="AU172" s="214" t="s">
        <v>71</v>
      </c>
      <c r="AY172" s="213" t="s">
        <v>116</v>
      </c>
      <c r="BK172" s="215">
        <f>BK173+BK176</f>
        <v>0</v>
      </c>
    </row>
    <row r="173" s="12" customFormat="1" ht="22.8" customHeight="1">
      <c r="A173" s="12"/>
      <c r="B173" s="202"/>
      <c r="C173" s="203"/>
      <c r="D173" s="204" t="s">
        <v>70</v>
      </c>
      <c r="E173" s="216" t="s">
        <v>117</v>
      </c>
      <c r="F173" s="216" t="s">
        <v>118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SUM(P174:P175)</f>
        <v>0</v>
      </c>
      <c r="Q173" s="210"/>
      <c r="R173" s="211">
        <f>SUM(R174:R175)</f>
        <v>0</v>
      </c>
      <c r="S173" s="210"/>
      <c r="T173" s="21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115</v>
      </c>
      <c r="AT173" s="214" t="s">
        <v>70</v>
      </c>
      <c r="AU173" s="214" t="s">
        <v>79</v>
      </c>
      <c r="AY173" s="213" t="s">
        <v>116</v>
      </c>
      <c r="BK173" s="215">
        <f>SUM(BK174:BK175)</f>
        <v>0</v>
      </c>
    </row>
    <row r="174" s="2" customFormat="1" ht="16.5" customHeight="1">
      <c r="A174" s="38"/>
      <c r="B174" s="39"/>
      <c r="C174" s="218" t="s">
        <v>492</v>
      </c>
      <c r="D174" s="218" t="s">
        <v>119</v>
      </c>
      <c r="E174" s="219" t="s">
        <v>833</v>
      </c>
      <c r="F174" s="220" t="s">
        <v>834</v>
      </c>
      <c r="G174" s="221" t="s">
        <v>122</v>
      </c>
      <c r="H174" s="222">
        <v>1</v>
      </c>
      <c r="I174" s="223"/>
      <c r="J174" s="224">
        <f>ROUND(I174*H174,2)</f>
        <v>0</v>
      </c>
      <c r="K174" s="220" t="s">
        <v>188</v>
      </c>
      <c r="L174" s="44"/>
      <c r="M174" s="225" t="s">
        <v>19</v>
      </c>
      <c r="N174" s="226" t="s">
        <v>42</v>
      </c>
      <c r="O174" s="84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124</v>
      </c>
      <c r="AT174" s="229" t="s">
        <v>119</v>
      </c>
      <c r="AU174" s="229" t="s">
        <v>81</v>
      </c>
      <c r="AY174" s="17" t="s">
        <v>116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79</v>
      </c>
      <c r="BK174" s="230">
        <f>ROUND(I174*H174,2)</f>
        <v>0</v>
      </c>
      <c r="BL174" s="17" t="s">
        <v>124</v>
      </c>
      <c r="BM174" s="229" t="s">
        <v>835</v>
      </c>
    </row>
    <row r="175" s="2" customFormat="1">
      <c r="A175" s="38"/>
      <c r="B175" s="39"/>
      <c r="C175" s="40"/>
      <c r="D175" s="231" t="s">
        <v>126</v>
      </c>
      <c r="E175" s="40"/>
      <c r="F175" s="232" t="s">
        <v>836</v>
      </c>
      <c r="G175" s="40"/>
      <c r="H175" s="40"/>
      <c r="I175" s="136"/>
      <c r="J175" s="40"/>
      <c r="K175" s="40"/>
      <c r="L175" s="44"/>
      <c r="M175" s="233"/>
      <c r="N175" s="234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126</v>
      </c>
      <c r="AU175" s="17" t="s">
        <v>81</v>
      </c>
    </row>
    <row r="176" s="12" customFormat="1" ht="22.8" customHeight="1">
      <c r="A176" s="12"/>
      <c r="B176" s="202"/>
      <c r="C176" s="203"/>
      <c r="D176" s="204" t="s">
        <v>70</v>
      </c>
      <c r="E176" s="216" t="s">
        <v>159</v>
      </c>
      <c r="F176" s="216" t="s">
        <v>160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P177</f>
        <v>0</v>
      </c>
      <c r="Q176" s="210"/>
      <c r="R176" s="211">
        <f>R177</f>
        <v>0</v>
      </c>
      <c r="S176" s="210"/>
      <c r="T176" s="21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115</v>
      </c>
      <c r="AT176" s="214" t="s">
        <v>70</v>
      </c>
      <c r="AU176" s="214" t="s">
        <v>79</v>
      </c>
      <c r="AY176" s="213" t="s">
        <v>116</v>
      </c>
      <c r="BK176" s="215">
        <f>BK177</f>
        <v>0</v>
      </c>
    </row>
    <row r="177" s="2" customFormat="1" ht="16.5" customHeight="1">
      <c r="A177" s="38"/>
      <c r="B177" s="39"/>
      <c r="C177" s="218" t="s">
        <v>497</v>
      </c>
      <c r="D177" s="218" t="s">
        <v>119</v>
      </c>
      <c r="E177" s="219" t="s">
        <v>837</v>
      </c>
      <c r="F177" s="220" t="s">
        <v>838</v>
      </c>
      <c r="G177" s="221" t="s">
        <v>122</v>
      </c>
      <c r="H177" s="222">
        <v>1</v>
      </c>
      <c r="I177" s="223"/>
      <c r="J177" s="224">
        <f>ROUND(I177*H177,2)</f>
        <v>0</v>
      </c>
      <c r="K177" s="220" t="s">
        <v>188</v>
      </c>
      <c r="L177" s="44"/>
      <c r="M177" s="246" t="s">
        <v>19</v>
      </c>
      <c r="N177" s="247" t="s">
        <v>42</v>
      </c>
      <c r="O177" s="24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124</v>
      </c>
      <c r="AT177" s="229" t="s">
        <v>119</v>
      </c>
      <c r="AU177" s="229" t="s">
        <v>81</v>
      </c>
      <c r="AY177" s="17" t="s">
        <v>116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79</v>
      </c>
      <c r="BK177" s="230">
        <f>ROUND(I177*H177,2)</f>
        <v>0</v>
      </c>
      <c r="BL177" s="17" t="s">
        <v>124</v>
      </c>
      <c r="BM177" s="229" t="s">
        <v>839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166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YiZo0ebtpjpxhqN7/xKZGX9K4crH9IJ7WJolRFcZ2ZUSUMcvxcMS3xvTtV1JELGcFof69L9VnQQXUob8CuHo5Q==" hashValue="Ap3aEBGJg8b1qcP92nAqOCUmN5mb4S85WgErbbu94CnLdr0lt1QDO1aDkmym26Qi7HJUefDjQA2Z8hntQVo4hQ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5" customFormat="1" ht="45" customHeight="1">
      <c r="B3" s="276"/>
      <c r="C3" s="277" t="s">
        <v>840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841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842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843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844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845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846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847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848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849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850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78</v>
      </c>
      <c r="F18" s="283" t="s">
        <v>851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852</v>
      </c>
      <c r="F19" s="283" t="s">
        <v>853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854</v>
      </c>
      <c r="F20" s="283" t="s">
        <v>855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856</v>
      </c>
      <c r="F21" s="283" t="s">
        <v>857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858</v>
      </c>
      <c r="F22" s="283" t="s">
        <v>859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860</v>
      </c>
      <c r="F23" s="283" t="s">
        <v>861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862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863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864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865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866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867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868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869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870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102</v>
      </c>
      <c r="F36" s="283"/>
      <c r="G36" s="283" t="s">
        <v>871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872</v>
      </c>
      <c r="F37" s="283"/>
      <c r="G37" s="283" t="s">
        <v>873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52</v>
      </c>
      <c r="F38" s="283"/>
      <c r="G38" s="283" t="s">
        <v>874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53</v>
      </c>
      <c r="F39" s="283"/>
      <c r="G39" s="283" t="s">
        <v>875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103</v>
      </c>
      <c r="F40" s="283"/>
      <c r="G40" s="283" t="s">
        <v>876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104</v>
      </c>
      <c r="F41" s="283"/>
      <c r="G41" s="283" t="s">
        <v>877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878</v>
      </c>
      <c r="F42" s="283"/>
      <c r="G42" s="283" t="s">
        <v>879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880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881</v>
      </c>
      <c r="F44" s="283"/>
      <c r="G44" s="283" t="s">
        <v>882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106</v>
      </c>
      <c r="F45" s="283"/>
      <c r="G45" s="283" t="s">
        <v>883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884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885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886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887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888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889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890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891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892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893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894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895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896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897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898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899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900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901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902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903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904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905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906</v>
      </c>
      <c r="D76" s="301"/>
      <c r="E76" s="301"/>
      <c r="F76" s="301" t="s">
        <v>907</v>
      </c>
      <c r="G76" s="302"/>
      <c r="H76" s="301" t="s">
        <v>53</v>
      </c>
      <c r="I76" s="301" t="s">
        <v>56</v>
      </c>
      <c r="J76" s="301" t="s">
        <v>908</v>
      </c>
      <c r="K76" s="300"/>
    </row>
    <row r="77" s="1" customFormat="1" ht="17.25" customHeight="1">
      <c r="B77" s="298"/>
      <c r="C77" s="303" t="s">
        <v>909</v>
      </c>
      <c r="D77" s="303"/>
      <c r="E77" s="303"/>
      <c r="F77" s="304" t="s">
        <v>910</v>
      </c>
      <c r="G77" s="305"/>
      <c r="H77" s="303"/>
      <c r="I77" s="303"/>
      <c r="J77" s="303" t="s">
        <v>911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52</v>
      </c>
      <c r="D79" s="306"/>
      <c r="E79" s="306"/>
      <c r="F79" s="308" t="s">
        <v>912</v>
      </c>
      <c r="G79" s="307"/>
      <c r="H79" s="286" t="s">
        <v>913</v>
      </c>
      <c r="I79" s="286" t="s">
        <v>914</v>
      </c>
      <c r="J79" s="286">
        <v>20</v>
      </c>
      <c r="K79" s="300"/>
    </row>
    <row r="80" s="1" customFormat="1" ht="15" customHeight="1">
      <c r="B80" s="298"/>
      <c r="C80" s="286" t="s">
        <v>915</v>
      </c>
      <c r="D80" s="286"/>
      <c r="E80" s="286"/>
      <c r="F80" s="308" t="s">
        <v>912</v>
      </c>
      <c r="G80" s="307"/>
      <c r="H80" s="286" t="s">
        <v>916</v>
      </c>
      <c r="I80" s="286" t="s">
        <v>914</v>
      </c>
      <c r="J80" s="286">
        <v>120</v>
      </c>
      <c r="K80" s="300"/>
    </row>
    <row r="81" s="1" customFormat="1" ht="15" customHeight="1">
      <c r="B81" s="309"/>
      <c r="C81" s="286" t="s">
        <v>917</v>
      </c>
      <c r="D81" s="286"/>
      <c r="E81" s="286"/>
      <c r="F81" s="308" t="s">
        <v>918</v>
      </c>
      <c r="G81" s="307"/>
      <c r="H81" s="286" t="s">
        <v>919</v>
      </c>
      <c r="I81" s="286" t="s">
        <v>914</v>
      </c>
      <c r="J81" s="286">
        <v>50</v>
      </c>
      <c r="K81" s="300"/>
    </row>
    <row r="82" s="1" customFormat="1" ht="15" customHeight="1">
      <c r="B82" s="309"/>
      <c r="C82" s="286" t="s">
        <v>920</v>
      </c>
      <c r="D82" s="286"/>
      <c r="E82" s="286"/>
      <c r="F82" s="308" t="s">
        <v>912</v>
      </c>
      <c r="G82" s="307"/>
      <c r="H82" s="286" t="s">
        <v>921</v>
      </c>
      <c r="I82" s="286" t="s">
        <v>922</v>
      </c>
      <c r="J82" s="286"/>
      <c r="K82" s="300"/>
    </row>
    <row r="83" s="1" customFormat="1" ht="15" customHeight="1">
      <c r="B83" s="309"/>
      <c r="C83" s="310" t="s">
        <v>923</v>
      </c>
      <c r="D83" s="310"/>
      <c r="E83" s="310"/>
      <c r="F83" s="311" t="s">
        <v>918</v>
      </c>
      <c r="G83" s="310"/>
      <c r="H83" s="310" t="s">
        <v>924</v>
      </c>
      <c r="I83" s="310" t="s">
        <v>914</v>
      </c>
      <c r="J83" s="310">
        <v>15</v>
      </c>
      <c r="K83" s="300"/>
    </row>
    <row r="84" s="1" customFormat="1" ht="15" customHeight="1">
      <c r="B84" s="309"/>
      <c r="C84" s="310" t="s">
        <v>925</v>
      </c>
      <c r="D84" s="310"/>
      <c r="E84" s="310"/>
      <c r="F84" s="311" t="s">
        <v>918</v>
      </c>
      <c r="G84" s="310"/>
      <c r="H84" s="310" t="s">
        <v>926</v>
      </c>
      <c r="I84" s="310" t="s">
        <v>914</v>
      </c>
      <c r="J84" s="310">
        <v>15</v>
      </c>
      <c r="K84" s="300"/>
    </row>
    <row r="85" s="1" customFormat="1" ht="15" customHeight="1">
      <c r="B85" s="309"/>
      <c r="C85" s="310" t="s">
        <v>927</v>
      </c>
      <c r="D85" s="310"/>
      <c r="E85" s="310"/>
      <c r="F85" s="311" t="s">
        <v>918</v>
      </c>
      <c r="G85" s="310"/>
      <c r="H85" s="310" t="s">
        <v>928</v>
      </c>
      <c r="I85" s="310" t="s">
        <v>914</v>
      </c>
      <c r="J85" s="310">
        <v>20</v>
      </c>
      <c r="K85" s="300"/>
    </row>
    <row r="86" s="1" customFormat="1" ht="15" customHeight="1">
      <c r="B86" s="309"/>
      <c r="C86" s="310" t="s">
        <v>929</v>
      </c>
      <c r="D86" s="310"/>
      <c r="E86" s="310"/>
      <c r="F86" s="311" t="s">
        <v>918</v>
      </c>
      <c r="G86" s="310"/>
      <c r="H86" s="310" t="s">
        <v>930</v>
      </c>
      <c r="I86" s="310" t="s">
        <v>914</v>
      </c>
      <c r="J86" s="310">
        <v>20</v>
      </c>
      <c r="K86" s="300"/>
    </row>
    <row r="87" s="1" customFormat="1" ht="15" customHeight="1">
      <c r="B87" s="309"/>
      <c r="C87" s="286" t="s">
        <v>931</v>
      </c>
      <c r="D87" s="286"/>
      <c r="E87" s="286"/>
      <c r="F87" s="308" t="s">
        <v>918</v>
      </c>
      <c r="G87" s="307"/>
      <c r="H87" s="286" t="s">
        <v>932</v>
      </c>
      <c r="I87" s="286" t="s">
        <v>914</v>
      </c>
      <c r="J87" s="286">
        <v>50</v>
      </c>
      <c r="K87" s="300"/>
    </row>
    <row r="88" s="1" customFormat="1" ht="15" customHeight="1">
      <c r="B88" s="309"/>
      <c r="C88" s="286" t="s">
        <v>933</v>
      </c>
      <c r="D88" s="286"/>
      <c r="E88" s="286"/>
      <c r="F88" s="308" t="s">
        <v>918</v>
      </c>
      <c r="G88" s="307"/>
      <c r="H88" s="286" t="s">
        <v>934</v>
      </c>
      <c r="I88" s="286" t="s">
        <v>914</v>
      </c>
      <c r="J88" s="286">
        <v>20</v>
      </c>
      <c r="K88" s="300"/>
    </row>
    <row r="89" s="1" customFormat="1" ht="15" customHeight="1">
      <c r="B89" s="309"/>
      <c r="C89" s="286" t="s">
        <v>935</v>
      </c>
      <c r="D89" s="286"/>
      <c r="E89" s="286"/>
      <c r="F89" s="308" t="s">
        <v>918</v>
      </c>
      <c r="G89" s="307"/>
      <c r="H89" s="286" t="s">
        <v>936</v>
      </c>
      <c r="I89" s="286" t="s">
        <v>914</v>
      </c>
      <c r="J89" s="286">
        <v>20</v>
      </c>
      <c r="K89" s="300"/>
    </row>
    <row r="90" s="1" customFormat="1" ht="15" customHeight="1">
      <c r="B90" s="309"/>
      <c r="C90" s="286" t="s">
        <v>937</v>
      </c>
      <c r="D90" s="286"/>
      <c r="E90" s="286"/>
      <c r="F90" s="308" t="s">
        <v>918</v>
      </c>
      <c r="G90" s="307"/>
      <c r="H90" s="286" t="s">
        <v>938</v>
      </c>
      <c r="I90" s="286" t="s">
        <v>914</v>
      </c>
      <c r="J90" s="286">
        <v>50</v>
      </c>
      <c r="K90" s="300"/>
    </row>
    <row r="91" s="1" customFormat="1" ht="15" customHeight="1">
      <c r="B91" s="309"/>
      <c r="C91" s="286" t="s">
        <v>939</v>
      </c>
      <c r="D91" s="286"/>
      <c r="E91" s="286"/>
      <c r="F91" s="308" t="s">
        <v>918</v>
      </c>
      <c r="G91" s="307"/>
      <c r="H91" s="286" t="s">
        <v>939</v>
      </c>
      <c r="I91" s="286" t="s">
        <v>914</v>
      </c>
      <c r="J91" s="286">
        <v>50</v>
      </c>
      <c r="K91" s="300"/>
    </row>
    <row r="92" s="1" customFormat="1" ht="15" customHeight="1">
      <c r="B92" s="309"/>
      <c r="C92" s="286" t="s">
        <v>940</v>
      </c>
      <c r="D92" s="286"/>
      <c r="E92" s="286"/>
      <c r="F92" s="308" t="s">
        <v>918</v>
      </c>
      <c r="G92" s="307"/>
      <c r="H92" s="286" t="s">
        <v>941</v>
      </c>
      <c r="I92" s="286" t="s">
        <v>914</v>
      </c>
      <c r="J92" s="286">
        <v>255</v>
      </c>
      <c r="K92" s="300"/>
    </row>
    <row r="93" s="1" customFormat="1" ht="15" customHeight="1">
      <c r="B93" s="309"/>
      <c r="C93" s="286" t="s">
        <v>942</v>
      </c>
      <c r="D93" s="286"/>
      <c r="E93" s="286"/>
      <c r="F93" s="308" t="s">
        <v>912</v>
      </c>
      <c r="G93" s="307"/>
      <c r="H93" s="286" t="s">
        <v>943</v>
      </c>
      <c r="I93" s="286" t="s">
        <v>944</v>
      </c>
      <c r="J93" s="286"/>
      <c r="K93" s="300"/>
    </row>
    <row r="94" s="1" customFormat="1" ht="15" customHeight="1">
      <c r="B94" s="309"/>
      <c r="C94" s="286" t="s">
        <v>945</v>
      </c>
      <c r="D94" s="286"/>
      <c r="E94" s="286"/>
      <c r="F94" s="308" t="s">
        <v>912</v>
      </c>
      <c r="G94" s="307"/>
      <c r="H94" s="286" t="s">
        <v>946</v>
      </c>
      <c r="I94" s="286" t="s">
        <v>947</v>
      </c>
      <c r="J94" s="286"/>
      <c r="K94" s="300"/>
    </row>
    <row r="95" s="1" customFormat="1" ht="15" customHeight="1">
      <c r="B95" s="309"/>
      <c r="C95" s="286" t="s">
        <v>948</v>
      </c>
      <c r="D95" s="286"/>
      <c r="E95" s="286"/>
      <c r="F95" s="308" t="s">
        <v>912</v>
      </c>
      <c r="G95" s="307"/>
      <c r="H95" s="286" t="s">
        <v>948</v>
      </c>
      <c r="I95" s="286" t="s">
        <v>947</v>
      </c>
      <c r="J95" s="286"/>
      <c r="K95" s="300"/>
    </row>
    <row r="96" s="1" customFormat="1" ht="15" customHeight="1">
      <c r="B96" s="309"/>
      <c r="C96" s="286" t="s">
        <v>37</v>
      </c>
      <c r="D96" s="286"/>
      <c r="E96" s="286"/>
      <c r="F96" s="308" t="s">
        <v>912</v>
      </c>
      <c r="G96" s="307"/>
      <c r="H96" s="286" t="s">
        <v>949</v>
      </c>
      <c r="I96" s="286" t="s">
        <v>947</v>
      </c>
      <c r="J96" s="286"/>
      <c r="K96" s="300"/>
    </row>
    <row r="97" s="1" customFormat="1" ht="15" customHeight="1">
      <c r="B97" s="309"/>
      <c r="C97" s="286" t="s">
        <v>47</v>
      </c>
      <c r="D97" s="286"/>
      <c r="E97" s="286"/>
      <c r="F97" s="308" t="s">
        <v>912</v>
      </c>
      <c r="G97" s="307"/>
      <c r="H97" s="286" t="s">
        <v>950</v>
      </c>
      <c r="I97" s="286" t="s">
        <v>947</v>
      </c>
      <c r="J97" s="286"/>
      <c r="K97" s="300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951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906</v>
      </c>
      <c r="D103" s="301"/>
      <c r="E103" s="301"/>
      <c r="F103" s="301" t="s">
        <v>907</v>
      </c>
      <c r="G103" s="302"/>
      <c r="H103" s="301" t="s">
        <v>53</v>
      </c>
      <c r="I103" s="301" t="s">
        <v>56</v>
      </c>
      <c r="J103" s="301" t="s">
        <v>908</v>
      </c>
      <c r="K103" s="300"/>
    </row>
    <row r="104" s="1" customFormat="1" ht="17.25" customHeight="1">
      <c r="B104" s="298"/>
      <c r="C104" s="303" t="s">
        <v>909</v>
      </c>
      <c r="D104" s="303"/>
      <c r="E104" s="303"/>
      <c r="F104" s="304" t="s">
        <v>910</v>
      </c>
      <c r="G104" s="305"/>
      <c r="H104" s="303"/>
      <c r="I104" s="303"/>
      <c r="J104" s="303" t="s">
        <v>911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7"/>
      <c r="H105" s="301"/>
      <c r="I105" s="301"/>
      <c r="J105" s="301"/>
      <c r="K105" s="300"/>
    </row>
    <row r="106" s="1" customFormat="1" ht="15" customHeight="1">
      <c r="B106" s="298"/>
      <c r="C106" s="286" t="s">
        <v>52</v>
      </c>
      <c r="D106" s="306"/>
      <c r="E106" s="306"/>
      <c r="F106" s="308" t="s">
        <v>912</v>
      </c>
      <c r="G106" s="317"/>
      <c r="H106" s="286" t="s">
        <v>952</v>
      </c>
      <c r="I106" s="286" t="s">
        <v>914</v>
      </c>
      <c r="J106" s="286">
        <v>20</v>
      </c>
      <c r="K106" s="300"/>
    </row>
    <row r="107" s="1" customFormat="1" ht="15" customHeight="1">
      <c r="B107" s="298"/>
      <c r="C107" s="286" t="s">
        <v>915</v>
      </c>
      <c r="D107" s="286"/>
      <c r="E107" s="286"/>
      <c r="F107" s="308" t="s">
        <v>912</v>
      </c>
      <c r="G107" s="286"/>
      <c r="H107" s="286" t="s">
        <v>952</v>
      </c>
      <c r="I107" s="286" t="s">
        <v>914</v>
      </c>
      <c r="J107" s="286">
        <v>120</v>
      </c>
      <c r="K107" s="300"/>
    </row>
    <row r="108" s="1" customFormat="1" ht="15" customHeight="1">
      <c r="B108" s="309"/>
      <c r="C108" s="286" t="s">
        <v>917</v>
      </c>
      <c r="D108" s="286"/>
      <c r="E108" s="286"/>
      <c r="F108" s="308" t="s">
        <v>918</v>
      </c>
      <c r="G108" s="286"/>
      <c r="H108" s="286" t="s">
        <v>952</v>
      </c>
      <c r="I108" s="286" t="s">
        <v>914</v>
      </c>
      <c r="J108" s="286">
        <v>50</v>
      </c>
      <c r="K108" s="300"/>
    </row>
    <row r="109" s="1" customFormat="1" ht="15" customHeight="1">
      <c r="B109" s="309"/>
      <c r="C109" s="286" t="s">
        <v>920</v>
      </c>
      <c r="D109" s="286"/>
      <c r="E109" s="286"/>
      <c r="F109" s="308" t="s">
        <v>912</v>
      </c>
      <c r="G109" s="286"/>
      <c r="H109" s="286" t="s">
        <v>952</v>
      </c>
      <c r="I109" s="286" t="s">
        <v>922</v>
      </c>
      <c r="J109" s="286"/>
      <c r="K109" s="300"/>
    </row>
    <row r="110" s="1" customFormat="1" ht="15" customHeight="1">
      <c r="B110" s="309"/>
      <c r="C110" s="286" t="s">
        <v>931</v>
      </c>
      <c r="D110" s="286"/>
      <c r="E110" s="286"/>
      <c r="F110" s="308" t="s">
        <v>918</v>
      </c>
      <c r="G110" s="286"/>
      <c r="H110" s="286" t="s">
        <v>952</v>
      </c>
      <c r="I110" s="286" t="s">
        <v>914</v>
      </c>
      <c r="J110" s="286">
        <v>50</v>
      </c>
      <c r="K110" s="300"/>
    </row>
    <row r="111" s="1" customFormat="1" ht="15" customHeight="1">
      <c r="B111" s="309"/>
      <c r="C111" s="286" t="s">
        <v>939</v>
      </c>
      <c r="D111" s="286"/>
      <c r="E111" s="286"/>
      <c r="F111" s="308" t="s">
        <v>918</v>
      </c>
      <c r="G111" s="286"/>
      <c r="H111" s="286" t="s">
        <v>952</v>
      </c>
      <c r="I111" s="286" t="s">
        <v>914</v>
      </c>
      <c r="J111" s="286">
        <v>50</v>
      </c>
      <c r="K111" s="300"/>
    </row>
    <row r="112" s="1" customFormat="1" ht="15" customHeight="1">
      <c r="B112" s="309"/>
      <c r="C112" s="286" t="s">
        <v>937</v>
      </c>
      <c r="D112" s="286"/>
      <c r="E112" s="286"/>
      <c r="F112" s="308" t="s">
        <v>918</v>
      </c>
      <c r="G112" s="286"/>
      <c r="H112" s="286" t="s">
        <v>952</v>
      </c>
      <c r="I112" s="286" t="s">
        <v>914</v>
      </c>
      <c r="J112" s="286">
        <v>50</v>
      </c>
      <c r="K112" s="300"/>
    </row>
    <row r="113" s="1" customFormat="1" ht="15" customHeight="1">
      <c r="B113" s="309"/>
      <c r="C113" s="286" t="s">
        <v>52</v>
      </c>
      <c r="D113" s="286"/>
      <c r="E113" s="286"/>
      <c r="F113" s="308" t="s">
        <v>912</v>
      </c>
      <c r="G113" s="286"/>
      <c r="H113" s="286" t="s">
        <v>953</v>
      </c>
      <c r="I113" s="286" t="s">
        <v>914</v>
      </c>
      <c r="J113" s="286">
        <v>20</v>
      </c>
      <c r="K113" s="300"/>
    </row>
    <row r="114" s="1" customFormat="1" ht="15" customHeight="1">
      <c r="B114" s="309"/>
      <c r="C114" s="286" t="s">
        <v>954</v>
      </c>
      <c r="D114" s="286"/>
      <c r="E114" s="286"/>
      <c r="F114" s="308" t="s">
        <v>912</v>
      </c>
      <c r="G114" s="286"/>
      <c r="H114" s="286" t="s">
        <v>955</v>
      </c>
      <c r="I114" s="286" t="s">
        <v>914</v>
      </c>
      <c r="J114" s="286">
        <v>120</v>
      </c>
      <c r="K114" s="300"/>
    </row>
    <row r="115" s="1" customFormat="1" ht="15" customHeight="1">
      <c r="B115" s="309"/>
      <c r="C115" s="286" t="s">
        <v>37</v>
      </c>
      <c r="D115" s="286"/>
      <c r="E115" s="286"/>
      <c r="F115" s="308" t="s">
        <v>912</v>
      </c>
      <c r="G115" s="286"/>
      <c r="H115" s="286" t="s">
        <v>956</v>
      </c>
      <c r="I115" s="286" t="s">
        <v>947</v>
      </c>
      <c r="J115" s="286"/>
      <c r="K115" s="300"/>
    </row>
    <row r="116" s="1" customFormat="1" ht="15" customHeight="1">
      <c r="B116" s="309"/>
      <c r="C116" s="286" t="s">
        <v>47</v>
      </c>
      <c r="D116" s="286"/>
      <c r="E116" s="286"/>
      <c r="F116" s="308" t="s">
        <v>912</v>
      </c>
      <c r="G116" s="286"/>
      <c r="H116" s="286" t="s">
        <v>957</v>
      </c>
      <c r="I116" s="286" t="s">
        <v>947</v>
      </c>
      <c r="J116" s="286"/>
      <c r="K116" s="300"/>
    </row>
    <row r="117" s="1" customFormat="1" ht="15" customHeight="1">
      <c r="B117" s="309"/>
      <c r="C117" s="286" t="s">
        <v>56</v>
      </c>
      <c r="D117" s="286"/>
      <c r="E117" s="286"/>
      <c r="F117" s="308" t="s">
        <v>912</v>
      </c>
      <c r="G117" s="286"/>
      <c r="H117" s="286" t="s">
        <v>958</v>
      </c>
      <c r="I117" s="286" t="s">
        <v>959</v>
      </c>
      <c r="J117" s="286"/>
      <c r="K117" s="300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283"/>
      <c r="D119" s="283"/>
      <c r="E119" s="283"/>
      <c r="F119" s="320"/>
      <c r="G119" s="283"/>
      <c r="H119" s="283"/>
      <c r="I119" s="283"/>
      <c r="J119" s="283"/>
      <c r="K119" s="319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7" t="s">
        <v>960</v>
      </c>
      <c r="D122" s="277"/>
      <c r="E122" s="277"/>
      <c r="F122" s="277"/>
      <c r="G122" s="277"/>
      <c r="H122" s="277"/>
      <c r="I122" s="277"/>
      <c r="J122" s="277"/>
      <c r="K122" s="325"/>
    </row>
    <row r="123" s="1" customFormat="1" ht="17.25" customHeight="1">
      <c r="B123" s="326"/>
      <c r="C123" s="301" t="s">
        <v>906</v>
      </c>
      <c r="D123" s="301"/>
      <c r="E123" s="301"/>
      <c r="F123" s="301" t="s">
        <v>907</v>
      </c>
      <c r="G123" s="302"/>
      <c r="H123" s="301" t="s">
        <v>53</v>
      </c>
      <c r="I123" s="301" t="s">
        <v>56</v>
      </c>
      <c r="J123" s="301" t="s">
        <v>908</v>
      </c>
      <c r="K123" s="327"/>
    </row>
    <row r="124" s="1" customFormat="1" ht="17.25" customHeight="1">
      <c r="B124" s="326"/>
      <c r="C124" s="303" t="s">
        <v>909</v>
      </c>
      <c r="D124" s="303"/>
      <c r="E124" s="303"/>
      <c r="F124" s="304" t="s">
        <v>910</v>
      </c>
      <c r="G124" s="305"/>
      <c r="H124" s="303"/>
      <c r="I124" s="303"/>
      <c r="J124" s="303" t="s">
        <v>911</v>
      </c>
      <c r="K124" s="327"/>
    </row>
    <row r="125" s="1" customFormat="1" ht="5.25" customHeight="1">
      <c r="B125" s="328"/>
      <c r="C125" s="306"/>
      <c r="D125" s="306"/>
      <c r="E125" s="306"/>
      <c r="F125" s="306"/>
      <c r="G125" s="286"/>
      <c r="H125" s="306"/>
      <c r="I125" s="306"/>
      <c r="J125" s="306"/>
      <c r="K125" s="329"/>
    </row>
    <row r="126" s="1" customFormat="1" ht="15" customHeight="1">
      <c r="B126" s="328"/>
      <c r="C126" s="286" t="s">
        <v>915</v>
      </c>
      <c r="D126" s="306"/>
      <c r="E126" s="306"/>
      <c r="F126" s="308" t="s">
        <v>912</v>
      </c>
      <c r="G126" s="286"/>
      <c r="H126" s="286" t="s">
        <v>952</v>
      </c>
      <c r="I126" s="286" t="s">
        <v>914</v>
      </c>
      <c r="J126" s="286">
        <v>120</v>
      </c>
      <c r="K126" s="330"/>
    </row>
    <row r="127" s="1" customFormat="1" ht="15" customHeight="1">
      <c r="B127" s="328"/>
      <c r="C127" s="286" t="s">
        <v>961</v>
      </c>
      <c r="D127" s="286"/>
      <c r="E127" s="286"/>
      <c r="F127" s="308" t="s">
        <v>912</v>
      </c>
      <c r="G127" s="286"/>
      <c r="H127" s="286" t="s">
        <v>962</v>
      </c>
      <c r="I127" s="286" t="s">
        <v>914</v>
      </c>
      <c r="J127" s="286" t="s">
        <v>963</v>
      </c>
      <c r="K127" s="330"/>
    </row>
    <row r="128" s="1" customFormat="1" ht="15" customHeight="1">
      <c r="B128" s="328"/>
      <c r="C128" s="286" t="s">
        <v>860</v>
      </c>
      <c r="D128" s="286"/>
      <c r="E128" s="286"/>
      <c r="F128" s="308" t="s">
        <v>912</v>
      </c>
      <c r="G128" s="286"/>
      <c r="H128" s="286" t="s">
        <v>964</v>
      </c>
      <c r="I128" s="286" t="s">
        <v>914</v>
      </c>
      <c r="J128" s="286" t="s">
        <v>963</v>
      </c>
      <c r="K128" s="330"/>
    </row>
    <row r="129" s="1" customFormat="1" ht="15" customHeight="1">
      <c r="B129" s="328"/>
      <c r="C129" s="286" t="s">
        <v>923</v>
      </c>
      <c r="D129" s="286"/>
      <c r="E129" s="286"/>
      <c r="F129" s="308" t="s">
        <v>918</v>
      </c>
      <c r="G129" s="286"/>
      <c r="H129" s="286" t="s">
        <v>924</v>
      </c>
      <c r="I129" s="286" t="s">
        <v>914</v>
      </c>
      <c r="J129" s="286">
        <v>15</v>
      </c>
      <c r="K129" s="330"/>
    </row>
    <row r="130" s="1" customFormat="1" ht="15" customHeight="1">
      <c r="B130" s="328"/>
      <c r="C130" s="310" t="s">
        <v>925</v>
      </c>
      <c r="D130" s="310"/>
      <c r="E130" s="310"/>
      <c r="F130" s="311" t="s">
        <v>918</v>
      </c>
      <c r="G130" s="310"/>
      <c r="H130" s="310" t="s">
        <v>926</v>
      </c>
      <c r="I130" s="310" t="s">
        <v>914</v>
      </c>
      <c r="J130" s="310">
        <v>15</v>
      </c>
      <c r="K130" s="330"/>
    </row>
    <row r="131" s="1" customFormat="1" ht="15" customHeight="1">
      <c r="B131" s="328"/>
      <c r="C131" s="310" t="s">
        <v>927</v>
      </c>
      <c r="D131" s="310"/>
      <c r="E131" s="310"/>
      <c r="F131" s="311" t="s">
        <v>918</v>
      </c>
      <c r="G131" s="310"/>
      <c r="H131" s="310" t="s">
        <v>928</v>
      </c>
      <c r="I131" s="310" t="s">
        <v>914</v>
      </c>
      <c r="J131" s="310">
        <v>20</v>
      </c>
      <c r="K131" s="330"/>
    </row>
    <row r="132" s="1" customFormat="1" ht="15" customHeight="1">
      <c r="B132" s="328"/>
      <c r="C132" s="310" t="s">
        <v>929</v>
      </c>
      <c r="D132" s="310"/>
      <c r="E132" s="310"/>
      <c r="F132" s="311" t="s">
        <v>918</v>
      </c>
      <c r="G132" s="310"/>
      <c r="H132" s="310" t="s">
        <v>930</v>
      </c>
      <c r="I132" s="310" t="s">
        <v>914</v>
      </c>
      <c r="J132" s="310">
        <v>20</v>
      </c>
      <c r="K132" s="330"/>
    </row>
    <row r="133" s="1" customFormat="1" ht="15" customHeight="1">
      <c r="B133" s="328"/>
      <c r="C133" s="286" t="s">
        <v>917</v>
      </c>
      <c r="D133" s="286"/>
      <c r="E133" s="286"/>
      <c r="F133" s="308" t="s">
        <v>918</v>
      </c>
      <c r="G133" s="286"/>
      <c r="H133" s="286" t="s">
        <v>952</v>
      </c>
      <c r="I133" s="286" t="s">
        <v>914</v>
      </c>
      <c r="J133" s="286">
        <v>50</v>
      </c>
      <c r="K133" s="330"/>
    </row>
    <row r="134" s="1" customFormat="1" ht="15" customHeight="1">
      <c r="B134" s="328"/>
      <c r="C134" s="286" t="s">
        <v>931</v>
      </c>
      <c r="D134" s="286"/>
      <c r="E134" s="286"/>
      <c r="F134" s="308" t="s">
        <v>918</v>
      </c>
      <c r="G134" s="286"/>
      <c r="H134" s="286" t="s">
        <v>952</v>
      </c>
      <c r="I134" s="286" t="s">
        <v>914</v>
      </c>
      <c r="J134" s="286">
        <v>50</v>
      </c>
      <c r="K134" s="330"/>
    </row>
    <row r="135" s="1" customFormat="1" ht="15" customHeight="1">
      <c r="B135" s="328"/>
      <c r="C135" s="286" t="s">
        <v>937</v>
      </c>
      <c r="D135" s="286"/>
      <c r="E135" s="286"/>
      <c r="F135" s="308" t="s">
        <v>918</v>
      </c>
      <c r="G135" s="286"/>
      <c r="H135" s="286" t="s">
        <v>952</v>
      </c>
      <c r="I135" s="286" t="s">
        <v>914</v>
      </c>
      <c r="J135" s="286">
        <v>50</v>
      </c>
      <c r="K135" s="330"/>
    </row>
    <row r="136" s="1" customFormat="1" ht="15" customHeight="1">
      <c r="B136" s="328"/>
      <c r="C136" s="286" t="s">
        <v>939</v>
      </c>
      <c r="D136" s="286"/>
      <c r="E136" s="286"/>
      <c r="F136" s="308" t="s">
        <v>918</v>
      </c>
      <c r="G136" s="286"/>
      <c r="H136" s="286" t="s">
        <v>952</v>
      </c>
      <c r="I136" s="286" t="s">
        <v>914</v>
      </c>
      <c r="J136" s="286">
        <v>50</v>
      </c>
      <c r="K136" s="330"/>
    </row>
    <row r="137" s="1" customFormat="1" ht="15" customHeight="1">
      <c r="B137" s="328"/>
      <c r="C137" s="286" t="s">
        <v>940</v>
      </c>
      <c r="D137" s="286"/>
      <c r="E137" s="286"/>
      <c r="F137" s="308" t="s">
        <v>918</v>
      </c>
      <c r="G137" s="286"/>
      <c r="H137" s="286" t="s">
        <v>965</v>
      </c>
      <c r="I137" s="286" t="s">
        <v>914</v>
      </c>
      <c r="J137" s="286">
        <v>255</v>
      </c>
      <c r="K137" s="330"/>
    </row>
    <row r="138" s="1" customFormat="1" ht="15" customHeight="1">
      <c r="B138" s="328"/>
      <c r="C138" s="286" t="s">
        <v>942</v>
      </c>
      <c r="D138" s="286"/>
      <c r="E138" s="286"/>
      <c r="F138" s="308" t="s">
        <v>912</v>
      </c>
      <c r="G138" s="286"/>
      <c r="H138" s="286" t="s">
        <v>966</v>
      </c>
      <c r="I138" s="286" t="s">
        <v>944</v>
      </c>
      <c r="J138" s="286"/>
      <c r="K138" s="330"/>
    </row>
    <row r="139" s="1" customFormat="1" ht="15" customHeight="1">
      <c r="B139" s="328"/>
      <c r="C139" s="286" t="s">
        <v>945</v>
      </c>
      <c r="D139" s="286"/>
      <c r="E139" s="286"/>
      <c r="F139" s="308" t="s">
        <v>912</v>
      </c>
      <c r="G139" s="286"/>
      <c r="H139" s="286" t="s">
        <v>967</v>
      </c>
      <c r="I139" s="286" t="s">
        <v>947</v>
      </c>
      <c r="J139" s="286"/>
      <c r="K139" s="330"/>
    </row>
    <row r="140" s="1" customFormat="1" ht="15" customHeight="1">
      <c r="B140" s="328"/>
      <c r="C140" s="286" t="s">
        <v>948</v>
      </c>
      <c r="D140" s="286"/>
      <c r="E140" s="286"/>
      <c r="F140" s="308" t="s">
        <v>912</v>
      </c>
      <c r="G140" s="286"/>
      <c r="H140" s="286" t="s">
        <v>948</v>
      </c>
      <c r="I140" s="286" t="s">
        <v>947</v>
      </c>
      <c r="J140" s="286"/>
      <c r="K140" s="330"/>
    </row>
    <row r="141" s="1" customFormat="1" ht="15" customHeight="1">
      <c r="B141" s="328"/>
      <c r="C141" s="286" t="s">
        <v>37</v>
      </c>
      <c r="D141" s="286"/>
      <c r="E141" s="286"/>
      <c r="F141" s="308" t="s">
        <v>912</v>
      </c>
      <c r="G141" s="286"/>
      <c r="H141" s="286" t="s">
        <v>968</v>
      </c>
      <c r="I141" s="286" t="s">
        <v>947</v>
      </c>
      <c r="J141" s="286"/>
      <c r="K141" s="330"/>
    </row>
    <row r="142" s="1" customFormat="1" ht="15" customHeight="1">
      <c r="B142" s="328"/>
      <c r="C142" s="286" t="s">
        <v>969</v>
      </c>
      <c r="D142" s="286"/>
      <c r="E142" s="286"/>
      <c r="F142" s="308" t="s">
        <v>912</v>
      </c>
      <c r="G142" s="286"/>
      <c r="H142" s="286" t="s">
        <v>970</v>
      </c>
      <c r="I142" s="286" t="s">
        <v>947</v>
      </c>
      <c r="J142" s="286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283"/>
      <c r="C144" s="283"/>
      <c r="D144" s="283"/>
      <c r="E144" s="283"/>
      <c r="F144" s="320"/>
      <c r="G144" s="283"/>
      <c r="H144" s="283"/>
      <c r="I144" s="283"/>
      <c r="J144" s="283"/>
      <c r="K144" s="283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971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906</v>
      </c>
      <c r="D148" s="301"/>
      <c r="E148" s="301"/>
      <c r="F148" s="301" t="s">
        <v>907</v>
      </c>
      <c r="G148" s="302"/>
      <c r="H148" s="301" t="s">
        <v>53</v>
      </c>
      <c r="I148" s="301" t="s">
        <v>56</v>
      </c>
      <c r="J148" s="301" t="s">
        <v>908</v>
      </c>
      <c r="K148" s="300"/>
    </row>
    <row r="149" s="1" customFormat="1" ht="17.25" customHeight="1">
      <c r="B149" s="298"/>
      <c r="C149" s="303" t="s">
        <v>909</v>
      </c>
      <c r="D149" s="303"/>
      <c r="E149" s="303"/>
      <c r="F149" s="304" t="s">
        <v>910</v>
      </c>
      <c r="G149" s="305"/>
      <c r="H149" s="303"/>
      <c r="I149" s="303"/>
      <c r="J149" s="303" t="s">
        <v>911</v>
      </c>
      <c r="K149" s="300"/>
    </row>
    <row r="150" s="1" customFormat="1" ht="5.25" customHeight="1">
      <c r="B150" s="309"/>
      <c r="C150" s="306"/>
      <c r="D150" s="306"/>
      <c r="E150" s="306"/>
      <c r="F150" s="306"/>
      <c r="G150" s="307"/>
      <c r="H150" s="306"/>
      <c r="I150" s="306"/>
      <c r="J150" s="306"/>
      <c r="K150" s="330"/>
    </row>
    <row r="151" s="1" customFormat="1" ht="15" customHeight="1">
      <c r="B151" s="309"/>
      <c r="C151" s="334" t="s">
        <v>915</v>
      </c>
      <c r="D151" s="286"/>
      <c r="E151" s="286"/>
      <c r="F151" s="335" t="s">
        <v>912</v>
      </c>
      <c r="G151" s="286"/>
      <c r="H151" s="334" t="s">
        <v>952</v>
      </c>
      <c r="I151" s="334" t="s">
        <v>914</v>
      </c>
      <c r="J151" s="334">
        <v>120</v>
      </c>
      <c r="K151" s="330"/>
    </row>
    <row r="152" s="1" customFormat="1" ht="15" customHeight="1">
      <c r="B152" s="309"/>
      <c r="C152" s="334" t="s">
        <v>961</v>
      </c>
      <c r="D152" s="286"/>
      <c r="E152" s="286"/>
      <c r="F152" s="335" t="s">
        <v>912</v>
      </c>
      <c r="G152" s="286"/>
      <c r="H152" s="334" t="s">
        <v>972</v>
      </c>
      <c r="I152" s="334" t="s">
        <v>914</v>
      </c>
      <c r="J152" s="334" t="s">
        <v>963</v>
      </c>
      <c r="K152" s="330"/>
    </row>
    <row r="153" s="1" customFormat="1" ht="15" customHeight="1">
      <c r="B153" s="309"/>
      <c r="C153" s="334" t="s">
        <v>860</v>
      </c>
      <c r="D153" s="286"/>
      <c r="E153" s="286"/>
      <c r="F153" s="335" t="s">
        <v>912</v>
      </c>
      <c r="G153" s="286"/>
      <c r="H153" s="334" t="s">
        <v>973</v>
      </c>
      <c r="I153" s="334" t="s">
        <v>914</v>
      </c>
      <c r="J153" s="334" t="s">
        <v>963</v>
      </c>
      <c r="K153" s="330"/>
    </row>
    <row r="154" s="1" customFormat="1" ht="15" customHeight="1">
      <c r="B154" s="309"/>
      <c r="C154" s="334" t="s">
        <v>917</v>
      </c>
      <c r="D154" s="286"/>
      <c r="E154" s="286"/>
      <c r="F154" s="335" t="s">
        <v>918</v>
      </c>
      <c r="G154" s="286"/>
      <c r="H154" s="334" t="s">
        <v>952</v>
      </c>
      <c r="I154" s="334" t="s">
        <v>914</v>
      </c>
      <c r="J154" s="334">
        <v>50</v>
      </c>
      <c r="K154" s="330"/>
    </row>
    <row r="155" s="1" customFormat="1" ht="15" customHeight="1">
      <c r="B155" s="309"/>
      <c r="C155" s="334" t="s">
        <v>920</v>
      </c>
      <c r="D155" s="286"/>
      <c r="E155" s="286"/>
      <c r="F155" s="335" t="s">
        <v>912</v>
      </c>
      <c r="G155" s="286"/>
      <c r="H155" s="334" t="s">
        <v>952</v>
      </c>
      <c r="I155" s="334" t="s">
        <v>922</v>
      </c>
      <c r="J155" s="334"/>
      <c r="K155" s="330"/>
    </row>
    <row r="156" s="1" customFormat="1" ht="15" customHeight="1">
      <c r="B156" s="309"/>
      <c r="C156" s="334" t="s">
        <v>931</v>
      </c>
      <c r="D156" s="286"/>
      <c r="E156" s="286"/>
      <c r="F156" s="335" t="s">
        <v>918</v>
      </c>
      <c r="G156" s="286"/>
      <c r="H156" s="334" t="s">
        <v>952</v>
      </c>
      <c r="I156" s="334" t="s">
        <v>914</v>
      </c>
      <c r="J156" s="334">
        <v>50</v>
      </c>
      <c r="K156" s="330"/>
    </row>
    <row r="157" s="1" customFormat="1" ht="15" customHeight="1">
      <c r="B157" s="309"/>
      <c r="C157" s="334" t="s">
        <v>939</v>
      </c>
      <c r="D157" s="286"/>
      <c r="E157" s="286"/>
      <c r="F157" s="335" t="s">
        <v>918</v>
      </c>
      <c r="G157" s="286"/>
      <c r="H157" s="334" t="s">
        <v>952</v>
      </c>
      <c r="I157" s="334" t="s">
        <v>914</v>
      </c>
      <c r="J157" s="334">
        <v>50</v>
      </c>
      <c r="K157" s="330"/>
    </row>
    <row r="158" s="1" customFormat="1" ht="15" customHeight="1">
      <c r="B158" s="309"/>
      <c r="C158" s="334" t="s">
        <v>937</v>
      </c>
      <c r="D158" s="286"/>
      <c r="E158" s="286"/>
      <c r="F158" s="335" t="s">
        <v>918</v>
      </c>
      <c r="G158" s="286"/>
      <c r="H158" s="334" t="s">
        <v>952</v>
      </c>
      <c r="I158" s="334" t="s">
        <v>914</v>
      </c>
      <c r="J158" s="334">
        <v>50</v>
      </c>
      <c r="K158" s="330"/>
    </row>
    <row r="159" s="1" customFormat="1" ht="15" customHeight="1">
      <c r="B159" s="309"/>
      <c r="C159" s="334" t="s">
        <v>93</v>
      </c>
      <c r="D159" s="286"/>
      <c r="E159" s="286"/>
      <c r="F159" s="335" t="s">
        <v>912</v>
      </c>
      <c r="G159" s="286"/>
      <c r="H159" s="334" t="s">
        <v>974</v>
      </c>
      <c r="I159" s="334" t="s">
        <v>914</v>
      </c>
      <c r="J159" s="334" t="s">
        <v>975</v>
      </c>
      <c r="K159" s="330"/>
    </row>
    <row r="160" s="1" customFormat="1" ht="15" customHeight="1">
      <c r="B160" s="309"/>
      <c r="C160" s="334" t="s">
        <v>976</v>
      </c>
      <c r="D160" s="286"/>
      <c r="E160" s="286"/>
      <c r="F160" s="335" t="s">
        <v>912</v>
      </c>
      <c r="G160" s="286"/>
      <c r="H160" s="334" t="s">
        <v>977</v>
      </c>
      <c r="I160" s="334" t="s">
        <v>947</v>
      </c>
      <c r="J160" s="334"/>
      <c r="K160" s="330"/>
    </row>
    <row r="161" s="1" customFormat="1" ht="15" customHeight="1">
      <c r="B161" s="336"/>
      <c r="C161" s="318"/>
      <c r="D161" s="318"/>
      <c r="E161" s="318"/>
      <c r="F161" s="318"/>
      <c r="G161" s="318"/>
      <c r="H161" s="318"/>
      <c r="I161" s="318"/>
      <c r="J161" s="318"/>
      <c r="K161" s="337"/>
    </row>
    <row r="162" s="1" customFormat="1" ht="18.75" customHeight="1">
      <c r="B162" s="283"/>
      <c r="C162" s="286"/>
      <c r="D162" s="286"/>
      <c r="E162" s="286"/>
      <c r="F162" s="308"/>
      <c r="G162" s="286"/>
      <c r="H162" s="286"/>
      <c r="I162" s="286"/>
      <c r="J162" s="286"/>
      <c r="K162" s="283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978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906</v>
      </c>
      <c r="D166" s="301"/>
      <c r="E166" s="301"/>
      <c r="F166" s="301" t="s">
        <v>907</v>
      </c>
      <c r="G166" s="338"/>
      <c r="H166" s="339" t="s">
        <v>53</v>
      </c>
      <c r="I166" s="339" t="s">
        <v>56</v>
      </c>
      <c r="J166" s="301" t="s">
        <v>908</v>
      </c>
      <c r="K166" s="278"/>
    </row>
    <row r="167" s="1" customFormat="1" ht="17.25" customHeight="1">
      <c r="B167" s="279"/>
      <c r="C167" s="303" t="s">
        <v>909</v>
      </c>
      <c r="D167" s="303"/>
      <c r="E167" s="303"/>
      <c r="F167" s="304" t="s">
        <v>910</v>
      </c>
      <c r="G167" s="340"/>
      <c r="H167" s="341"/>
      <c r="I167" s="341"/>
      <c r="J167" s="303" t="s">
        <v>911</v>
      </c>
      <c r="K167" s="281"/>
    </row>
    <row r="168" s="1" customFormat="1" ht="5.25" customHeight="1">
      <c r="B168" s="309"/>
      <c r="C168" s="306"/>
      <c r="D168" s="306"/>
      <c r="E168" s="306"/>
      <c r="F168" s="306"/>
      <c r="G168" s="307"/>
      <c r="H168" s="306"/>
      <c r="I168" s="306"/>
      <c r="J168" s="306"/>
      <c r="K168" s="330"/>
    </row>
    <row r="169" s="1" customFormat="1" ht="15" customHeight="1">
      <c r="B169" s="309"/>
      <c r="C169" s="286" t="s">
        <v>915</v>
      </c>
      <c r="D169" s="286"/>
      <c r="E169" s="286"/>
      <c r="F169" s="308" t="s">
        <v>912</v>
      </c>
      <c r="G169" s="286"/>
      <c r="H169" s="286" t="s">
        <v>952</v>
      </c>
      <c r="I169" s="286" t="s">
        <v>914</v>
      </c>
      <c r="J169" s="286">
        <v>120</v>
      </c>
      <c r="K169" s="330"/>
    </row>
    <row r="170" s="1" customFormat="1" ht="15" customHeight="1">
      <c r="B170" s="309"/>
      <c r="C170" s="286" t="s">
        <v>961</v>
      </c>
      <c r="D170" s="286"/>
      <c r="E170" s="286"/>
      <c r="F170" s="308" t="s">
        <v>912</v>
      </c>
      <c r="G170" s="286"/>
      <c r="H170" s="286" t="s">
        <v>962</v>
      </c>
      <c r="I170" s="286" t="s">
        <v>914</v>
      </c>
      <c r="J170" s="286" t="s">
        <v>963</v>
      </c>
      <c r="K170" s="330"/>
    </row>
    <row r="171" s="1" customFormat="1" ht="15" customHeight="1">
      <c r="B171" s="309"/>
      <c r="C171" s="286" t="s">
        <v>860</v>
      </c>
      <c r="D171" s="286"/>
      <c r="E171" s="286"/>
      <c r="F171" s="308" t="s">
        <v>912</v>
      </c>
      <c r="G171" s="286"/>
      <c r="H171" s="286" t="s">
        <v>979</v>
      </c>
      <c r="I171" s="286" t="s">
        <v>914</v>
      </c>
      <c r="J171" s="286" t="s">
        <v>963</v>
      </c>
      <c r="K171" s="330"/>
    </row>
    <row r="172" s="1" customFormat="1" ht="15" customHeight="1">
      <c r="B172" s="309"/>
      <c r="C172" s="286" t="s">
        <v>917</v>
      </c>
      <c r="D172" s="286"/>
      <c r="E172" s="286"/>
      <c r="F172" s="308" t="s">
        <v>918</v>
      </c>
      <c r="G172" s="286"/>
      <c r="H172" s="286" t="s">
        <v>979</v>
      </c>
      <c r="I172" s="286" t="s">
        <v>914</v>
      </c>
      <c r="J172" s="286">
        <v>50</v>
      </c>
      <c r="K172" s="330"/>
    </row>
    <row r="173" s="1" customFormat="1" ht="15" customHeight="1">
      <c r="B173" s="309"/>
      <c r="C173" s="286" t="s">
        <v>920</v>
      </c>
      <c r="D173" s="286"/>
      <c r="E173" s="286"/>
      <c r="F173" s="308" t="s">
        <v>912</v>
      </c>
      <c r="G173" s="286"/>
      <c r="H173" s="286" t="s">
        <v>979</v>
      </c>
      <c r="I173" s="286" t="s">
        <v>922</v>
      </c>
      <c r="J173" s="286"/>
      <c r="K173" s="330"/>
    </row>
    <row r="174" s="1" customFormat="1" ht="15" customHeight="1">
      <c r="B174" s="309"/>
      <c r="C174" s="286" t="s">
        <v>931</v>
      </c>
      <c r="D174" s="286"/>
      <c r="E174" s="286"/>
      <c r="F174" s="308" t="s">
        <v>918</v>
      </c>
      <c r="G174" s="286"/>
      <c r="H174" s="286" t="s">
        <v>979</v>
      </c>
      <c r="I174" s="286" t="s">
        <v>914</v>
      </c>
      <c r="J174" s="286">
        <v>50</v>
      </c>
      <c r="K174" s="330"/>
    </row>
    <row r="175" s="1" customFormat="1" ht="15" customHeight="1">
      <c r="B175" s="309"/>
      <c r="C175" s="286" t="s">
        <v>939</v>
      </c>
      <c r="D175" s="286"/>
      <c r="E175" s="286"/>
      <c r="F175" s="308" t="s">
        <v>918</v>
      </c>
      <c r="G175" s="286"/>
      <c r="H175" s="286" t="s">
        <v>979</v>
      </c>
      <c r="I175" s="286" t="s">
        <v>914</v>
      </c>
      <c r="J175" s="286">
        <v>50</v>
      </c>
      <c r="K175" s="330"/>
    </row>
    <row r="176" s="1" customFormat="1" ht="15" customHeight="1">
      <c r="B176" s="309"/>
      <c r="C176" s="286" t="s">
        <v>937</v>
      </c>
      <c r="D176" s="286"/>
      <c r="E176" s="286"/>
      <c r="F176" s="308" t="s">
        <v>918</v>
      </c>
      <c r="G176" s="286"/>
      <c r="H176" s="286" t="s">
        <v>979</v>
      </c>
      <c r="I176" s="286" t="s">
        <v>914</v>
      </c>
      <c r="J176" s="286">
        <v>50</v>
      </c>
      <c r="K176" s="330"/>
    </row>
    <row r="177" s="1" customFormat="1" ht="15" customHeight="1">
      <c r="B177" s="309"/>
      <c r="C177" s="286" t="s">
        <v>102</v>
      </c>
      <c r="D177" s="286"/>
      <c r="E177" s="286"/>
      <c r="F177" s="308" t="s">
        <v>912</v>
      </c>
      <c r="G177" s="286"/>
      <c r="H177" s="286" t="s">
        <v>980</v>
      </c>
      <c r="I177" s="286" t="s">
        <v>981</v>
      </c>
      <c r="J177" s="286"/>
      <c r="K177" s="330"/>
    </row>
    <row r="178" s="1" customFormat="1" ht="15" customHeight="1">
      <c r="B178" s="309"/>
      <c r="C178" s="286" t="s">
        <v>56</v>
      </c>
      <c r="D178" s="286"/>
      <c r="E178" s="286"/>
      <c r="F178" s="308" t="s">
        <v>912</v>
      </c>
      <c r="G178" s="286"/>
      <c r="H178" s="286" t="s">
        <v>982</v>
      </c>
      <c r="I178" s="286" t="s">
        <v>983</v>
      </c>
      <c r="J178" s="286">
        <v>1</v>
      </c>
      <c r="K178" s="330"/>
    </row>
    <row r="179" s="1" customFormat="1" ht="15" customHeight="1">
      <c r="B179" s="309"/>
      <c r="C179" s="286" t="s">
        <v>52</v>
      </c>
      <c r="D179" s="286"/>
      <c r="E179" s="286"/>
      <c r="F179" s="308" t="s">
        <v>912</v>
      </c>
      <c r="G179" s="286"/>
      <c r="H179" s="286" t="s">
        <v>984</v>
      </c>
      <c r="I179" s="286" t="s">
        <v>914</v>
      </c>
      <c r="J179" s="286">
        <v>20</v>
      </c>
      <c r="K179" s="330"/>
    </row>
    <row r="180" s="1" customFormat="1" ht="15" customHeight="1">
      <c r="B180" s="309"/>
      <c r="C180" s="286" t="s">
        <v>53</v>
      </c>
      <c r="D180" s="286"/>
      <c r="E180" s="286"/>
      <c r="F180" s="308" t="s">
        <v>912</v>
      </c>
      <c r="G180" s="286"/>
      <c r="H180" s="286" t="s">
        <v>985</v>
      </c>
      <c r="I180" s="286" t="s">
        <v>914</v>
      </c>
      <c r="J180" s="286">
        <v>255</v>
      </c>
      <c r="K180" s="330"/>
    </row>
    <row r="181" s="1" customFormat="1" ht="15" customHeight="1">
      <c r="B181" s="309"/>
      <c r="C181" s="286" t="s">
        <v>103</v>
      </c>
      <c r="D181" s="286"/>
      <c r="E181" s="286"/>
      <c r="F181" s="308" t="s">
        <v>912</v>
      </c>
      <c r="G181" s="286"/>
      <c r="H181" s="286" t="s">
        <v>876</v>
      </c>
      <c r="I181" s="286" t="s">
        <v>914</v>
      </c>
      <c r="J181" s="286">
        <v>10</v>
      </c>
      <c r="K181" s="330"/>
    </row>
    <row r="182" s="1" customFormat="1" ht="15" customHeight="1">
      <c r="B182" s="309"/>
      <c r="C182" s="286" t="s">
        <v>104</v>
      </c>
      <c r="D182" s="286"/>
      <c r="E182" s="286"/>
      <c r="F182" s="308" t="s">
        <v>912</v>
      </c>
      <c r="G182" s="286"/>
      <c r="H182" s="286" t="s">
        <v>986</v>
      </c>
      <c r="I182" s="286" t="s">
        <v>947</v>
      </c>
      <c r="J182" s="286"/>
      <c r="K182" s="330"/>
    </row>
    <row r="183" s="1" customFormat="1" ht="15" customHeight="1">
      <c r="B183" s="309"/>
      <c r="C183" s="286" t="s">
        <v>987</v>
      </c>
      <c r="D183" s="286"/>
      <c r="E183" s="286"/>
      <c r="F183" s="308" t="s">
        <v>912</v>
      </c>
      <c r="G183" s="286"/>
      <c r="H183" s="286" t="s">
        <v>988</v>
      </c>
      <c r="I183" s="286" t="s">
        <v>947</v>
      </c>
      <c r="J183" s="286"/>
      <c r="K183" s="330"/>
    </row>
    <row r="184" s="1" customFormat="1" ht="15" customHeight="1">
      <c r="B184" s="309"/>
      <c r="C184" s="286" t="s">
        <v>976</v>
      </c>
      <c r="D184" s="286"/>
      <c r="E184" s="286"/>
      <c r="F184" s="308" t="s">
        <v>912</v>
      </c>
      <c r="G184" s="286"/>
      <c r="H184" s="286" t="s">
        <v>989</v>
      </c>
      <c r="I184" s="286" t="s">
        <v>947</v>
      </c>
      <c r="J184" s="286"/>
      <c r="K184" s="330"/>
    </row>
    <row r="185" s="1" customFormat="1" ht="15" customHeight="1">
      <c r="B185" s="309"/>
      <c r="C185" s="286" t="s">
        <v>106</v>
      </c>
      <c r="D185" s="286"/>
      <c r="E185" s="286"/>
      <c r="F185" s="308" t="s">
        <v>918</v>
      </c>
      <c r="G185" s="286"/>
      <c r="H185" s="286" t="s">
        <v>990</v>
      </c>
      <c r="I185" s="286" t="s">
        <v>914</v>
      </c>
      <c r="J185" s="286">
        <v>50</v>
      </c>
      <c r="K185" s="330"/>
    </row>
    <row r="186" s="1" customFormat="1" ht="15" customHeight="1">
      <c r="B186" s="309"/>
      <c r="C186" s="286" t="s">
        <v>991</v>
      </c>
      <c r="D186" s="286"/>
      <c r="E186" s="286"/>
      <c r="F186" s="308" t="s">
        <v>918</v>
      </c>
      <c r="G186" s="286"/>
      <c r="H186" s="286" t="s">
        <v>992</v>
      </c>
      <c r="I186" s="286" t="s">
        <v>993</v>
      </c>
      <c r="J186" s="286"/>
      <c r="K186" s="330"/>
    </row>
    <row r="187" s="1" customFormat="1" ht="15" customHeight="1">
      <c r="B187" s="309"/>
      <c r="C187" s="286" t="s">
        <v>994</v>
      </c>
      <c r="D187" s="286"/>
      <c r="E187" s="286"/>
      <c r="F187" s="308" t="s">
        <v>918</v>
      </c>
      <c r="G187" s="286"/>
      <c r="H187" s="286" t="s">
        <v>995</v>
      </c>
      <c r="I187" s="286" t="s">
        <v>993</v>
      </c>
      <c r="J187" s="286"/>
      <c r="K187" s="330"/>
    </row>
    <row r="188" s="1" customFormat="1" ht="15" customHeight="1">
      <c r="B188" s="309"/>
      <c r="C188" s="286" t="s">
        <v>996</v>
      </c>
      <c r="D188" s="286"/>
      <c r="E188" s="286"/>
      <c r="F188" s="308" t="s">
        <v>918</v>
      </c>
      <c r="G188" s="286"/>
      <c r="H188" s="286" t="s">
        <v>997</v>
      </c>
      <c r="I188" s="286" t="s">
        <v>993</v>
      </c>
      <c r="J188" s="286"/>
      <c r="K188" s="330"/>
    </row>
    <row r="189" s="1" customFormat="1" ht="15" customHeight="1">
      <c r="B189" s="309"/>
      <c r="C189" s="342" t="s">
        <v>998</v>
      </c>
      <c r="D189" s="286"/>
      <c r="E189" s="286"/>
      <c r="F189" s="308" t="s">
        <v>918</v>
      </c>
      <c r="G189" s="286"/>
      <c r="H189" s="286" t="s">
        <v>999</v>
      </c>
      <c r="I189" s="286" t="s">
        <v>1000</v>
      </c>
      <c r="J189" s="343" t="s">
        <v>1001</v>
      </c>
      <c r="K189" s="330"/>
    </row>
    <row r="190" s="1" customFormat="1" ht="15" customHeight="1">
      <c r="B190" s="309"/>
      <c r="C190" s="293" t="s">
        <v>41</v>
      </c>
      <c r="D190" s="286"/>
      <c r="E190" s="286"/>
      <c r="F190" s="308" t="s">
        <v>912</v>
      </c>
      <c r="G190" s="286"/>
      <c r="H190" s="283" t="s">
        <v>1002</v>
      </c>
      <c r="I190" s="286" t="s">
        <v>1003</v>
      </c>
      <c r="J190" s="286"/>
      <c r="K190" s="330"/>
    </row>
    <row r="191" s="1" customFormat="1" ht="15" customHeight="1">
      <c r="B191" s="309"/>
      <c r="C191" s="293" t="s">
        <v>1004</v>
      </c>
      <c r="D191" s="286"/>
      <c r="E191" s="286"/>
      <c r="F191" s="308" t="s">
        <v>912</v>
      </c>
      <c r="G191" s="286"/>
      <c r="H191" s="286" t="s">
        <v>1005</v>
      </c>
      <c r="I191" s="286" t="s">
        <v>947</v>
      </c>
      <c r="J191" s="286"/>
      <c r="K191" s="330"/>
    </row>
    <row r="192" s="1" customFormat="1" ht="15" customHeight="1">
      <c r="B192" s="309"/>
      <c r="C192" s="293" t="s">
        <v>1006</v>
      </c>
      <c r="D192" s="286"/>
      <c r="E192" s="286"/>
      <c r="F192" s="308" t="s">
        <v>912</v>
      </c>
      <c r="G192" s="286"/>
      <c r="H192" s="286" t="s">
        <v>1007</v>
      </c>
      <c r="I192" s="286" t="s">
        <v>947</v>
      </c>
      <c r="J192" s="286"/>
      <c r="K192" s="330"/>
    </row>
    <row r="193" s="1" customFormat="1" ht="15" customHeight="1">
      <c r="B193" s="309"/>
      <c r="C193" s="293" t="s">
        <v>1008</v>
      </c>
      <c r="D193" s="286"/>
      <c r="E193" s="286"/>
      <c r="F193" s="308" t="s">
        <v>918</v>
      </c>
      <c r="G193" s="286"/>
      <c r="H193" s="286" t="s">
        <v>1009</v>
      </c>
      <c r="I193" s="286" t="s">
        <v>947</v>
      </c>
      <c r="J193" s="286"/>
      <c r="K193" s="330"/>
    </row>
    <row r="194" s="1" customFormat="1" ht="15" customHeight="1">
      <c r="B194" s="336"/>
      <c r="C194" s="344"/>
      <c r="D194" s="318"/>
      <c r="E194" s="318"/>
      <c r="F194" s="318"/>
      <c r="G194" s="318"/>
      <c r="H194" s="318"/>
      <c r="I194" s="318"/>
      <c r="J194" s="318"/>
      <c r="K194" s="337"/>
    </row>
    <row r="195" s="1" customFormat="1" ht="18.75" customHeight="1">
      <c r="B195" s="283"/>
      <c r="C195" s="286"/>
      <c r="D195" s="286"/>
      <c r="E195" s="286"/>
      <c r="F195" s="308"/>
      <c r="G195" s="286"/>
      <c r="H195" s="286"/>
      <c r="I195" s="286"/>
      <c r="J195" s="286"/>
      <c r="K195" s="283"/>
    </row>
    <row r="196" s="1" customFormat="1" ht="18.75" customHeight="1">
      <c r="B196" s="283"/>
      <c r="C196" s="286"/>
      <c r="D196" s="286"/>
      <c r="E196" s="286"/>
      <c r="F196" s="308"/>
      <c r="G196" s="286"/>
      <c r="H196" s="286"/>
      <c r="I196" s="286"/>
      <c r="J196" s="286"/>
      <c r="K196" s="283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1010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45" t="s">
        <v>1011</v>
      </c>
      <c r="D200" s="345"/>
      <c r="E200" s="345"/>
      <c r="F200" s="345" t="s">
        <v>1012</v>
      </c>
      <c r="G200" s="346"/>
      <c r="H200" s="345" t="s">
        <v>1013</v>
      </c>
      <c r="I200" s="345"/>
      <c r="J200" s="345"/>
      <c r="K200" s="278"/>
    </row>
    <row r="201" s="1" customFormat="1" ht="5.25" customHeight="1">
      <c r="B201" s="309"/>
      <c r="C201" s="306"/>
      <c r="D201" s="306"/>
      <c r="E201" s="306"/>
      <c r="F201" s="306"/>
      <c r="G201" s="286"/>
      <c r="H201" s="306"/>
      <c r="I201" s="306"/>
      <c r="J201" s="306"/>
      <c r="K201" s="330"/>
    </row>
    <row r="202" s="1" customFormat="1" ht="15" customHeight="1">
      <c r="B202" s="309"/>
      <c r="C202" s="286" t="s">
        <v>1003</v>
      </c>
      <c r="D202" s="286"/>
      <c r="E202" s="286"/>
      <c r="F202" s="308" t="s">
        <v>42</v>
      </c>
      <c r="G202" s="286"/>
      <c r="H202" s="286" t="s">
        <v>1014</v>
      </c>
      <c r="I202" s="286"/>
      <c r="J202" s="286"/>
      <c r="K202" s="330"/>
    </row>
    <row r="203" s="1" customFormat="1" ht="15" customHeight="1">
      <c r="B203" s="309"/>
      <c r="C203" s="315"/>
      <c r="D203" s="286"/>
      <c r="E203" s="286"/>
      <c r="F203" s="308" t="s">
        <v>43</v>
      </c>
      <c r="G203" s="286"/>
      <c r="H203" s="286" t="s">
        <v>1015</v>
      </c>
      <c r="I203" s="286"/>
      <c r="J203" s="286"/>
      <c r="K203" s="330"/>
    </row>
    <row r="204" s="1" customFormat="1" ht="15" customHeight="1">
      <c r="B204" s="309"/>
      <c r="C204" s="315"/>
      <c r="D204" s="286"/>
      <c r="E204" s="286"/>
      <c r="F204" s="308" t="s">
        <v>46</v>
      </c>
      <c r="G204" s="286"/>
      <c r="H204" s="286" t="s">
        <v>1016</v>
      </c>
      <c r="I204" s="286"/>
      <c r="J204" s="286"/>
      <c r="K204" s="330"/>
    </row>
    <row r="205" s="1" customFormat="1" ht="15" customHeight="1">
      <c r="B205" s="309"/>
      <c r="C205" s="286"/>
      <c r="D205" s="286"/>
      <c r="E205" s="286"/>
      <c r="F205" s="308" t="s">
        <v>44</v>
      </c>
      <c r="G205" s="286"/>
      <c r="H205" s="286" t="s">
        <v>1017</v>
      </c>
      <c r="I205" s="286"/>
      <c r="J205" s="286"/>
      <c r="K205" s="330"/>
    </row>
    <row r="206" s="1" customFormat="1" ht="15" customHeight="1">
      <c r="B206" s="309"/>
      <c r="C206" s="286"/>
      <c r="D206" s="286"/>
      <c r="E206" s="286"/>
      <c r="F206" s="308" t="s">
        <v>45</v>
      </c>
      <c r="G206" s="286"/>
      <c r="H206" s="286" t="s">
        <v>1018</v>
      </c>
      <c r="I206" s="286"/>
      <c r="J206" s="286"/>
      <c r="K206" s="330"/>
    </row>
    <row r="207" s="1" customFormat="1" ht="15" customHeight="1">
      <c r="B207" s="309"/>
      <c r="C207" s="286"/>
      <c r="D207" s="286"/>
      <c r="E207" s="286"/>
      <c r="F207" s="308"/>
      <c r="G207" s="286"/>
      <c r="H207" s="286"/>
      <c r="I207" s="286"/>
      <c r="J207" s="286"/>
      <c r="K207" s="330"/>
    </row>
    <row r="208" s="1" customFormat="1" ht="15" customHeight="1">
      <c r="B208" s="309"/>
      <c r="C208" s="286" t="s">
        <v>959</v>
      </c>
      <c r="D208" s="286"/>
      <c r="E208" s="286"/>
      <c r="F208" s="308" t="s">
        <v>78</v>
      </c>
      <c r="G208" s="286"/>
      <c r="H208" s="286" t="s">
        <v>1019</v>
      </c>
      <c r="I208" s="286"/>
      <c r="J208" s="286"/>
      <c r="K208" s="330"/>
    </row>
    <row r="209" s="1" customFormat="1" ht="15" customHeight="1">
      <c r="B209" s="309"/>
      <c r="C209" s="315"/>
      <c r="D209" s="286"/>
      <c r="E209" s="286"/>
      <c r="F209" s="308" t="s">
        <v>854</v>
      </c>
      <c r="G209" s="286"/>
      <c r="H209" s="286" t="s">
        <v>855</v>
      </c>
      <c r="I209" s="286"/>
      <c r="J209" s="286"/>
      <c r="K209" s="330"/>
    </row>
    <row r="210" s="1" customFormat="1" ht="15" customHeight="1">
      <c r="B210" s="309"/>
      <c r="C210" s="286"/>
      <c r="D210" s="286"/>
      <c r="E210" s="286"/>
      <c r="F210" s="308" t="s">
        <v>852</v>
      </c>
      <c r="G210" s="286"/>
      <c r="H210" s="286" t="s">
        <v>1020</v>
      </c>
      <c r="I210" s="286"/>
      <c r="J210" s="286"/>
      <c r="K210" s="330"/>
    </row>
    <row r="211" s="1" customFormat="1" ht="15" customHeight="1">
      <c r="B211" s="347"/>
      <c r="C211" s="315"/>
      <c r="D211" s="315"/>
      <c r="E211" s="315"/>
      <c r="F211" s="308" t="s">
        <v>856</v>
      </c>
      <c r="G211" s="293"/>
      <c r="H211" s="334" t="s">
        <v>857</v>
      </c>
      <c r="I211" s="334"/>
      <c r="J211" s="334"/>
      <c r="K211" s="348"/>
    </row>
    <row r="212" s="1" customFormat="1" ht="15" customHeight="1">
      <c r="B212" s="347"/>
      <c r="C212" s="315"/>
      <c r="D212" s="315"/>
      <c r="E212" s="315"/>
      <c r="F212" s="308" t="s">
        <v>858</v>
      </c>
      <c r="G212" s="293"/>
      <c r="H212" s="334" t="s">
        <v>167</v>
      </c>
      <c r="I212" s="334"/>
      <c r="J212" s="334"/>
      <c r="K212" s="348"/>
    </row>
    <row r="213" s="1" customFormat="1" ht="15" customHeight="1">
      <c r="B213" s="347"/>
      <c r="C213" s="315"/>
      <c r="D213" s="315"/>
      <c r="E213" s="315"/>
      <c r="F213" s="349"/>
      <c r="G213" s="293"/>
      <c r="H213" s="350"/>
      <c r="I213" s="350"/>
      <c r="J213" s="350"/>
      <c r="K213" s="348"/>
    </row>
    <row r="214" s="1" customFormat="1" ht="15" customHeight="1">
      <c r="B214" s="347"/>
      <c r="C214" s="286" t="s">
        <v>983</v>
      </c>
      <c r="D214" s="315"/>
      <c r="E214" s="315"/>
      <c r="F214" s="308">
        <v>1</v>
      </c>
      <c r="G214" s="293"/>
      <c r="H214" s="334" t="s">
        <v>1021</v>
      </c>
      <c r="I214" s="334"/>
      <c r="J214" s="334"/>
      <c r="K214" s="348"/>
    </row>
    <row r="215" s="1" customFormat="1" ht="15" customHeight="1">
      <c r="B215" s="347"/>
      <c r="C215" s="315"/>
      <c r="D215" s="315"/>
      <c r="E215" s="315"/>
      <c r="F215" s="308">
        <v>2</v>
      </c>
      <c r="G215" s="293"/>
      <c r="H215" s="334" t="s">
        <v>1022</v>
      </c>
      <c r="I215" s="334"/>
      <c r="J215" s="334"/>
      <c r="K215" s="348"/>
    </row>
    <row r="216" s="1" customFormat="1" ht="15" customHeight="1">
      <c r="B216" s="347"/>
      <c r="C216" s="315"/>
      <c r="D216" s="315"/>
      <c r="E216" s="315"/>
      <c r="F216" s="308">
        <v>3</v>
      </c>
      <c r="G216" s="293"/>
      <c r="H216" s="334" t="s">
        <v>1023</v>
      </c>
      <c r="I216" s="334"/>
      <c r="J216" s="334"/>
      <c r="K216" s="348"/>
    </row>
    <row r="217" s="1" customFormat="1" ht="15" customHeight="1">
      <c r="B217" s="347"/>
      <c r="C217" s="315"/>
      <c r="D217" s="315"/>
      <c r="E217" s="315"/>
      <c r="F217" s="308">
        <v>4</v>
      </c>
      <c r="G217" s="293"/>
      <c r="H217" s="334" t="s">
        <v>1024</v>
      </c>
      <c r="I217" s="334"/>
      <c r="J217" s="334"/>
      <c r="K217" s="348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Broukal Luboš</dc:creator>
  <cp:lastModifiedBy>Broukal Luboš</cp:lastModifiedBy>
  <dcterms:created xsi:type="dcterms:W3CDTF">2020-07-08T08:00:04Z</dcterms:created>
  <dcterms:modified xsi:type="dcterms:W3CDTF">2020-07-08T08:00:10Z</dcterms:modified>
</cp:coreProperties>
</file>