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D.1.1.3. - Stavební úprav..." sheetId="2" r:id="rId2"/>
    <sheet name="VRN - Vedlejší rozpočtové..." sheetId="3" r:id="rId3"/>
    <sheet name="Pokyny pro vyplnění" sheetId="4" r:id="rId4"/>
  </sheets>
  <definedNames>
    <definedName name="_xlnm.Print_Area" localSheetId="0">'Rekapitulace stavby'!$D$4:$AO$36,'Rekapitulace stavby'!$C$42:$AQ$59</definedName>
    <definedName name="_xlnm._FilterDatabase" localSheetId="1" hidden="1">'D.1.1.3. - Stavební úprav...'!$C$105:$K$221</definedName>
    <definedName name="_xlnm.Print_Area" localSheetId="1">'D.1.1.3. - Stavební úprav...'!$C$4:$J$43,'D.1.1.3. - Stavební úprav...'!$C$49:$J$83,'D.1.1.3. - Stavební úprav...'!$C$89:$K$221</definedName>
    <definedName name="_xlnm._FilterDatabase" localSheetId="2" hidden="1">'VRN - Vedlejší rozpočtové...'!$C$82:$K$110</definedName>
    <definedName name="_xlnm.Print_Area" localSheetId="2">'VRN - Vedlejší rozpočtové...'!$C$4:$J$39,'VRN - Vedlejší rozpočtové...'!$C$45:$J$64,'VRN - Vedlejší rozpočtové...'!$C$70:$K$110</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'D.1.1.3. - Stavební úprav...'!$105:$105</definedName>
    <definedName name="_xlnm.Print_Titles" localSheetId="2">'VRN - Vedlejší rozpočtové...'!$82:$82</definedName>
  </definedNames>
  <calcPr fullCalcOnLoad="1"/>
</workbook>
</file>

<file path=xl/sharedStrings.xml><?xml version="1.0" encoding="utf-8"?>
<sst xmlns="http://schemas.openxmlformats.org/spreadsheetml/2006/main" count="2041" uniqueCount="566">
  <si>
    <t>Export Komplet</t>
  </si>
  <si>
    <t>VZ</t>
  </si>
  <si>
    <t>2.0</t>
  </si>
  <si>
    <t>ZAMOK</t>
  </si>
  <si>
    <t>False</t>
  </si>
  <si>
    <t>{0743e89a-3eec-46a9-ad98-d97d85ec7cad}</t>
  </si>
  <si>
    <t>0,01</t>
  </si>
  <si>
    <t>21</t>
  </si>
  <si>
    <t>15</t>
  </si>
  <si>
    <t>REKAPITULACE STAVBY</t>
  </si>
  <si>
    <t>v ---  níže se nacházejí doplnkové a pomocné údaje k sestavám  --- v</t>
  </si>
  <si>
    <t>Návod na vyplnění</t>
  </si>
  <si>
    <t>0,001</t>
  </si>
  <si>
    <t>Kód:</t>
  </si>
  <si>
    <t>201971</t>
  </si>
  <si>
    <t>Měnit lze pouze buňky se žlutým podbarvením!
1) v Rekapitulaci stavby vyplňte údaje o Uchazeči (přenesou se do ostatních sestav i v jiných listech)
2) na vybraných listech vyplňte v sestavě Soupis prací ceny u položek</t>
  </si>
  <si>
    <t>Stavba:</t>
  </si>
  <si>
    <t>Jezuitský kostel v Klatovech</t>
  </si>
  <si>
    <t>0,1</t>
  </si>
  <si>
    <t>KSO:</t>
  </si>
  <si>
    <t>801 47 13</t>
  </si>
  <si>
    <t>CC-CZ:</t>
  </si>
  <si>
    <t/>
  </si>
  <si>
    <t>1</t>
  </si>
  <si>
    <t>Místo:</t>
  </si>
  <si>
    <t>Klatovy, nám.Míru st. 582, 339 01 Klatovy</t>
  </si>
  <si>
    <t>Datum:</t>
  </si>
  <si>
    <t>21. 10. 2019</t>
  </si>
  <si>
    <t>10</t>
  </si>
  <si>
    <t>100</t>
  </si>
  <si>
    <t>Zadavatel:</t>
  </si>
  <si>
    <t>IČ:</t>
  </si>
  <si>
    <t>Římskokatolická farnost Klatovy</t>
  </si>
  <si>
    <t>DIČ:</t>
  </si>
  <si>
    <t>Uchazeč:</t>
  </si>
  <si>
    <t>Vyplň údaj</t>
  </si>
  <si>
    <t>Projektant:</t>
  </si>
  <si>
    <t>ATELIER SOUKUP OPL ŠVEHLA s.r.o.</t>
  </si>
  <si>
    <t>True</t>
  </si>
  <si>
    <t>Zpracovatel:</t>
  </si>
  <si>
    <t xml:space="preserve"> </t>
  </si>
  <si>
    <t>Poznámka:</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</si>
  <si>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Pokud jsou v soupisu prací označeny výrobky a materiály obchodním názvem, lze je zaměnit za jiné, kvalitativně a technicky obdobné.</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</si>
  <si>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</si>
  <si>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</si>
  <si>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</si>
  <si>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</si>
  <si>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</si>
  <si>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</si>
  <si>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</si>
  <si>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</si>
  <si>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</si>
  <si>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</si>
  <si>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</si>
  <si>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</si>
  <si>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</si>
  <si>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</si>
  <si>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</si>
  <si>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</si>
  <si>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</si>
  <si>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</si>
  <si>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</si>
  <si>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</si>
  <si>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</si>
  <si>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</si>
  <si>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</si>
  <si>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</si>
  <si>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</si>
  <si>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</si>
  <si>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</si>
  <si>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</si>
  <si>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</si>
  <si>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</si>
  <si>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</si>
  <si>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</si>
  <si>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</si>
  <si>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</si>
  <si>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</si>
  <si>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</si>
  <si>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</si>
  <si>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</si>
  <si>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D.1</t>
  </si>
  <si>
    <t>Dokumentace stavebního nebo inženýrského objektu</t>
  </si>
  <si>
    <t>STA</t>
  </si>
  <si>
    <t>{0813ac87-1d2c-45c7-a993-dc70bf919bc5}</t>
  </si>
  <si>
    <t>2</t>
  </si>
  <si>
    <t>D.1.1</t>
  </si>
  <si>
    <t>Architektonicko-stavební řešení</t>
  </si>
  <si>
    <t>Soupis</t>
  </si>
  <si>
    <t>{6c378603-e733-4191-bd4f-fe12cfa69b9f}</t>
  </si>
  <si>
    <t>/</t>
  </si>
  <si>
    <t>D.1.1.3.</t>
  </si>
  <si>
    <t>Stavební úpravy venkovního schodiště</t>
  </si>
  <si>
    <t>3</t>
  </si>
  <si>
    <t>{e711680f-1568-4ad7-b4d0-c0f59cc0909b}</t>
  </si>
  <si>
    <t>VRN</t>
  </si>
  <si>
    <t>Vedlejší rozpočtové náklady</t>
  </si>
  <si>
    <t>{a2e3079c-7f90-4698-8f76-51a69b082b5f}</t>
  </si>
  <si>
    <t>KRYCÍ LIST SOUPISU PRACÍ</t>
  </si>
  <si>
    <t>Objekt:</t>
  </si>
  <si>
    <t>D.1 - Dokumentace stavebního nebo inženýrského objektu</t>
  </si>
  <si>
    <t>Soupis:</t>
  </si>
  <si>
    <t>D.1.1 - Architektonicko-stavební řešení</t>
  </si>
  <si>
    <t>Úroveň 3:</t>
  </si>
  <si>
    <t>D.1.1.3. - Stavební úpravy venkovního schodiště</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</si>
  <si>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Pokud jsou v soupisu prací označeny výrobky a materiály obchodním názvem, lze je zaměnit za jiné, kvalitativně a technicky obdobné.</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</si>
  <si>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</si>
  <si>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</si>
  <si>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</si>
  <si>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</si>
  <si>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</si>
  <si>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</si>
  <si>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</si>
  <si>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</si>
  <si>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6 - Úpravy povrchů, podlahy a osazování výplní</t>
  </si>
  <si>
    <t xml:space="preserve">    9 - Ostatní konstrukce a práce, bourání</t>
  </si>
  <si>
    <t xml:space="preserve">      91 - Doplňující konstrukce a práce pozemních komunikací, letišť a ploch</t>
  </si>
  <si>
    <t xml:space="preserve">      96 - Bourání konstrukcí</t>
  </si>
  <si>
    <t xml:space="preserve">      97 - Prorážení otvorů a ostatní bourací práce</t>
  </si>
  <si>
    <t xml:space="preserve">    997 - Přesun sutě</t>
  </si>
  <si>
    <t xml:space="preserve">    998 - Přesun hmot</t>
  </si>
  <si>
    <t>PSV - Práce a dodávky PSV</t>
  </si>
  <si>
    <t xml:space="preserve">    772 - Podlahy z kamene</t>
  </si>
  <si>
    <t xml:space="preserve">    KA - Kamenické prvky</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</si>
  <si>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</si>
  <si>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</si>
  <si>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</si>
  <si>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</si>
  <si>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</si>
  <si>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</si>
  <si>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</si>
  <si>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</si>
  <si>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</si>
  <si>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</si>
  <si>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</si>
  <si>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</si>
  <si>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</si>
  <si>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</si>
  <si>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</si>
  <si>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</si>
  <si>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</si>
  <si>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</si>
  <si>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</si>
  <si>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113106111</t>
  </si>
  <si>
    <t>Rozebrání dlažeb komunikací pro pěší z mozaiky</t>
  </si>
  <si>
    <t>m2</t>
  </si>
  <si>
    <t>4</t>
  </si>
  <si>
    <t>-1414376114</t>
  </si>
  <si>
    <t>PP</t>
  </si>
  <si>
    <t>Rozebrání dlažeb komunikací pro pěší s přemístěním hmot na skládku na vzdálenost do 3 m nebo s naložením na dopravní prostředek s ložem z kameniva nebo živice a s jakoukoliv výplní spár ručně z mozaiky</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</si>
  <si>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</si>
  <si>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</si>
  <si>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113106122</t>
  </si>
  <si>
    <t>Rozebrání dlažeb komunikací pro pěší z kamenných dlaždic</t>
  </si>
  <si>
    <t>-1302107852</t>
  </si>
  <si>
    <t>Rozebrání dlažeb komunikací pro pěší s přemístěním hmot na skládku na vzdálenost do 3 m nebo s naložením na dopravní prostředek s ložem z kameniva nebo živice a s jakoukoliv výplní spár ručně z kamenných dlaždic nebo desek</t>
  </si>
  <si>
    <t>VV</t>
  </si>
  <si>
    <t xml:space="preserve">rozebrání KA/20 </t>
  </si>
  <si>
    <t>48,5</t>
  </si>
  <si>
    <t>Součet</t>
  </si>
  <si>
    <t>113107153</t>
  </si>
  <si>
    <t>Odstranění podkladu pl přes 50 do 200 m2 z kameniva těženého tl 300 mm</t>
  </si>
  <si>
    <t>-1924539799</t>
  </si>
  <si>
    <t>Odstranění podkladů nebo krytů strojně plochy jednotlivě přes 50 m2 do 200 m2 s přemístěním hmot na skládku na vzdálenost do 20 m nebo s naložením na dopravní prostředek z kameniva těženého, o tl. vrstvy přes 200 do 300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</si>
  <si>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</si>
  <si>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 xml:space="preserve">odstranění podkladních vrstev pod schodištěm </t>
  </si>
  <si>
    <t>72</t>
  </si>
  <si>
    <t>odstranění podkladních vrstev pod kamenou mozaikovou dlažbou</t>
  </si>
  <si>
    <t>50</t>
  </si>
  <si>
    <t>Vodorovné konstrukce</t>
  </si>
  <si>
    <t>430321515</t>
  </si>
  <si>
    <t>Schodišťová konstrukce a rampa ze ŽB tř. C 20/25</t>
  </si>
  <si>
    <t>m3</t>
  </si>
  <si>
    <t>2019562828</t>
  </si>
  <si>
    <t>Schodišťové konstrukce a rampy z betonu železového (bez výztuže) stupně, schodnice, ramena, podesty s nosníky tř. C 20/25</t>
  </si>
  <si>
    <t>0,15*72,0"skladba S2</t>
  </si>
  <si>
    <t>5</t>
  </si>
  <si>
    <t>430362021</t>
  </si>
  <si>
    <t>Výztuž schodišťové konstrukce a rampy svařovanými sítěmi Kari</t>
  </si>
  <si>
    <t>t</t>
  </si>
  <si>
    <t>640751719</t>
  </si>
  <si>
    <t>Výztuž schodišťových konstrukcí a ramp stupňů, schodnic, ramen, podest s nosníky ze svařovaných sítí z drátů typu KARI</t>
  </si>
  <si>
    <t>72*3,03*1,1/1000"skladba S2</t>
  </si>
  <si>
    <t>6</t>
  </si>
  <si>
    <t>434191423</t>
  </si>
  <si>
    <t>Osazení schodišťových stupňů kamenných pemrlovaných na desku</t>
  </si>
  <si>
    <t>m</t>
  </si>
  <si>
    <t>-1712782857</t>
  </si>
  <si>
    <t>Osazování schodišťových stupňů kamenných s vyspárováním styčných spár, s provizorním dřevěným zábradlím a dočasným zakrytím stupnic prkny na desku, stupňů pemrlovaných nebo ostatních</t>
  </si>
  <si>
    <t xml:space="preserve">Poznámka k souboru cen:
1. U cen -1441, -1443, -1461, -1462 je započtena podpěrná konstrukce visuté části stupňů.
2. Množství měrných jednotek se určuje v m délky stupňů včetně uložení.
3. Dodávka stupňů se oceňuje ve specifikaci.
</t>
  </si>
  <si>
    <t>9,238+11,619+11,327+10,979+10,625+1,004+3,818+6,735+9,708</t>
  </si>
  <si>
    <t>20,874+23,052+25,727+29,485+28,437+27,345+26,296</t>
  </si>
  <si>
    <t>7</t>
  </si>
  <si>
    <t>M</t>
  </si>
  <si>
    <t>58388015R</t>
  </si>
  <si>
    <t>stupeň schodišťový plný žulový, rozměry dle stávajících rozebraných poškozených (výměna stáv. stupňů)</t>
  </si>
  <si>
    <t>kus</t>
  </si>
  <si>
    <t>8</t>
  </si>
  <si>
    <t>-622779570</t>
  </si>
  <si>
    <t>prvky stavební z přírodního kamene masivní (stupně schodišťové, značky měřičské) stupně schodišťové masivní  žulové stupeň schodišťový plný výstupní výžlabková podstupnice - pemrlovaný v=150  š=300  l=1000</t>
  </si>
  <si>
    <t xml:space="preserve">15 ks v délce 1m´budou vyměněny za nové provedené ve shodné profilaci ze stejného typu kamene </t>
  </si>
  <si>
    <t>Komunikace pozemní</t>
  </si>
  <si>
    <t>56473111R1</t>
  </si>
  <si>
    <t>Podklad z kameniva hrubého drceného vel. 16-32 mm tl 100 mm</t>
  </si>
  <si>
    <t>2055293627</t>
  </si>
  <si>
    <t>Podklad nebo kryt z kameniva hrubého drceného vel. 32-63 mm s rozprostřením a zhutněním, po zhutnění tl. 100 mm</t>
  </si>
  <si>
    <t>72"skladba S2</t>
  </si>
  <si>
    <t>9</t>
  </si>
  <si>
    <t>56475111R</t>
  </si>
  <si>
    <t>Podklad z kameniva hrubého drceného vel. 16-32 mm tl 150 mm</t>
  </si>
  <si>
    <t>-324185595</t>
  </si>
  <si>
    <t>Podklad nebo kryt z kameniva hrubého drceného vel. 32-63 mm s rozprostřením a zhutněním, po zhutnění tl. 150 mm</t>
  </si>
  <si>
    <t>2*50"skladba S3</t>
  </si>
  <si>
    <t>591411111</t>
  </si>
  <si>
    <t>Kladení dlažby z mozaiky jednobarevné komunikací pro pěší lože z kameniva</t>
  </si>
  <si>
    <t>-1239556364</t>
  </si>
  <si>
    <t>Kladení dlažby z mozaiky komunikací pro pěší s vyplněním spár, s dvojím beraněním a se smetením přebytečného materiálu na vzdálenost do 3 m jednobarevné, s ložem tl. do 40 mm z kameniva</t>
  </si>
  <si>
    <t xml:space="preserve">Poznámka k souboru cen: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</si>
  <si>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11</t>
  </si>
  <si>
    <t>591411R</t>
  </si>
  <si>
    <t>Příplatek za vějířové kladení mozaikové dlažby</t>
  </si>
  <si>
    <t>1889521714</t>
  </si>
  <si>
    <t>Úpravy povrchů, podlahy a osazování výplní</t>
  </si>
  <si>
    <t>12</t>
  </si>
  <si>
    <t>629995101</t>
  </si>
  <si>
    <t>Očištění vnějších ploch tlakovou vodou</t>
  </si>
  <si>
    <t>-719887070</t>
  </si>
  <si>
    <t>Očištění vnějších ploch tlakovou vodou omytím</t>
  </si>
  <si>
    <t>KA/19 + KA/20</t>
  </si>
  <si>
    <t>72+48,5</t>
  </si>
  <si>
    <t>13</t>
  </si>
  <si>
    <t>63639501R</t>
  </si>
  <si>
    <t>Oprava spárování dlažby z dlaždic pl přes 4 m2 (odstranění nesoudržného spárování, 
provedení vytmelení vodorovných spár kamenickou  vodovzdornou flexibilní směsí)</t>
  </si>
  <si>
    <t>1867719712</t>
  </si>
  <si>
    <t>Oprava spárování dlažeb včetně vyškrábání a vymytí spar z dlaždic, plochy jednotlivě přes 4 m2</t>
  </si>
  <si>
    <t>rozebrání KA/20</t>
  </si>
  <si>
    <t>Ostatní konstrukce a práce, bourání</t>
  </si>
  <si>
    <t>91</t>
  </si>
  <si>
    <t>Doplňující konstrukce a práce pozemních komunikací, letišť a ploch</t>
  </si>
  <si>
    <t>14</t>
  </si>
  <si>
    <t>919726122</t>
  </si>
  <si>
    <t>Geotextilie pro ochranu, separaci a filtraci netkaná měrná hmotnost do 300 g/m2</t>
  </si>
  <si>
    <t>-435693519</t>
  </si>
  <si>
    <t>Geotextilie netkaná pro ochranu, separaci nebo filtraci měrná hmotnost přes 200 do 300 g/m2</t>
  </si>
  <si>
    <t xml:space="preserve">Poznámka k souboru cen:
1. V cenách jsou započteny i náklady na položení a dodání geotextilie včetně přesahů.
</t>
  </si>
  <si>
    <t>2*72"skladba S2</t>
  </si>
  <si>
    <t>50"skladba S3</t>
  </si>
  <si>
    <t>96</t>
  </si>
  <si>
    <t>Bourání konstrukcí</t>
  </si>
  <si>
    <t>963022R</t>
  </si>
  <si>
    <t>Rozebrání schodišťových stupňů a paletování pro znovupoužití</t>
  </si>
  <si>
    <t>130687996</t>
  </si>
  <si>
    <t>Stupně budou očíslovány a odborně rozebrány a paletovány pro znovupoužití.</t>
  </si>
  <si>
    <t>97</t>
  </si>
  <si>
    <t>Prorážení otvorů a ostatní bourací práce</t>
  </si>
  <si>
    <t>16</t>
  </si>
  <si>
    <t>979054442</t>
  </si>
  <si>
    <t xml:space="preserve">Očištění vybouraných z desek nebo dlaždic s původním spárováním </t>
  </si>
  <si>
    <t>-1995829548</t>
  </si>
  <si>
    <t>Očištění vybouraných prvků komunikací od spojovacího materiálu s odklizením a uložením očištěných hmot a spojovacího materiálu na skládku na vzdálenost do 10 m dlaždic, desek nebo tvarovek s původním vyplněním spár cementovou maltou</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</si>
  <si>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</si>
  <si>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 xml:space="preserve">KA/20 </t>
  </si>
  <si>
    <t>17</t>
  </si>
  <si>
    <t>979071131</t>
  </si>
  <si>
    <t>Očištění dlažebních kostek mozaikových kamenivem těženým nebo MV</t>
  </si>
  <si>
    <t>960339947</t>
  </si>
  <si>
    <t>Očištění vybouraných dlažebních kostek od spojovacího materiálu, s uložením očištěných kostek na skládku, s odklizením odpadových hmot na hromady a s odklizením vybouraných kostek na vzdálenost do 3 m mozaikových, s původním vyplněním spár kamenivem těženým nebo cementovou maltou</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</si>
  <si>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</si>
  <si>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997</t>
  </si>
  <si>
    <t>Přesun sutě</t>
  </si>
  <si>
    <t>18</t>
  </si>
  <si>
    <t>997221551</t>
  </si>
  <si>
    <t>Vodorovná doprava suti ze sypkých materiálů do 1 km</t>
  </si>
  <si>
    <t>-555867979</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</si>
  <si>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</si>
  <si>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</si>
  <si>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19</t>
  </si>
  <si>
    <t>997221559</t>
  </si>
  <si>
    <t>Příplatek ZKD 1 km u vodorovné dopravy suti ze sypkých materiálů</t>
  </si>
  <si>
    <t>1047120692</t>
  </si>
  <si>
    <t>Vodorovná doprava suti bez naložení, ale se složením a s hrubým urovnáním Příplatek k ceně za každý další i započatý 1 km přes 1 km</t>
  </si>
  <si>
    <t>88,113*9 "Přepočtené koeficientem množství</t>
  </si>
  <si>
    <t>20</t>
  </si>
  <si>
    <t>997221855</t>
  </si>
  <si>
    <t>Poplatek za uložení odpadu z kameniva na skládce (skládkovné)</t>
  </si>
  <si>
    <t>639151656</t>
  </si>
  <si>
    <t>Poplatek za uložení stavebního odpadu na skládce (skládkovné) zeminy a kameniva zatříděného do Katalogu odpadů pod kódem 170 504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</si>
  <si>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</si>
  <si>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</si>
  <si>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</si>
  <si>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998223011</t>
  </si>
  <si>
    <t>Přesun hmot pro pozemní komunikace s krytem dlážděným</t>
  </si>
  <si>
    <t>2029835933</t>
  </si>
  <si>
    <t>Přesun hmot pro pozemní komunikace s krytem dlážděným dopravní vzdálenost do 200 m jakékoliv délky objektu</t>
  </si>
  <si>
    <t>PSV</t>
  </si>
  <si>
    <t>Práce a dodávky PSV</t>
  </si>
  <si>
    <t>772</t>
  </si>
  <si>
    <t>Podlahy z kamene</t>
  </si>
  <si>
    <t>22</t>
  </si>
  <si>
    <t>772521180</t>
  </si>
  <si>
    <t>Kladení dlažby z kamene z pravoúhlých desek a dlaždic do malty tl 100, 110 a 120 mm</t>
  </si>
  <si>
    <t>-1893113733</t>
  </si>
  <si>
    <t>Kladení dlažby z kamene do malty z nejvýše dvou rozdílných druhů pravoúhlých desek nebo dlaždic ve skladbě se pravidelně opakujících, tl. přes 90 do 120 mm</t>
  </si>
  <si>
    <t xml:space="preserve">Poznámka k souboru cen:
1. Vyrovnání podkladu se oceňuje cenami souboru cen 771 99-01 Vyrovnání podkladu samonivelační stěrkou části A01 katalogu 771 Podlahy z dlaždic.
2. V cenách kladení dlažby na terče 772 52-81 jsou započteny i náklady na dodávku terčů.
</t>
  </si>
  <si>
    <t>KA</t>
  </si>
  <si>
    <t>Kamenické prvky</t>
  </si>
  <si>
    <t>23</t>
  </si>
  <si>
    <t>KA/19</t>
  </si>
  <si>
    <t xml:space="preserve">Odborná kamenická oprava stávajících schodišťových stupňů, včetně očištění + konzervace stávajícícho povrchu </t>
  </si>
  <si>
    <t>1458369629</t>
  </si>
  <si>
    <t>konzervace stávajícího povrchu se zpevněním povrchu impregnací - zachování protiskluzného povrchu, hydrofobizace pro odolnost proti povětrnostním vlivům dvousložkovým organokřemičitým prostředkem,zabraňující usazování špíny a přimrzání námrazy se zachováním prodyšnosti</t>
  </si>
  <si>
    <t>24</t>
  </si>
  <si>
    <t>KA/20</t>
  </si>
  <si>
    <t>Konzervace povrchu kamenné dlažby KA/20</t>
  </si>
  <si>
    <t>-1965754320</t>
  </si>
  <si>
    <t>48,5"KA/20</t>
  </si>
  <si>
    <t>767</t>
  </si>
  <si>
    <t>Konstrukce zámečnické</t>
  </si>
  <si>
    <t>25</t>
  </si>
  <si>
    <t>Z/1</t>
  </si>
  <si>
    <t>Stávající oka 50mm - oka budou zachována, očištěna a srovnána, poté  zakonzervována_viz. odkaz Z/1</t>
  </si>
  <si>
    <t>268811753</t>
  </si>
  <si>
    <t>Stávající oka 50mm - oka budou zachována, očištěna a srovnána, poté zakonzervována_viz. odkaz Z/1</t>
  </si>
  <si>
    <t>VRN - Vedlejší rozpočtové náklady</t>
  </si>
  <si>
    <t xml:space="preserve">    VRN1 - Průzkumné, geodetické a projektové práce</t>
  </si>
  <si>
    <t xml:space="preserve">    VRN3 - Zařízení staveniště</t>
  </si>
  <si>
    <t xml:space="preserve">    VRN5 - Finanční náklady</t>
  </si>
  <si>
    <t>VRN1</t>
  </si>
  <si>
    <t>Průzkumné, geodetické a projektové práce</t>
  </si>
  <si>
    <t>012103000</t>
  </si>
  <si>
    <t>Geodetické práce před výstavbou</t>
  </si>
  <si>
    <t>Kč</t>
  </si>
  <si>
    <t>1024</t>
  </si>
  <si>
    <t>1545122564</t>
  </si>
  <si>
    <t>Průzkumné, geodetické a projektové práce geodetické práce před výstavbou</t>
  </si>
  <si>
    <t>012303000</t>
  </si>
  <si>
    <t>Geodetické práce po výstavbě</t>
  </si>
  <si>
    <t>1065417639</t>
  </si>
  <si>
    <t>Průzkumné, geodetické a projektové práce geodetické práce po výstavbě</t>
  </si>
  <si>
    <t>013254000</t>
  </si>
  <si>
    <t>Dokumentace skutečného provedení stavby</t>
  </si>
  <si>
    <t>644403376</t>
  </si>
  <si>
    <t>Průzkumné, geodetické a projektové práce projektové práce dokumentace stavby (výkresová a textová) skutečného provedení stavby</t>
  </si>
  <si>
    <t>VRN3</t>
  </si>
  <si>
    <t>Zařízení staveniště</t>
  </si>
  <si>
    <t>032103000</t>
  </si>
  <si>
    <t>Náklady na stavební buňky</t>
  </si>
  <si>
    <t>-1919702635</t>
  </si>
  <si>
    <t>Zařízení staveniště vybavení staveniště náklady na stavební buňky</t>
  </si>
  <si>
    <t>032503000</t>
  </si>
  <si>
    <t>Skládky na staveništi</t>
  </si>
  <si>
    <t>-191777027</t>
  </si>
  <si>
    <t>Zařízení staveniště vybavení staveniště skládky na staveništi</t>
  </si>
  <si>
    <t>P</t>
  </si>
  <si>
    <t>Poznámka k položce:
zajištění ploch pro skládkování a ochranu nezabudovaného materiálu</t>
  </si>
  <si>
    <t>032903000</t>
  </si>
  <si>
    <t>Náklady na provoz a údržbu vybavení staveniště</t>
  </si>
  <si>
    <t>829593772</t>
  </si>
  <si>
    <t>Zařízení staveniště vybavení staveniště náklady na provoz a údržbu vybavení staveniště</t>
  </si>
  <si>
    <t>034103000</t>
  </si>
  <si>
    <t>Energie pro zařízení staveniště</t>
  </si>
  <si>
    <t>664772407</t>
  </si>
  <si>
    <t>Zařízení staveniště zabezpečení staveniště energie pro zařízení staveniště</t>
  </si>
  <si>
    <t>034203000</t>
  </si>
  <si>
    <t xml:space="preserve">Oplocení staveniště, včetně pronájmu </t>
  </si>
  <si>
    <t>2016717944</t>
  </si>
  <si>
    <t>Zařízení staveniště zabezpečení staveniště oplocení staveniště</t>
  </si>
  <si>
    <t>034303R</t>
  </si>
  <si>
    <t>Opatření na ochranu zdiva kostela (bednění do v 1m v celé dl. schodiště)</t>
  </si>
  <si>
    <t>283969639</t>
  </si>
  <si>
    <t>Zařízení staveniště zabezpečení staveniště opatření na ochranu sousedních pozemků</t>
  </si>
  <si>
    <t>039103000</t>
  </si>
  <si>
    <t>Rozebrání, bourání a odvoz zařízení staveniště</t>
  </si>
  <si>
    <t>1910509389</t>
  </si>
  <si>
    <t>Zařízení staveniště zrušení zařízení staveniště rozebrání, bourání a odvoz</t>
  </si>
  <si>
    <t>VRN5</t>
  </si>
  <si>
    <t>Finanční náklady</t>
  </si>
  <si>
    <t>053103000</t>
  </si>
  <si>
    <t>Místní poplatky - zábor pozemků</t>
  </si>
  <si>
    <t>-886196019</t>
  </si>
  <si>
    <t>Finanční náklady poplatky místní poplatky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</si>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</sst>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7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0" fontId="31" fillId="0" borderId="0" xfId="20" applyFont="1" applyAlignment="1">
      <alignment horizontal="center"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0" borderId="0" xfId="0" applyFont="1" applyAlignment="1" applyProtection="1">
      <alignment horizontal="left" vertical="center"/>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22" xfId="0"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2" fillId="0" borderId="28" xfId="0" applyFont="1" applyBorder="1" applyAlignment="1">
      <alignment horizontal="left" wrapText="1"/>
    </xf>
    <xf numFmtId="0" fontId="13"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3" fillId="0" borderId="29" xfId="0" applyFont="1" applyBorder="1" applyAlignment="1">
      <alignment vertical="center" wrapText="1"/>
    </xf>
    <xf numFmtId="0" fontId="44"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1" fillId="0" borderId="0" xfId="0" applyFont="1" applyBorder="1" applyAlignment="1">
      <alignment horizontal="center" vertical="center"/>
    </xf>
    <xf numFmtId="0" fontId="13"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3" fillId="0" borderId="29" xfId="0" applyFont="1" applyBorder="1" applyAlignment="1">
      <alignment horizontal="left" vertical="center"/>
    </xf>
    <xf numFmtId="0" fontId="44"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18</v>
      </c>
    </row>
    <row r="7" spans="2:71" s="1" customFormat="1" ht="12" customHeight="1">
      <c r="B7" s="22"/>
      <c r="C7" s="23"/>
      <c r="D7" s="33" t="s">
        <v>19</v>
      </c>
      <c r="E7" s="23"/>
      <c r="F7" s="23"/>
      <c r="G7" s="23"/>
      <c r="H7" s="23"/>
      <c r="I7" s="23"/>
      <c r="J7" s="23"/>
      <c r="K7" s="28"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21</v>
      </c>
      <c r="AL7" s="23"/>
      <c r="AM7" s="23"/>
      <c r="AN7" s="28" t="s">
        <v>22</v>
      </c>
      <c r="AO7" s="23"/>
      <c r="AP7" s="23"/>
      <c r="AQ7" s="23"/>
      <c r="AR7" s="21"/>
      <c r="BE7" s="32"/>
      <c r="BS7" s="18" t="s">
        <v>23</v>
      </c>
    </row>
    <row r="8" spans="2:71" s="1" customFormat="1" ht="12" customHeight="1">
      <c r="B8" s="22"/>
      <c r="C8" s="23"/>
      <c r="D8" s="33" t="s">
        <v>24</v>
      </c>
      <c r="E8" s="23"/>
      <c r="F8" s="23"/>
      <c r="G8" s="23"/>
      <c r="H8" s="23"/>
      <c r="I8" s="23"/>
      <c r="J8" s="23"/>
      <c r="K8" s="28" t="s">
        <v>25</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26</v>
      </c>
      <c r="AL8" s="23"/>
      <c r="AM8" s="23"/>
      <c r="AN8" s="34" t="s">
        <v>27</v>
      </c>
      <c r="AO8" s="23"/>
      <c r="AP8" s="23"/>
      <c r="AQ8" s="23"/>
      <c r="AR8" s="21"/>
      <c r="BE8" s="32"/>
      <c r="BS8" s="18" t="s">
        <v>28</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29</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22</v>
      </c>
      <c r="AO10" s="23"/>
      <c r="AP10" s="23"/>
      <c r="AQ10" s="23"/>
      <c r="AR10" s="21"/>
      <c r="BE10" s="32"/>
      <c r="BS10" s="18" t="s">
        <v>18</v>
      </c>
    </row>
    <row r="11" spans="2:71" s="1" customFormat="1" ht="18.45"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33</v>
      </c>
      <c r="AL11" s="23"/>
      <c r="AM11" s="23"/>
      <c r="AN11" s="28" t="s">
        <v>22</v>
      </c>
      <c r="AO11" s="23"/>
      <c r="AP11" s="23"/>
      <c r="AQ11" s="23"/>
      <c r="AR11" s="21"/>
      <c r="BE11" s="32"/>
      <c r="BS11" s="18" t="s">
        <v>18</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18</v>
      </c>
    </row>
    <row r="13" spans="2:71" s="1" customFormat="1" ht="12" customHeight="1">
      <c r="B13" s="22"/>
      <c r="C13" s="23"/>
      <c r="D13" s="33"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5" t="s">
        <v>35</v>
      </c>
      <c r="AO13" s="23"/>
      <c r="AP13" s="23"/>
      <c r="AQ13" s="23"/>
      <c r="AR13" s="21"/>
      <c r="BE13" s="32"/>
      <c r="BS13" s="18" t="s">
        <v>18</v>
      </c>
    </row>
    <row r="14" spans="2:71" ht="12">
      <c r="B14" s="22"/>
      <c r="C14" s="23"/>
      <c r="D14" s="23"/>
      <c r="E14" s="35" t="s">
        <v>35</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33</v>
      </c>
      <c r="AL14" s="23"/>
      <c r="AM14" s="23"/>
      <c r="AN14" s="35" t="s">
        <v>35</v>
      </c>
      <c r="AO14" s="23"/>
      <c r="AP14" s="23"/>
      <c r="AQ14" s="23"/>
      <c r="AR14" s="21"/>
      <c r="BE14" s="32"/>
      <c r="BS14" s="18" t="s">
        <v>18</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22</v>
      </c>
      <c r="AO16" s="23"/>
      <c r="AP16" s="23"/>
      <c r="AQ16" s="23"/>
      <c r="AR16" s="21"/>
      <c r="BE16" s="32"/>
      <c r="BS16" s="18" t="s">
        <v>4</v>
      </c>
    </row>
    <row r="17" spans="2:71" s="1" customFormat="1" ht="18.45"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33</v>
      </c>
      <c r="AL17" s="23"/>
      <c r="AM17" s="23"/>
      <c r="AN17" s="28" t="s">
        <v>22</v>
      </c>
      <c r="AO17" s="23"/>
      <c r="AP17" s="23"/>
      <c r="AQ17" s="23"/>
      <c r="AR17" s="21"/>
      <c r="BE17" s="32"/>
      <c r="BS17" s="18" t="s">
        <v>38</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22</v>
      </c>
      <c r="AO19" s="23"/>
      <c r="AP19" s="23"/>
      <c r="AQ19" s="23"/>
      <c r="AR19" s="21"/>
      <c r="BE19" s="32"/>
      <c r="BS19" s="18" t="s">
        <v>6</v>
      </c>
    </row>
    <row r="20" spans="2:71" s="1" customFormat="1" ht="18.45"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33</v>
      </c>
      <c r="AL20" s="23"/>
      <c r="AM20" s="23"/>
      <c r="AN20" s="28" t="s">
        <v>22</v>
      </c>
      <c r="AO20" s="23"/>
      <c r="AP20" s="23"/>
      <c r="AQ20" s="23"/>
      <c r="AR20" s="21"/>
      <c r="BE20" s="32"/>
      <c r="BS20" s="18" t="s">
        <v>38</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63.75" customHeight="1">
      <c r="B23" s="22"/>
      <c r="C23" s="23"/>
      <c r="D23" s="23"/>
      <c r="E23" s="37" t="s">
        <v>42</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43</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44</v>
      </c>
      <c r="M28" s="46"/>
      <c r="N28" s="46"/>
      <c r="O28" s="46"/>
      <c r="P28" s="46"/>
      <c r="Q28" s="41"/>
      <c r="R28" s="41"/>
      <c r="S28" s="41"/>
      <c r="T28" s="41"/>
      <c r="U28" s="41"/>
      <c r="V28" s="41"/>
      <c r="W28" s="46" t="s">
        <v>45</v>
      </c>
      <c r="X28" s="46"/>
      <c r="Y28" s="46"/>
      <c r="Z28" s="46"/>
      <c r="AA28" s="46"/>
      <c r="AB28" s="46"/>
      <c r="AC28" s="46"/>
      <c r="AD28" s="46"/>
      <c r="AE28" s="46"/>
      <c r="AF28" s="41"/>
      <c r="AG28" s="41"/>
      <c r="AH28" s="41"/>
      <c r="AI28" s="41"/>
      <c r="AJ28" s="41"/>
      <c r="AK28" s="46" t="s">
        <v>46</v>
      </c>
      <c r="AL28" s="46"/>
      <c r="AM28" s="46"/>
      <c r="AN28" s="46"/>
      <c r="AO28" s="46"/>
      <c r="AP28" s="41"/>
      <c r="AQ28" s="41"/>
      <c r="AR28" s="45"/>
      <c r="BE28" s="32"/>
    </row>
    <row r="29" spans="1:57" s="3" customFormat="1" ht="14.4" customHeight="1">
      <c r="A29" s="3"/>
      <c r="B29" s="47"/>
      <c r="C29" s="48"/>
      <c r="D29" s="33" t="s">
        <v>47</v>
      </c>
      <c r="E29" s="48"/>
      <c r="F29" s="33" t="s">
        <v>48</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49</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50</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51</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52</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53</v>
      </c>
      <c r="E35" s="55"/>
      <c r="F35" s="55"/>
      <c r="G35" s="55"/>
      <c r="H35" s="55"/>
      <c r="I35" s="55"/>
      <c r="J35" s="55"/>
      <c r="K35" s="55"/>
      <c r="L35" s="55"/>
      <c r="M35" s="55"/>
      <c r="N35" s="55"/>
      <c r="O35" s="55"/>
      <c r="P35" s="55"/>
      <c r="Q35" s="55"/>
      <c r="R35" s="55"/>
      <c r="S35" s="55"/>
      <c r="T35" s="56" t="s">
        <v>54</v>
      </c>
      <c r="U35" s="55"/>
      <c r="V35" s="55"/>
      <c r="W35" s="55"/>
      <c r="X35" s="57" t="s">
        <v>55</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56</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201971</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Jezuitský kostel v Klatovech</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24</v>
      </c>
      <c r="D47" s="41"/>
      <c r="E47" s="41"/>
      <c r="F47" s="41"/>
      <c r="G47" s="41"/>
      <c r="H47" s="41"/>
      <c r="I47" s="41"/>
      <c r="J47" s="41"/>
      <c r="K47" s="41"/>
      <c r="L47" s="72" t="str">
        <f>IF(K8="","",K8)</f>
        <v>Klatovy, nám.Míru st. 582, 339 01 Klatovy</v>
      </c>
      <c r="M47" s="41"/>
      <c r="N47" s="41"/>
      <c r="O47" s="41"/>
      <c r="P47" s="41"/>
      <c r="Q47" s="41"/>
      <c r="R47" s="41"/>
      <c r="S47" s="41"/>
      <c r="T47" s="41"/>
      <c r="U47" s="41"/>
      <c r="V47" s="41"/>
      <c r="W47" s="41"/>
      <c r="X47" s="41"/>
      <c r="Y47" s="41"/>
      <c r="Z47" s="41"/>
      <c r="AA47" s="41"/>
      <c r="AB47" s="41"/>
      <c r="AC47" s="41"/>
      <c r="AD47" s="41"/>
      <c r="AE47" s="41"/>
      <c r="AF47" s="41"/>
      <c r="AG47" s="41"/>
      <c r="AH47" s="41"/>
      <c r="AI47" s="33" t="s">
        <v>26</v>
      </c>
      <c r="AJ47" s="41"/>
      <c r="AK47" s="41"/>
      <c r="AL47" s="41"/>
      <c r="AM47" s="73" t="str">
        <f>IF(AN8="","",AN8)</f>
        <v>21. 10. 2019</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7.9" customHeight="1">
      <c r="A49" s="39"/>
      <c r="B49" s="40"/>
      <c r="C49" s="33" t="s">
        <v>30</v>
      </c>
      <c r="D49" s="41"/>
      <c r="E49" s="41"/>
      <c r="F49" s="41"/>
      <c r="G49" s="41"/>
      <c r="H49" s="41"/>
      <c r="I49" s="41"/>
      <c r="J49" s="41"/>
      <c r="K49" s="41"/>
      <c r="L49" s="65" t="str">
        <f>IF(E11="","",E11)</f>
        <v>Římskokatolická farnost Klatovy</v>
      </c>
      <c r="M49" s="41"/>
      <c r="N49" s="41"/>
      <c r="O49" s="41"/>
      <c r="P49" s="41"/>
      <c r="Q49" s="41"/>
      <c r="R49" s="41"/>
      <c r="S49" s="41"/>
      <c r="T49" s="41"/>
      <c r="U49" s="41"/>
      <c r="V49" s="41"/>
      <c r="W49" s="41"/>
      <c r="X49" s="41"/>
      <c r="Y49" s="41"/>
      <c r="Z49" s="41"/>
      <c r="AA49" s="41"/>
      <c r="AB49" s="41"/>
      <c r="AC49" s="41"/>
      <c r="AD49" s="41"/>
      <c r="AE49" s="41"/>
      <c r="AF49" s="41"/>
      <c r="AG49" s="41"/>
      <c r="AH49" s="41"/>
      <c r="AI49" s="33" t="s">
        <v>36</v>
      </c>
      <c r="AJ49" s="41"/>
      <c r="AK49" s="41"/>
      <c r="AL49" s="41"/>
      <c r="AM49" s="74" t="str">
        <f>IF(E17="","",E17)</f>
        <v>ATELIER SOUKUP OPL ŠVEHLA s.r.o.</v>
      </c>
      <c r="AN49" s="65"/>
      <c r="AO49" s="65"/>
      <c r="AP49" s="65"/>
      <c r="AQ49" s="41"/>
      <c r="AR49" s="45"/>
      <c r="AS49" s="75" t="s">
        <v>57</v>
      </c>
      <c r="AT49" s="76"/>
      <c r="AU49" s="77"/>
      <c r="AV49" s="77"/>
      <c r="AW49" s="77"/>
      <c r="AX49" s="77"/>
      <c r="AY49" s="77"/>
      <c r="AZ49" s="77"/>
      <c r="BA49" s="77"/>
      <c r="BB49" s="77"/>
      <c r="BC49" s="77"/>
      <c r="BD49" s="78"/>
      <c r="BE49" s="39"/>
    </row>
    <row r="50" spans="1:57" s="2" customFormat="1" ht="15.15" customHeight="1">
      <c r="A50" s="39"/>
      <c r="B50" s="40"/>
      <c r="C50" s="33" t="s">
        <v>34</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39</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58</v>
      </c>
      <c r="D52" s="88"/>
      <c r="E52" s="88"/>
      <c r="F52" s="88"/>
      <c r="G52" s="88"/>
      <c r="H52" s="89"/>
      <c r="I52" s="90" t="s">
        <v>59</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60</v>
      </c>
      <c r="AH52" s="88"/>
      <c r="AI52" s="88"/>
      <c r="AJ52" s="88"/>
      <c r="AK52" s="88"/>
      <c r="AL52" s="88"/>
      <c r="AM52" s="88"/>
      <c r="AN52" s="90" t="s">
        <v>61</v>
      </c>
      <c r="AO52" s="88"/>
      <c r="AP52" s="88"/>
      <c r="AQ52" s="92" t="s">
        <v>62</v>
      </c>
      <c r="AR52" s="45"/>
      <c r="AS52" s="93" t="s">
        <v>63</v>
      </c>
      <c r="AT52" s="94" t="s">
        <v>64</v>
      </c>
      <c r="AU52" s="94" t="s">
        <v>65</v>
      </c>
      <c r="AV52" s="94" t="s">
        <v>66</v>
      </c>
      <c r="AW52" s="94" t="s">
        <v>67</v>
      </c>
      <c r="AX52" s="94" t="s">
        <v>68</v>
      </c>
      <c r="AY52" s="94" t="s">
        <v>69</v>
      </c>
      <c r="AZ52" s="94" t="s">
        <v>70</v>
      </c>
      <c r="BA52" s="94" t="s">
        <v>71</v>
      </c>
      <c r="BB52" s="94" t="s">
        <v>72</v>
      </c>
      <c r="BC52" s="94" t="s">
        <v>73</v>
      </c>
      <c r="BD52" s="95" t="s">
        <v>74</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75</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ROUND(AG55+AG58,2)</f>
        <v>0</v>
      </c>
      <c r="AH54" s="102"/>
      <c r="AI54" s="102"/>
      <c r="AJ54" s="102"/>
      <c r="AK54" s="102"/>
      <c r="AL54" s="102"/>
      <c r="AM54" s="102"/>
      <c r="AN54" s="103">
        <f>SUM(AG54,AT54)</f>
        <v>0</v>
      </c>
      <c r="AO54" s="103"/>
      <c r="AP54" s="103"/>
      <c r="AQ54" s="104" t="s">
        <v>22</v>
      </c>
      <c r="AR54" s="105"/>
      <c r="AS54" s="106">
        <f>ROUND(AS55+AS58,2)</f>
        <v>0</v>
      </c>
      <c r="AT54" s="107">
        <f>ROUND(SUM(AV54:AW54),2)</f>
        <v>0</v>
      </c>
      <c r="AU54" s="108">
        <f>ROUND(AU55+AU58,5)</f>
        <v>0</v>
      </c>
      <c r="AV54" s="107">
        <f>ROUND(AZ54*L29,2)</f>
        <v>0</v>
      </c>
      <c r="AW54" s="107">
        <f>ROUND(BA54*L30,2)</f>
        <v>0</v>
      </c>
      <c r="AX54" s="107">
        <f>ROUND(BB54*L29,2)</f>
        <v>0</v>
      </c>
      <c r="AY54" s="107">
        <f>ROUND(BC54*L30,2)</f>
        <v>0</v>
      </c>
      <c r="AZ54" s="107">
        <f>ROUND(AZ55+AZ58,2)</f>
        <v>0</v>
      </c>
      <c r="BA54" s="107">
        <f>ROUND(BA55+BA58,2)</f>
        <v>0</v>
      </c>
      <c r="BB54" s="107">
        <f>ROUND(BB55+BB58,2)</f>
        <v>0</v>
      </c>
      <c r="BC54" s="107">
        <f>ROUND(BC55+BC58,2)</f>
        <v>0</v>
      </c>
      <c r="BD54" s="109">
        <f>ROUND(BD55+BD58,2)</f>
        <v>0</v>
      </c>
      <c r="BE54" s="6"/>
      <c r="BS54" s="110" t="s">
        <v>76</v>
      </c>
      <c r="BT54" s="110" t="s">
        <v>77</v>
      </c>
      <c r="BU54" s="111" t="s">
        <v>78</v>
      </c>
      <c r="BV54" s="110" t="s">
        <v>79</v>
      </c>
      <c r="BW54" s="110" t="s">
        <v>5</v>
      </c>
      <c r="BX54" s="110" t="s">
        <v>80</v>
      </c>
      <c r="CL54" s="110" t="s">
        <v>20</v>
      </c>
    </row>
    <row r="55" spans="1:91" s="7" customFormat="1" ht="27" customHeight="1">
      <c r="A55" s="7"/>
      <c r="B55" s="112"/>
      <c r="C55" s="113"/>
      <c r="D55" s="114" t="s">
        <v>81</v>
      </c>
      <c r="E55" s="114"/>
      <c r="F55" s="114"/>
      <c r="G55" s="114"/>
      <c r="H55" s="114"/>
      <c r="I55" s="115"/>
      <c r="J55" s="114" t="s">
        <v>82</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ROUND(AG56,2)</f>
        <v>0</v>
      </c>
      <c r="AH55" s="115"/>
      <c r="AI55" s="115"/>
      <c r="AJ55" s="115"/>
      <c r="AK55" s="115"/>
      <c r="AL55" s="115"/>
      <c r="AM55" s="115"/>
      <c r="AN55" s="117">
        <f>SUM(AG55,AT55)</f>
        <v>0</v>
      </c>
      <c r="AO55" s="115"/>
      <c r="AP55" s="115"/>
      <c r="AQ55" s="118" t="s">
        <v>83</v>
      </c>
      <c r="AR55" s="119"/>
      <c r="AS55" s="120">
        <f>ROUND(AS56,2)</f>
        <v>0</v>
      </c>
      <c r="AT55" s="121">
        <f>ROUND(SUM(AV55:AW55),2)</f>
        <v>0</v>
      </c>
      <c r="AU55" s="122">
        <f>ROUND(AU56,5)</f>
        <v>0</v>
      </c>
      <c r="AV55" s="121">
        <f>ROUND(AZ55*L29,2)</f>
        <v>0</v>
      </c>
      <c r="AW55" s="121">
        <f>ROUND(BA55*L30,2)</f>
        <v>0</v>
      </c>
      <c r="AX55" s="121">
        <f>ROUND(BB55*L29,2)</f>
        <v>0</v>
      </c>
      <c r="AY55" s="121">
        <f>ROUND(BC55*L30,2)</f>
        <v>0</v>
      </c>
      <c r="AZ55" s="121">
        <f>ROUND(AZ56,2)</f>
        <v>0</v>
      </c>
      <c r="BA55" s="121">
        <f>ROUND(BA56,2)</f>
        <v>0</v>
      </c>
      <c r="BB55" s="121">
        <f>ROUND(BB56,2)</f>
        <v>0</v>
      </c>
      <c r="BC55" s="121">
        <f>ROUND(BC56,2)</f>
        <v>0</v>
      </c>
      <c r="BD55" s="123">
        <f>ROUND(BD56,2)</f>
        <v>0</v>
      </c>
      <c r="BE55" s="7"/>
      <c r="BS55" s="124" t="s">
        <v>76</v>
      </c>
      <c r="BT55" s="124" t="s">
        <v>23</v>
      </c>
      <c r="BU55" s="124" t="s">
        <v>78</v>
      </c>
      <c r="BV55" s="124" t="s">
        <v>79</v>
      </c>
      <c r="BW55" s="124" t="s">
        <v>84</v>
      </c>
      <c r="BX55" s="124" t="s">
        <v>5</v>
      </c>
      <c r="CL55" s="124" t="s">
        <v>22</v>
      </c>
      <c r="CM55" s="124" t="s">
        <v>85</v>
      </c>
    </row>
    <row r="56" spans="1:90" s="4" customFormat="1" ht="16.5" customHeight="1">
      <c r="A56" s="4"/>
      <c r="B56" s="64"/>
      <c r="C56" s="125"/>
      <c r="D56" s="125"/>
      <c r="E56" s="126" t="s">
        <v>86</v>
      </c>
      <c r="F56" s="126"/>
      <c r="G56" s="126"/>
      <c r="H56" s="126"/>
      <c r="I56" s="126"/>
      <c r="J56" s="125"/>
      <c r="K56" s="126" t="s">
        <v>87</v>
      </c>
      <c r="L56" s="126"/>
      <c r="M56" s="126"/>
      <c r="N56" s="126"/>
      <c r="O56" s="126"/>
      <c r="P56" s="126"/>
      <c r="Q56" s="126"/>
      <c r="R56" s="126"/>
      <c r="S56" s="126"/>
      <c r="T56" s="126"/>
      <c r="U56" s="126"/>
      <c r="V56" s="126"/>
      <c r="W56" s="126"/>
      <c r="X56" s="126"/>
      <c r="Y56" s="126"/>
      <c r="Z56" s="126"/>
      <c r="AA56" s="126"/>
      <c r="AB56" s="126"/>
      <c r="AC56" s="126"/>
      <c r="AD56" s="126"/>
      <c r="AE56" s="126"/>
      <c r="AF56" s="126"/>
      <c r="AG56" s="127">
        <f>ROUND(AG57,2)</f>
        <v>0</v>
      </c>
      <c r="AH56" s="125"/>
      <c r="AI56" s="125"/>
      <c r="AJ56" s="125"/>
      <c r="AK56" s="125"/>
      <c r="AL56" s="125"/>
      <c r="AM56" s="125"/>
      <c r="AN56" s="128">
        <f>SUM(AG56,AT56)</f>
        <v>0</v>
      </c>
      <c r="AO56" s="125"/>
      <c r="AP56" s="125"/>
      <c r="AQ56" s="129" t="s">
        <v>88</v>
      </c>
      <c r="AR56" s="66"/>
      <c r="AS56" s="130">
        <f>ROUND(AS57,2)</f>
        <v>0</v>
      </c>
      <c r="AT56" s="131">
        <f>ROUND(SUM(AV56:AW56),2)</f>
        <v>0</v>
      </c>
      <c r="AU56" s="132">
        <f>ROUND(AU57,5)</f>
        <v>0</v>
      </c>
      <c r="AV56" s="131">
        <f>ROUND(AZ56*L29,2)</f>
        <v>0</v>
      </c>
      <c r="AW56" s="131">
        <f>ROUND(BA56*L30,2)</f>
        <v>0</v>
      </c>
      <c r="AX56" s="131">
        <f>ROUND(BB56*L29,2)</f>
        <v>0</v>
      </c>
      <c r="AY56" s="131">
        <f>ROUND(BC56*L30,2)</f>
        <v>0</v>
      </c>
      <c r="AZ56" s="131">
        <f>ROUND(AZ57,2)</f>
        <v>0</v>
      </c>
      <c r="BA56" s="131">
        <f>ROUND(BA57,2)</f>
        <v>0</v>
      </c>
      <c r="BB56" s="131">
        <f>ROUND(BB57,2)</f>
        <v>0</v>
      </c>
      <c r="BC56" s="131">
        <f>ROUND(BC57,2)</f>
        <v>0</v>
      </c>
      <c r="BD56" s="133">
        <f>ROUND(BD57,2)</f>
        <v>0</v>
      </c>
      <c r="BE56" s="4"/>
      <c r="BS56" s="134" t="s">
        <v>76</v>
      </c>
      <c r="BT56" s="134" t="s">
        <v>85</v>
      </c>
      <c r="BU56" s="134" t="s">
        <v>78</v>
      </c>
      <c r="BV56" s="134" t="s">
        <v>79</v>
      </c>
      <c r="BW56" s="134" t="s">
        <v>89</v>
      </c>
      <c r="BX56" s="134" t="s">
        <v>84</v>
      </c>
      <c r="CL56" s="134" t="s">
        <v>22</v>
      </c>
    </row>
    <row r="57" spans="1:90" s="4" customFormat="1" ht="16.5" customHeight="1">
      <c r="A57" s="135" t="s">
        <v>90</v>
      </c>
      <c r="B57" s="64"/>
      <c r="C57" s="125"/>
      <c r="D57" s="125"/>
      <c r="E57" s="125"/>
      <c r="F57" s="126" t="s">
        <v>91</v>
      </c>
      <c r="G57" s="126"/>
      <c r="H57" s="126"/>
      <c r="I57" s="126"/>
      <c r="J57" s="126"/>
      <c r="K57" s="125"/>
      <c r="L57" s="126" t="s">
        <v>92</v>
      </c>
      <c r="M57" s="126"/>
      <c r="N57" s="126"/>
      <c r="O57" s="126"/>
      <c r="P57" s="126"/>
      <c r="Q57" s="126"/>
      <c r="R57" s="126"/>
      <c r="S57" s="126"/>
      <c r="T57" s="126"/>
      <c r="U57" s="126"/>
      <c r="V57" s="126"/>
      <c r="W57" s="126"/>
      <c r="X57" s="126"/>
      <c r="Y57" s="126"/>
      <c r="Z57" s="126"/>
      <c r="AA57" s="126"/>
      <c r="AB57" s="126"/>
      <c r="AC57" s="126"/>
      <c r="AD57" s="126"/>
      <c r="AE57" s="126"/>
      <c r="AF57" s="126"/>
      <c r="AG57" s="128">
        <f>'D.1.1.3. - Stavební úprav...'!J34</f>
        <v>0</v>
      </c>
      <c r="AH57" s="125"/>
      <c r="AI57" s="125"/>
      <c r="AJ57" s="125"/>
      <c r="AK57" s="125"/>
      <c r="AL57" s="125"/>
      <c r="AM57" s="125"/>
      <c r="AN57" s="128">
        <f>SUM(AG57,AT57)</f>
        <v>0</v>
      </c>
      <c r="AO57" s="125"/>
      <c r="AP57" s="125"/>
      <c r="AQ57" s="129" t="s">
        <v>88</v>
      </c>
      <c r="AR57" s="66"/>
      <c r="AS57" s="130">
        <v>0</v>
      </c>
      <c r="AT57" s="131">
        <f>ROUND(SUM(AV57:AW57),2)</f>
        <v>0</v>
      </c>
      <c r="AU57" s="132">
        <f>'D.1.1.3. - Stavební úprav...'!P106</f>
        <v>0</v>
      </c>
      <c r="AV57" s="131">
        <f>'D.1.1.3. - Stavební úprav...'!J37</f>
        <v>0</v>
      </c>
      <c r="AW57" s="131">
        <f>'D.1.1.3. - Stavební úprav...'!J38</f>
        <v>0</v>
      </c>
      <c r="AX57" s="131">
        <f>'D.1.1.3. - Stavební úprav...'!J39</f>
        <v>0</v>
      </c>
      <c r="AY57" s="131">
        <f>'D.1.1.3. - Stavební úprav...'!J40</f>
        <v>0</v>
      </c>
      <c r="AZ57" s="131">
        <f>'D.1.1.3. - Stavební úprav...'!F37</f>
        <v>0</v>
      </c>
      <c r="BA57" s="131">
        <f>'D.1.1.3. - Stavební úprav...'!F38</f>
        <v>0</v>
      </c>
      <c r="BB57" s="131">
        <f>'D.1.1.3. - Stavební úprav...'!F39</f>
        <v>0</v>
      </c>
      <c r="BC57" s="131">
        <f>'D.1.1.3. - Stavební úprav...'!F40</f>
        <v>0</v>
      </c>
      <c r="BD57" s="133">
        <f>'D.1.1.3. - Stavební úprav...'!F41</f>
        <v>0</v>
      </c>
      <c r="BE57" s="4"/>
      <c r="BT57" s="134" t="s">
        <v>93</v>
      </c>
      <c r="BV57" s="134" t="s">
        <v>79</v>
      </c>
      <c r="BW57" s="134" t="s">
        <v>94</v>
      </c>
      <c r="BX57" s="134" t="s">
        <v>89</v>
      </c>
      <c r="CL57" s="134" t="s">
        <v>22</v>
      </c>
    </row>
    <row r="58" spans="1:91" s="7" customFormat="1" ht="16.5" customHeight="1">
      <c r="A58" s="135" t="s">
        <v>90</v>
      </c>
      <c r="B58" s="112"/>
      <c r="C58" s="113"/>
      <c r="D58" s="114" t="s">
        <v>95</v>
      </c>
      <c r="E58" s="114"/>
      <c r="F58" s="114"/>
      <c r="G58" s="114"/>
      <c r="H58" s="114"/>
      <c r="I58" s="115"/>
      <c r="J58" s="114" t="s">
        <v>96</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7">
        <f>'VRN - Vedlejší rozpočtové...'!J30</f>
        <v>0</v>
      </c>
      <c r="AH58" s="115"/>
      <c r="AI58" s="115"/>
      <c r="AJ58" s="115"/>
      <c r="AK58" s="115"/>
      <c r="AL58" s="115"/>
      <c r="AM58" s="115"/>
      <c r="AN58" s="117">
        <f>SUM(AG58,AT58)</f>
        <v>0</v>
      </c>
      <c r="AO58" s="115"/>
      <c r="AP58" s="115"/>
      <c r="AQ58" s="118" t="s">
        <v>83</v>
      </c>
      <c r="AR58" s="119"/>
      <c r="AS58" s="136">
        <v>0</v>
      </c>
      <c r="AT58" s="137">
        <f>ROUND(SUM(AV58:AW58),2)</f>
        <v>0</v>
      </c>
      <c r="AU58" s="138">
        <f>'VRN - Vedlejší rozpočtové...'!P83</f>
        <v>0</v>
      </c>
      <c r="AV58" s="137">
        <f>'VRN - Vedlejší rozpočtové...'!J33</f>
        <v>0</v>
      </c>
      <c r="AW58" s="137">
        <f>'VRN - Vedlejší rozpočtové...'!J34</f>
        <v>0</v>
      </c>
      <c r="AX58" s="137">
        <f>'VRN - Vedlejší rozpočtové...'!J35</f>
        <v>0</v>
      </c>
      <c r="AY58" s="137">
        <f>'VRN - Vedlejší rozpočtové...'!J36</f>
        <v>0</v>
      </c>
      <c r="AZ58" s="137">
        <f>'VRN - Vedlejší rozpočtové...'!F33</f>
        <v>0</v>
      </c>
      <c r="BA58" s="137">
        <f>'VRN - Vedlejší rozpočtové...'!F34</f>
        <v>0</v>
      </c>
      <c r="BB58" s="137">
        <f>'VRN - Vedlejší rozpočtové...'!F35</f>
        <v>0</v>
      </c>
      <c r="BC58" s="137">
        <f>'VRN - Vedlejší rozpočtové...'!F36</f>
        <v>0</v>
      </c>
      <c r="BD58" s="139">
        <f>'VRN - Vedlejší rozpočtové...'!F37</f>
        <v>0</v>
      </c>
      <c r="BE58" s="7"/>
      <c r="BT58" s="124" t="s">
        <v>23</v>
      </c>
      <c r="BV58" s="124" t="s">
        <v>79</v>
      </c>
      <c r="BW58" s="124" t="s">
        <v>97</v>
      </c>
      <c r="BX58" s="124" t="s">
        <v>5</v>
      </c>
      <c r="CL58" s="124" t="s">
        <v>22</v>
      </c>
      <c r="CM58" s="124" t="s">
        <v>85</v>
      </c>
    </row>
    <row r="59" spans="1:57" s="2" customFormat="1" ht="30" customHeight="1">
      <c r="A59" s="39"/>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5"/>
      <c r="AS59" s="39"/>
      <c r="AT59" s="39"/>
      <c r="AU59" s="39"/>
      <c r="AV59" s="39"/>
      <c r="AW59" s="39"/>
      <c r="AX59" s="39"/>
      <c r="AY59" s="39"/>
      <c r="AZ59" s="39"/>
      <c r="BA59" s="39"/>
      <c r="BB59" s="39"/>
      <c r="BC59" s="39"/>
      <c r="BD59" s="39"/>
      <c r="BE59" s="39"/>
    </row>
    <row r="60" spans="1:57" s="2" customFormat="1" ht="6.95" customHeight="1">
      <c r="A60" s="39"/>
      <c r="B60" s="60"/>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45"/>
      <c r="AS60" s="39"/>
      <c r="AT60" s="39"/>
      <c r="AU60" s="39"/>
      <c r="AV60" s="39"/>
      <c r="AW60" s="39"/>
      <c r="AX60" s="39"/>
      <c r="AY60" s="39"/>
      <c r="AZ60" s="39"/>
      <c r="BA60" s="39"/>
      <c r="BB60" s="39"/>
      <c r="BC60" s="39"/>
      <c r="BD60" s="39"/>
      <c r="BE60" s="39"/>
    </row>
  </sheetData>
  <sheetProtection password="CC35" sheet="1" objects="1" scenarios="1" formatColumns="0" formatRows="0"/>
  <mergeCells count="5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G54:AM54"/>
    <mergeCell ref="AN54:AP54"/>
    <mergeCell ref="C52:G52"/>
    <mergeCell ref="I52:AF52"/>
    <mergeCell ref="D55:H55"/>
    <mergeCell ref="J55:AF55"/>
    <mergeCell ref="E56:I56"/>
    <mergeCell ref="K56:AF56"/>
    <mergeCell ref="F57:J57"/>
    <mergeCell ref="L57:AF57"/>
    <mergeCell ref="D58:H58"/>
    <mergeCell ref="J58:AF58"/>
  </mergeCells>
  <hyperlinks>
    <hyperlink ref="A57" location="'D.1.1.3. - Stavební úprav...'!C2" display="/"/>
    <hyperlink ref="A58"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2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8" t="s">
        <v>94</v>
      </c>
    </row>
    <row r="3" spans="2:46" s="1" customFormat="1" ht="6.95" customHeight="1">
      <c r="B3" s="141"/>
      <c r="C3" s="142"/>
      <c r="D3" s="142"/>
      <c r="E3" s="142"/>
      <c r="F3" s="142"/>
      <c r="G3" s="142"/>
      <c r="H3" s="142"/>
      <c r="I3" s="143"/>
      <c r="J3" s="142"/>
      <c r="K3" s="142"/>
      <c r="L3" s="21"/>
      <c r="AT3" s="18" t="s">
        <v>85</v>
      </c>
    </row>
    <row r="4" spans="2:46" s="1" customFormat="1" ht="24.95" customHeight="1">
      <c r="B4" s="21"/>
      <c r="D4" s="144" t="s">
        <v>98</v>
      </c>
      <c r="I4" s="140"/>
      <c r="L4" s="21"/>
      <c r="M4" s="145" t="s">
        <v>10</v>
      </c>
      <c r="AT4" s="18" t="s">
        <v>4</v>
      </c>
    </row>
    <row r="5" spans="2:12" s="1" customFormat="1" ht="6.95" customHeight="1">
      <c r="B5" s="21"/>
      <c r="I5" s="140"/>
      <c r="L5" s="21"/>
    </row>
    <row r="6" spans="2:12" s="1" customFormat="1" ht="12" customHeight="1">
      <c r="B6" s="21"/>
      <c r="D6" s="146" t="s">
        <v>16</v>
      </c>
      <c r="I6" s="140"/>
      <c r="L6" s="21"/>
    </row>
    <row r="7" spans="2:12" s="1" customFormat="1" ht="16.5" customHeight="1">
      <c r="B7" s="21"/>
      <c r="E7" s="147" t="str">
        <f>'Rekapitulace stavby'!K6</f>
        <v>Jezuitský kostel v Klatovech</v>
      </c>
      <c r="F7" s="146"/>
      <c r="G7" s="146"/>
      <c r="H7" s="146"/>
      <c r="I7" s="140"/>
      <c r="L7" s="21"/>
    </row>
    <row r="8" spans="2:12" ht="12">
      <c r="B8" s="21"/>
      <c r="D8" s="146" t="s">
        <v>99</v>
      </c>
      <c r="L8" s="21"/>
    </row>
    <row r="9" spans="2:12" s="1" customFormat="1" ht="16.5" customHeight="1">
      <c r="B9" s="21"/>
      <c r="E9" s="147" t="s">
        <v>100</v>
      </c>
      <c r="F9" s="1"/>
      <c r="G9" s="1"/>
      <c r="H9" s="1"/>
      <c r="I9" s="140"/>
      <c r="L9" s="21"/>
    </row>
    <row r="10" spans="2:12" s="1" customFormat="1" ht="12" customHeight="1">
      <c r="B10" s="21"/>
      <c r="D10" s="146" t="s">
        <v>101</v>
      </c>
      <c r="I10" s="140"/>
      <c r="L10" s="21"/>
    </row>
    <row r="11" spans="1:31" s="2" customFormat="1" ht="16.5" customHeight="1">
      <c r="A11" s="39"/>
      <c r="B11" s="45"/>
      <c r="C11" s="39"/>
      <c r="D11" s="39"/>
      <c r="E11" s="148" t="s">
        <v>102</v>
      </c>
      <c r="F11" s="39"/>
      <c r="G11" s="39"/>
      <c r="H11" s="39"/>
      <c r="I11" s="149"/>
      <c r="J11" s="39"/>
      <c r="K11" s="39"/>
      <c r="L11" s="150"/>
      <c r="S11" s="39"/>
      <c r="T11" s="39"/>
      <c r="U11" s="39"/>
      <c r="V11" s="39"/>
      <c r="W11" s="39"/>
      <c r="X11" s="39"/>
      <c r="Y11" s="39"/>
      <c r="Z11" s="39"/>
      <c r="AA11" s="39"/>
      <c r="AB11" s="39"/>
      <c r="AC11" s="39"/>
      <c r="AD11" s="39"/>
      <c r="AE11" s="39"/>
    </row>
    <row r="12" spans="1:31" s="2" customFormat="1" ht="12" customHeight="1">
      <c r="A12" s="39"/>
      <c r="B12" s="45"/>
      <c r="C12" s="39"/>
      <c r="D12" s="146" t="s">
        <v>103</v>
      </c>
      <c r="E12" s="39"/>
      <c r="F12" s="39"/>
      <c r="G12" s="39"/>
      <c r="H12" s="39"/>
      <c r="I12" s="149"/>
      <c r="J12" s="39"/>
      <c r="K12" s="39"/>
      <c r="L12" s="150"/>
      <c r="S12" s="39"/>
      <c r="T12" s="39"/>
      <c r="U12" s="39"/>
      <c r="V12" s="39"/>
      <c r="W12" s="39"/>
      <c r="X12" s="39"/>
      <c r="Y12" s="39"/>
      <c r="Z12" s="39"/>
      <c r="AA12" s="39"/>
      <c r="AB12" s="39"/>
      <c r="AC12" s="39"/>
      <c r="AD12" s="39"/>
      <c r="AE12" s="39"/>
    </row>
    <row r="13" spans="1:31" s="2" customFormat="1" ht="16.5" customHeight="1">
      <c r="A13" s="39"/>
      <c r="B13" s="45"/>
      <c r="C13" s="39"/>
      <c r="D13" s="39"/>
      <c r="E13" s="151" t="s">
        <v>104</v>
      </c>
      <c r="F13" s="39"/>
      <c r="G13" s="39"/>
      <c r="H13" s="39"/>
      <c r="I13" s="149"/>
      <c r="J13" s="39"/>
      <c r="K13" s="39"/>
      <c r="L13" s="150"/>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149"/>
      <c r="J14" s="39"/>
      <c r="K14" s="39"/>
      <c r="L14" s="150"/>
      <c r="S14" s="39"/>
      <c r="T14" s="39"/>
      <c r="U14" s="39"/>
      <c r="V14" s="39"/>
      <c r="W14" s="39"/>
      <c r="X14" s="39"/>
      <c r="Y14" s="39"/>
      <c r="Z14" s="39"/>
      <c r="AA14" s="39"/>
      <c r="AB14" s="39"/>
      <c r="AC14" s="39"/>
      <c r="AD14" s="39"/>
      <c r="AE14" s="39"/>
    </row>
    <row r="15" spans="1:31" s="2" customFormat="1" ht="12" customHeight="1">
      <c r="A15" s="39"/>
      <c r="B15" s="45"/>
      <c r="C15" s="39"/>
      <c r="D15" s="146" t="s">
        <v>19</v>
      </c>
      <c r="E15" s="39"/>
      <c r="F15" s="134" t="s">
        <v>22</v>
      </c>
      <c r="G15" s="39"/>
      <c r="H15" s="39"/>
      <c r="I15" s="152" t="s">
        <v>21</v>
      </c>
      <c r="J15" s="134" t="s">
        <v>22</v>
      </c>
      <c r="K15" s="39"/>
      <c r="L15" s="150"/>
      <c r="S15" s="39"/>
      <c r="T15" s="39"/>
      <c r="U15" s="39"/>
      <c r="V15" s="39"/>
      <c r="W15" s="39"/>
      <c r="X15" s="39"/>
      <c r="Y15" s="39"/>
      <c r="Z15" s="39"/>
      <c r="AA15" s="39"/>
      <c r="AB15" s="39"/>
      <c r="AC15" s="39"/>
      <c r="AD15" s="39"/>
      <c r="AE15" s="39"/>
    </row>
    <row r="16" spans="1:31" s="2" customFormat="1" ht="12" customHeight="1">
      <c r="A16" s="39"/>
      <c r="B16" s="45"/>
      <c r="C16" s="39"/>
      <c r="D16" s="146" t="s">
        <v>24</v>
      </c>
      <c r="E16" s="39"/>
      <c r="F16" s="134" t="s">
        <v>25</v>
      </c>
      <c r="G16" s="39"/>
      <c r="H16" s="39"/>
      <c r="I16" s="152" t="s">
        <v>26</v>
      </c>
      <c r="J16" s="153" t="str">
        <f>'Rekapitulace stavby'!AN8</f>
        <v>21. 10. 2019</v>
      </c>
      <c r="K16" s="39"/>
      <c r="L16" s="150"/>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149"/>
      <c r="J17" s="39"/>
      <c r="K17" s="39"/>
      <c r="L17" s="150"/>
      <c r="S17" s="39"/>
      <c r="T17" s="39"/>
      <c r="U17" s="39"/>
      <c r="V17" s="39"/>
      <c r="W17" s="39"/>
      <c r="X17" s="39"/>
      <c r="Y17" s="39"/>
      <c r="Z17" s="39"/>
      <c r="AA17" s="39"/>
      <c r="AB17" s="39"/>
      <c r="AC17" s="39"/>
      <c r="AD17" s="39"/>
      <c r="AE17" s="39"/>
    </row>
    <row r="18" spans="1:31" s="2" customFormat="1" ht="12" customHeight="1">
      <c r="A18" s="39"/>
      <c r="B18" s="45"/>
      <c r="C18" s="39"/>
      <c r="D18" s="146" t="s">
        <v>30</v>
      </c>
      <c r="E18" s="39"/>
      <c r="F18" s="39"/>
      <c r="G18" s="39"/>
      <c r="H18" s="39"/>
      <c r="I18" s="152" t="s">
        <v>31</v>
      </c>
      <c r="J18" s="134" t="s">
        <v>22</v>
      </c>
      <c r="K18" s="39"/>
      <c r="L18" s="150"/>
      <c r="S18" s="39"/>
      <c r="T18" s="39"/>
      <c r="U18" s="39"/>
      <c r="V18" s="39"/>
      <c r="W18" s="39"/>
      <c r="X18" s="39"/>
      <c r="Y18" s="39"/>
      <c r="Z18" s="39"/>
      <c r="AA18" s="39"/>
      <c r="AB18" s="39"/>
      <c r="AC18" s="39"/>
      <c r="AD18" s="39"/>
      <c r="AE18" s="39"/>
    </row>
    <row r="19" spans="1:31" s="2" customFormat="1" ht="18" customHeight="1">
      <c r="A19" s="39"/>
      <c r="B19" s="45"/>
      <c r="C19" s="39"/>
      <c r="D19" s="39"/>
      <c r="E19" s="134" t="s">
        <v>32</v>
      </c>
      <c r="F19" s="39"/>
      <c r="G19" s="39"/>
      <c r="H19" s="39"/>
      <c r="I19" s="152" t="s">
        <v>33</v>
      </c>
      <c r="J19" s="134" t="s">
        <v>22</v>
      </c>
      <c r="K19" s="39"/>
      <c r="L19" s="150"/>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149"/>
      <c r="J20" s="39"/>
      <c r="K20" s="39"/>
      <c r="L20" s="150"/>
      <c r="S20" s="39"/>
      <c r="T20" s="39"/>
      <c r="U20" s="39"/>
      <c r="V20" s="39"/>
      <c r="W20" s="39"/>
      <c r="X20" s="39"/>
      <c r="Y20" s="39"/>
      <c r="Z20" s="39"/>
      <c r="AA20" s="39"/>
      <c r="AB20" s="39"/>
      <c r="AC20" s="39"/>
      <c r="AD20" s="39"/>
      <c r="AE20" s="39"/>
    </row>
    <row r="21" spans="1:31" s="2" customFormat="1" ht="12" customHeight="1">
      <c r="A21" s="39"/>
      <c r="B21" s="45"/>
      <c r="C21" s="39"/>
      <c r="D21" s="146" t="s">
        <v>34</v>
      </c>
      <c r="E21" s="39"/>
      <c r="F21" s="39"/>
      <c r="G21" s="39"/>
      <c r="H21" s="39"/>
      <c r="I21" s="152" t="s">
        <v>31</v>
      </c>
      <c r="J21" s="34" t="str">
        <f>'Rekapitulace stavby'!AN13</f>
        <v>Vyplň údaj</v>
      </c>
      <c r="K21" s="39"/>
      <c r="L21" s="150"/>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34"/>
      <c r="G22" s="134"/>
      <c r="H22" s="134"/>
      <c r="I22" s="152" t="s">
        <v>33</v>
      </c>
      <c r="J22" s="34" t="str">
        <f>'Rekapitulace stavby'!AN14</f>
        <v>Vyplň údaj</v>
      </c>
      <c r="K22" s="39"/>
      <c r="L22" s="150"/>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149"/>
      <c r="J23" s="39"/>
      <c r="K23" s="39"/>
      <c r="L23" s="150"/>
      <c r="S23" s="39"/>
      <c r="T23" s="39"/>
      <c r="U23" s="39"/>
      <c r="V23" s="39"/>
      <c r="W23" s="39"/>
      <c r="X23" s="39"/>
      <c r="Y23" s="39"/>
      <c r="Z23" s="39"/>
      <c r="AA23" s="39"/>
      <c r="AB23" s="39"/>
      <c r="AC23" s="39"/>
      <c r="AD23" s="39"/>
      <c r="AE23" s="39"/>
    </row>
    <row r="24" spans="1:31" s="2" customFormat="1" ht="12" customHeight="1">
      <c r="A24" s="39"/>
      <c r="B24" s="45"/>
      <c r="C24" s="39"/>
      <c r="D24" s="146" t="s">
        <v>36</v>
      </c>
      <c r="E24" s="39"/>
      <c r="F24" s="39"/>
      <c r="G24" s="39"/>
      <c r="H24" s="39"/>
      <c r="I24" s="152" t="s">
        <v>31</v>
      </c>
      <c r="J24" s="134" t="s">
        <v>22</v>
      </c>
      <c r="K24" s="39"/>
      <c r="L24" s="150"/>
      <c r="S24" s="39"/>
      <c r="T24" s="39"/>
      <c r="U24" s="39"/>
      <c r="V24" s="39"/>
      <c r="W24" s="39"/>
      <c r="X24" s="39"/>
      <c r="Y24" s="39"/>
      <c r="Z24" s="39"/>
      <c r="AA24" s="39"/>
      <c r="AB24" s="39"/>
      <c r="AC24" s="39"/>
      <c r="AD24" s="39"/>
      <c r="AE24" s="39"/>
    </row>
    <row r="25" spans="1:31" s="2" customFormat="1" ht="18" customHeight="1">
      <c r="A25" s="39"/>
      <c r="B25" s="45"/>
      <c r="C25" s="39"/>
      <c r="D25" s="39"/>
      <c r="E25" s="134" t="s">
        <v>37</v>
      </c>
      <c r="F25" s="39"/>
      <c r="G25" s="39"/>
      <c r="H25" s="39"/>
      <c r="I25" s="152" t="s">
        <v>33</v>
      </c>
      <c r="J25" s="134" t="s">
        <v>22</v>
      </c>
      <c r="K25" s="39"/>
      <c r="L25" s="150"/>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149"/>
      <c r="J26" s="39"/>
      <c r="K26" s="39"/>
      <c r="L26" s="150"/>
      <c r="S26" s="39"/>
      <c r="T26" s="39"/>
      <c r="U26" s="39"/>
      <c r="V26" s="39"/>
      <c r="W26" s="39"/>
      <c r="X26" s="39"/>
      <c r="Y26" s="39"/>
      <c r="Z26" s="39"/>
      <c r="AA26" s="39"/>
      <c r="AB26" s="39"/>
      <c r="AC26" s="39"/>
      <c r="AD26" s="39"/>
      <c r="AE26" s="39"/>
    </row>
    <row r="27" spans="1:31" s="2" customFormat="1" ht="12" customHeight="1">
      <c r="A27" s="39"/>
      <c r="B27" s="45"/>
      <c r="C27" s="39"/>
      <c r="D27" s="146" t="s">
        <v>39</v>
      </c>
      <c r="E27" s="39"/>
      <c r="F27" s="39"/>
      <c r="G27" s="39"/>
      <c r="H27" s="39"/>
      <c r="I27" s="152" t="s">
        <v>31</v>
      </c>
      <c r="J27" s="134" t="str">
        <f>IF('Rekapitulace stavby'!AN19="","",'Rekapitulace stavby'!AN19)</f>
        <v/>
      </c>
      <c r="K27" s="39"/>
      <c r="L27" s="150"/>
      <c r="S27" s="39"/>
      <c r="T27" s="39"/>
      <c r="U27" s="39"/>
      <c r="V27" s="39"/>
      <c r="W27" s="39"/>
      <c r="X27" s="39"/>
      <c r="Y27" s="39"/>
      <c r="Z27" s="39"/>
      <c r="AA27" s="39"/>
      <c r="AB27" s="39"/>
      <c r="AC27" s="39"/>
      <c r="AD27" s="39"/>
      <c r="AE27" s="39"/>
    </row>
    <row r="28" spans="1:31" s="2" customFormat="1" ht="18" customHeight="1">
      <c r="A28" s="39"/>
      <c r="B28" s="45"/>
      <c r="C28" s="39"/>
      <c r="D28" s="39"/>
      <c r="E28" s="134" t="str">
        <f>IF('Rekapitulace stavby'!E20="","",'Rekapitulace stavby'!E20)</f>
        <v xml:space="preserve"> </v>
      </c>
      <c r="F28" s="39"/>
      <c r="G28" s="39"/>
      <c r="H28" s="39"/>
      <c r="I28" s="152" t="s">
        <v>33</v>
      </c>
      <c r="J28" s="134" t="str">
        <f>IF('Rekapitulace stavby'!AN20="","",'Rekapitulace stavby'!AN20)</f>
        <v/>
      </c>
      <c r="K28" s="39"/>
      <c r="L28" s="150"/>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149"/>
      <c r="J29" s="39"/>
      <c r="K29" s="39"/>
      <c r="L29" s="150"/>
      <c r="S29" s="39"/>
      <c r="T29" s="39"/>
      <c r="U29" s="39"/>
      <c r="V29" s="39"/>
      <c r="W29" s="39"/>
      <c r="X29" s="39"/>
      <c r="Y29" s="39"/>
      <c r="Z29" s="39"/>
      <c r="AA29" s="39"/>
      <c r="AB29" s="39"/>
      <c r="AC29" s="39"/>
      <c r="AD29" s="39"/>
      <c r="AE29" s="39"/>
    </row>
    <row r="30" spans="1:31" s="2" customFormat="1" ht="12" customHeight="1">
      <c r="A30" s="39"/>
      <c r="B30" s="45"/>
      <c r="C30" s="39"/>
      <c r="D30" s="146" t="s">
        <v>41</v>
      </c>
      <c r="E30" s="39"/>
      <c r="F30" s="39"/>
      <c r="G30" s="39"/>
      <c r="H30" s="39"/>
      <c r="I30" s="149"/>
      <c r="J30" s="39"/>
      <c r="K30" s="39"/>
      <c r="L30" s="150"/>
      <c r="S30" s="39"/>
      <c r="T30" s="39"/>
      <c r="U30" s="39"/>
      <c r="V30" s="39"/>
      <c r="W30" s="39"/>
      <c r="X30" s="39"/>
      <c r="Y30" s="39"/>
      <c r="Z30" s="39"/>
      <c r="AA30" s="39"/>
      <c r="AB30" s="39"/>
      <c r="AC30" s="39"/>
      <c r="AD30" s="39"/>
      <c r="AE30" s="39"/>
    </row>
    <row r="31" spans="1:31" s="8" customFormat="1" ht="63.75" customHeight="1">
      <c r="A31" s="154"/>
      <c r="B31" s="155"/>
      <c r="C31" s="154"/>
      <c r="D31" s="154"/>
      <c r="E31" s="156" t="s">
        <v>105</v>
      </c>
      <c r="F31" s="156"/>
      <c r="G31" s="156"/>
      <c r="H31" s="156"/>
      <c r="I31" s="157"/>
      <c r="J31" s="154"/>
      <c r="K31" s="154"/>
      <c r="L31" s="158"/>
      <c r="S31" s="154"/>
      <c r="T31" s="154"/>
      <c r="U31" s="154"/>
      <c r="V31" s="154"/>
      <c r="W31" s="154"/>
      <c r="X31" s="154"/>
      <c r="Y31" s="154"/>
      <c r="Z31" s="154"/>
      <c r="AA31" s="154"/>
      <c r="AB31" s="154"/>
      <c r="AC31" s="154"/>
      <c r="AD31" s="154"/>
      <c r="AE31" s="154"/>
    </row>
    <row r="32" spans="1:31" s="2" customFormat="1" ht="6.95" customHeight="1">
      <c r="A32" s="39"/>
      <c r="B32" s="45"/>
      <c r="C32" s="39"/>
      <c r="D32" s="39"/>
      <c r="E32" s="39"/>
      <c r="F32" s="39"/>
      <c r="G32" s="39"/>
      <c r="H32" s="39"/>
      <c r="I32" s="149"/>
      <c r="J32" s="39"/>
      <c r="K32" s="39"/>
      <c r="L32" s="150"/>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60"/>
      <c r="J33" s="159"/>
      <c r="K33" s="159"/>
      <c r="L33" s="150"/>
      <c r="S33" s="39"/>
      <c r="T33" s="39"/>
      <c r="U33" s="39"/>
      <c r="V33" s="39"/>
      <c r="W33" s="39"/>
      <c r="X33" s="39"/>
      <c r="Y33" s="39"/>
      <c r="Z33" s="39"/>
      <c r="AA33" s="39"/>
      <c r="AB33" s="39"/>
      <c r="AC33" s="39"/>
      <c r="AD33" s="39"/>
      <c r="AE33" s="39"/>
    </row>
    <row r="34" spans="1:31" s="2" customFormat="1" ht="25.4" customHeight="1">
      <c r="A34" s="39"/>
      <c r="B34" s="45"/>
      <c r="C34" s="39"/>
      <c r="D34" s="161" t="s">
        <v>43</v>
      </c>
      <c r="E34" s="39"/>
      <c r="F34" s="39"/>
      <c r="G34" s="39"/>
      <c r="H34" s="39"/>
      <c r="I34" s="149"/>
      <c r="J34" s="162">
        <f>ROUND(J106,2)</f>
        <v>0</v>
      </c>
      <c r="K34" s="39"/>
      <c r="L34" s="150"/>
      <c r="S34" s="39"/>
      <c r="T34" s="39"/>
      <c r="U34" s="39"/>
      <c r="V34" s="39"/>
      <c r="W34" s="39"/>
      <c r="X34" s="39"/>
      <c r="Y34" s="39"/>
      <c r="Z34" s="39"/>
      <c r="AA34" s="39"/>
      <c r="AB34" s="39"/>
      <c r="AC34" s="39"/>
      <c r="AD34" s="39"/>
      <c r="AE34" s="39"/>
    </row>
    <row r="35" spans="1:31" s="2" customFormat="1" ht="6.95" customHeight="1">
      <c r="A35" s="39"/>
      <c r="B35" s="45"/>
      <c r="C35" s="39"/>
      <c r="D35" s="159"/>
      <c r="E35" s="159"/>
      <c r="F35" s="159"/>
      <c r="G35" s="159"/>
      <c r="H35" s="159"/>
      <c r="I35" s="160"/>
      <c r="J35" s="159"/>
      <c r="K35" s="159"/>
      <c r="L35" s="150"/>
      <c r="S35" s="39"/>
      <c r="T35" s="39"/>
      <c r="U35" s="39"/>
      <c r="V35" s="39"/>
      <c r="W35" s="39"/>
      <c r="X35" s="39"/>
      <c r="Y35" s="39"/>
      <c r="Z35" s="39"/>
      <c r="AA35" s="39"/>
      <c r="AB35" s="39"/>
      <c r="AC35" s="39"/>
      <c r="AD35" s="39"/>
      <c r="AE35" s="39"/>
    </row>
    <row r="36" spans="1:31" s="2" customFormat="1" ht="14.4" customHeight="1">
      <c r="A36" s="39"/>
      <c r="B36" s="45"/>
      <c r="C36" s="39"/>
      <c r="D36" s="39"/>
      <c r="E36" s="39"/>
      <c r="F36" s="163" t="s">
        <v>45</v>
      </c>
      <c r="G36" s="39"/>
      <c r="H36" s="39"/>
      <c r="I36" s="164" t="s">
        <v>44</v>
      </c>
      <c r="J36" s="163" t="s">
        <v>46</v>
      </c>
      <c r="K36" s="39"/>
      <c r="L36" s="150"/>
      <c r="S36" s="39"/>
      <c r="T36" s="39"/>
      <c r="U36" s="39"/>
      <c r="V36" s="39"/>
      <c r="W36" s="39"/>
      <c r="X36" s="39"/>
      <c r="Y36" s="39"/>
      <c r="Z36" s="39"/>
      <c r="AA36" s="39"/>
      <c r="AB36" s="39"/>
      <c r="AC36" s="39"/>
      <c r="AD36" s="39"/>
      <c r="AE36" s="39"/>
    </row>
    <row r="37" spans="1:31" s="2" customFormat="1" ht="14.4" customHeight="1">
      <c r="A37" s="39"/>
      <c r="B37" s="45"/>
      <c r="C37" s="39"/>
      <c r="D37" s="148" t="s">
        <v>47</v>
      </c>
      <c r="E37" s="146" t="s">
        <v>48</v>
      </c>
      <c r="F37" s="165">
        <f>ROUND((SUM(BE106:BE221)),2)</f>
        <v>0</v>
      </c>
      <c r="G37" s="39"/>
      <c r="H37" s="39"/>
      <c r="I37" s="166">
        <v>0.21</v>
      </c>
      <c r="J37" s="165">
        <f>ROUND(((SUM(BE106:BE221))*I37),2)</f>
        <v>0</v>
      </c>
      <c r="K37" s="39"/>
      <c r="L37" s="150"/>
      <c r="S37" s="39"/>
      <c r="T37" s="39"/>
      <c r="U37" s="39"/>
      <c r="V37" s="39"/>
      <c r="W37" s="39"/>
      <c r="X37" s="39"/>
      <c r="Y37" s="39"/>
      <c r="Z37" s="39"/>
      <c r="AA37" s="39"/>
      <c r="AB37" s="39"/>
      <c r="AC37" s="39"/>
      <c r="AD37" s="39"/>
      <c r="AE37" s="39"/>
    </row>
    <row r="38" spans="1:31" s="2" customFormat="1" ht="14.4" customHeight="1">
      <c r="A38" s="39"/>
      <c r="B38" s="45"/>
      <c r="C38" s="39"/>
      <c r="D38" s="39"/>
      <c r="E38" s="146" t="s">
        <v>49</v>
      </c>
      <c r="F38" s="165">
        <f>ROUND((SUM(BF106:BF221)),2)</f>
        <v>0</v>
      </c>
      <c r="G38" s="39"/>
      <c r="H38" s="39"/>
      <c r="I38" s="166">
        <v>0.15</v>
      </c>
      <c r="J38" s="165">
        <f>ROUND(((SUM(BF106:BF221))*I38),2)</f>
        <v>0</v>
      </c>
      <c r="K38" s="39"/>
      <c r="L38" s="150"/>
      <c r="S38" s="39"/>
      <c r="T38" s="39"/>
      <c r="U38" s="39"/>
      <c r="V38" s="39"/>
      <c r="W38" s="39"/>
      <c r="X38" s="39"/>
      <c r="Y38" s="39"/>
      <c r="Z38" s="39"/>
      <c r="AA38" s="39"/>
      <c r="AB38" s="39"/>
      <c r="AC38" s="39"/>
      <c r="AD38" s="39"/>
      <c r="AE38" s="39"/>
    </row>
    <row r="39" spans="1:31" s="2" customFormat="1" ht="14.4" customHeight="1" hidden="1">
      <c r="A39" s="39"/>
      <c r="B39" s="45"/>
      <c r="C39" s="39"/>
      <c r="D39" s="39"/>
      <c r="E39" s="146" t="s">
        <v>50</v>
      </c>
      <c r="F39" s="165">
        <f>ROUND((SUM(BG106:BG221)),2)</f>
        <v>0</v>
      </c>
      <c r="G39" s="39"/>
      <c r="H39" s="39"/>
      <c r="I39" s="166">
        <v>0.21</v>
      </c>
      <c r="J39" s="165">
        <f>0</f>
        <v>0</v>
      </c>
      <c r="K39" s="39"/>
      <c r="L39" s="150"/>
      <c r="S39" s="39"/>
      <c r="T39" s="39"/>
      <c r="U39" s="39"/>
      <c r="V39" s="39"/>
      <c r="W39" s="39"/>
      <c r="X39" s="39"/>
      <c r="Y39" s="39"/>
      <c r="Z39" s="39"/>
      <c r="AA39" s="39"/>
      <c r="AB39" s="39"/>
      <c r="AC39" s="39"/>
      <c r="AD39" s="39"/>
      <c r="AE39" s="39"/>
    </row>
    <row r="40" spans="1:31" s="2" customFormat="1" ht="14.4" customHeight="1" hidden="1">
      <c r="A40" s="39"/>
      <c r="B40" s="45"/>
      <c r="C40" s="39"/>
      <c r="D40" s="39"/>
      <c r="E40" s="146" t="s">
        <v>51</v>
      </c>
      <c r="F40" s="165">
        <f>ROUND((SUM(BH106:BH221)),2)</f>
        <v>0</v>
      </c>
      <c r="G40" s="39"/>
      <c r="H40" s="39"/>
      <c r="I40" s="166">
        <v>0.15</v>
      </c>
      <c r="J40" s="165">
        <f>0</f>
        <v>0</v>
      </c>
      <c r="K40" s="39"/>
      <c r="L40" s="150"/>
      <c r="S40" s="39"/>
      <c r="T40" s="39"/>
      <c r="U40" s="39"/>
      <c r="V40" s="39"/>
      <c r="W40" s="39"/>
      <c r="X40" s="39"/>
      <c r="Y40" s="39"/>
      <c r="Z40" s="39"/>
      <c r="AA40" s="39"/>
      <c r="AB40" s="39"/>
      <c r="AC40" s="39"/>
      <c r="AD40" s="39"/>
      <c r="AE40" s="39"/>
    </row>
    <row r="41" spans="1:31" s="2" customFormat="1" ht="14.4" customHeight="1" hidden="1">
      <c r="A41" s="39"/>
      <c r="B41" s="45"/>
      <c r="C41" s="39"/>
      <c r="D41" s="39"/>
      <c r="E41" s="146" t="s">
        <v>52</v>
      </c>
      <c r="F41" s="165">
        <f>ROUND((SUM(BI106:BI221)),2)</f>
        <v>0</v>
      </c>
      <c r="G41" s="39"/>
      <c r="H41" s="39"/>
      <c r="I41" s="166">
        <v>0</v>
      </c>
      <c r="J41" s="165">
        <f>0</f>
        <v>0</v>
      </c>
      <c r="K41" s="39"/>
      <c r="L41" s="150"/>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149"/>
      <c r="J42" s="39"/>
      <c r="K42" s="39"/>
      <c r="L42" s="150"/>
      <c r="S42" s="39"/>
      <c r="T42" s="39"/>
      <c r="U42" s="39"/>
      <c r="V42" s="39"/>
      <c r="W42" s="39"/>
      <c r="X42" s="39"/>
      <c r="Y42" s="39"/>
      <c r="Z42" s="39"/>
      <c r="AA42" s="39"/>
      <c r="AB42" s="39"/>
      <c r="AC42" s="39"/>
      <c r="AD42" s="39"/>
      <c r="AE42" s="39"/>
    </row>
    <row r="43" spans="1:31" s="2" customFormat="1" ht="25.4" customHeight="1">
      <c r="A43" s="39"/>
      <c r="B43" s="45"/>
      <c r="C43" s="167"/>
      <c r="D43" s="168" t="s">
        <v>53</v>
      </c>
      <c r="E43" s="169"/>
      <c r="F43" s="169"/>
      <c r="G43" s="170" t="s">
        <v>54</v>
      </c>
      <c r="H43" s="171" t="s">
        <v>55</v>
      </c>
      <c r="I43" s="172"/>
      <c r="J43" s="173">
        <f>SUM(J34:J41)</f>
        <v>0</v>
      </c>
      <c r="K43" s="174"/>
      <c r="L43" s="150"/>
      <c r="S43" s="39"/>
      <c r="T43" s="39"/>
      <c r="U43" s="39"/>
      <c r="V43" s="39"/>
      <c r="W43" s="39"/>
      <c r="X43" s="39"/>
      <c r="Y43" s="39"/>
      <c r="Z43" s="39"/>
      <c r="AA43" s="39"/>
      <c r="AB43" s="39"/>
      <c r="AC43" s="39"/>
      <c r="AD43" s="39"/>
      <c r="AE43" s="39"/>
    </row>
    <row r="44" spans="1:31" s="2" customFormat="1" ht="14.4" customHeight="1">
      <c r="A44" s="39"/>
      <c r="B44" s="175"/>
      <c r="C44" s="176"/>
      <c r="D44" s="176"/>
      <c r="E44" s="176"/>
      <c r="F44" s="176"/>
      <c r="G44" s="176"/>
      <c r="H44" s="176"/>
      <c r="I44" s="177"/>
      <c r="J44" s="176"/>
      <c r="K44" s="176"/>
      <c r="L44" s="150"/>
      <c r="S44" s="39"/>
      <c r="T44" s="39"/>
      <c r="U44" s="39"/>
      <c r="V44" s="39"/>
      <c r="W44" s="39"/>
      <c r="X44" s="39"/>
      <c r="Y44" s="39"/>
      <c r="Z44" s="39"/>
      <c r="AA44" s="39"/>
      <c r="AB44" s="39"/>
      <c r="AC44" s="39"/>
      <c r="AD44" s="39"/>
      <c r="AE44" s="39"/>
    </row>
    <row r="48" spans="1:31" s="2" customFormat="1" ht="6.95" customHeight="1">
      <c r="A48" s="39"/>
      <c r="B48" s="178"/>
      <c r="C48" s="179"/>
      <c r="D48" s="179"/>
      <c r="E48" s="179"/>
      <c r="F48" s="179"/>
      <c r="G48" s="179"/>
      <c r="H48" s="179"/>
      <c r="I48" s="180"/>
      <c r="J48" s="179"/>
      <c r="K48" s="179"/>
      <c r="L48" s="150"/>
      <c r="S48" s="39"/>
      <c r="T48" s="39"/>
      <c r="U48" s="39"/>
      <c r="V48" s="39"/>
      <c r="W48" s="39"/>
      <c r="X48" s="39"/>
      <c r="Y48" s="39"/>
      <c r="Z48" s="39"/>
      <c r="AA48" s="39"/>
      <c r="AB48" s="39"/>
      <c r="AC48" s="39"/>
      <c r="AD48" s="39"/>
      <c r="AE48" s="39"/>
    </row>
    <row r="49" spans="1:31" s="2" customFormat="1" ht="24.95" customHeight="1">
      <c r="A49" s="39"/>
      <c r="B49" s="40"/>
      <c r="C49" s="24" t="s">
        <v>106</v>
      </c>
      <c r="D49" s="41"/>
      <c r="E49" s="41"/>
      <c r="F49" s="41"/>
      <c r="G49" s="41"/>
      <c r="H49" s="41"/>
      <c r="I49" s="149"/>
      <c r="J49" s="41"/>
      <c r="K49" s="41"/>
      <c r="L49" s="150"/>
      <c r="S49" s="39"/>
      <c r="T49" s="39"/>
      <c r="U49" s="39"/>
      <c r="V49" s="39"/>
      <c r="W49" s="39"/>
      <c r="X49" s="39"/>
      <c r="Y49" s="39"/>
      <c r="Z49" s="39"/>
      <c r="AA49" s="39"/>
      <c r="AB49" s="39"/>
      <c r="AC49" s="39"/>
      <c r="AD49" s="39"/>
      <c r="AE49" s="39"/>
    </row>
    <row r="50" spans="1:31" s="2" customFormat="1" ht="6.95" customHeight="1">
      <c r="A50" s="39"/>
      <c r="B50" s="40"/>
      <c r="C50" s="41"/>
      <c r="D50" s="41"/>
      <c r="E50" s="41"/>
      <c r="F50" s="41"/>
      <c r="G50" s="41"/>
      <c r="H50" s="41"/>
      <c r="I50" s="149"/>
      <c r="J50" s="41"/>
      <c r="K50" s="41"/>
      <c r="L50" s="150"/>
      <c r="S50" s="39"/>
      <c r="T50" s="39"/>
      <c r="U50" s="39"/>
      <c r="V50" s="39"/>
      <c r="W50" s="39"/>
      <c r="X50" s="39"/>
      <c r="Y50" s="39"/>
      <c r="Z50" s="39"/>
      <c r="AA50" s="39"/>
      <c r="AB50" s="39"/>
      <c r="AC50" s="39"/>
      <c r="AD50" s="39"/>
      <c r="AE50" s="39"/>
    </row>
    <row r="51" spans="1:31" s="2" customFormat="1" ht="12" customHeight="1">
      <c r="A51" s="39"/>
      <c r="B51" s="40"/>
      <c r="C51" s="33" t="s">
        <v>16</v>
      </c>
      <c r="D51" s="41"/>
      <c r="E51" s="41"/>
      <c r="F51" s="41"/>
      <c r="G51" s="41"/>
      <c r="H51" s="41"/>
      <c r="I51" s="149"/>
      <c r="J51" s="41"/>
      <c r="K51" s="41"/>
      <c r="L51" s="150"/>
      <c r="S51" s="39"/>
      <c r="T51" s="39"/>
      <c r="U51" s="39"/>
      <c r="V51" s="39"/>
      <c r="W51" s="39"/>
      <c r="X51" s="39"/>
      <c r="Y51" s="39"/>
      <c r="Z51" s="39"/>
      <c r="AA51" s="39"/>
      <c r="AB51" s="39"/>
      <c r="AC51" s="39"/>
      <c r="AD51" s="39"/>
      <c r="AE51" s="39"/>
    </row>
    <row r="52" spans="1:31" s="2" customFormat="1" ht="16.5" customHeight="1">
      <c r="A52" s="39"/>
      <c r="B52" s="40"/>
      <c r="C52" s="41"/>
      <c r="D52" s="41"/>
      <c r="E52" s="181" t="str">
        <f>E7</f>
        <v>Jezuitský kostel v Klatovech</v>
      </c>
      <c r="F52" s="33"/>
      <c r="G52" s="33"/>
      <c r="H52" s="33"/>
      <c r="I52" s="149"/>
      <c r="J52" s="41"/>
      <c r="K52" s="41"/>
      <c r="L52" s="150"/>
      <c r="S52" s="39"/>
      <c r="T52" s="39"/>
      <c r="U52" s="39"/>
      <c r="V52" s="39"/>
      <c r="W52" s="39"/>
      <c r="X52" s="39"/>
      <c r="Y52" s="39"/>
      <c r="Z52" s="39"/>
      <c r="AA52" s="39"/>
      <c r="AB52" s="39"/>
      <c r="AC52" s="39"/>
      <c r="AD52" s="39"/>
      <c r="AE52" s="39"/>
    </row>
    <row r="53" spans="2:12" s="1" customFormat="1" ht="12" customHeight="1">
      <c r="B53" s="22"/>
      <c r="C53" s="33" t="s">
        <v>99</v>
      </c>
      <c r="D53" s="23"/>
      <c r="E53" s="23"/>
      <c r="F53" s="23"/>
      <c r="G53" s="23"/>
      <c r="H53" s="23"/>
      <c r="I53" s="140"/>
      <c r="J53" s="23"/>
      <c r="K53" s="23"/>
      <c r="L53" s="21"/>
    </row>
    <row r="54" spans="2:12" s="1" customFormat="1" ht="16.5" customHeight="1">
      <c r="B54" s="22"/>
      <c r="C54" s="23"/>
      <c r="D54" s="23"/>
      <c r="E54" s="181" t="s">
        <v>100</v>
      </c>
      <c r="F54" s="23"/>
      <c r="G54" s="23"/>
      <c r="H54" s="23"/>
      <c r="I54" s="140"/>
      <c r="J54" s="23"/>
      <c r="K54" s="23"/>
      <c r="L54" s="21"/>
    </row>
    <row r="55" spans="2:12" s="1" customFormat="1" ht="12" customHeight="1">
      <c r="B55" s="22"/>
      <c r="C55" s="33" t="s">
        <v>101</v>
      </c>
      <c r="D55" s="23"/>
      <c r="E55" s="23"/>
      <c r="F55" s="23"/>
      <c r="G55" s="23"/>
      <c r="H55" s="23"/>
      <c r="I55" s="140"/>
      <c r="J55" s="23"/>
      <c r="K55" s="23"/>
      <c r="L55" s="21"/>
    </row>
    <row r="56" spans="1:31" s="2" customFormat="1" ht="16.5" customHeight="1">
      <c r="A56" s="39"/>
      <c r="B56" s="40"/>
      <c r="C56" s="41"/>
      <c r="D56" s="41"/>
      <c r="E56" s="182" t="s">
        <v>102</v>
      </c>
      <c r="F56" s="41"/>
      <c r="G56" s="41"/>
      <c r="H56" s="41"/>
      <c r="I56" s="149"/>
      <c r="J56" s="41"/>
      <c r="K56" s="41"/>
      <c r="L56" s="150"/>
      <c r="S56" s="39"/>
      <c r="T56" s="39"/>
      <c r="U56" s="39"/>
      <c r="V56" s="39"/>
      <c r="W56" s="39"/>
      <c r="X56" s="39"/>
      <c r="Y56" s="39"/>
      <c r="Z56" s="39"/>
      <c r="AA56" s="39"/>
      <c r="AB56" s="39"/>
      <c r="AC56" s="39"/>
      <c r="AD56" s="39"/>
      <c r="AE56" s="39"/>
    </row>
    <row r="57" spans="1:31" s="2" customFormat="1" ht="12" customHeight="1">
      <c r="A57" s="39"/>
      <c r="B57" s="40"/>
      <c r="C57" s="33" t="s">
        <v>103</v>
      </c>
      <c r="D57" s="41"/>
      <c r="E57" s="41"/>
      <c r="F57" s="41"/>
      <c r="G57" s="41"/>
      <c r="H57" s="41"/>
      <c r="I57" s="149"/>
      <c r="J57" s="41"/>
      <c r="K57" s="41"/>
      <c r="L57" s="150"/>
      <c r="S57" s="39"/>
      <c r="T57" s="39"/>
      <c r="U57" s="39"/>
      <c r="V57" s="39"/>
      <c r="W57" s="39"/>
      <c r="X57" s="39"/>
      <c r="Y57" s="39"/>
      <c r="Z57" s="39"/>
      <c r="AA57" s="39"/>
      <c r="AB57" s="39"/>
      <c r="AC57" s="39"/>
      <c r="AD57" s="39"/>
      <c r="AE57" s="39"/>
    </row>
    <row r="58" spans="1:31" s="2" customFormat="1" ht="16.5" customHeight="1">
      <c r="A58" s="39"/>
      <c r="B58" s="40"/>
      <c r="C58" s="41"/>
      <c r="D58" s="41"/>
      <c r="E58" s="70" t="str">
        <f>E13</f>
        <v>D.1.1.3. - Stavební úpravy venkovního schodiště</v>
      </c>
      <c r="F58" s="41"/>
      <c r="G58" s="41"/>
      <c r="H58" s="41"/>
      <c r="I58" s="149"/>
      <c r="J58" s="41"/>
      <c r="K58" s="41"/>
      <c r="L58" s="150"/>
      <c r="S58" s="39"/>
      <c r="T58" s="39"/>
      <c r="U58" s="39"/>
      <c r="V58" s="39"/>
      <c r="W58" s="39"/>
      <c r="X58" s="39"/>
      <c r="Y58" s="39"/>
      <c r="Z58" s="39"/>
      <c r="AA58" s="39"/>
      <c r="AB58" s="39"/>
      <c r="AC58" s="39"/>
      <c r="AD58" s="39"/>
      <c r="AE58" s="39"/>
    </row>
    <row r="59" spans="1:31" s="2" customFormat="1" ht="6.95" customHeight="1">
      <c r="A59" s="39"/>
      <c r="B59" s="40"/>
      <c r="C59" s="41"/>
      <c r="D59" s="41"/>
      <c r="E59" s="41"/>
      <c r="F59" s="41"/>
      <c r="G59" s="41"/>
      <c r="H59" s="41"/>
      <c r="I59" s="149"/>
      <c r="J59" s="41"/>
      <c r="K59" s="41"/>
      <c r="L59" s="150"/>
      <c r="S59" s="39"/>
      <c r="T59" s="39"/>
      <c r="U59" s="39"/>
      <c r="V59" s="39"/>
      <c r="W59" s="39"/>
      <c r="X59" s="39"/>
      <c r="Y59" s="39"/>
      <c r="Z59" s="39"/>
      <c r="AA59" s="39"/>
      <c r="AB59" s="39"/>
      <c r="AC59" s="39"/>
      <c r="AD59" s="39"/>
      <c r="AE59" s="39"/>
    </row>
    <row r="60" spans="1:31" s="2" customFormat="1" ht="12" customHeight="1">
      <c r="A60" s="39"/>
      <c r="B60" s="40"/>
      <c r="C60" s="33" t="s">
        <v>24</v>
      </c>
      <c r="D60" s="41"/>
      <c r="E60" s="41"/>
      <c r="F60" s="28" t="str">
        <f>F16</f>
        <v>Klatovy, nám.Míru st. 582, 339 01 Klatovy</v>
      </c>
      <c r="G60" s="41"/>
      <c r="H60" s="41"/>
      <c r="I60" s="152" t="s">
        <v>26</v>
      </c>
      <c r="J60" s="73" t="str">
        <f>IF(J16="","",J16)</f>
        <v>21. 10. 2019</v>
      </c>
      <c r="K60" s="41"/>
      <c r="L60" s="150"/>
      <c r="S60" s="39"/>
      <c r="T60" s="39"/>
      <c r="U60" s="39"/>
      <c r="V60" s="39"/>
      <c r="W60" s="39"/>
      <c r="X60" s="39"/>
      <c r="Y60" s="39"/>
      <c r="Z60" s="39"/>
      <c r="AA60" s="39"/>
      <c r="AB60" s="39"/>
      <c r="AC60" s="39"/>
      <c r="AD60" s="39"/>
      <c r="AE60" s="39"/>
    </row>
    <row r="61" spans="1:31" s="2" customFormat="1" ht="6.95" customHeight="1">
      <c r="A61" s="39"/>
      <c r="B61" s="40"/>
      <c r="C61" s="41"/>
      <c r="D61" s="41"/>
      <c r="E61" s="41"/>
      <c r="F61" s="41"/>
      <c r="G61" s="41"/>
      <c r="H61" s="41"/>
      <c r="I61" s="149"/>
      <c r="J61" s="41"/>
      <c r="K61" s="41"/>
      <c r="L61" s="150"/>
      <c r="S61" s="39"/>
      <c r="T61" s="39"/>
      <c r="U61" s="39"/>
      <c r="V61" s="39"/>
      <c r="W61" s="39"/>
      <c r="X61" s="39"/>
      <c r="Y61" s="39"/>
      <c r="Z61" s="39"/>
      <c r="AA61" s="39"/>
      <c r="AB61" s="39"/>
      <c r="AC61" s="39"/>
      <c r="AD61" s="39"/>
      <c r="AE61" s="39"/>
    </row>
    <row r="62" spans="1:31" s="2" customFormat="1" ht="43.05" customHeight="1">
      <c r="A62" s="39"/>
      <c r="B62" s="40"/>
      <c r="C62" s="33" t="s">
        <v>30</v>
      </c>
      <c r="D62" s="41"/>
      <c r="E62" s="41"/>
      <c r="F62" s="28" t="str">
        <f>E19</f>
        <v>Římskokatolická farnost Klatovy</v>
      </c>
      <c r="G62" s="41"/>
      <c r="H62" s="41"/>
      <c r="I62" s="152" t="s">
        <v>36</v>
      </c>
      <c r="J62" s="37" t="str">
        <f>E25</f>
        <v>ATELIER SOUKUP OPL ŠVEHLA s.r.o.</v>
      </c>
      <c r="K62" s="41"/>
      <c r="L62" s="150"/>
      <c r="S62" s="39"/>
      <c r="T62" s="39"/>
      <c r="U62" s="39"/>
      <c r="V62" s="39"/>
      <c r="W62" s="39"/>
      <c r="X62" s="39"/>
      <c r="Y62" s="39"/>
      <c r="Z62" s="39"/>
      <c r="AA62" s="39"/>
      <c r="AB62" s="39"/>
      <c r="AC62" s="39"/>
      <c r="AD62" s="39"/>
      <c r="AE62" s="39"/>
    </row>
    <row r="63" spans="1:31" s="2" customFormat="1" ht="15.15" customHeight="1">
      <c r="A63" s="39"/>
      <c r="B63" s="40"/>
      <c r="C63" s="33" t="s">
        <v>34</v>
      </c>
      <c r="D63" s="41"/>
      <c r="E63" s="41"/>
      <c r="F63" s="28" t="str">
        <f>IF(E22="","",E22)</f>
        <v>Vyplň údaj</v>
      </c>
      <c r="G63" s="41"/>
      <c r="H63" s="41"/>
      <c r="I63" s="152" t="s">
        <v>39</v>
      </c>
      <c r="J63" s="37" t="str">
        <f>E28</f>
        <v xml:space="preserve"> </v>
      </c>
      <c r="K63" s="41"/>
      <c r="L63" s="150"/>
      <c r="S63" s="39"/>
      <c r="T63" s="39"/>
      <c r="U63" s="39"/>
      <c r="V63" s="39"/>
      <c r="W63" s="39"/>
      <c r="X63" s="39"/>
      <c r="Y63" s="39"/>
      <c r="Z63" s="39"/>
      <c r="AA63" s="39"/>
      <c r="AB63" s="39"/>
      <c r="AC63" s="39"/>
      <c r="AD63" s="39"/>
      <c r="AE63" s="39"/>
    </row>
    <row r="64" spans="1:31" s="2" customFormat="1" ht="10.3" customHeight="1">
      <c r="A64" s="39"/>
      <c r="B64" s="40"/>
      <c r="C64" s="41"/>
      <c r="D64" s="41"/>
      <c r="E64" s="41"/>
      <c r="F64" s="41"/>
      <c r="G64" s="41"/>
      <c r="H64" s="41"/>
      <c r="I64" s="149"/>
      <c r="J64" s="41"/>
      <c r="K64" s="41"/>
      <c r="L64" s="150"/>
      <c r="S64" s="39"/>
      <c r="T64" s="39"/>
      <c r="U64" s="39"/>
      <c r="V64" s="39"/>
      <c r="W64" s="39"/>
      <c r="X64" s="39"/>
      <c r="Y64" s="39"/>
      <c r="Z64" s="39"/>
      <c r="AA64" s="39"/>
      <c r="AB64" s="39"/>
      <c r="AC64" s="39"/>
      <c r="AD64" s="39"/>
      <c r="AE64" s="39"/>
    </row>
    <row r="65" spans="1:31" s="2" customFormat="1" ht="29.25" customHeight="1">
      <c r="A65" s="39"/>
      <c r="B65" s="40"/>
      <c r="C65" s="183" t="s">
        <v>107</v>
      </c>
      <c r="D65" s="184"/>
      <c r="E65" s="184"/>
      <c r="F65" s="184"/>
      <c r="G65" s="184"/>
      <c r="H65" s="184"/>
      <c r="I65" s="185"/>
      <c r="J65" s="186" t="s">
        <v>108</v>
      </c>
      <c r="K65" s="184"/>
      <c r="L65" s="150"/>
      <c r="S65" s="39"/>
      <c r="T65" s="39"/>
      <c r="U65" s="39"/>
      <c r="V65" s="39"/>
      <c r="W65" s="39"/>
      <c r="X65" s="39"/>
      <c r="Y65" s="39"/>
      <c r="Z65" s="39"/>
      <c r="AA65" s="39"/>
      <c r="AB65" s="39"/>
      <c r="AC65" s="39"/>
      <c r="AD65" s="39"/>
      <c r="AE65" s="39"/>
    </row>
    <row r="66" spans="1:31" s="2" customFormat="1" ht="10.3" customHeight="1">
      <c r="A66" s="39"/>
      <c r="B66" s="40"/>
      <c r="C66" s="41"/>
      <c r="D66" s="41"/>
      <c r="E66" s="41"/>
      <c r="F66" s="41"/>
      <c r="G66" s="41"/>
      <c r="H66" s="41"/>
      <c r="I66" s="149"/>
      <c r="J66" s="41"/>
      <c r="K66" s="41"/>
      <c r="L66" s="150"/>
      <c r="S66" s="39"/>
      <c r="T66" s="39"/>
      <c r="U66" s="39"/>
      <c r="V66" s="39"/>
      <c r="W66" s="39"/>
      <c r="X66" s="39"/>
      <c r="Y66" s="39"/>
      <c r="Z66" s="39"/>
      <c r="AA66" s="39"/>
      <c r="AB66" s="39"/>
      <c r="AC66" s="39"/>
      <c r="AD66" s="39"/>
      <c r="AE66" s="39"/>
    </row>
    <row r="67" spans="1:47" s="2" customFormat="1" ht="22.8" customHeight="1">
      <c r="A67" s="39"/>
      <c r="B67" s="40"/>
      <c r="C67" s="187" t="s">
        <v>75</v>
      </c>
      <c r="D67" s="41"/>
      <c r="E67" s="41"/>
      <c r="F67" s="41"/>
      <c r="G67" s="41"/>
      <c r="H67" s="41"/>
      <c r="I67" s="149"/>
      <c r="J67" s="103">
        <f>J106</f>
        <v>0</v>
      </c>
      <c r="K67" s="41"/>
      <c r="L67" s="150"/>
      <c r="S67" s="39"/>
      <c r="T67" s="39"/>
      <c r="U67" s="39"/>
      <c r="V67" s="39"/>
      <c r="W67" s="39"/>
      <c r="X67" s="39"/>
      <c r="Y67" s="39"/>
      <c r="Z67" s="39"/>
      <c r="AA67" s="39"/>
      <c r="AB67" s="39"/>
      <c r="AC67" s="39"/>
      <c r="AD67" s="39"/>
      <c r="AE67" s="39"/>
      <c r="AU67" s="18" t="s">
        <v>109</v>
      </c>
    </row>
    <row r="68" spans="1:31" s="9" customFormat="1" ht="24.95" customHeight="1">
      <c r="A68" s="9"/>
      <c r="B68" s="188"/>
      <c r="C68" s="189"/>
      <c r="D68" s="190" t="s">
        <v>110</v>
      </c>
      <c r="E68" s="191"/>
      <c r="F68" s="191"/>
      <c r="G68" s="191"/>
      <c r="H68" s="191"/>
      <c r="I68" s="192"/>
      <c r="J68" s="193">
        <f>J107</f>
        <v>0</v>
      </c>
      <c r="K68" s="189"/>
      <c r="L68" s="194"/>
      <c r="S68" s="9"/>
      <c r="T68" s="9"/>
      <c r="U68" s="9"/>
      <c r="V68" s="9"/>
      <c r="W68" s="9"/>
      <c r="X68" s="9"/>
      <c r="Y68" s="9"/>
      <c r="Z68" s="9"/>
      <c r="AA68" s="9"/>
      <c r="AB68" s="9"/>
      <c r="AC68" s="9"/>
      <c r="AD68" s="9"/>
      <c r="AE68" s="9"/>
    </row>
    <row r="69" spans="1:31" s="10" customFormat="1" ht="19.9" customHeight="1">
      <c r="A69" s="10"/>
      <c r="B69" s="195"/>
      <c r="C69" s="125"/>
      <c r="D69" s="196" t="s">
        <v>111</v>
      </c>
      <c r="E69" s="197"/>
      <c r="F69" s="197"/>
      <c r="G69" s="197"/>
      <c r="H69" s="197"/>
      <c r="I69" s="198"/>
      <c r="J69" s="199">
        <f>J108</f>
        <v>0</v>
      </c>
      <c r="K69" s="125"/>
      <c r="L69" s="200"/>
      <c r="S69" s="10"/>
      <c r="T69" s="10"/>
      <c r="U69" s="10"/>
      <c r="V69" s="10"/>
      <c r="W69" s="10"/>
      <c r="X69" s="10"/>
      <c r="Y69" s="10"/>
      <c r="Z69" s="10"/>
      <c r="AA69" s="10"/>
      <c r="AB69" s="10"/>
      <c r="AC69" s="10"/>
      <c r="AD69" s="10"/>
      <c r="AE69" s="10"/>
    </row>
    <row r="70" spans="1:31" s="10" customFormat="1" ht="19.9" customHeight="1">
      <c r="A70" s="10"/>
      <c r="B70" s="195"/>
      <c r="C70" s="125"/>
      <c r="D70" s="196" t="s">
        <v>112</v>
      </c>
      <c r="E70" s="197"/>
      <c r="F70" s="197"/>
      <c r="G70" s="197"/>
      <c r="H70" s="197"/>
      <c r="I70" s="198"/>
      <c r="J70" s="199">
        <f>J126</f>
        <v>0</v>
      </c>
      <c r="K70" s="125"/>
      <c r="L70" s="200"/>
      <c r="S70" s="10"/>
      <c r="T70" s="10"/>
      <c r="U70" s="10"/>
      <c r="V70" s="10"/>
      <c r="W70" s="10"/>
      <c r="X70" s="10"/>
      <c r="Y70" s="10"/>
      <c r="Z70" s="10"/>
      <c r="AA70" s="10"/>
      <c r="AB70" s="10"/>
      <c r="AC70" s="10"/>
      <c r="AD70" s="10"/>
      <c r="AE70" s="10"/>
    </row>
    <row r="71" spans="1:31" s="10" customFormat="1" ht="19.9" customHeight="1">
      <c r="A71" s="10"/>
      <c r="B71" s="195"/>
      <c r="C71" s="125"/>
      <c r="D71" s="196" t="s">
        <v>113</v>
      </c>
      <c r="E71" s="197"/>
      <c r="F71" s="197"/>
      <c r="G71" s="197"/>
      <c r="H71" s="197"/>
      <c r="I71" s="198"/>
      <c r="J71" s="199">
        <f>J144</f>
        <v>0</v>
      </c>
      <c r="K71" s="125"/>
      <c r="L71" s="200"/>
      <c r="S71" s="10"/>
      <c r="T71" s="10"/>
      <c r="U71" s="10"/>
      <c r="V71" s="10"/>
      <c r="W71" s="10"/>
      <c r="X71" s="10"/>
      <c r="Y71" s="10"/>
      <c r="Z71" s="10"/>
      <c r="AA71" s="10"/>
      <c r="AB71" s="10"/>
      <c r="AC71" s="10"/>
      <c r="AD71" s="10"/>
      <c r="AE71" s="10"/>
    </row>
    <row r="72" spans="1:31" s="10" customFormat="1" ht="19.9" customHeight="1">
      <c r="A72" s="10"/>
      <c r="B72" s="195"/>
      <c r="C72" s="125"/>
      <c r="D72" s="196" t="s">
        <v>114</v>
      </c>
      <c r="E72" s="197"/>
      <c r="F72" s="197"/>
      <c r="G72" s="197"/>
      <c r="H72" s="197"/>
      <c r="I72" s="198"/>
      <c r="J72" s="199">
        <f>J156</f>
        <v>0</v>
      </c>
      <c r="K72" s="125"/>
      <c r="L72" s="200"/>
      <c r="S72" s="10"/>
      <c r="T72" s="10"/>
      <c r="U72" s="10"/>
      <c r="V72" s="10"/>
      <c r="W72" s="10"/>
      <c r="X72" s="10"/>
      <c r="Y72" s="10"/>
      <c r="Z72" s="10"/>
      <c r="AA72" s="10"/>
      <c r="AB72" s="10"/>
      <c r="AC72" s="10"/>
      <c r="AD72" s="10"/>
      <c r="AE72" s="10"/>
    </row>
    <row r="73" spans="1:31" s="10" customFormat="1" ht="19.9" customHeight="1">
      <c r="A73" s="10"/>
      <c r="B73" s="195"/>
      <c r="C73" s="125"/>
      <c r="D73" s="196" t="s">
        <v>115</v>
      </c>
      <c r="E73" s="197"/>
      <c r="F73" s="197"/>
      <c r="G73" s="197"/>
      <c r="H73" s="197"/>
      <c r="I73" s="198"/>
      <c r="J73" s="199">
        <f>J167</f>
        <v>0</v>
      </c>
      <c r="K73" s="125"/>
      <c r="L73" s="200"/>
      <c r="S73" s="10"/>
      <c r="T73" s="10"/>
      <c r="U73" s="10"/>
      <c r="V73" s="10"/>
      <c r="W73" s="10"/>
      <c r="X73" s="10"/>
      <c r="Y73" s="10"/>
      <c r="Z73" s="10"/>
      <c r="AA73" s="10"/>
      <c r="AB73" s="10"/>
      <c r="AC73" s="10"/>
      <c r="AD73" s="10"/>
      <c r="AE73" s="10"/>
    </row>
    <row r="74" spans="1:31" s="10" customFormat="1" ht="14.85" customHeight="1">
      <c r="A74" s="10"/>
      <c r="B74" s="195"/>
      <c r="C74" s="125"/>
      <c r="D74" s="196" t="s">
        <v>116</v>
      </c>
      <c r="E74" s="197"/>
      <c r="F74" s="197"/>
      <c r="G74" s="197"/>
      <c r="H74" s="197"/>
      <c r="I74" s="198"/>
      <c r="J74" s="199">
        <f>J168</f>
        <v>0</v>
      </c>
      <c r="K74" s="125"/>
      <c r="L74" s="200"/>
      <c r="S74" s="10"/>
      <c r="T74" s="10"/>
      <c r="U74" s="10"/>
      <c r="V74" s="10"/>
      <c r="W74" s="10"/>
      <c r="X74" s="10"/>
      <c r="Y74" s="10"/>
      <c r="Z74" s="10"/>
      <c r="AA74" s="10"/>
      <c r="AB74" s="10"/>
      <c r="AC74" s="10"/>
      <c r="AD74" s="10"/>
      <c r="AE74" s="10"/>
    </row>
    <row r="75" spans="1:31" s="10" customFormat="1" ht="14.85" customHeight="1">
      <c r="A75" s="10"/>
      <c r="B75" s="195"/>
      <c r="C75" s="125"/>
      <c r="D75" s="196" t="s">
        <v>117</v>
      </c>
      <c r="E75" s="197"/>
      <c r="F75" s="197"/>
      <c r="G75" s="197"/>
      <c r="H75" s="197"/>
      <c r="I75" s="198"/>
      <c r="J75" s="199">
        <f>J175</f>
        <v>0</v>
      </c>
      <c r="K75" s="125"/>
      <c r="L75" s="200"/>
      <c r="S75" s="10"/>
      <c r="T75" s="10"/>
      <c r="U75" s="10"/>
      <c r="V75" s="10"/>
      <c r="W75" s="10"/>
      <c r="X75" s="10"/>
      <c r="Y75" s="10"/>
      <c r="Z75" s="10"/>
      <c r="AA75" s="10"/>
      <c r="AB75" s="10"/>
      <c r="AC75" s="10"/>
      <c r="AD75" s="10"/>
      <c r="AE75" s="10"/>
    </row>
    <row r="76" spans="1:31" s="10" customFormat="1" ht="14.85" customHeight="1">
      <c r="A76" s="10"/>
      <c r="B76" s="195"/>
      <c r="C76" s="125"/>
      <c r="D76" s="196" t="s">
        <v>118</v>
      </c>
      <c r="E76" s="197"/>
      <c r="F76" s="197"/>
      <c r="G76" s="197"/>
      <c r="H76" s="197"/>
      <c r="I76" s="198"/>
      <c r="J76" s="199">
        <f>J181</f>
        <v>0</v>
      </c>
      <c r="K76" s="125"/>
      <c r="L76" s="200"/>
      <c r="S76" s="10"/>
      <c r="T76" s="10"/>
      <c r="U76" s="10"/>
      <c r="V76" s="10"/>
      <c r="W76" s="10"/>
      <c r="X76" s="10"/>
      <c r="Y76" s="10"/>
      <c r="Z76" s="10"/>
      <c r="AA76" s="10"/>
      <c r="AB76" s="10"/>
      <c r="AC76" s="10"/>
      <c r="AD76" s="10"/>
      <c r="AE76" s="10"/>
    </row>
    <row r="77" spans="1:31" s="10" customFormat="1" ht="19.9" customHeight="1">
      <c r="A77" s="10"/>
      <c r="B77" s="195"/>
      <c r="C77" s="125"/>
      <c r="D77" s="196" t="s">
        <v>119</v>
      </c>
      <c r="E77" s="197"/>
      <c r="F77" s="197"/>
      <c r="G77" s="197"/>
      <c r="H77" s="197"/>
      <c r="I77" s="198"/>
      <c r="J77" s="199">
        <f>J191</f>
        <v>0</v>
      </c>
      <c r="K77" s="125"/>
      <c r="L77" s="200"/>
      <c r="S77" s="10"/>
      <c r="T77" s="10"/>
      <c r="U77" s="10"/>
      <c r="V77" s="10"/>
      <c r="W77" s="10"/>
      <c r="X77" s="10"/>
      <c r="Y77" s="10"/>
      <c r="Z77" s="10"/>
      <c r="AA77" s="10"/>
      <c r="AB77" s="10"/>
      <c r="AC77" s="10"/>
      <c r="AD77" s="10"/>
      <c r="AE77" s="10"/>
    </row>
    <row r="78" spans="1:31" s="10" customFormat="1" ht="19.9" customHeight="1">
      <c r="A78" s="10"/>
      <c r="B78" s="195"/>
      <c r="C78" s="125"/>
      <c r="D78" s="196" t="s">
        <v>120</v>
      </c>
      <c r="E78" s="197"/>
      <c r="F78" s="197"/>
      <c r="G78" s="197"/>
      <c r="H78" s="197"/>
      <c r="I78" s="198"/>
      <c r="J78" s="199">
        <f>J202</f>
        <v>0</v>
      </c>
      <c r="K78" s="125"/>
      <c r="L78" s="200"/>
      <c r="S78" s="10"/>
      <c r="T78" s="10"/>
      <c r="U78" s="10"/>
      <c r="V78" s="10"/>
      <c r="W78" s="10"/>
      <c r="X78" s="10"/>
      <c r="Y78" s="10"/>
      <c r="Z78" s="10"/>
      <c r="AA78" s="10"/>
      <c r="AB78" s="10"/>
      <c r="AC78" s="10"/>
      <c r="AD78" s="10"/>
      <c r="AE78" s="10"/>
    </row>
    <row r="79" spans="1:31" s="9" customFormat="1" ht="24.95" customHeight="1">
      <c r="A79" s="9"/>
      <c r="B79" s="188"/>
      <c r="C79" s="189"/>
      <c r="D79" s="190" t="s">
        <v>121</v>
      </c>
      <c r="E79" s="191"/>
      <c r="F79" s="191"/>
      <c r="G79" s="191"/>
      <c r="H79" s="191"/>
      <c r="I79" s="192"/>
      <c r="J79" s="193">
        <f>J205</f>
        <v>0</v>
      </c>
      <c r="K79" s="189"/>
      <c r="L79" s="194"/>
      <c r="S79" s="9"/>
      <c r="T79" s="9"/>
      <c r="U79" s="9"/>
      <c r="V79" s="9"/>
      <c r="W79" s="9"/>
      <c r="X79" s="9"/>
      <c r="Y79" s="9"/>
      <c r="Z79" s="9"/>
      <c r="AA79" s="9"/>
      <c r="AB79" s="9"/>
      <c r="AC79" s="9"/>
      <c r="AD79" s="9"/>
      <c r="AE79" s="9"/>
    </row>
    <row r="80" spans="1:31" s="10" customFormat="1" ht="19.9" customHeight="1">
      <c r="A80" s="10"/>
      <c r="B80" s="195"/>
      <c r="C80" s="125"/>
      <c r="D80" s="196" t="s">
        <v>122</v>
      </c>
      <c r="E80" s="197"/>
      <c r="F80" s="197"/>
      <c r="G80" s="197"/>
      <c r="H80" s="197"/>
      <c r="I80" s="198"/>
      <c r="J80" s="199">
        <f>J206</f>
        <v>0</v>
      </c>
      <c r="K80" s="125"/>
      <c r="L80" s="200"/>
      <c r="S80" s="10"/>
      <c r="T80" s="10"/>
      <c r="U80" s="10"/>
      <c r="V80" s="10"/>
      <c r="W80" s="10"/>
      <c r="X80" s="10"/>
      <c r="Y80" s="10"/>
      <c r="Z80" s="10"/>
      <c r="AA80" s="10"/>
      <c r="AB80" s="10"/>
      <c r="AC80" s="10"/>
      <c r="AD80" s="10"/>
      <c r="AE80" s="10"/>
    </row>
    <row r="81" spans="1:31" s="10" customFormat="1" ht="19.9" customHeight="1">
      <c r="A81" s="10"/>
      <c r="B81" s="195"/>
      <c r="C81" s="125"/>
      <c r="D81" s="196" t="s">
        <v>123</v>
      </c>
      <c r="E81" s="197"/>
      <c r="F81" s="197"/>
      <c r="G81" s="197"/>
      <c r="H81" s="197"/>
      <c r="I81" s="198"/>
      <c r="J81" s="199">
        <f>J213</f>
        <v>0</v>
      </c>
      <c r="K81" s="125"/>
      <c r="L81" s="200"/>
      <c r="S81" s="10"/>
      <c r="T81" s="10"/>
      <c r="U81" s="10"/>
      <c r="V81" s="10"/>
      <c r="W81" s="10"/>
      <c r="X81" s="10"/>
      <c r="Y81" s="10"/>
      <c r="Z81" s="10"/>
      <c r="AA81" s="10"/>
      <c r="AB81" s="10"/>
      <c r="AC81" s="10"/>
      <c r="AD81" s="10"/>
      <c r="AE81" s="10"/>
    </row>
    <row r="82" spans="1:31" s="10" customFormat="1" ht="19.9" customHeight="1">
      <c r="A82" s="10"/>
      <c r="B82" s="195"/>
      <c r="C82" s="125"/>
      <c r="D82" s="196" t="s">
        <v>124</v>
      </c>
      <c r="E82" s="197"/>
      <c r="F82" s="197"/>
      <c r="G82" s="197"/>
      <c r="H82" s="197"/>
      <c r="I82" s="198"/>
      <c r="J82" s="199">
        <f>J219</f>
        <v>0</v>
      </c>
      <c r="K82" s="125"/>
      <c r="L82" s="200"/>
      <c r="S82" s="10"/>
      <c r="T82" s="10"/>
      <c r="U82" s="10"/>
      <c r="V82" s="10"/>
      <c r="W82" s="10"/>
      <c r="X82" s="10"/>
      <c r="Y82" s="10"/>
      <c r="Z82" s="10"/>
      <c r="AA82" s="10"/>
      <c r="AB82" s="10"/>
      <c r="AC82" s="10"/>
      <c r="AD82" s="10"/>
      <c r="AE82" s="10"/>
    </row>
    <row r="83" spans="1:31" s="2" customFormat="1" ht="21.8" customHeight="1">
      <c r="A83" s="39"/>
      <c r="B83" s="40"/>
      <c r="C83" s="41"/>
      <c r="D83" s="41"/>
      <c r="E83" s="41"/>
      <c r="F83" s="41"/>
      <c r="G83" s="41"/>
      <c r="H83" s="41"/>
      <c r="I83" s="149"/>
      <c r="J83" s="41"/>
      <c r="K83" s="41"/>
      <c r="L83" s="150"/>
      <c r="S83" s="39"/>
      <c r="T83" s="39"/>
      <c r="U83" s="39"/>
      <c r="V83" s="39"/>
      <c r="W83" s="39"/>
      <c r="X83" s="39"/>
      <c r="Y83" s="39"/>
      <c r="Z83" s="39"/>
      <c r="AA83" s="39"/>
      <c r="AB83" s="39"/>
      <c r="AC83" s="39"/>
      <c r="AD83" s="39"/>
      <c r="AE83" s="39"/>
    </row>
    <row r="84" spans="1:31" s="2" customFormat="1" ht="6.95" customHeight="1">
      <c r="A84" s="39"/>
      <c r="B84" s="60"/>
      <c r="C84" s="61"/>
      <c r="D84" s="61"/>
      <c r="E84" s="61"/>
      <c r="F84" s="61"/>
      <c r="G84" s="61"/>
      <c r="H84" s="61"/>
      <c r="I84" s="177"/>
      <c r="J84" s="61"/>
      <c r="K84" s="61"/>
      <c r="L84" s="150"/>
      <c r="S84" s="39"/>
      <c r="T84" s="39"/>
      <c r="U84" s="39"/>
      <c r="V84" s="39"/>
      <c r="W84" s="39"/>
      <c r="X84" s="39"/>
      <c r="Y84" s="39"/>
      <c r="Z84" s="39"/>
      <c r="AA84" s="39"/>
      <c r="AB84" s="39"/>
      <c r="AC84" s="39"/>
      <c r="AD84" s="39"/>
      <c r="AE84" s="39"/>
    </row>
    <row r="88" spans="1:31" s="2" customFormat="1" ht="6.95" customHeight="1">
      <c r="A88" s="39"/>
      <c r="B88" s="62"/>
      <c r="C88" s="63"/>
      <c r="D88" s="63"/>
      <c r="E88" s="63"/>
      <c r="F88" s="63"/>
      <c r="G88" s="63"/>
      <c r="H88" s="63"/>
      <c r="I88" s="180"/>
      <c r="J88" s="63"/>
      <c r="K88" s="63"/>
      <c r="L88" s="150"/>
      <c r="S88" s="39"/>
      <c r="T88" s="39"/>
      <c r="U88" s="39"/>
      <c r="V88" s="39"/>
      <c r="W88" s="39"/>
      <c r="X88" s="39"/>
      <c r="Y88" s="39"/>
      <c r="Z88" s="39"/>
      <c r="AA88" s="39"/>
      <c r="AB88" s="39"/>
      <c r="AC88" s="39"/>
      <c r="AD88" s="39"/>
      <c r="AE88" s="39"/>
    </row>
    <row r="89" spans="1:31" s="2" customFormat="1" ht="24.95" customHeight="1">
      <c r="A89" s="39"/>
      <c r="B89" s="40"/>
      <c r="C89" s="24" t="s">
        <v>125</v>
      </c>
      <c r="D89" s="41"/>
      <c r="E89" s="41"/>
      <c r="F89" s="41"/>
      <c r="G89" s="41"/>
      <c r="H89" s="41"/>
      <c r="I89" s="149"/>
      <c r="J89" s="41"/>
      <c r="K89" s="41"/>
      <c r="L89" s="150"/>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9"/>
      <c r="J90" s="41"/>
      <c r="K90" s="41"/>
      <c r="L90" s="150"/>
      <c r="S90" s="39"/>
      <c r="T90" s="39"/>
      <c r="U90" s="39"/>
      <c r="V90" s="39"/>
      <c r="W90" s="39"/>
      <c r="X90" s="39"/>
      <c r="Y90" s="39"/>
      <c r="Z90" s="39"/>
      <c r="AA90" s="39"/>
      <c r="AB90" s="39"/>
      <c r="AC90" s="39"/>
      <c r="AD90" s="39"/>
      <c r="AE90" s="39"/>
    </row>
    <row r="91" spans="1:31" s="2" customFormat="1" ht="12" customHeight="1">
      <c r="A91" s="39"/>
      <c r="B91" s="40"/>
      <c r="C91" s="33" t="s">
        <v>16</v>
      </c>
      <c r="D91" s="41"/>
      <c r="E91" s="41"/>
      <c r="F91" s="41"/>
      <c r="G91" s="41"/>
      <c r="H91" s="41"/>
      <c r="I91" s="149"/>
      <c r="J91" s="41"/>
      <c r="K91" s="41"/>
      <c r="L91" s="150"/>
      <c r="S91" s="39"/>
      <c r="T91" s="39"/>
      <c r="U91" s="39"/>
      <c r="V91" s="39"/>
      <c r="W91" s="39"/>
      <c r="X91" s="39"/>
      <c r="Y91" s="39"/>
      <c r="Z91" s="39"/>
      <c r="AA91" s="39"/>
      <c r="AB91" s="39"/>
      <c r="AC91" s="39"/>
      <c r="AD91" s="39"/>
      <c r="AE91" s="39"/>
    </row>
    <row r="92" spans="1:31" s="2" customFormat="1" ht="16.5" customHeight="1">
      <c r="A92" s="39"/>
      <c r="B92" s="40"/>
      <c r="C92" s="41"/>
      <c r="D92" s="41"/>
      <c r="E92" s="181" t="str">
        <f>E7</f>
        <v>Jezuitský kostel v Klatovech</v>
      </c>
      <c r="F92" s="33"/>
      <c r="G92" s="33"/>
      <c r="H92" s="33"/>
      <c r="I92" s="149"/>
      <c r="J92" s="41"/>
      <c r="K92" s="41"/>
      <c r="L92" s="150"/>
      <c r="S92" s="39"/>
      <c r="T92" s="39"/>
      <c r="U92" s="39"/>
      <c r="V92" s="39"/>
      <c r="W92" s="39"/>
      <c r="X92" s="39"/>
      <c r="Y92" s="39"/>
      <c r="Z92" s="39"/>
      <c r="AA92" s="39"/>
      <c r="AB92" s="39"/>
      <c r="AC92" s="39"/>
      <c r="AD92" s="39"/>
      <c r="AE92" s="39"/>
    </row>
    <row r="93" spans="2:12" s="1" customFormat="1" ht="12" customHeight="1">
      <c r="B93" s="22"/>
      <c r="C93" s="33" t="s">
        <v>99</v>
      </c>
      <c r="D93" s="23"/>
      <c r="E93" s="23"/>
      <c r="F93" s="23"/>
      <c r="G93" s="23"/>
      <c r="H93" s="23"/>
      <c r="I93" s="140"/>
      <c r="J93" s="23"/>
      <c r="K93" s="23"/>
      <c r="L93" s="21"/>
    </row>
    <row r="94" spans="2:12" s="1" customFormat="1" ht="16.5" customHeight="1">
      <c r="B94" s="22"/>
      <c r="C94" s="23"/>
      <c r="D94" s="23"/>
      <c r="E94" s="181" t="s">
        <v>100</v>
      </c>
      <c r="F94" s="23"/>
      <c r="G94" s="23"/>
      <c r="H94" s="23"/>
      <c r="I94" s="140"/>
      <c r="J94" s="23"/>
      <c r="K94" s="23"/>
      <c r="L94" s="21"/>
    </row>
    <row r="95" spans="2:12" s="1" customFormat="1" ht="12" customHeight="1">
      <c r="B95" s="22"/>
      <c r="C95" s="33" t="s">
        <v>101</v>
      </c>
      <c r="D95" s="23"/>
      <c r="E95" s="23"/>
      <c r="F95" s="23"/>
      <c r="G95" s="23"/>
      <c r="H95" s="23"/>
      <c r="I95" s="140"/>
      <c r="J95" s="23"/>
      <c r="K95" s="23"/>
      <c r="L95" s="21"/>
    </row>
    <row r="96" spans="1:31" s="2" customFormat="1" ht="16.5" customHeight="1">
      <c r="A96" s="39"/>
      <c r="B96" s="40"/>
      <c r="C96" s="41"/>
      <c r="D96" s="41"/>
      <c r="E96" s="182" t="s">
        <v>102</v>
      </c>
      <c r="F96" s="41"/>
      <c r="G96" s="41"/>
      <c r="H96" s="41"/>
      <c r="I96" s="149"/>
      <c r="J96" s="41"/>
      <c r="K96" s="41"/>
      <c r="L96" s="150"/>
      <c r="S96" s="39"/>
      <c r="T96" s="39"/>
      <c r="U96" s="39"/>
      <c r="V96" s="39"/>
      <c r="W96" s="39"/>
      <c r="X96" s="39"/>
      <c r="Y96" s="39"/>
      <c r="Z96" s="39"/>
      <c r="AA96" s="39"/>
      <c r="AB96" s="39"/>
      <c r="AC96" s="39"/>
      <c r="AD96" s="39"/>
      <c r="AE96" s="39"/>
    </row>
    <row r="97" spans="1:31" s="2" customFormat="1" ht="12" customHeight="1">
      <c r="A97" s="39"/>
      <c r="B97" s="40"/>
      <c r="C97" s="33" t="s">
        <v>103</v>
      </c>
      <c r="D97" s="41"/>
      <c r="E97" s="41"/>
      <c r="F97" s="41"/>
      <c r="G97" s="41"/>
      <c r="H97" s="41"/>
      <c r="I97" s="149"/>
      <c r="J97" s="41"/>
      <c r="K97" s="41"/>
      <c r="L97" s="150"/>
      <c r="S97" s="39"/>
      <c r="T97" s="39"/>
      <c r="U97" s="39"/>
      <c r="V97" s="39"/>
      <c r="W97" s="39"/>
      <c r="X97" s="39"/>
      <c r="Y97" s="39"/>
      <c r="Z97" s="39"/>
      <c r="AA97" s="39"/>
      <c r="AB97" s="39"/>
      <c r="AC97" s="39"/>
      <c r="AD97" s="39"/>
      <c r="AE97" s="39"/>
    </row>
    <row r="98" spans="1:31" s="2" customFormat="1" ht="16.5" customHeight="1">
      <c r="A98" s="39"/>
      <c r="B98" s="40"/>
      <c r="C98" s="41"/>
      <c r="D98" s="41"/>
      <c r="E98" s="70" t="str">
        <f>E13</f>
        <v>D.1.1.3. - Stavební úpravy venkovního schodiště</v>
      </c>
      <c r="F98" s="41"/>
      <c r="G98" s="41"/>
      <c r="H98" s="41"/>
      <c r="I98" s="149"/>
      <c r="J98" s="41"/>
      <c r="K98" s="41"/>
      <c r="L98" s="150"/>
      <c r="S98" s="39"/>
      <c r="T98" s="39"/>
      <c r="U98" s="39"/>
      <c r="V98" s="39"/>
      <c r="W98" s="39"/>
      <c r="X98" s="39"/>
      <c r="Y98" s="39"/>
      <c r="Z98" s="39"/>
      <c r="AA98" s="39"/>
      <c r="AB98" s="39"/>
      <c r="AC98" s="39"/>
      <c r="AD98" s="39"/>
      <c r="AE98" s="39"/>
    </row>
    <row r="99" spans="1:31" s="2" customFormat="1" ht="6.95" customHeight="1">
      <c r="A99" s="39"/>
      <c r="B99" s="40"/>
      <c r="C99" s="41"/>
      <c r="D99" s="41"/>
      <c r="E99" s="41"/>
      <c r="F99" s="41"/>
      <c r="G99" s="41"/>
      <c r="H99" s="41"/>
      <c r="I99" s="149"/>
      <c r="J99" s="41"/>
      <c r="K99" s="41"/>
      <c r="L99" s="150"/>
      <c r="S99" s="39"/>
      <c r="T99" s="39"/>
      <c r="U99" s="39"/>
      <c r="V99" s="39"/>
      <c r="W99" s="39"/>
      <c r="X99" s="39"/>
      <c r="Y99" s="39"/>
      <c r="Z99" s="39"/>
      <c r="AA99" s="39"/>
      <c r="AB99" s="39"/>
      <c r="AC99" s="39"/>
      <c r="AD99" s="39"/>
      <c r="AE99" s="39"/>
    </row>
    <row r="100" spans="1:31" s="2" customFormat="1" ht="12" customHeight="1">
      <c r="A100" s="39"/>
      <c r="B100" s="40"/>
      <c r="C100" s="33" t="s">
        <v>24</v>
      </c>
      <c r="D100" s="41"/>
      <c r="E100" s="41"/>
      <c r="F100" s="28" t="str">
        <f>F16</f>
        <v>Klatovy, nám.Míru st. 582, 339 01 Klatovy</v>
      </c>
      <c r="G100" s="41"/>
      <c r="H100" s="41"/>
      <c r="I100" s="152" t="s">
        <v>26</v>
      </c>
      <c r="J100" s="73" t="str">
        <f>IF(J16="","",J16)</f>
        <v>21. 10. 2019</v>
      </c>
      <c r="K100" s="41"/>
      <c r="L100" s="150"/>
      <c r="S100" s="39"/>
      <c r="T100" s="39"/>
      <c r="U100" s="39"/>
      <c r="V100" s="39"/>
      <c r="W100" s="39"/>
      <c r="X100" s="39"/>
      <c r="Y100" s="39"/>
      <c r="Z100" s="39"/>
      <c r="AA100" s="39"/>
      <c r="AB100" s="39"/>
      <c r="AC100" s="39"/>
      <c r="AD100" s="39"/>
      <c r="AE100" s="39"/>
    </row>
    <row r="101" spans="1:31" s="2" customFormat="1" ht="6.95" customHeight="1">
      <c r="A101" s="39"/>
      <c r="B101" s="40"/>
      <c r="C101" s="41"/>
      <c r="D101" s="41"/>
      <c r="E101" s="41"/>
      <c r="F101" s="41"/>
      <c r="G101" s="41"/>
      <c r="H101" s="41"/>
      <c r="I101" s="149"/>
      <c r="J101" s="41"/>
      <c r="K101" s="41"/>
      <c r="L101" s="150"/>
      <c r="S101" s="39"/>
      <c r="T101" s="39"/>
      <c r="U101" s="39"/>
      <c r="V101" s="39"/>
      <c r="W101" s="39"/>
      <c r="X101" s="39"/>
      <c r="Y101" s="39"/>
      <c r="Z101" s="39"/>
      <c r="AA101" s="39"/>
      <c r="AB101" s="39"/>
      <c r="AC101" s="39"/>
      <c r="AD101" s="39"/>
      <c r="AE101" s="39"/>
    </row>
    <row r="102" spans="1:31" s="2" customFormat="1" ht="43.05" customHeight="1">
      <c r="A102" s="39"/>
      <c r="B102" s="40"/>
      <c r="C102" s="33" t="s">
        <v>30</v>
      </c>
      <c r="D102" s="41"/>
      <c r="E102" s="41"/>
      <c r="F102" s="28" t="str">
        <f>E19</f>
        <v>Římskokatolická farnost Klatovy</v>
      </c>
      <c r="G102" s="41"/>
      <c r="H102" s="41"/>
      <c r="I102" s="152" t="s">
        <v>36</v>
      </c>
      <c r="J102" s="37" t="str">
        <f>E25</f>
        <v>ATELIER SOUKUP OPL ŠVEHLA s.r.o.</v>
      </c>
      <c r="K102" s="41"/>
      <c r="L102" s="150"/>
      <c r="S102" s="39"/>
      <c r="T102" s="39"/>
      <c r="U102" s="39"/>
      <c r="V102" s="39"/>
      <c r="W102" s="39"/>
      <c r="X102" s="39"/>
      <c r="Y102" s="39"/>
      <c r="Z102" s="39"/>
      <c r="AA102" s="39"/>
      <c r="AB102" s="39"/>
      <c r="AC102" s="39"/>
      <c r="AD102" s="39"/>
      <c r="AE102" s="39"/>
    </row>
    <row r="103" spans="1:31" s="2" customFormat="1" ht="15.15" customHeight="1">
      <c r="A103" s="39"/>
      <c r="B103" s="40"/>
      <c r="C103" s="33" t="s">
        <v>34</v>
      </c>
      <c r="D103" s="41"/>
      <c r="E103" s="41"/>
      <c r="F103" s="28" t="str">
        <f>IF(E22="","",E22)</f>
        <v>Vyplň údaj</v>
      </c>
      <c r="G103" s="41"/>
      <c r="H103" s="41"/>
      <c r="I103" s="152" t="s">
        <v>39</v>
      </c>
      <c r="J103" s="37" t="str">
        <f>E28</f>
        <v xml:space="preserve"> </v>
      </c>
      <c r="K103" s="41"/>
      <c r="L103" s="150"/>
      <c r="S103" s="39"/>
      <c r="T103" s="39"/>
      <c r="U103" s="39"/>
      <c r="V103" s="39"/>
      <c r="W103" s="39"/>
      <c r="X103" s="39"/>
      <c r="Y103" s="39"/>
      <c r="Z103" s="39"/>
      <c r="AA103" s="39"/>
      <c r="AB103" s="39"/>
      <c r="AC103" s="39"/>
      <c r="AD103" s="39"/>
      <c r="AE103" s="39"/>
    </row>
    <row r="104" spans="1:31" s="2" customFormat="1" ht="10.3" customHeight="1">
      <c r="A104" s="39"/>
      <c r="B104" s="40"/>
      <c r="C104" s="41"/>
      <c r="D104" s="41"/>
      <c r="E104" s="41"/>
      <c r="F104" s="41"/>
      <c r="G104" s="41"/>
      <c r="H104" s="41"/>
      <c r="I104" s="149"/>
      <c r="J104" s="41"/>
      <c r="K104" s="41"/>
      <c r="L104" s="150"/>
      <c r="S104" s="39"/>
      <c r="T104" s="39"/>
      <c r="U104" s="39"/>
      <c r="V104" s="39"/>
      <c r="W104" s="39"/>
      <c r="X104" s="39"/>
      <c r="Y104" s="39"/>
      <c r="Z104" s="39"/>
      <c r="AA104" s="39"/>
      <c r="AB104" s="39"/>
      <c r="AC104" s="39"/>
      <c r="AD104" s="39"/>
      <c r="AE104" s="39"/>
    </row>
    <row r="105" spans="1:31" s="11" customFormat="1" ht="29.25" customHeight="1">
      <c r="A105" s="201"/>
      <c r="B105" s="202"/>
      <c r="C105" s="203" t="s">
        <v>126</v>
      </c>
      <c r="D105" s="204" t="s">
        <v>62</v>
      </c>
      <c r="E105" s="204" t="s">
        <v>58</v>
      </c>
      <c r="F105" s="204" t="s">
        <v>59</v>
      </c>
      <c r="G105" s="204" t="s">
        <v>127</v>
      </c>
      <c r="H105" s="204" t="s">
        <v>128</v>
      </c>
      <c r="I105" s="205" t="s">
        <v>129</v>
      </c>
      <c r="J105" s="206" t="s">
        <v>108</v>
      </c>
      <c r="K105" s="207" t="s">
        <v>130</v>
      </c>
      <c r="L105" s="208"/>
      <c r="M105" s="93" t="s">
        <v>22</v>
      </c>
      <c r="N105" s="94" t="s">
        <v>47</v>
      </c>
      <c r="O105" s="94" t="s">
        <v>131</v>
      </c>
      <c r="P105" s="94" t="s">
        <v>132</v>
      </c>
      <c r="Q105" s="94" t="s">
        <v>133</v>
      </c>
      <c r="R105" s="94" t="s">
        <v>134</v>
      </c>
      <c r="S105" s="94" t="s">
        <v>135</v>
      </c>
      <c r="T105" s="95" t="s">
        <v>136</v>
      </c>
      <c r="U105" s="201"/>
      <c r="V105" s="201"/>
      <c r="W105" s="201"/>
      <c r="X105" s="201"/>
      <c r="Y105" s="201"/>
      <c r="Z105" s="201"/>
      <c r="AA105" s="201"/>
      <c r="AB105" s="201"/>
      <c r="AC105" s="201"/>
      <c r="AD105" s="201"/>
      <c r="AE105" s="201"/>
    </row>
    <row r="106" spans="1:63" s="2" customFormat="1" ht="22.8" customHeight="1">
      <c r="A106" s="39"/>
      <c r="B106" s="40"/>
      <c r="C106" s="100" t="s">
        <v>137</v>
      </c>
      <c r="D106" s="41"/>
      <c r="E106" s="41"/>
      <c r="F106" s="41"/>
      <c r="G106" s="41"/>
      <c r="H106" s="41"/>
      <c r="I106" s="149"/>
      <c r="J106" s="209">
        <f>BK106</f>
        <v>0</v>
      </c>
      <c r="K106" s="41"/>
      <c r="L106" s="45"/>
      <c r="M106" s="96"/>
      <c r="N106" s="210"/>
      <c r="O106" s="97"/>
      <c r="P106" s="211">
        <f>P107+P205</f>
        <v>0</v>
      </c>
      <c r="Q106" s="97"/>
      <c r="R106" s="211">
        <f>R107+R205</f>
        <v>92.093410172448</v>
      </c>
      <c r="S106" s="97"/>
      <c r="T106" s="212">
        <f>T107+T205</f>
        <v>88.1132485</v>
      </c>
      <c r="U106" s="39"/>
      <c r="V106" s="39"/>
      <c r="W106" s="39"/>
      <c r="X106" s="39"/>
      <c r="Y106" s="39"/>
      <c r="Z106" s="39"/>
      <c r="AA106" s="39"/>
      <c r="AB106" s="39"/>
      <c r="AC106" s="39"/>
      <c r="AD106" s="39"/>
      <c r="AE106" s="39"/>
      <c r="AT106" s="18" t="s">
        <v>76</v>
      </c>
      <c r="AU106" s="18" t="s">
        <v>109</v>
      </c>
      <c r="BK106" s="213">
        <f>BK107+BK205</f>
        <v>0</v>
      </c>
    </row>
    <row r="107" spans="1:63" s="12" customFormat="1" ht="25.9" customHeight="1">
      <c r="A107" s="12"/>
      <c r="B107" s="214"/>
      <c r="C107" s="215"/>
      <c r="D107" s="216" t="s">
        <v>76</v>
      </c>
      <c r="E107" s="217" t="s">
        <v>138</v>
      </c>
      <c r="F107" s="217" t="s">
        <v>139</v>
      </c>
      <c r="G107" s="215"/>
      <c r="H107" s="215"/>
      <c r="I107" s="218"/>
      <c r="J107" s="219">
        <f>BK107</f>
        <v>0</v>
      </c>
      <c r="K107" s="215"/>
      <c r="L107" s="220"/>
      <c r="M107" s="221"/>
      <c r="N107" s="222"/>
      <c r="O107" s="222"/>
      <c r="P107" s="223">
        <f>P108+P126+P144+P156+P167+P191+P202</f>
        <v>0</v>
      </c>
      <c r="Q107" s="222"/>
      <c r="R107" s="223">
        <f>R108+R126+R144+R156+R167+R191+R202</f>
        <v>89.959363660948</v>
      </c>
      <c r="S107" s="222"/>
      <c r="T107" s="224">
        <f>T108+T126+T144+T156+T167+T191+T202</f>
        <v>88.1132485</v>
      </c>
      <c r="U107" s="12"/>
      <c r="V107" s="12"/>
      <c r="W107" s="12"/>
      <c r="X107" s="12"/>
      <c r="Y107" s="12"/>
      <c r="Z107" s="12"/>
      <c r="AA107" s="12"/>
      <c r="AB107" s="12"/>
      <c r="AC107" s="12"/>
      <c r="AD107" s="12"/>
      <c r="AE107" s="12"/>
      <c r="AR107" s="225" t="s">
        <v>23</v>
      </c>
      <c r="AT107" s="226" t="s">
        <v>76</v>
      </c>
      <c r="AU107" s="226" t="s">
        <v>77</v>
      </c>
      <c r="AY107" s="225" t="s">
        <v>140</v>
      </c>
      <c r="BK107" s="227">
        <f>BK108+BK126+BK144+BK156+BK167+BK191+BK202</f>
        <v>0</v>
      </c>
    </row>
    <row r="108" spans="1:63" s="12" customFormat="1" ht="22.8" customHeight="1">
      <c r="A108" s="12"/>
      <c r="B108" s="214"/>
      <c r="C108" s="215"/>
      <c r="D108" s="216" t="s">
        <v>76</v>
      </c>
      <c r="E108" s="228" t="s">
        <v>23</v>
      </c>
      <c r="F108" s="228" t="s">
        <v>141</v>
      </c>
      <c r="G108" s="215"/>
      <c r="H108" s="215"/>
      <c r="I108" s="218"/>
      <c r="J108" s="229">
        <f>BK108</f>
        <v>0</v>
      </c>
      <c r="K108" s="215"/>
      <c r="L108" s="220"/>
      <c r="M108" s="221"/>
      <c r="N108" s="222"/>
      <c r="O108" s="222"/>
      <c r="P108" s="223">
        <f>SUM(P109:P125)</f>
        <v>0</v>
      </c>
      <c r="Q108" s="222"/>
      <c r="R108" s="223">
        <f>SUM(R109:R125)</f>
        <v>0</v>
      </c>
      <c r="S108" s="222"/>
      <c r="T108" s="224">
        <f>SUM(T109:T125)</f>
        <v>86.44749999999999</v>
      </c>
      <c r="U108" s="12"/>
      <c r="V108" s="12"/>
      <c r="W108" s="12"/>
      <c r="X108" s="12"/>
      <c r="Y108" s="12"/>
      <c r="Z108" s="12"/>
      <c r="AA108" s="12"/>
      <c r="AB108" s="12"/>
      <c r="AC108" s="12"/>
      <c r="AD108" s="12"/>
      <c r="AE108" s="12"/>
      <c r="AR108" s="225" t="s">
        <v>23</v>
      </c>
      <c r="AT108" s="226" t="s">
        <v>76</v>
      </c>
      <c r="AU108" s="226" t="s">
        <v>23</v>
      </c>
      <c r="AY108" s="225" t="s">
        <v>140</v>
      </c>
      <c r="BK108" s="227">
        <f>SUM(BK109:BK125)</f>
        <v>0</v>
      </c>
    </row>
    <row r="109" spans="1:65" s="2" customFormat="1" ht="16.5" customHeight="1">
      <c r="A109" s="39"/>
      <c r="B109" s="40"/>
      <c r="C109" s="230" t="s">
        <v>23</v>
      </c>
      <c r="D109" s="230" t="s">
        <v>142</v>
      </c>
      <c r="E109" s="231" t="s">
        <v>143</v>
      </c>
      <c r="F109" s="232" t="s">
        <v>144</v>
      </c>
      <c r="G109" s="233" t="s">
        <v>145</v>
      </c>
      <c r="H109" s="234">
        <v>50</v>
      </c>
      <c r="I109" s="235"/>
      <c r="J109" s="236">
        <f>ROUND(I109*H109,2)</f>
        <v>0</v>
      </c>
      <c r="K109" s="237"/>
      <c r="L109" s="45"/>
      <c r="M109" s="238" t="s">
        <v>22</v>
      </c>
      <c r="N109" s="239" t="s">
        <v>48</v>
      </c>
      <c r="O109" s="85"/>
      <c r="P109" s="240">
        <f>O109*H109</f>
        <v>0</v>
      </c>
      <c r="Q109" s="240">
        <v>0</v>
      </c>
      <c r="R109" s="240">
        <f>Q109*H109</f>
        <v>0</v>
      </c>
      <c r="S109" s="240">
        <v>0.281</v>
      </c>
      <c r="T109" s="241">
        <f>S109*H109</f>
        <v>14.05</v>
      </c>
      <c r="U109" s="39"/>
      <c r="V109" s="39"/>
      <c r="W109" s="39"/>
      <c r="X109" s="39"/>
      <c r="Y109" s="39"/>
      <c r="Z109" s="39"/>
      <c r="AA109" s="39"/>
      <c r="AB109" s="39"/>
      <c r="AC109" s="39"/>
      <c r="AD109" s="39"/>
      <c r="AE109" s="39"/>
      <c r="AR109" s="242" t="s">
        <v>146</v>
      </c>
      <c r="AT109" s="242" t="s">
        <v>142</v>
      </c>
      <c r="AU109" s="242" t="s">
        <v>85</v>
      </c>
      <c r="AY109" s="18" t="s">
        <v>140</v>
      </c>
      <c r="BE109" s="243">
        <f>IF(N109="základní",J109,0)</f>
        <v>0</v>
      </c>
      <c r="BF109" s="243">
        <f>IF(N109="snížená",J109,0)</f>
        <v>0</v>
      </c>
      <c r="BG109" s="243">
        <f>IF(N109="zákl. přenesená",J109,0)</f>
        <v>0</v>
      </c>
      <c r="BH109" s="243">
        <f>IF(N109="sníž. přenesená",J109,0)</f>
        <v>0</v>
      </c>
      <c r="BI109" s="243">
        <f>IF(N109="nulová",J109,0)</f>
        <v>0</v>
      </c>
      <c r="BJ109" s="18" t="s">
        <v>23</v>
      </c>
      <c r="BK109" s="243">
        <f>ROUND(I109*H109,2)</f>
        <v>0</v>
      </c>
      <c r="BL109" s="18" t="s">
        <v>146</v>
      </c>
      <c r="BM109" s="242" t="s">
        <v>147</v>
      </c>
    </row>
    <row r="110" spans="1:47" s="2" customFormat="1" ht="12">
      <c r="A110" s="39"/>
      <c r="B110" s="40"/>
      <c r="C110" s="41"/>
      <c r="D110" s="244" t="s">
        <v>148</v>
      </c>
      <c r="E110" s="41"/>
      <c r="F110" s="245" t="s">
        <v>149</v>
      </c>
      <c r="G110" s="41"/>
      <c r="H110" s="41"/>
      <c r="I110" s="149"/>
      <c r="J110" s="41"/>
      <c r="K110" s="41"/>
      <c r="L110" s="45"/>
      <c r="M110" s="246"/>
      <c r="N110" s="247"/>
      <c r="O110" s="85"/>
      <c r="P110" s="85"/>
      <c r="Q110" s="85"/>
      <c r="R110" s="85"/>
      <c r="S110" s="85"/>
      <c r="T110" s="86"/>
      <c r="U110" s="39"/>
      <c r="V110" s="39"/>
      <c r="W110" s="39"/>
      <c r="X110" s="39"/>
      <c r="Y110" s="39"/>
      <c r="Z110" s="39"/>
      <c r="AA110" s="39"/>
      <c r="AB110" s="39"/>
      <c r="AC110" s="39"/>
      <c r="AD110" s="39"/>
      <c r="AE110" s="39"/>
      <c r="AT110" s="18" t="s">
        <v>148</v>
      </c>
      <c r="AU110" s="18" t="s">
        <v>85</v>
      </c>
    </row>
    <row r="111" spans="1:47" s="2" customFormat="1" ht="12">
      <c r="A111" s="39"/>
      <c r="B111" s="40"/>
      <c r="C111" s="41"/>
      <c r="D111" s="244" t="s">
        <v>150</v>
      </c>
      <c r="E111" s="41"/>
      <c r="F111" s="248" t="s">
        <v>151</v>
      </c>
      <c r="G111" s="41"/>
      <c r="H111" s="41"/>
      <c r="I111" s="149"/>
      <c r="J111" s="41"/>
      <c r="K111" s="41"/>
      <c r="L111" s="45"/>
      <c r="M111" s="246"/>
      <c r="N111" s="247"/>
      <c r="O111" s="85"/>
      <c r="P111" s="85"/>
      <c r="Q111" s="85"/>
      <c r="R111" s="85"/>
      <c r="S111" s="85"/>
      <c r="T111" s="86"/>
      <c r="U111" s="39"/>
      <c r="V111" s="39"/>
      <c r="W111" s="39"/>
      <c r="X111" s="39"/>
      <c r="Y111" s="39"/>
      <c r="Z111" s="39"/>
      <c r="AA111" s="39"/>
      <c r="AB111" s="39"/>
      <c r="AC111" s="39"/>
      <c r="AD111" s="39"/>
      <c r="AE111" s="39"/>
      <c r="AT111" s="18" t="s">
        <v>150</v>
      </c>
      <c r="AU111" s="18" t="s">
        <v>85</v>
      </c>
    </row>
    <row r="112" spans="1:65" s="2" customFormat="1" ht="16.5" customHeight="1">
      <c r="A112" s="39"/>
      <c r="B112" s="40"/>
      <c r="C112" s="230" t="s">
        <v>85</v>
      </c>
      <c r="D112" s="230" t="s">
        <v>142</v>
      </c>
      <c r="E112" s="231" t="s">
        <v>152</v>
      </c>
      <c r="F112" s="232" t="s">
        <v>153</v>
      </c>
      <c r="G112" s="233" t="s">
        <v>145</v>
      </c>
      <c r="H112" s="234">
        <v>48.5</v>
      </c>
      <c r="I112" s="235"/>
      <c r="J112" s="236">
        <f>ROUND(I112*H112,2)</f>
        <v>0</v>
      </c>
      <c r="K112" s="237"/>
      <c r="L112" s="45"/>
      <c r="M112" s="238" t="s">
        <v>22</v>
      </c>
      <c r="N112" s="239" t="s">
        <v>48</v>
      </c>
      <c r="O112" s="85"/>
      <c r="P112" s="240">
        <f>O112*H112</f>
        <v>0</v>
      </c>
      <c r="Q112" s="240">
        <v>0</v>
      </c>
      <c r="R112" s="240">
        <f>Q112*H112</f>
        <v>0</v>
      </c>
      <c r="S112" s="240">
        <v>0.235</v>
      </c>
      <c r="T112" s="241">
        <f>S112*H112</f>
        <v>11.397499999999999</v>
      </c>
      <c r="U112" s="39"/>
      <c r="V112" s="39"/>
      <c r="W112" s="39"/>
      <c r="X112" s="39"/>
      <c r="Y112" s="39"/>
      <c r="Z112" s="39"/>
      <c r="AA112" s="39"/>
      <c r="AB112" s="39"/>
      <c r="AC112" s="39"/>
      <c r="AD112" s="39"/>
      <c r="AE112" s="39"/>
      <c r="AR112" s="242" t="s">
        <v>146</v>
      </c>
      <c r="AT112" s="242" t="s">
        <v>142</v>
      </c>
      <c r="AU112" s="242" t="s">
        <v>85</v>
      </c>
      <c r="AY112" s="18" t="s">
        <v>140</v>
      </c>
      <c r="BE112" s="243">
        <f>IF(N112="základní",J112,0)</f>
        <v>0</v>
      </c>
      <c r="BF112" s="243">
        <f>IF(N112="snížená",J112,0)</f>
        <v>0</v>
      </c>
      <c r="BG112" s="243">
        <f>IF(N112="zákl. přenesená",J112,0)</f>
        <v>0</v>
      </c>
      <c r="BH112" s="243">
        <f>IF(N112="sníž. přenesená",J112,0)</f>
        <v>0</v>
      </c>
      <c r="BI112" s="243">
        <f>IF(N112="nulová",J112,0)</f>
        <v>0</v>
      </c>
      <c r="BJ112" s="18" t="s">
        <v>23</v>
      </c>
      <c r="BK112" s="243">
        <f>ROUND(I112*H112,2)</f>
        <v>0</v>
      </c>
      <c r="BL112" s="18" t="s">
        <v>146</v>
      </c>
      <c r="BM112" s="242" t="s">
        <v>154</v>
      </c>
    </row>
    <row r="113" spans="1:47" s="2" customFormat="1" ht="12">
      <c r="A113" s="39"/>
      <c r="B113" s="40"/>
      <c r="C113" s="41"/>
      <c r="D113" s="244" t="s">
        <v>148</v>
      </c>
      <c r="E113" s="41"/>
      <c r="F113" s="245" t="s">
        <v>155</v>
      </c>
      <c r="G113" s="41"/>
      <c r="H113" s="41"/>
      <c r="I113" s="149"/>
      <c r="J113" s="41"/>
      <c r="K113" s="41"/>
      <c r="L113" s="45"/>
      <c r="M113" s="246"/>
      <c r="N113" s="247"/>
      <c r="O113" s="85"/>
      <c r="P113" s="85"/>
      <c r="Q113" s="85"/>
      <c r="R113" s="85"/>
      <c r="S113" s="85"/>
      <c r="T113" s="86"/>
      <c r="U113" s="39"/>
      <c r="V113" s="39"/>
      <c r="W113" s="39"/>
      <c r="X113" s="39"/>
      <c r="Y113" s="39"/>
      <c r="Z113" s="39"/>
      <c r="AA113" s="39"/>
      <c r="AB113" s="39"/>
      <c r="AC113" s="39"/>
      <c r="AD113" s="39"/>
      <c r="AE113" s="39"/>
      <c r="AT113" s="18" t="s">
        <v>148</v>
      </c>
      <c r="AU113" s="18" t="s">
        <v>85</v>
      </c>
    </row>
    <row r="114" spans="1:47" s="2" customFormat="1" ht="12">
      <c r="A114" s="39"/>
      <c r="B114" s="40"/>
      <c r="C114" s="41"/>
      <c r="D114" s="244" t="s">
        <v>150</v>
      </c>
      <c r="E114" s="41"/>
      <c r="F114" s="248" t="s">
        <v>151</v>
      </c>
      <c r="G114" s="41"/>
      <c r="H114" s="41"/>
      <c r="I114" s="149"/>
      <c r="J114" s="41"/>
      <c r="K114" s="41"/>
      <c r="L114" s="45"/>
      <c r="M114" s="246"/>
      <c r="N114" s="247"/>
      <c r="O114" s="85"/>
      <c r="P114" s="85"/>
      <c r="Q114" s="85"/>
      <c r="R114" s="85"/>
      <c r="S114" s="85"/>
      <c r="T114" s="86"/>
      <c r="U114" s="39"/>
      <c r="V114" s="39"/>
      <c r="W114" s="39"/>
      <c r="X114" s="39"/>
      <c r="Y114" s="39"/>
      <c r="Z114" s="39"/>
      <c r="AA114" s="39"/>
      <c r="AB114" s="39"/>
      <c r="AC114" s="39"/>
      <c r="AD114" s="39"/>
      <c r="AE114" s="39"/>
      <c r="AT114" s="18" t="s">
        <v>150</v>
      </c>
      <c r="AU114" s="18" t="s">
        <v>85</v>
      </c>
    </row>
    <row r="115" spans="1:51" s="13" customFormat="1" ht="12">
      <c r="A115" s="13"/>
      <c r="B115" s="249"/>
      <c r="C115" s="250"/>
      <c r="D115" s="244" t="s">
        <v>156</v>
      </c>
      <c r="E115" s="251" t="s">
        <v>22</v>
      </c>
      <c r="F115" s="252" t="s">
        <v>157</v>
      </c>
      <c r="G115" s="250"/>
      <c r="H115" s="251" t="s">
        <v>22</v>
      </c>
      <c r="I115" s="253"/>
      <c r="J115" s="250"/>
      <c r="K115" s="250"/>
      <c r="L115" s="254"/>
      <c r="M115" s="255"/>
      <c r="N115" s="256"/>
      <c r="O115" s="256"/>
      <c r="P115" s="256"/>
      <c r="Q115" s="256"/>
      <c r="R115" s="256"/>
      <c r="S115" s="256"/>
      <c r="T115" s="257"/>
      <c r="U115" s="13"/>
      <c r="V115" s="13"/>
      <c r="W115" s="13"/>
      <c r="X115" s="13"/>
      <c r="Y115" s="13"/>
      <c r="Z115" s="13"/>
      <c r="AA115" s="13"/>
      <c r="AB115" s="13"/>
      <c r="AC115" s="13"/>
      <c r="AD115" s="13"/>
      <c r="AE115" s="13"/>
      <c r="AT115" s="258" t="s">
        <v>156</v>
      </c>
      <c r="AU115" s="258" t="s">
        <v>85</v>
      </c>
      <c r="AV115" s="13" t="s">
        <v>23</v>
      </c>
      <c r="AW115" s="13" t="s">
        <v>38</v>
      </c>
      <c r="AX115" s="13" t="s">
        <v>77</v>
      </c>
      <c r="AY115" s="258" t="s">
        <v>140</v>
      </c>
    </row>
    <row r="116" spans="1:51" s="14" customFormat="1" ht="12">
      <c r="A116" s="14"/>
      <c r="B116" s="259"/>
      <c r="C116" s="260"/>
      <c r="D116" s="244" t="s">
        <v>156</v>
      </c>
      <c r="E116" s="261" t="s">
        <v>22</v>
      </c>
      <c r="F116" s="262" t="s">
        <v>158</v>
      </c>
      <c r="G116" s="260"/>
      <c r="H116" s="263">
        <v>48.5</v>
      </c>
      <c r="I116" s="264"/>
      <c r="J116" s="260"/>
      <c r="K116" s="260"/>
      <c r="L116" s="265"/>
      <c r="M116" s="266"/>
      <c r="N116" s="267"/>
      <c r="O116" s="267"/>
      <c r="P116" s="267"/>
      <c r="Q116" s="267"/>
      <c r="R116" s="267"/>
      <c r="S116" s="267"/>
      <c r="T116" s="268"/>
      <c r="U116" s="14"/>
      <c r="V116" s="14"/>
      <c r="W116" s="14"/>
      <c r="X116" s="14"/>
      <c r="Y116" s="14"/>
      <c r="Z116" s="14"/>
      <c r="AA116" s="14"/>
      <c r="AB116" s="14"/>
      <c r="AC116" s="14"/>
      <c r="AD116" s="14"/>
      <c r="AE116" s="14"/>
      <c r="AT116" s="269" t="s">
        <v>156</v>
      </c>
      <c r="AU116" s="269" t="s">
        <v>85</v>
      </c>
      <c r="AV116" s="14" t="s">
        <v>85</v>
      </c>
      <c r="AW116" s="14" t="s">
        <v>38</v>
      </c>
      <c r="AX116" s="14" t="s">
        <v>77</v>
      </c>
      <c r="AY116" s="269" t="s">
        <v>140</v>
      </c>
    </row>
    <row r="117" spans="1:51" s="15" customFormat="1" ht="12">
      <c r="A117" s="15"/>
      <c r="B117" s="270"/>
      <c r="C117" s="271"/>
      <c r="D117" s="244" t="s">
        <v>156</v>
      </c>
      <c r="E117" s="272" t="s">
        <v>22</v>
      </c>
      <c r="F117" s="273" t="s">
        <v>159</v>
      </c>
      <c r="G117" s="271"/>
      <c r="H117" s="274">
        <v>48.5</v>
      </c>
      <c r="I117" s="275"/>
      <c r="J117" s="271"/>
      <c r="K117" s="271"/>
      <c r="L117" s="276"/>
      <c r="M117" s="277"/>
      <c r="N117" s="278"/>
      <c r="O117" s="278"/>
      <c r="P117" s="278"/>
      <c r="Q117" s="278"/>
      <c r="R117" s="278"/>
      <c r="S117" s="278"/>
      <c r="T117" s="279"/>
      <c r="U117" s="15"/>
      <c r="V117" s="15"/>
      <c r="W117" s="15"/>
      <c r="X117" s="15"/>
      <c r="Y117" s="15"/>
      <c r="Z117" s="15"/>
      <c r="AA117" s="15"/>
      <c r="AB117" s="15"/>
      <c r="AC117" s="15"/>
      <c r="AD117" s="15"/>
      <c r="AE117" s="15"/>
      <c r="AT117" s="280" t="s">
        <v>156</v>
      </c>
      <c r="AU117" s="280" t="s">
        <v>85</v>
      </c>
      <c r="AV117" s="15" t="s">
        <v>146</v>
      </c>
      <c r="AW117" s="15" t="s">
        <v>38</v>
      </c>
      <c r="AX117" s="15" t="s">
        <v>23</v>
      </c>
      <c r="AY117" s="280" t="s">
        <v>140</v>
      </c>
    </row>
    <row r="118" spans="1:65" s="2" customFormat="1" ht="16.5" customHeight="1">
      <c r="A118" s="39"/>
      <c r="B118" s="40"/>
      <c r="C118" s="230" t="s">
        <v>93</v>
      </c>
      <c r="D118" s="230" t="s">
        <v>142</v>
      </c>
      <c r="E118" s="231" t="s">
        <v>160</v>
      </c>
      <c r="F118" s="232" t="s">
        <v>161</v>
      </c>
      <c r="G118" s="233" t="s">
        <v>145</v>
      </c>
      <c r="H118" s="234">
        <v>122</v>
      </c>
      <c r="I118" s="235"/>
      <c r="J118" s="236">
        <f>ROUND(I118*H118,2)</f>
        <v>0</v>
      </c>
      <c r="K118" s="237"/>
      <c r="L118" s="45"/>
      <c r="M118" s="238" t="s">
        <v>22</v>
      </c>
      <c r="N118" s="239" t="s">
        <v>48</v>
      </c>
      <c r="O118" s="85"/>
      <c r="P118" s="240">
        <f>O118*H118</f>
        <v>0</v>
      </c>
      <c r="Q118" s="240">
        <v>0</v>
      </c>
      <c r="R118" s="240">
        <f>Q118*H118</f>
        <v>0</v>
      </c>
      <c r="S118" s="240">
        <v>0.5</v>
      </c>
      <c r="T118" s="241">
        <f>S118*H118</f>
        <v>61</v>
      </c>
      <c r="U118" s="39"/>
      <c r="V118" s="39"/>
      <c r="W118" s="39"/>
      <c r="X118" s="39"/>
      <c r="Y118" s="39"/>
      <c r="Z118" s="39"/>
      <c r="AA118" s="39"/>
      <c r="AB118" s="39"/>
      <c r="AC118" s="39"/>
      <c r="AD118" s="39"/>
      <c r="AE118" s="39"/>
      <c r="AR118" s="242" t="s">
        <v>146</v>
      </c>
      <c r="AT118" s="242" t="s">
        <v>142</v>
      </c>
      <c r="AU118" s="242" t="s">
        <v>85</v>
      </c>
      <c r="AY118" s="18" t="s">
        <v>140</v>
      </c>
      <c r="BE118" s="243">
        <f>IF(N118="základní",J118,0)</f>
        <v>0</v>
      </c>
      <c r="BF118" s="243">
        <f>IF(N118="snížená",J118,0)</f>
        <v>0</v>
      </c>
      <c r="BG118" s="243">
        <f>IF(N118="zákl. přenesená",J118,0)</f>
        <v>0</v>
      </c>
      <c r="BH118" s="243">
        <f>IF(N118="sníž. přenesená",J118,0)</f>
        <v>0</v>
      </c>
      <c r="BI118" s="243">
        <f>IF(N118="nulová",J118,0)</f>
        <v>0</v>
      </c>
      <c r="BJ118" s="18" t="s">
        <v>23</v>
      </c>
      <c r="BK118" s="243">
        <f>ROUND(I118*H118,2)</f>
        <v>0</v>
      </c>
      <c r="BL118" s="18" t="s">
        <v>146</v>
      </c>
      <c r="BM118" s="242" t="s">
        <v>162</v>
      </c>
    </row>
    <row r="119" spans="1:47" s="2" customFormat="1" ht="12">
      <c r="A119" s="39"/>
      <c r="B119" s="40"/>
      <c r="C119" s="41"/>
      <c r="D119" s="244" t="s">
        <v>148</v>
      </c>
      <c r="E119" s="41"/>
      <c r="F119" s="245" t="s">
        <v>163</v>
      </c>
      <c r="G119" s="41"/>
      <c r="H119" s="41"/>
      <c r="I119" s="149"/>
      <c r="J119" s="41"/>
      <c r="K119" s="41"/>
      <c r="L119" s="45"/>
      <c r="M119" s="246"/>
      <c r="N119" s="247"/>
      <c r="O119" s="85"/>
      <c r="P119" s="85"/>
      <c r="Q119" s="85"/>
      <c r="R119" s="85"/>
      <c r="S119" s="85"/>
      <c r="T119" s="86"/>
      <c r="U119" s="39"/>
      <c r="V119" s="39"/>
      <c r="W119" s="39"/>
      <c r="X119" s="39"/>
      <c r="Y119" s="39"/>
      <c r="Z119" s="39"/>
      <c r="AA119" s="39"/>
      <c r="AB119" s="39"/>
      <c r="AC119" s="39"/>
      <c r="AD119" s="39"/>
      <c r="AE119" s="39"/>
      <c r="AT119" s="18" t="s">
        <v>148</v>
      </c>
      <c r="AU119" s="18" t="s">
        <v>85</v>
      </c>
    </row>
    <row r="120" spans="1:47" s="2" customFormat="1" ht="12">
      <c r="A120" s="39"/>
      <c r="B120" s="40"/>
      <c r="C120" s="41"/>
      <c r="D120" s="244" t="s">
        <v>150</v>
      </c>
      <c r="E120" s="41"/>
      <c r="F120" s="248" t="s">
        <v>164</v>
      </c>
      <c r="G120" s="41"/>
      <c r="H120" s="41"/>
      <c r="I120" s="149"/>
      <c r="J120" s="41"/>
      <c r="K120" s="41"/>
      <c r="L120" s="45"/>
      <c r="M120" s="246"/>
      <c r="N120" s="247"/>
      <c r="O120" s="85"/>
      <c r="P120" s="85"/>
      <c r="Q120" s="85"/>
      <c r="R120" s="85"/>
      <c r="S120" s="85"/>
      <c r="T120" s="86"/>
      <c r="U120" s="39"/>
      <c r="V120" s="39"/>
      <c r="W120" s="39"/>
      <c r="X120" s="39"/>
      <c r="Y120" s="39"/>
      <c r="Z120" s="39"/>
      <c r="AA120" s="39"/>
      <c r="AB120" s="39"/>
      <c r="AC120" s="39"/>
      <c r="AD120" s="39"/>
      <c r="AE120" s="39"/>
      <c r="AT120" s="18" t="s">
        <v>150</v>
      </c>
      <c r="AU120" s="18" t="s">
        <v>85</v>
      </c>
    </row>
    <row r="121" spans="1:51" s="13" customFormat="1" ht="12">
      <c r="A121" s="13"/>
      <c r="B121" s="249"/>
      <c r="C121" s="250"/>
      <c r="D121" s="244" t="s">
        <v>156</v>
      </c>
      <c r="E121" s="251" t="s">
        <v>22</v>
      </c>
      <c r="F121" s="252" t="s">
        <v>165</v>
      </c>
      <c r="G121" s="250"/>
      <c r="H121" s="251" t="s">
        <v>22</v>
      </c>
      <c r="I121" s="253"/>
      <c r="J121" s="250"/>
      <c r="K121" s="250"/>
      <c r="L121" s="254"/>
      <c r="M121" s="255"/>
      <c r="N121" s="256"/>
      <c r="O121" s="256"/>
      <c r="P121" s="256"/>
      <c r="Q121" s="256"/>
      <c r="R121" s="256"/>
      <c r="S121" s="256"/>
      <c r="T121" s="257"/>
      <c r="U121" s="13"/>
      <c r="V121" s="13"/>
      <c r="W121" s="13"/>
      <c r="X121" s="13"/>
      <c r="Y121" s="13"/>
      <c r="Z121" s="13"/>
      <c r="AA121" s="13"/>
      <c r="AB121" s="13"/>
      <c r="AC121" s="13"/>
      <c r="AD121" s="13"/>
      <c r="AE121" s="13"/>
      <c r="AT121" s="258" t="s">
        <v>156</v>
      </c>
      <c r="AU121" s="258" t="s">
        <v>85</v>
      </c>
      <c r="AV121" s="13" t="s">
        <v>23</v>
      </c>
      <c r="AW121" s="13" t="s">
        <v>38</v>
      </c>
      <c r="AX121" s="13" t="s">
        <v>77</v>
      </c>
      <c r="AY121" s="258" t="s">
        <v>140</v>
      </c>
    </row>
    <row r="122" spans="1:51" s="14" customFormat="1" ht="12">
      <c r="A122" s="14"/>
      <c r="B122" s="259"/>
      <c r="C122" s="260"/>
      <c r="D122" s="244" t="s">
        <v>156</v>
      </c>
      <c r="E122" s="261" t="s">
        <v>22</v>
      </c>
      <c r="F122" s="262" t="s">
        <v>166</v>
      </c>
      <c r="G122" s="260"/>
      <c r="H122" s="263">
        <v>72</v>
      </c>
      <c r="I122" s="264"/>
      <c r="J122" s="260"/>
      <c r="K122" s="260"/>
      <c r="L122" s="265"/>
      <c r="M122" s="266"/>
      <c r="N122" s="267"/>
      <c r="O122" s="267"/>
      <c r="P122" s="267"/>
      <c r="Q122" s="267"/>
      <c r="R122" s="267"/>
      <c r="S122" s="267"/>
      <c r="T122" s="268"/>
      <c r="U122" s="14"/>
      <c r="V122" s="14"/>
      <c r="W122" s="14"/>
      <c r="X122" s="14"/>
      <c r="Y122" s="14"/>
      <c r="Z122" s="14"/>
      <c r="AA122" s="14"/>
      <c r="AB122" s="14"/>
      <c r="AC122" s="14"/>
      <c r="AD122" s="14"/>
      <c r="AE122" s="14"/>
      <c r="AT122" s="269" t="s">
        <v>156</v>
      </c>
      <c r="AU122" s="269" t="s">
        <v>85</v>
      </c>
      <c r="AV122" s="14" t="s">
        <v>85</v>
      </c>
      <c r="AW122" s="14" t="s">
        <v>38</v>
      </c>
      <c r="AX122" s="14" t="s">
        <v>77</v>
      </c>
      <c r="AY122" s="269" t="s">
        <v>140</v>
      </c>
    </row>
    <row r="123" spans="1:51" s="13" customFormat="1" ht="12">
      <c r="A123" s="13"/>
      <c r="B123" s="249"/>
      <c r="C123" s="250"/>
      <c r="D123" s="244" t="s">
        <v>156</v>
      </c>
      <c r="E123" s="251" t="s">
        <v>22</v>
      </c>
      <c r="F123" s="252" t="s">
        <v>167</v>
      </c>
      <c r="G123" s="250"/>
      <c r="H123" s="251" t="s">
        <v>22</v>
      </c>
      <c r="I123" s="253"/>
      <c r="J123" s="250"/>
      <c r="K123" s="250"/>
      <c r="L123" s="254"/>
      <c r="M123" s="255"/>
      <c r="N123" s="256"/>
      <c r="O123" s="256"/>
      <c r="P123" s="256"/>
      <c r="Q123" s="256"/>
      <c r="R123" s="256"/>
      <c r="S123" s="256"/>
      <c r="T123" s="257"/>
      <c r="U123" s="13"/>
      <c r="V123" s="13"/>
      <c r="W123" s="13"/>
      <c r="X123" s="13"/>
      <c r="Y123" s="13"/>
      <c r="Z123" s="13"/>
      <c r="AA123" s="13"/>
      <c r="AB123" s="13"/>
      <c r="AC123" s="13"/>
      <c r="AD123" s="13"/>
      <c r="AE123" s="13"/>
      <c r="AT123" s="258" t="s">
        <v>156</v>
      </c>
      <c r="AU123" s="258" t="s">
        <v>85</v>
      </c>
      <c r="AV123" s="13" t="s">
        <v>23</v>
      </c>
      <c r="AW123" s="13" t="s">
        <v>38</v>
      </c>
      <c r="AX123" s="13" t="s">
        <v>77</v>
      </c>
      <c r="AY123" s="258" t="s">
        <v>140</v>
      </c>
    </row>
    <row r="124" spans="1:51" s="14" customFormat="1" ht="12">
      <c r="A124" s="14"/>
      <c r="B124" s="259"/>
      <c r="C124" s="260"/>
      <c r="D124" s="244" t="s">
        <v>156</v>
      </c>
      <c r="E124" s="261" t="s">
        <v>22</v>
      </c>
      <c r="F124" s="262" t="s">
        <v>168</v>
      </c>
      <c r="G124" s="260"/>
      <c r="H124" s="263">
        <v>50</v>
      </c>
      <c r="I124" s="264"/>
      <c r="J124" s="260"/>
      <c r="K124" s="260"/>
      <c r="L124" s="265"/>
      <c r="M124" s="266"/>
      <c r="N124" s="267"/>
      <c r="O124" s="267"/>
      <c r="P124" s="267"/>
      <c r="Q124" s="267"/>
      <c r="R124" s="267"/>
      <c r="S124" s="267"/>
      <c r="T124" s="268"/>
      <c r="U124" s="14"/>
      <c r="V124" s="14"/>
      <c r="W124" s="14"/>
      <c r="X124" s="14"/>
      <c r="Y124" s="14"/>
      <c r="Z124" s="14"/>
      <c r="AA124" s="14"/>
      <c r="AB124" s="14"/>
      <c r="AC124" s="14"/>
      <c r="AD124" s="14"/>
      <c r="AE124" s="14"/>
      <c r="AT124" s="269" t="s">
        <v>156</v>
      </c>
      <c r="AU124" s="269" t="s">
        <v>85</v>
      </c>
      <c r="AV124" s="14" t="s">
        <v>85</v>
      </c>
      <c r="AW124" s="14" t="s">
        <v>38</v>
      </c>
      <c r="AX124" s="14" t="s">
        <v>77</v>
      </c>
      <c r="AY124" s="269" t="s">
        <v>140</v>
      </c>
    </row>
    <row r="125" spans="1:51" s="15" customFormat="1" ht="12">
      <c r="A125" s="15"/>
      <c r="B125" s="270"/>
      <c r="C125" s="271"/>
      <c r="D125" s="244" t="s">
        <v>156</v>
      </c>
      <c r="E125" s="272" t="s">
        <v>22</v>
      </c>
      <c r="F125" s="273" t="s">
        <v>159</v>
      </c>
      <c r="G125" s="271"/>
      <c r="H125" s="274">
        <v>122</v>
      </c>
      <c r="I125" s="275"/>
      <c r="J125" s="271"/>
      <c r="K125" s="271"/>
      <c r="L125" s="276"/>
      <c r="M125" s="277"/>
      <c r="N125" s="278"/>
      <c r="O125" s="278"/>
      <c r="P125" s="278"/>
      <c r="Q125" s="278"/>
      <c r="R125" s="278"/>
      <c r="S125" s="278"/>
      <c r="T125" s="279"/>
      <c r="U125" s="15"/>
      <c r="V125" s="15"/>
      <c r="W125" s="15"/>
      <c r="X125" s="15"/>
      <c r="Y125" s="15"/>
      <c r="Z125" s="15"/>
      <c r="AA125" s="15"/>
      <c r="AB125" s="15"/>
      <c r="AC125" s="15"/>
      <c r="AD125" s="15"/>
      <c r="AE125" s="15"/>
      <c r="AT125" s="280" t="s">
        <v>156</v>
      </c>
      <c r="AU125" s="280" t="s">
        <v>85</v>
      </c>
      <c r="AV125" s="15" t="s">
        <v>146</v>
      </c>
      <c r="AW125" s="15" t="s">
        <v>38</v>
      </c>
      <c r="AX125" s="15" t="s">
        <v>23</v>
      </c>
      <c r="AY125" s="280" t="s">
        <v>140</v>
      </c>
    </row>
    <row r="126" spans="1:63" s="12" customFormat="1" ht="22.8" customHeight="1">
      <c r="A126" s="12"/>
      <c r="B126" s="214"/>
      <c r="C126" s="215"/>
      <c r="D126" s="216" t="s">
        <v>76</v>
      </c>
      <c r="E126" s="228" t="s">
        <v>146</v>
      </c>
      <c r="F126" s="228" t="s">
        <v>169</v>
      </c>
      <c r="G126" s="215"/>
      <c r="H126" s="215"/>
      <c r="I126" s="218"/>
      <c r="J126" s="229">
        <f>BK126</f>
        <v>0</v>
      </c>
      <c r="K126" s="215"/>
      <c r="L126" s="220"/>
      <c r="M126" s="221"/>
      <c r="N126" s="222"/>
      <c r="O126" s="222"/>
      <c r="P126" s="223">
        <f>SUM(P127:P143)</f>
        <v>0</v>
      </c>
      <c r="Q126" s="222"/>
      <c r="R126" s="223">
        <f>SUM(R127:R143)</f>
        <v>37.700823660948</v>
      </c>
      <c r="S126" s="222"/>
      <c r="T126" s="224">
        <f>SUM(T127:T143)</f>
        <v>0</v>
      </c>
      <c r="U126" s="12"/>
      <c r="V126" s="12"/>
      <c r="W126" s="12"/>
      <c r="X126" s="12"/>
      <c r="Y126" s="12"/>
      <c r="Z126" s="12"/>
      <c r="AA126" s="12"/>
      <c r="AB126" s="12"/>
      <c r="AC126" s="12"/>
      <c r="AD126" s="12"/>
      <c r="AE126" s="12"/>
      <c r="AR126" s="225" t="s">
        <v>23</v>
      </c>
      <c r="AT126" s="226" t="s">
        <v>76</v>
      </c>
      <c r="AU126" s="226" t="s">
        <v>23</v>
      </c>
      <c r="AY126" s="225" t="s">
        <v>140</v>
      </c>
      <c r="BK126" s="227">
        <f>SUM(BK127:BK143)</f>
        <v>0</v>
      </c>
    </row>
    <row r="127" spans="1:65" s="2" customFormat="1" ht="16.5" customHeight="1">
      <c r="A127" s="39"/>
      <c r="B127" s="40"/>
      <c r="C127" s="230" t="s">
        <v>146</v>
      </c>
      <c r="D127" s="230" t="s">
        <v>142</v>
      </c>
      <c r="E127" s="231" t="s">
        <v>170</v>
      </c>
      <c r="F127" s="232" t="s">
        <v>171</v>
      </c>
      <c r="G127" s="233" t="s">
        <v>172</v>
      </c>
      <c r="H127" s="234">
        <v>10.8</v>
      </c>
      <c r="I127" s="235"/>
      <c r="J127" s="236">
        <f>ROUND(I127*H127,2)</f>
        <v>0</v>
      </c>
      <c r="K127" s="237"/>
      <c r="L127" s="45"/>
      <c r="M127" s="238" t="s">
        <v>22</v>
      </c>
      <c r="N127" s="239" t="s">
        <v>48</v>
      </c>
      <c r="O127" s="85"/>
      <c r="P127" s="240">
        <f>O127*H127</f>
        <v>0</v>
      </c>
      <c r="Q127" s="240">
        <v>2.45336574</v>
      </c>
      <c r="R127" s="240">
        <f>Q127*H127</f>
        <v>26.496349992000003</v>
      </c>
      <c r="S127" s="240">
        <v>0</v>
      </c>
      <c r="T127" s="241">
        <f>S127*H127</f>
        <v>0</v>
      </c>
      <c r="U127" s="39"/>
      <c r="V127" s="39"/>
      <c r="W127" s="39"/>
      <c r="X127" s="39"/>
      <c r="Y127" s="39"/>
      <c r="Z127" s="39"/>
      <c r="AA127" s="39"/>
      <c r="AB127" s="39"/>
      <c r="AC127" s="39"/>
      <c r="AD127" s="39"/>
      <c r="AE127" s="39"/>
      <c r="AR127" s="242" t="s">
        <v>146</v>
      </c>
      <c r="AT127" s="242" t="s">
        <v>142</v>
      </c>
      <c r="AU127" s="242" t="s">
        <v>85</v>
      </c>
      <c r="AY127" s="18" t="s">
        <v>140</v>
      </c>
      <c r="BE127" s="243">
        <f>IF(N127="základní",J127,0)</f>
        <v>0</v>
      </c>
      <c r="BF127" s="243">
        <f>IF(N127="snížená",J127,0)</f>
        <v>0</v>
      </c>
      <c r="BG127" s="243">
        <f>IF(N127="zákl. přenesená",J127,0)</f>
        <v>0</v>
      </c>
      <c r="BH127" s="243">
        <f>IF(N127="sníž. přenesená",J127,0)</f>
        <v>0</v>
      </c>
      <c r="BI127" s="243">
        <f>IF(N127="nulová",J127,0)</f>
        <v>0</v>
      </c>
      <c r="BJ127" s="18" t="s">
        <v>23</v>
      </c>
      <c r="BK127" s="243">
        <f>ROUND(I127*H127,2)</f>
        <v>0</v>
      </c>
      <c r="BL127" s="18" t="s">
        <v>146</v>
      </c>
      <c r="BM127" s="242" t="s">
        <v>173</v>
      </c>
    </row>
    <row r="128" spans="1:47" s="2" customFormat="1" ht="12">
      <c r="A128" s="39"/>
      <c r="B128" s="40"/>
      <c r="C128" s="41"/>
      <c r="D128" s="244" t="s">
        <v>148</v>
      </c>
      <c r="E128" s="41"/>
      <c r="F128" s="245" t="s">
        <v>174</v>
      </c>
      <c r="G128" s="41"/>
      <c r="H128" s="41"/>
      <c r="I128" s="149"/>
      <c r="J128" s="41"/>
      <c r="K128" s="41"/>
      <c r="L128" s="45"/>
      <c r="M128" s="246"/>
      <c r="N128" s="247"/>
      <c r="O128" s="85"/>
      <c r="P128" s="85"/>
      <c r="Q128" s="85"/>
      <c r="R128" s="85"/>
      <c r="S128" s="85"/>
      <c r="T128" s="86"/>
      <c r="U128" s="39"/>
      <c r="V128" s="39"/>
      <c r="W128" s="39"/>
      <c r="X128" s="39"/>
      <c r="Y128" s="39"/>
      <c r="Z128" s="39"/>
      <c r="AA128" s="39"/>
      <c r="AB128" s="39"/>
      <c r="AC128" s="39"/>
      <c r="AD128" s="39"/>
      <c r="AE128" s="39"/>
      <c r="AT128" s="18" t="s">
        <v>148</v>
      </c>
      <c r="AU128" s="18" t="s">
        <v>85</v>
      </c>
    </row>
    <row r="129" spans="1:51" s="14" customFormat="1" ht="12">
      <c r="A129" s="14"/>
      <c r="B129" s="259"/>
      <c r="C129" s="260"/>
      <c r="D129" s="244" t="s">
        <v>156</v>
      </c>
      <c r="E129" s="261" t="s">
        <v>22</v>
      </c>
      <c r="F129" s="262" t="s">
        <v>175</v>
      </c>
      <c r="G129" s="260"/>
      <c r="H129" s="263">
        <v>10.8</v>
      </c>
      <c r="I129" s="264"/>
      <c r="J129" s="260"/>
      <c r="K129" s="260"/>
      <c r="L129" s="265"/>
      <c r="M129" s="266"/>
      <c r="N129" s="267"/>
      <c r="O129" s="267"/>
      <c r="P129" s="267"/>
      <c r="Q129" s="267"/>
      <c r="R129" s="267"/>
      <c r="S129" s="267"/>
      <c r="T129" s="268"/>
      <c r="U129" s="14"/>
      <c r="V129" s="14"/>
      <c r="W129" s="14"/>
      <c r="X129" s="14"/>
      <c r="Y129" s="14"/>
      <c r="Z129" s="14"/>
      <c r="AA129" s="14"/>
      <c r="AB129" s="14"/>
      <c r="AC129" s="14"/>
      <c r="AD129" s="14"/>
      <c r="AE129" s="14"/>
      <c r="AT129" s="269" t="s">
        <v>156</v>
      </c>
      <c r="AU129" s="269" t="s">
        <v>85</v>
      </c>
      <c r="AV129" s="14" t="s">
        <v>85</v>
      </c>
      <c r="AW129" s="14" t="s">
        <v>38</v>
      </c>
      <c r="AX129" s="14" t="s">
        <v>23</v>
      </c>
      <c r="AY129" s="269" t="s">
        <v>140</v>
      </c>
    </row>
    <row r="130" spans="1:65" s="2" customFormat="1" ht="16.5" customHeight="1">
      <c r="A130" s="39"/>
      <c r="B130" s="40"/>
      <c r="C130" s="230" t="s">
        <v>176</v>
      </c>
      <c r="D130" s="230" t="s">
        <v>142</v>
      </c>
      <c r="E130" s="231" t="s">
        <v>177</v>
      </c>
      <c r="F130" s="232" t="s">
        <v>178</v>
      </c>
      <c r="G130" s="233" t="s">
        <v>179</v>
      </c>
      <c r="H130" s="234">
        <v>0.24</v>
      </c>
      <c r="I130" s="235"/>
      <c r="J130" s="236">
        <f>ROUND(I130*H130,2)</f>
        <v>0</v>
      </c>
      <c r="K130" s="237"/>
      <c r="L130" s="45"/>
      <c r="M130" s="238" t="s">
        <v>22</v>
      </c>
      <c r="N130" s="239" t="s">
        <v>48</v>
      </c>
      <c r="O130" s="85"/>
      <c r="P130" s="240">
        <f>O130*H130</f>
        <v>0</v>
      </c>
      <c r="Q130" s="240">
        <v>1.0627727797</v>
      </c>
      <c r="R130" s="240">
        <f>Q130*H130</f>
        <v>0.255065467128</v>
      </c>
      <c r="S130" s="240">
        <v>0</v>
      </c>
      <c r="T130" s="241">
        <f>S130*H130</f>
        <v>0</v>
      </c>
      <c r="U130" s="39"/>
      <c r="V130" s="39"/>
      <c r="W130" s="39"/>
      <c r="X130" s="39"/>
      <c r="Y130" s="39"/>
      <c r="Z130" s="39"/>
      <c r="AA130" s="39"/>
      <c r="AB130" s="39"/>
      <c r="AC130" s="39"/>
      <c r="AD130" s="39"/>
      <c r="AE130" s="39"/>
      <c r="AR130" s="242" t="s">
        <v>146</v>
      </c>
      <c r="AT130" s="242" t="s">
        <v>142</v>
      </c>
      <c r="AU130" s="242" t="s">
        <v>85</v>
      </c>
      <c r="AY130" s="18" t="s">
        <v>140</v>
      </c>
      <c r="BE130" s="243">
        <f>IF(N130="základní",J130,0)</f>
        <v>0</v>
      </c>
      <c r="BF130" s="243">
        <f>IF(N130="snížená",J130,0)</f>
        <v>0</v>
      </c>
      <c r="BG130" s="243">
        <f>IF(N130="zákl. přenesená",J130,0)</f>
        <v>0</v>
      </c>
      <c r="BH130" s="243">
        <f>IF(N130="sníž. přenesená",J130,0)</f>
        <v>0</v>
      </c>
      <c r="BI130" s="243">
        <f>IF(N130="nulová",J130,0)</f>
        <v>0</v>
      </c>
      <c r="BJ130" s="18" t="s">
        <v>23</v>
      </c>
      <c r="BK130" s="243">
        <f>ROUND(I130*H130,2)</f>
        <v>0</v>
      </c>
      <c r="BL130" s="18" t="s">
        <v>146</v>
      </c>
      <c r="BM130" s="242" t="s">
        <v>180</v>
      </c>
    </row>
    <row r="131" spans="1:47" s="2" customFormat="1" ht="12">
      <c r="A131" s="39"/>
      <c r="B131" s="40"/>
      <c r="C131" s="41"/>
      <c r="D131" s="244" t="s">
        <v>148</v>
      </c>
      <c r="E131" s="41"/>
      <c r="F131" s="245" t="s">
        <v>181</v>
      </c>
      <c r="G131" s="41"/>
      <c r="H131" s="41"/>
      <c r="I131" s="149"/>
      <c r="J131" s="41"/>
      <c r="K131" s="41"/>
      <c r="L131" s="45"/>
      <c r="M131" s="246"/>
      <c r="N131" s="247"/>
      <c r="O131" s="85"/>
      <c r="P131" s="85"/>
      <c r="Q131" s="85"/>
      <c r="R131" s="85"/>
      <c r="S131" s="85"/>
      <c r="T131" s="86"/>
      <c r="U131" s="39"/>
      <c r="V131" s="39"/>
      <c r="W131" s="39"/>
      <c r="X131" s="39"/>
      <c r="Y131" s="39"/>
      <c r="Z131" s="39"/>
      <c r="AA131" s="39"/>
      <c r="AB131" s="39"/>
      <c r="AC131" s="39"/>
      <c r="AD131" s="39"/>
      <c r="AE131" s="39"/>
      <c r="AT131" s="18" t="s">
        <v>148</v>
      </c>
      <c r="AU131" s="18" t="s">
        <v>85</v>
      </c>
    </row>
    <row r="132" spans="1:51" s="14" customFormat="1" ht="12">
      <c r="A132" s="14"/>
      <c r="B132" s="259"/>
      <c r="C132" s="260"/>
      <c r="D132" s="244" t="s">
        <v>156</v>
      </c>
      <c r="E132" s="261" t="s">
        <v>22</v>
      </c>
      <c r="F132" s="262" t="s">
        <v>182</v>
      </c>
      <c r="G132" s="260"/>
      <c r="H132" s="263">
        <v>0.24</v>
      </c>
      <c r="I132" s="264"/>
      <c r="J132" s="260"/>
      <c r="K132" s="260"/>
      <c r="L132" s="265"/>
      <c r="M132" s="266"/>
      <c r="N132" s="267"/>
      <c r="O132" s="267"/>
      <c r="P132" s="267"/>
      <c r="Q132" s="267"/>
      <c r="R132" s="267"/>
      <c r="S132" s="267"/>
      <c r="T132" s="268"/>
      <c r="U132" s="14"/>
      <c r="V132" s="14"/>
      <c r="W132" s="14"/>
      <c r="X132" s="14"/>
      <c r="Y132" s="14"/>
      <c r="Z132" s="14"/>
      <c r="AA132" s="14"/>
      <c r="AB132" s="14"/>
      <c r="AC132" s="14"/>
      <c r="AD132" s="14"/>
      <c r="AE132" s="14"/>
      <c r="AT132" s="269" t="s">
        <v>156</v>
      </c>
      <c r="AU132" s="269" t="s">
        <v>85</v>
      </c>
      <c r="AV132" s="14" t="s">
        <v>85</v>
      </c>
      <c r="AW132" s="14" t="s">
        <v>38</v>
      </c>
      <c r="AX132" s="14" t="s">
        <v>23</v>
      </c>
      <c r="AY132" s="269" t="s">
        <v>140</v>
      </c>
    </row>
    <row r="133" spans="1:65" s="2" customFormat="1" ht="16.5" customHeight="1">
      <c r="A133" s="39"/>
      <c r="B133" s="40"/>
      <c r="C133" s="230" t="s">
        <v>183</v>
      </c>
      <c r="D133" s="230" t="s">
        <v>142</v>
      </c>
      <c r="E133" s="231" t="s">
        <v>184</v>
      </c>
      <c r="F133" s="232" t="s">
        <v>185</v>
      </c>
      <c r="G133" s="233" t="s">
        <v>186</v>
      </c>
      <c r="H133" s="234">
        <v>256.269</v>
      </c>
      <c r="I133" s="235"/>
      <c r="J133" s="236">
        <f>ROUND(I133*H133,2)</f>
        <v>0</v>
      </c>
      <c r="K133" s="237"/>
      <c r="L133" s="45"/>
      <c r="M133" s="238" t="s">
        <v>22</v>
      </c>
      <c r="N133" s="239" t="s">
        <v>48</v>
      </c>
      <c r="O133" s="85"/>
      <c r="P133" s="240">
        <f>O133*H133</f>
        <v>0</v>
      </c>
      <c r="Q133" s="240">
        <v>0.03464878</v>
      </c>
      <c r="R133" s="240">
        <f>Q133*H133</f>
        <v>8.879408201819999</v>
      </c>
      <c r="S133" s="240">
        <v>0</v>
      </c>
      <c r="T133" s="241">
        <f>S133*H133</f>
        <v>0</v>
      </c>
      <c r="U133" s="39"/>
      <c r="V133" s="39"/>
      <c r="W133" s="39"/>
      <c r="X133" s="39"/>
      <c r="Y133" s="39"/>
      <c r="Z133" s="39"/>
      <c r="AA133" s="39"/>
      <c r="AB133" s="39"/>
      <c r="AC133" s="39"/>
      <c r="AD133" s="39"/>
      <c r="AE133" s="39"/>
      <c r="AR133" s="242" t="s">
        <v>146</v>
      </c>
      <c r="AT133" s="242" t="s">
        <v>142</v>
      </c>
      <c r="AU133" s="242" t="s">
        <v>85</v>
      </c>
      <c r="AY133" s="18" t="s">
        <v>140</v>
      </c>
      <c r="BE133" s="243">
        <f>IF(N133="základní",J133,0)</f>
        <v>0</v>
      </c>
      <c r="BF133" s="243">
        <f>IF(N133="snížená",J133,0)</f>
        <v>0</v>
      </c>
      <c r="BG133" s="243">
        <f>IF(N133="zákl. přenesená",J133,0)</f>
        <v>0</v>
      </c>
      <c r="BH133" s="243">
        <f>IF(N133="sníž. přenesená",J133,0)</f>
        <v>0</v>
      </c>
      <c r="BI133" s="243">
        <f>IF(N133="nulová",J133,0)</f>
        <v>0</v>
      </c>
      <c r="BJ133" s="18" t="s">
        <v>23</v>
      </c>
      <c r="BK133" s="243">
        <f>ROUND(I133*H133,2)</f>
        <v>0</v>
      </c>
      <c r="BL133" s="18" t="s">
        <v>146</v>
      </c>
      <c r="BM133" s="242" t="s">
        <v>187</v>
      </c>
    </row>
    <row r="134" spans="1:47" s="2" customFormat="1" ht="12">
      <c r="A134" s="39"/>
      <c r="B134" s="40"/>
      <c r="C134" s="41"/>
      <c r="D134" s="244" t="s">
        <v>148</v>
      </c>
      <c r="E134" s="41"/>
      <c r="F134" s="245" t="s">
        <v>188</v>
      </c>
      <c r="G134" s="41"/>
      <c r="H134" s="41"/>
      <c r="I134" s="149"/>
      <c r="J134" s="41"/>
      <c r="K134" s="41"/>
      <c r="L134" s="45"/>
      <c r="M134" s="246"/>
      <c r="N134" s="247"/>
      <c r="O134" s="85"/>
      <c r="P134" s="85"/>
      <c r="Q134" s="85"/>
      <c r="R134" s="85"/>
      <c r="S134" s="85"/>
      <c r="T134" s="86"/>
      <c r="U134" s="39"/>
      <c r="V134" s="39"/>
      <c r="W134" s="39"/>
      <c r="X134" s="39"/>
      <c r="Y134" s="39"/>
      <c r="Z134" s="39"/>
      <c r="AA134" s="39"/>
      <c r="AB134" s="39"/>
      <c r="AC134" s="39"/>
      <c r="AD134" s="39"/>
      <c r="AE134" s="39"/>
      <c r="AT134" s="18" t="s">
        <v>148</v>
      </c>
      <c r="AU134" s="18" t="s">
        <v>85</v>
      </c>
    </row>
    <row r="135" spans="1:47" s="2" customFormat="1" ht="12">
      <c r="A135" s="39"/>
      <c r="B135" s="40"/>
      <c r="C135" s="41"/>
      <c r="D135" s="244" t="s">
        <v>150</v>
      </c>
      <c r="E135" s="41"/>
      <c r="F135" s="248" t="s">
        <v>189</v>
      </c>
      <c r="G135" s="41"/>
      <c r="H135" s="41"/>
      <c r="I135" s="149"/>
      <c r="J135" s="41"/>
      <c r="K135" s="41"/>
      <c r="L135" s="45"/>
      <c r="M135" s="246"/>
      <c r="N135" s="247"/>
      <c r="O135" s="85"/>
      <c r="P135" s="85"/>
      <c r="Q135" s="85"/>
      <c r="R135" s="85"/>
      <c r="S135" s="85"/>
      <c r="T135" s="86"/>
      <c r="U135" s="39"/>
      <c r="V135" s="39"/>
      <c r="W135" s="39"/>
      <c r="X135" s="39"/>
      <c r="Y135" s="39"/>
      <c r="Z135" s="39"/>
      <c r="AA135" s="39"/>
      <c r="AB135" s="39"/>
      <c r="AC135" s="39"/>
      <c r="AD135" s="39"/>
      <c r="AE135" s="39"/>
      <c r="AT135" s="18" t="s">
        <v>150</v>
      </c>
      <c r="AU135" s="18" t="s">
        <v>85</v>
      </c>
    </row>
    <row r="136" spans="1:51" s="14" customFormat="1" ht="12">
      <c r="A136" s="14"/>
      <c r="B136" s="259"/>
      <c r="C136" s="260"/>
      <c r="D136" s="244" t="s">
        <v>156</v>
      </c>
      <c r="E136" s="261" t="s">
        <v>22</v>
      </c>
      <c r="F136" s="262" t="s">
        <v>190</v>
      </c>
      <c r="G136" s="260"/>
      <c r="H136" s="263">
        <v>75.053</v>
      </c>
      <c r="I136" s="264"/>
      <c r="J136" s="260"/>
      <c r="K136" s="260"/>
      <c r="L136" s="265"/>
      <c r="M136" s="266"/>
      <c r="N136" s="267"/>
      <c r="O136" s="267"/>
      <c r="P136" s="267"/>
      <c r="Q136" s="267"/>
      <c r="R136" s="267"/>
      <c r="S136" s="267"/>
      <c r="T136" s="268"/>
      <c r="U136" s="14"/>
      <c r="V136" s="14"/>
      <c r="W136" s="14"/>
      <c r="X136" s="14"/>
      <c r="Y136" s="14"/>
      <c r="Z136" s="14"/>
      <c r="AA136" s="14"/>
      <c r="AB136" s="14"/>
      <c r="AC136" s="14"/>
      <c r="AD136" s="14"/>
      <c r="AE136" s="14"/>
      <c r="AT136" s="269" t="s">
        <v>156</v>
      </c>
      <c r="AU136" s="269" t="s">
        <v>85</v>
      </c>
      <c r="AV136" s="14" t="s">
        <v>85</v>
      </c>
      <c r="AW136" s="14" t="s">
        <v>38</v>
      </c>
      <c r="AX136" s="14" t="s">
        <v>77</v>
      </c>
      <c r="AY136" s="269" t="s">
        <v>140</v>
      </c>
    </row>
    <row r="137" spans="1:51" s="14" customFormat="1" ht="12">
      <c r="A137" s="14"/>
      <c r="B137" s="259"/>
      <c r="C137" s="260"/>
      <c r="D137" s="244" t="s">
        <v>156</v>
      </c>
      <c r="E137" s="261" t="s">
        <v>22</v>
      </c>
      <c r="F137" s="262" t="s">
        <v>191</v>
      </c>
      <c r="G137" s="260"/>
      <c r="H137" s="263">
        <v>181.216</v>
      </c>
      <c r="I137" s="264"/>
      <c r="J137" s="260"/>
      <c r="K137" s="260"/>
      <c r="L137" s="265"/>
      <c r="M137" s="266"/>
      <c r="N137" s="267"/>
      <c r="O137" s="267"/>
      <c r="P137" s="267"/>
      <c r="Q137" s="267"/>
      <c r="R137" s="267"/>
      <c r="S137" s="267"/>
      <c r="T137" s="268"/>
      <c r="U137" s="14"/>
      <c r="V137" s="14"/>
      <c r="W137" s="14"/>
      <c r="X137" s="14"/>
      <c r="Y137" s="14"/>
      <c r="Z137" s="14"/>
      <c r="AA137" s="14"/>
      <c r="AB137" s="14"/>
      <c r="AC137" s="14"/>
      <c r="AD137" s="14"/>
      <c r="AE137" s="14"/>
      <c r="AT137" s="269" t="s">
        <v>156</v>
      </c>
      <c r="AU137" s="269" t="s">
        <v>85</v>
      </c>
      <c r="AV137" s="14" t="s">
        <v>85</v>
      </c>
      <c r="AW137" s="14" t="s">
        <v>38</v>
      </c>
      <c r="AX137" s="14" t="s">
        <v>77</v>
      </c>
      <c r="AY137" s="269" t="s">
        <v>140</v>
      </c>
    </row>
    <row r="138" spans="1:51" s="15" customFormat="1" ht="12">
      <c r="A138" s="15"/>
      <c r="B138" s="270"/>
      <c r="C138" s="271"/>
      <c r="D138" s="244" t="s">
        <v>156</v>
      </c>
      <c r="E138" s="272" t="s">
        <v>22</v>
      </c>
      <c r="F138" s="273" t="s">
        <v>159</v>
      </c>
      <c r="G138" s="271"/>
      <c r="H138" s="274">
        <v>256.269</v>
      </c>
      <c r="I138" s="275"/>
      <c r="J138" s="271"/>
      <c r="K138" s="271"/>
      <c r="L138" s="276"/>
      <c r="M138" s="277"/>
      <c r="N138" s="278"/>
      <c r="O138" s="278"/>
      <c r="P138" s="278"/>
      <c r="Q138" s="278"/>
      <c r="R138" s="278"/>
      <c r="S138" s="278"/>
      <c r="T138" s="279"/>
      <c r="U138" s="15"/>
      <c r="V138" s="15"/>
      <c r="W138" s="15"/>
      <c r="X138" s="15"/>
      <c r="Y138" s="15"/>
      <c r="Z138" s="15"/>
      <c r="AA138" s="15"/>
      <c r="AB138" s="15"/>
      <c r="AC138" s="15"/>
      <c r="AD138" s="15"/>
      <c r="AE138" s="15"/>
      <c r="AT138" s="280" t="s">
        <v>156</v>
      </c>
      <c r="AU138" s="280" t="s">
        <v>85</v>
      </c>
      <c r="AV138" s="15" t="s">
        <v>146</v>
      </c>
      <c r="AW138" s="15" t="s">
        <v>38</v>
      </c>
      <c r="AX138" s="15" t="s">
        <v>23</v>
      </c>
      <c r="AY138" s="280" t="s">
        <v>140</v>
      </c>
    </row>
    <row r="139" spans="1:65" s="2" customFormat="1" ht="16.5" customHeight="1">
      <c r="A139" s="39"/>
      <c r="B139" s="40"/>
      <c r="C139" s="281" t="s">
        <v>192</v>
      </c>
      <c r="D139" s="281" t="s">
        <v>193</v>
      </c>
      <c r="E139" s="282" t="s">
        <v>194</v>
      </c>
      <c r="F139" s="283" t="s">
        <v>195</v>
      </c>
      <c r="G139" s="284" t="s">
        <v>196</v>
      </c>
      <c r="H139" s="285">
        <v>15</v>
      </c>
      <c r="I139" s="286"/>
      <c r="J139" s="287">
        <f>ROUND(I139*H139,2)</f>
        <v>0</v>
      </c>
      <c r="K139" s="288"/>
      <c r="L139" s="289"/>
      <c r="M139" s="290" t="s">
        <v>22</v>
      </c>
      <c r="N139" s="291" t="s">
        <v>48</v>
      </c>
      <c r="O139" s="85"/>
      <c r="P139" s="240">
        <f>O139*H139</f>
        <v>0</v>
      </c>
      <c r="Q139" s="240">
        <v>0.138</v>
      </c>
      <c r="R139" s="240">
        <f>Q139*H139</f>
        <v>2.0700000000000003</v>
      </c>
      <c r="S139" s="240">
        <v>0</v>
      </c>
      <c r="T139" s="241">
        <f>S139*H139</f>
        <v>0</v>
      </c>
      <c r="U139" s="39"/>
      <c r="V139" s="39"/>
      <c r="W139" s="39"/>
      <c r="X139" s="39"/>
      <c r="Y139" s="39"/>
      <c r="Z139" s="39"/>
      <c r="AA139" s="39"/>
      <c r="AB139" s="39"/>
      <c r="AC139" s="39"/>
      <c r="AD139" s="39"/>
      <c r="AE139" s="39"/>
      <c r="AR139" s="242" t="s">
        <v>197</v>
      </c>
      <c r="AT139" s="242" t="s">
        <v>193</v>
      </c>
      <c r="AU139" s="242" t="s">
        <v>85</v>
      </c>
      <c r="AY139" s="18" t="s">
        <v>140</v>
      </c>
      <c r="BE139" s="243">
        <f>IF(N139="základní",J139,0)</f>
        <v>0</v>
      </c>
      <c r="BF139" s="243">
        <f>IF(N139="snížená",J139,0)</f>
        <v>0</v>
      </c>
      <c r="BG139" s="243">
        <f>IF(N139="zákl. přenesená",J139,0)</f>
        <v>0</v>
      </c>
      <c r="BH139" s="243">
        <f>IF(N139="sníž. přenesená",J139,0)</f>
        <v>0</v>
      </c>
      <c r="BI139" s="243">
        <f>IF(N139="nulová",J139,0)</f>
        <v>0</v>
      </c>
      <c r="BJ139" s="18" t="s">
        <v>23</v>
      </c>
      <c r="BK139" s="243">
        <f>ROUND(I139*H139,2)</f>
        <v>0</v>
      </c>
      <c r="BL139" s="18" t="s">
        <v>146</v>
      </c>
      <c r="BM139" s="242" t="s">
        <v>198</v>
      </c>
    </row>
    <row r="140" spans="1:47" s="2" customFormat="1" ht="12">
      <c r="A140" s="39"/>
      <c r="B140" s="40"/>
      <c r="C140" s="41"/>
      <c r="D140" s="244" t="s">
        <v>148</v>
      </c>
      <c r="E140" s="41"/>
      <c r="F140" s="245" t="s">
        <v>199</v>
      </c>
      <c r="G140" s="41"/>
      <c r="H140" s="41"/>
      <c r="I140" s="149"/>
      <c r="J140" s="41"/>
      <c r="K140" s="41"/>
      <c r="L140" s="45"/>
      <c r="M140" s="246"/>
      <c r="N140" s="247"/>
      <c r="O140" s="85"/>
      <c r="P140" s="85"/>
      <c r="Q140" s="85"/>
      <c r="R140" s="85"/>
      <c r="S140" s="85"/>
      <c r="T140" s="86"/>
      <c r="U140" s="39"/>
      <c r="V140" s="39"/>
      <c r="W140" s="39"/>
      <c r="X140" s="39"/>
      <c r="Y140" s="39"/>
      <c r="Z140" s="39"/>
      <c r="AA140" s="39"/>
      <c r="AB140" s="39"/>
      <c r="AC140" s="39"/>
      <c r="AD140" s="39"/>
      <c r="AE140" s="39"/>
      <c r="AT140" s="18" t="s">
        <v>148</v>
      </c>
      <c r="AU140" s="18" t="s">
        <v>85</v>
      </c>
    </row>
    <row r="141" spans="1:51" s="13" customFormat="1" ht="12">
      <c r="A141" s="13"/>
      <c r="B141" s="249"/>
      <c r="C141" s="250"/>
      <c r="D141" s="244" t="s">
        <v>156</v>
      </c>
      <c r="E141" s="251" t="s">
        <v>22</v>
      </c>
      <c r="F141" s="252" t="s">
        <v>200</v>
      </c>
      <c r="G141" s="250"/>
      <c r="H141" s="251" t="s">
        <v>22</v>
      </c>
      <c r="I141" s="253"/>
      <c r="J141" s="250"/>
      <c r="K141" s="250"/>
      <c r="L141" s="254"/>
      <c r="M141" s="255"/>
      <c r="N141" s="256"/>
      <c r="O141" s="256"/>
      <c r="P141" s="256"/>
      <c r="Q141" s="256"/>
      <c r="R141" s="256"/>
      <c r="S141" s="256"/>
      <c r="T141" s="257"/>
      <c r="U141" s="13"/>
      <c r="V141" s="13"/>
      <c r="W141" s="13"/>
      <c r="X141" s="13"/>
      <c r="Y141" s="13"/>
      <c r="Z141" s="13"/>
      <c r="AA141" s="13"/>
      <c r="AB141" s="13"/>
      <c r="AC141" s="13"/>
      <c r="AD141" s="13"/>
      <c r="AE141" s="13"/>
      <c r="AT141" s="258" t="s">
        <v>156</v>
      </c>
      <c r="AU141" s="258" t="s">
        <v>85</v>
      </c>
      <c r="AV141" s="13" t="s">
        <v>23</v>
      </c>
      <c r="AW141" s="13" t="s">
        <v>38</v>
      </c>
      <c r="AX141" s="13" t="s">
        <v>77</v>
      </c>
      <c r="AY141" s="258" t="s">
        <v>140</v>
      </c>
    </row>
    <row r="142" spans="1:51" s="14" customFormat="1" ht="12">
      <c r="A142" s="14"/>
      <c r="B142" s="259"/>
      <c r="C142" s="260"/>
      <c r="D142" s="244" t="s">
        <v>156</v>
      </c>
      <c r="E142" s="261" t="s">
        <v>22</v>
      </c>
      <c r="F142" s="262" t="s">
        <v>8</v>
      </c>
      <c r="G142" s="260"/>
      <c r="H142" s="263">
        <v>15</v>
      </c>
      <c r="I142" s="264"/>
      <c r="J142" s="260"/>
      <c r="K142" s="260"/>
      <c r="L142" s="265"/>
      <c r="M142" s="266"/>
      <c r="N142" s="267"/>
      <c r="O142" s="267"/>
      <c r="P142" s="267"/>
      <c r="Q142" s="267"/>
      <c r="R142" s="267"/>
      <c r="S142" s="267"/>
      <c r="T142" s="268"/>
      <c r="U142" s="14"/>
      <c r="V142" s="14"/>
      <c r="W142" s="14"/>
      <c r="X142" s="14"/>
      <c r="Y142" s="14"/>
      <c r="Z142" s="14"/>
      <c r="AA142" s="14"/>
      <c r="AB142" s="14"/>
      <c r="AC142" s="14"/>
      <c r="AD142" s="14"/>
      <c r="AE142" s="14"/>
      <c r="AT142" s="269" t="s">
        <v>156</v>
      </c>
      <c r="AU142" s="269" t="s">
        <v>85</v>
      </c>
      <c r="AV142" s="14" t="s">
        <v>85</v>
      </c>
      <c r="AW142" s="14" t="s">
        <v>38</v>
      </c>
      <c r="AX142" s="14" t="s">
        <v>77</v>
      </c>
      <c r="AY142" s="269" t="s">
        <v>140</v>
      </c>
    </row>
    <row r="143" spans="1:51" s="15" customFormat="1" ht="12">
      <c r="A143" s="15"/>
      <c r="B143" s="270"/>
      <c r="C143" s="271"/>
      <c r="D143" s="244" t="s">
        <v>156</v>
      </c>
      <c r="E143" s="272" t="s">
        <v>22</v>
      </c>
      <c r="F143" s="273" t="s">
        <v>159</v>
      </c>
      <c r="G143" s="271"/>
      <c r="H143" s="274">
        <v>15</v>
      </c>
      <c r="I143" s="275"/>
      <c r="J143" s="271"/>
      <c r="K143" s="271"/>
      <c r="L143" s="276"/>
      <c r="M143" s="277"/>
      <c r="N143" s="278"/>
      <c r="O143" s="278"/>
      <c r="P143" s="278"/>
      <c r="Q143" s="278"/>
      <c r="R143" s="278"/>
      <c r="S143" s="278"/>
      <c r="T143" s="279"/>
      <c r="U143" s="15"/>
      <c r="V143" s="15"/>
      <c r="W143" s="15"/>
      <c r="X143" s="15"/>
      <c r="Y143" s="15"/>
      <c r="Z143" s="15"/>
      <c r="AA143" s="15"/>
      <c r="AB143" s="15"/>
      <c r="AC143" s="15"/>
      <c r="AD143" s="15"/>
      <c r="AE143" s="15"/>
      <c r="AT143" s="280" t="s">
        <v>156</v>
      </c>
      <c r="AU143" s="280" t="s">
        <v>85</v>
      </c>
      <c r="AV143" s="15" t="s">
        <v>146</v>
      </c>
      <c r="AW143" s="15" t="s">
        <v>38</v>
      </c>
      <c r="AX143" s="15" t="s">
        <v>23</v>
      </c>
      <c r="AY143" s="280" t="s">
        <v>140</v>
      </c>
    </row>
    <row r="144" spans="1:63" s="12" customFormat="1" ht="22.8" customHeight="1">
      <c r="A144" s="12"/>
      <c r="B144" s="214"/>
      <c r="C144" s="215"/>
      <c r="D144" s="216" t="s">
        <v>76</v>
      </c>
      <c r="E144" s="228" t="s">
        <v>176</v>
      </c>
      <c r="F144" s="228" t="s">
        <v>201</v>
      </c>
      <c r="G144" s="215"/>
      <c r="H144" s="215"/>
      <c r="I144" s="218"/>
      <c r="J144" s="229">
        <f>BK144</f>
        <v>0</v>
      </c>
      <c r="K144" s="215"/>
      <c r="L144" s="220"/>
      <c r="M144" s="221"/>
      <c r="N144" s="222"/>
      <c r="O144" s="222"/>
      <c r="P144" s="223">
        <f>SUM(P145:P155)</f>
        <v>0</v>
      </c>
      <c r="Q144" s="222"/>
      <c r="R144" s="223">
        <f>SUM(R145:R155)</f>
        <v>51.69400000000001</v>
      </c>
      <c r="S144" s="222"/>
      <c r="T144" s="224">
        <f>SUM(T145:T155)</f>
        <v>0</v>
      </c>
      <c r="U144" s="12"/>
      <c r="V144" s="12"/>
      <c r="W144" s="12"/>
      <c r="X144" s="12"/>
      <c r="Y144" s="12"/>
      <c r="Z144" s="12"/>
      <c r="AA144" s="12"/>
      <c r="AB144" s="12"/>
      <c r="AC144" s="12"/>
      <c r="AD144" s="12"/>
      <c r="AE144" s="12"/>
      <c r="AR144" s="225" t="s">
        <v>23</v>
      </c>
      <c r="AT144" s="226" t="s">
        <v>76</v>
      </c>
      <c r="AU144" s="226" t="s">
        <v>23</v>
      </c>
      <c r="AY144" s="225" t="s">
        <v>140</v>
      </c>
      <c r="BK144" s="227">
        <f>SUM(BK145:BK155)</f>
        <v>0</v>
      </c>
    </row>
    <row r="145" spans="1:65" s="2" customFormat="1" ht="16.5" customHeight="1">
      <c r="A145" s="39"/>
      <c r="B145" s="40"/>
      <c r="C145" s="230" t="s">
        <v>197</v>
      </c>
      <c r="D145" s="230" t="s">
        <v>142</v>
      </c>
      <c r="E145" s="231" t="s">
        <v>202</v>
      </c>
      <c r="F145" s="232" t="s">
        <v>203</v>
      </c>
      <c r="G145" s="233" t="s">
        <v>145</v>
      </c>
      <c r="H145" s="234">
        <v>72</v>
      </c>
      <c r="I145" s="235"/>
      <c r="J145" s="236">
        <f>ROUND(I145*H145,2)</f>
        <v>0</v>
      </c>
      <c r="K145" s="237"/>
      <c r="L145" s="45"/>
      <c r="M145" s="238" t="s">
        <v>22</v>
      </c>
      <c r="N145" s="239" t="s">
        <v>48</v>
      </c>
      <c r="O145" s="85"/>
      <c r="P145" s="240">
        <f>O145*H145</f>
        <v>0</v>
      </c>
      <c r="Q145" s="240">
        <v>0.197</v>
      </c>
      <c r="R145" s="240">
        <f>Q145*H145</f>
        <v>14.184000000000001</v>
      </c>
      <c r="S145" s="240">
        <v>0</v>
      </c>
      <c r="T145" s="241">
        <f>S145*H145</f>
        <v>0</v>
      </c>
      <c r="U145" s="39"/>
      <c r="V145" s="39"/>
      <c r="W145" s="39"/>
      <c r="X145" s="39"/>
      <c r="Y145" s="39"/>
      <c r="Z145" s="39"/>
      <c r="AA145" s="39"/>
      <c r="AB145" s="39"/>
      <c r="AC145" s="39"/>
      <c r="AD145" s="39"/>
      <c r="AE145" s="39"/>
      <c r="AR145" s="242" t="s">
        <v>146</v>
      </c>
      <c r="AT145" s="242" t="s">
        <v>142</v>
      </c>
      <c r="AU145" s="242" t="s">
        <v>85</v>
      </c>
      <c r="AY145" s="18" t="s">
        <v>140</v>
      </c>
      <c r="BE145" s="243">
        <f>IF(N145="základní",J145,0)</f>
        <v>0</v>
      </c>
      <c r="BF145" s="243">
        <f>IF(N145="snížená",J145,0)</f>
        <v>0</v>
      </c>
      <c r="BG145" s="243">
        <f>IF(N145="zákl. přenesená",J145,0)</f>
        <v>0</v>
      </c>
      <c r="BH145" s="243">
        <f>IF(N145="sníž. přenesená",J145,0)</f>
        <v>0</v>
      </c>
      <c r="BI145" s="243">
        <f>IF(N145="nulová",J145,0)</f>
        <v>0</v>
      </c>
      <c r="BJ145" s="18" t="s">
        <v>23</v>
      </c>
      <c r="BK145" s="243">
        <f>ROUND(I145*H145,2)</f>
        <v>0</v>
      </c>
      <c r="BL145" s="18" t="s">
        <v>146</v>
      </c>
      <c r="BM145" s="242" t="s">
        <v>204</v>
      </c>
    </row>
    <row r="146" spans="1:47" s="2" customFormat="1" ht="12">
      <c r="A146" s="39"/>
      <c r="B146" s="40"/>
      <c r="C146" s="41"/>
      <c r="D146" s="244" t="s">
        <v>148</v>
      </c>
      <c r="E146" s="41"/>
      <c r="F146" s="245" t="s">
        <v>205</v>
      </c>
      <c r="G146" s="41"/>
      <c r="H146" s="41"/>
      <c r="I146" s="149"/>
      <c r="J146" s="41"/>
      <c r="K146" s="41"/>
      <c r="L146" s="45"/>
      <c r="M146" s="246"/>
      <c r="N146" s="247"/>
      <c r="O146" s="85"/>
      <c r="P146" s="85"/>
      <c r="Q146" s="85"/>
      <c r="R146" s="85"/>
      <c r="S146" s="85"/>
      <c r="T146" s="86"/>
      <c r="U146" s="39"/>
      <c r="V146" s="39"/>
      <c r="W146" s="39"/>
      <c r="X146" s="39"/>
      <c r="Y146" s="39"/>
      <c r="Z146" s="39"/>
      <c r="AA146" s="39"/>
      <c r="AB146" s="39"/>
      <c r="AC146" s="39"/>
      <c r="AD146" s="39"/>
      <c r="AE146" s="39"/>
      <c r="AT146" s="18" t="s">
        <v>148</v>
      </c>
      <c r="AU146" s="18" t="s">
        <v>85</v>
      </c>
    </row>
    <row r="147" spans="1:51" s="14" customFormat="1" ht="12">
      <c r="A147" s="14"/>
      <c r="B147" s="259"/>
      <c r="C147" s="260"/>
      <c r="D147" s="244" t="s">
        <v>156</v>
      </c>
      <c r="E147" s="261" t="s">
        <v>22</v>
      </c>
      <c r="F147" s="262" t="s">
        <v>206</v>
      </c>
      <c r="G147" s="260"/>
      <c r="H147" s="263">
        <v>72</v>
      </c>
      <c r="I147" s="264"/>
      <c r="J147" s="260"/>
      <c r="K147" s="260"/>
      <c r="L147" s="265"/>
      <c r="M147" s="266"/>
      <c r="N147" s="267"/>
      <c r="O147" s="267"/>
      <c r="P147" s="267"/>
      <c r="Q147" s="267"/>
      <c r="R147" s="267"/>
      <c r="S147" s="267"/>
      <c r="T147" s="268"/>
      <c r="U147" s="14"/>
      <c r="V147" s="14"/>
      <c r="W147" s="14"/>
      <c r="X147" s="14"/>
      <c r="Y147" s="14"/>
      <c r="Z147" s="14"/>
      <c r="AA147" s="14"/>
      <c r="AB147" s="14"/>
      <c r="AC147" s="14"/>
      <c r="AD147" s="14"/>
      <c r="AE147" s="14"/>
      <c r="AT147" s="269" t="s">
        <v>156</v>
      </c>
      <c r="AU147" s="269" t="s">
        <v>85</v>
      </c>
      <c r="AV147" s="14" t="s">
        <v>85</v>
      </c>
      <c r="AW147" s="14" t="s">
        <v>38</v>
      </c>
      <c r="AX147" s="14" t="s">
        <v>23</v>
      </c>
      <c r="AY147" s="269" t="s">
        <v>140</v>
      </c>
    </row>
    <row r="148" spans="1:65" s="2" customFormat="1" ht="16.5" customHeight="1">
      <c r="A148" s="39"/>
      <c r="B148" s="40"/>
      <c r="C148" s="230" t="s">
        <v>207</v>
      </c>
      <c r="D148" s="230" t="s">
        <v>142</v>
      </c>
      <c r="E148" s="231" t="s">
        <v>208</v>
      </c>
      <c r="F148" s="232" t="s">
        <v>209</v>
      </c>
      <c r="G148" s="233" t="s">
        <v>145</v>
      </c>
      <c r="H148" s="234">
        <v>100</v>
      </c>
      <c r="I148" s="235"/>
      <c r="J148" s="236">
        <f>ROUND(I148*H148,2)</f>
        <v>0</v>
      </c>
      <c r="K148" s="237"/>
      <c r="L148" s="45"/>
      <c r="M148" s="238" t="s">
        <v>22</v>
      </c>
      <c r="N148" s="239" t="s">
        <v>48</v>
      </c>
      <c r="O148" s="85"/>
      <c r="P148" s="240">
        <f>O148*H148</f>
        <v>0</v>
      </c>
      <c r="Q148" s="240">
        <v>0.2916</v>
      </c>
      <c r="R148" s="240">
        <f>Q148*H148</f>
        <v>29.160000000000004</v>
      </c>
      <c r="S148" s="240">
        <v>0</v>
      </c>
      <c r="T148" s="241">
        <f>S148*H148</f>
        <v>0</v>
      </c>
      <c r="U148" s="39"/>
      <c r="V148" s="39"/>
      <c r="W148" s="39"/>
      <c r="X148" s="39"/>
      <c r="Y148" s="39"/>
      <c r="Z148" s="39"/>
      <c r="AA148" s="39"/>
      <c r="AB148" s="39"/>
      <c r="AC148" s="39"/>
      <c r="AD148" s="39"/>
      <c r="AE148" s="39"/>
      <c r="AR148" s="242" t="s">
        <v>146</v>
      </c>
      <c r="AT148" s="242" t="s">
        <v>142</v>
      </c>
      <c r="AU148" s="242" t="s">
        <v>85</v>
      </c>
      <c r="AY148" s="18" t="s">
        <v>140</v>
      </c>
      <c r="BE148" s="243">
        <f>IF(N148="základní",J148,0)</f>
        <v>0</v>
      </c>
      <c r="BF148" s="243">
        <f>IF(N148="snížená",J148,0)</f>
        <v>0</v>
      </c>
      <c r="BG148" s="243">
        <f>IF(N148="zákl. přenesená",J148,0)</f>
        <v>0</v>
      </c>
      <c r="BH148" s="243">
        <f>IF(N148="sníž. přenesená",J148,0)</f>
        <v>0</v>
      </c>
      <c r="BI148" s="243">
        <f>IF(N148="nulová",J148,0)</f>
        <v>0</v>
      </c>
      <c r="BJ148" s="18" t="s">
        <v>23</v>
      </c>
      <c r="BK148" s="243">
        <f>ROUND(I148*H148,2)</f>
        <v>0</v>
      </c>
      <c r="BL148" s="18" t="s">
        <v>146</v>
      </c>
      <c r="BM148" s="242" t="s">
        <v>210</v>
      </c>
    </row>
    <row r="149" spans="1:47" s="2" customFormat="1" ht="12">
      <c r="A149" s="39"/>
      <c r="B149" s="40"/>
      <c r="C149" s="41"/>
      <c r="D149" s="244" t="s">
        <v>148</v>
      </c>
      <c r="E149" s="41"/>
      <c r="F149" s="245" t="s">
        <v>211</v>
      </c>
      <c r="G149" s="41"/>
      <c r="H149" s="41"/>
      <c r="I149" s="149"/>
      <c r="J149" s="41"/>
      <c r="K149" s="41"/>
      <c r="L149" s="45"/>
      <c r="M149" s="246"/>
      <c r="N149" s="247"/>
      <c r="O149" s="85"/>
      <c r="P149" s="85"/>
      <c r="Q149" s="85"/>
      <c r="R149" s="85"/>
      <c r="S149" s="85"/>
      <c r="T149" s="86"/>
      <c r="U149" s="39"/>
      <c r="V149" s="39"/>
      <c r="W149" s="39"/>
      <c r="X149" s="39"/>
      <c r="Y149" s="39"/>
      <c r="Z149" s="39"/>
      <c r="AA149" s="39"/>
      <c r="AB149" s="39"/>
      <c r="AC149" s="39"/>
      <c r="AD149" s="39"/>
      <c r="AE149" s="39"/>
      <c r="AT149" s="18" t="s">
        <v>148</v>
      </c>
      <c r="AU149" s="18" t="s">
        <v>85</v>
      </c>
    </row>
    <row r="150" spans="1:51" s="14" customFormat="1" ht="12">
      <c r="A150" s="14"/>
      <c r="B150" s="259"/>
      <c r="C150" s="260"/>
      <c r="D150" s="244" t="s">
        <v>156</v>
      </c>
      <c r="E150" s="261" t="s">
        <v>22</v>
      </c>
      <c r="F150" s="262" t="s">
        <v>212</v>
      </c>
      <c r="G150" s="260"/>
      <c r="H150" s="263">
        <v>100</v>
      </c>
      <c r="I150" s="264"/>
      <c r="J150" s="260"/>
      <c r="K150" s="260"/>
      <c r="L150" s="265"/>
      <c r="M150" s="266"/>
      <c r="N150" s="267"/>
      <c r="O150" s="267"/>
      <c r="P150" s="267"/>
      <c r="Q150" s="267"/>
      <c r="R150" s="267"/>
      <c r="S150" s="267"/>
      <c r="T150" s="268"/>
      <c r="U150" s="14"/>
      <c r="V150" s="14"/>
      <c r="W150" s="14"/>
      <c r="X150" s="14"/>
      <c r="Y150" s="14"/>
      <c r="Z150" s="14"/>
      <c r="AA150" s="14"/>
      <c r="AB150" s="14"/>
      <c r="AC150" s="14"/>
      <c r="AD150" s="14"/>
      <c r="AE150" s="14"/>
      <c r="AT150" s="269" t="s">
        <v>156</v>
      </c>
      <c r="AU150" s="269" t="s">
        <v>85</v>
      </c>
      <c r="AV150" s="14" t="s">
        <v>85</v>
      </c>
      <c r="AW150" s="14" t="s">
        <v>38</v>
      </c>
      <c r="AX150" s="14" t="s">
        <v>23</v>
      </c>
      <c r="AY150" s="269" t="s">
        <v>140</v>
      </c>
    </row>
    <row r="151" spans="1:65" s="2" customFormat="1" ht="16.5" customHeight="1">
      <c r="A151" s="39"/>
      <c r="B151" s="40"/>
      <c r="C151" s="230" t="s">
        <v>28</v>
      </c>
      <c r="D151" s="230" t="s">
        <v>142</v>
      </c>
      <c r="E151" s="231" t="s">
        <v>213</v>
      </c>
      <c r="F151" s="232" t="s">
        <v>214</v>
      </c>
      <c r="G151" s="233" t="s">
        <v>145</v>
      </c>
      <c r="H151" s="234">
        <v>50</v>
      </c>
      <c r="I151" s="235"/>
      <c r="J151" s="236">
        <f>ROUND(I151*H151,2)</f>
        <v>0</v>
      </c>
      <c r="K151" s="237"/>
      <c r="L151" s="45"/>
      <c r="M151" s="238" t="s">
        <v>22</v>
      </c>
      <c r="N151" s="239" t="s">
        <v>48</v>
      </c>
      <c r="O151" s="85"/>
      <c r="P151" s="240">
        <f>O151*H151</f>
        <v>0</v>
      </c>
      <c r="Q151" s="240">
        <v>0.167</v>
      </c>
      <c r="R151" s="240">
        <f>Q151*H151</f>
        <v>8.35</v>
      </c>
      <c r="S151" s="240">
        <v>0</v>
      </c>
      <c r="T151" s="241">
        <f>S151*H151</f>
        <v>0</v>
      </c>
      <c r="U151" s="39"/>
      <c r="V151" s="39"/>
      <c r="W151" s="39"/>
      <c r="X151" s="39"/>
      <c r="Y151" s="39"/>
      <c r="Z151" s="39"/>
      <c r="AA151" s="39"/>
      <c r="AB151" s="39"/>
      <c r="AC151" s="39"/>
      <c r="AD151" s="39"/>
      <c r="AE151" s="39"/>
      <c r="AR151" s="242" t="s">
        <v>146</v>
      </c>
      <c r="AT151" s="242" t="s">
        <v>142</v>
      </c>
      <c r="AU151" s="242" t="s">
        <v>85</v>
      </c>
      <c r="AY151" s="18" t="s">
        <v>140</v>
      </c>
      <c r="BE151" s="243">
        <f>IF(N151="základní",J151,0)</f>
        <v>0</v>
      </c>
      <c r="BF151" s="243">
        <f>IF(N151="snížená",J151,0)</f>
        <v>0</v>
      </c>
      <c r="BG151" s="243">
        <f>IF(N151="zákl. přenesená",J151,0)</f>
        <v>0</v>
      </c>
      <c r="BH151" s="243">
        <f>IF(N151="sníž. přenesená",J151,0)</f>
        <v>0</v>
      </c>
      <c r="BI151" s="243">
        <f>IF(N151="nulová",J151,0)</f>
        <v>0</v>
      </c>
      <c r="BJ151" s="18" t="s">
        <v>23</v>
      </c>
      <c r="BK151" s="243">
        <f>ROUND(I151*H151,2)</f>
        <v>0</v>
      </c>
      <c r="BL151" s="18" t="s">
        <v>146</v>
      </c>
      <c r="BM151" s="242" t="s">
        <v>215</v>
      </c>
    </row>
    <row r="152" spans="1:47" s="2" customFormat="1" ht="12">
      <c r="A152" s="39"/>
      <c r="B152" s="40"/>
      <c r="C152" s="41"/>
      <c r="D152" s="244" t="s">
        <v>148</v>
      </c>
      <c r="E152" s="41"/>
      <c r="F152" s="245" t="s">
        <v>216</v>
      </c>
      <c r="G152" s="41"/>
      <c r="H152" s="41"/>
      <c r="I152" s="149"/>
      <c r="J152" s="41"/>
      <c r="K152" s="41"/>
      <c r="L152" s="45"/>
      <c r="M152" s="246"/>
      <c r="N152" s="247"/>
      <c r="O152" s="85"/>
      <c r="P152" s="85"/>
      <c r="Q152" s="85"/>
      <c r="R152" s="85"/>
      <c r="S152" s="85"/>
      <c r="T152" s="86"/>
      <c r="U152" s="39"/>
      <c r="V152" s="39"/>
      <c r="W152" s="39"/>
      <c r="X152" s="39"/>
      <c r="Y152" s="39"/>
      <c r="Z152" s="39"/>
      <c r="AA152" s="39"/>
      <c r="AB152" s="39"/>
      <c r="AC152" s="39"/>
      <c r="AD152" s="39"/>
      <c r="AE152" s="39"/>
      <c r="AT152" s="18" t="s">
        <v>148</v>
      </c>
      <c r="AU152" s="18" t="s">
        <v>85</v>
      </c>
    </row>
    <row r="153" spans="1:47" s="2" customFormat="1" ht="12">
      <c r="A153" s="39"/>
      <c r="B153" s="40"/>
      <c r="C153" s="41"/>
      <c r="D153" s="244" t="s">
        <v>150</v>
      </c>
      <c r="E153" s="41"/>
      <c r="F153" s="248" t="s">
        <v>217</v>
      </c>
      <c r="G153" s="41"/>
      <c r="H153" s="41"/>
      <c r="I153" s="149"/>
      <c r="J153" s="41"/>
      <c r="K153" s="41"/>
      <c r="L153" s="45"/>
      <c r="M153" s="246"/>
      <c r="N153" s="247"/>
      <c r="O153" s="85"/>
      <c r="P153" s="85"/>
      <c r="Q153" s="85"/>
      <c r="R153" s="85"/>
      <c r="S153" s="85"/>
      <c r="T153" s="86"/>
      <c r="U153" s="39"/>
      <c r="V153" s="39"/>
      <c r="W153" s="39"/>
      <c r="X153" s="39"/>
      <c r="Y153" s="39"/>
      <c r="Z153" s="39"/>
      <c r="AA153" s="39"/>
      <c r="AB153" s="39"/>
      <c r="AC153" s="39"/>
      <c r="AD153" s="39"/>
      <c r="AE153" s="39"/>
      <c r="AT153" s="18" t="s">
        <v>150</v>
      </c>
      <c r="AU153" s="18" t="s">
        <v>85</v>
      </c>
    </row>
    <row r="154" spans="1:65" s="2" customFormat="1" ht="16.5" customHeight="1">
      <c r="A154" s="39"/>
      <c r="B154" s="40"/>
      <c r="C154" s="230" t="s">
        <v>218</v>
      </c>
      <c r="D154" s="230" t="s">
        <v>142</v>
      </c>
      <c r="E154" s="231" t="s">
        <v>219</v>
      </c>
      <c r="F154" s="232" t="s">
        <v>220</v>
      </c>
      <c r="G154" s="233" t="s">
        <v>145</v>
      </c>
      <c r="H154" s="234">
        <v>50</v>
      </c>
      <c r="I154" s="235"/>
      <c r="J154" s="236">
        <f>ROUND(I154*H154,2)</f>
        <v>0</v>
      </c>
      <c r="K154" s="237"/>
      <c r="L154" s="45"/>
      <c r="M154" s="238" t="s">
        <v>22</v>
      </c>
      <c r="N154" s="239" t="s">
        <v>48</v>
      </c>
      <c r="O154" s="85"/>
      <c r="P154" s="240">
        <f>O154*H154</f>
        <v>0</v>
      </c>
      <c r="Q154" s="240">
        <v>0</v>
      </c>
      <c r="R154" s="240">
        <f>Q154*H154</f>
        <v>0</v>
      </c>
      <c r="S154" s="240">
        <v>0</v>
      </c>
      <c r="T154" s="241">
        <f>S154*H154</f>
        <v>0</v>
      </c>
      <c r="U154" s="39"/>
      <c r="V154" s="39"/>
      <c r="W154" s="39"/>
      <c r="X154" s="39"/>
      <c r="Y154" s="39"/>
      <c r="Z154" s="39"/>
      <c r="AA154" s="39"/>
      <c r="AB154" s="39"/>
      <c r="AC154" s="39"/>
      <c r="AD154" s="39"/>
      <c r="AE154" s="39"/>
      <c r="AR154" s="242" t="s">
        <v>146</v>
      </c>
      <c r="AT154" s="242" t="s">
        <v>142</v>
      </c>
      <c r="AU154" s="242" t="s">
        <v>85</v>
      </c>
      <c r="AY154" s="18" t="s">
        <v>140</v>
      </c>
      <c r="BE154" s="243">
        <f>IF(N154="základní",J154,0)</f>
        <v>0</v>
      </c>
      <c r="BF154" s="243">
        <f>IF(N154="snížená",J154,0)</f>
        <v>0</v>
      </c>
      <c r="BG154" s="243">
        <f>IF(N154="zákl. přenesená",J154,0)</f>
        <v>0</v>
      </c>
      <c r="BH154" s="243">
        <f>IF(N154="sníž. přenesená",J154,0)</f>
        <v>0</v>
      </c>
      <c r="BI154" s="243">
        <f>IF(N154="nulová",J154,0)</f>
        <v>0</v>
      </c>
      <c r="BJ154" s="18" t="s">
        <v>23</v>
      </c>
      <c r="BK154" s="243">
        <f>ROUND(I154*H154,2)</f>
        <v>0</v>
      </c>
      <c r="BL154" s="18" t="s">
        <v>146</v>
      </c>
      <c r="BM154" s="242" t="s">
        <v>221</v>
      </c>
    </row>
    <row r="155" spans="1:47" s="2" customFormat="1" ht="12">
      <c r="A155" s="39"/>
      <c r="B155" s="40"/>
      <c r="C155" s="41"/>
      <c r="D155" s="244" t="s">
        <v>148</v>
      </c>
      <c r="E155" s="41"/>
      <c r="F155" s="245" t="s">
        <v>220</v>
      </c>
      <c r="G155" s="41"/>
      <c r="H155" s="41"/>
      <c r="I155" s="149"/>
      <c r="J155" s="41"/>
      <c r="K155" s="41"/>
      <c r="L155" s="45"/>
      <c r="M155" s="246"/>
      <c r="N155" s="247"/>
      <c r="O155" s="85"/>
      <c r="P155" s="85"/>
      <c r="Q155" s="85"/>
      <c r="R155" s="85"/>
      <c r="S155" s="85"/>
      <c r="T155" s="86"/>
      <c r="U155" s="39"/>
      <c r="V155" s="39"/>
      <c r="W155" s="39"/>
      <c r="X155" s="39"/>
      <c r="Y155" s="39"/>
      <c r="Z155" s="39"/>
      <c r="AA155" s="39"/>
      <c r="AB155" s="39"/>
      <c r="AC155" s="39"/>
      <c r="AD155" s="39"/>
      <c r="AE155" s="39"/>
      <c r="AT155" s="18" t="s">
        <v>148</v>
      </c>
      <c r="AU155" s="18" t="s">
        <v>85</v>
      </c>
    </row>
    <row r="156" spans="1:63" s="12" customFormat="1" ht="22.8" customHeight="1">
      <c r="A156" s="12"/>
      <c r="B156" s="214"/>
      <c r="C156" s="215"/>
      <c r="D156" s="216" t="s">
        <v>76</v>
      </c>
      <c r="E156" s="228" t="s">
        <v>183</v>
      </c>
      <c r="F156" s="228" t="s">
        <v>222</v>
      </c>
      <c r="G156" s="215"/>
      <c r="H156" s="215"/>
      <c r="I156" s="218"/>
      <c r="J156" s="229">
        <f>BK156</f>
        <v>0</v>
      </c>
      <c r="K156" s="215"/>
      <c r="L156" s="220"/>
      <c r="M156" s="221"/>
      <c r="N156" s="222"/>
      <c r="O156" s="222"/>
      <c r="P156" s="223">
        <f>SUM(P157:P166)</f>
        <v>0</v>
      </c>
      <c r="Q156" s="222"/>
      <c r="R156" s="223">
        <f>SUM(R157:R166)</f>
        <v>0.47384499999999996</v>
      </c>
      <c r="S156" s="222"/>
      <c r="T156" s="224">
        <f>SUM(T157:T166)</f>
        <v>0</v>
      </c>
      <c r="U156" s="12"/>
      <c r="V156" s="12"/>
      <c r="W156" s="12"/>
      <c r="X156" s="12"/>
      <c r="Y156" s="12"/>
      <c r="Z156" s="12"/>
      <c r="AA156" s="12"/>
      <c r="AB156" s="12"/>
      <c r="AC156" s="12"/>
      <c r="AD156" s="12"/>
      <c r="AE156" s="12"/>
      <c r="AR156" s="225" t="s">
        <v>23</v>
      </c>
      <c r="AT156" s="226" t="s">
        <v>76</v>
      </c>
      <c r="AU156" s="226" t="s">
        <v>23</v>
      </c>
      <c r="AY156" s="225" t="s">
        <v>140</v>
      </c>
      <c r="BK156" s="227">
        <f>SUM(BK157:BK166)</f>
        <v>0</v>
      </c>
    </row>
    <row r="157" spans="1:65" s="2" customFormat="1" ht="16.5" customHeight="1">
      <c r="A157" s="39"/>
      <c r="B157" s="40"/>
      <c r="C157" s="230" t="s">
        <v>223</v>
      </c>
      <c r="D157" s="230" t="s">
        <v>142</v>
      </c>
      <c r="E157" s="231" t="s">
        <v>224</v>
      </c>
      <c r="F157" s="232" t="s">
        <v>225</v>
      </c>
      <c r="G157" s="233" t="s">
        <v>145</v>
      </c>
      <c r="H157" s="234">
        <v>120.5</v>
      </c>
      <c r="I157" s="235"/>
      <c r="J157" s="236">
        <f>ROUND(I157*H157,2)</f>
        <v>0</v>
      </c>
      <c r="K157" s="237"/>
      <c r="L157" s="45"/>
      <c r="M157" s="238" t="s">
        <v>22</v>
      </c>
      <c r="N157" s="239" t="s">
        <v>48</v>
      </c>
      <c r="O157" s="85"/>
      <c r="P157" s="240">
        <f>O157*H157</f>
        <v>0</v>
      </c>
      <c r="Q157" s="240">
        <v>0</v>
      </c>
      <c r="R157" s="240">
        <f>Q157*H157</f>
        <v>0</v>
      </c>
      <c r="S157" s="240">
        <v>0</v>
      </c>
      <c r="T157" s="241">
        <f>S157*H157</f>
        <v>0</v>
      </c>
      <c r="U157" s="39"/>
      <c r="V157" s="39"/>
      <c r="W157" s="39"/>
      <c r="X157" s="39"/>
      <c r="Y157" s="39"/>
      <c r="Z157" s="39"/>
      <c r="AA157" s="39"/>
      <c r="AB157" s="39"/>
      <c r="AC157" s="39"/>
      <c r="AD157" s="39"/>
      <c r="AE157" s="39"/>
      <c r="AR157" s="242" t="s">
        <v>146</v>
      </c>
      <c r="AT157" s="242" t="s">
        <v>142</v>
      </c>
      <c r="AU157" s="242" t="s">
        <v>85</v>
      </c>
      <c r="AY157" s="18" t="s">
        <v>140</v>
      </c>
      <c r="BE157" s="243">
        <f>IF(N157="základní",J157,0)</f>
        <v>0</v>
      </c>
      <c r="BF157" s="243">
        <f>IF(N157="snížená",J157,0)</f>
        <v>0</v>
      </c>
      <c r="BG157" s="243">
        <f>IF(N157="zákl. přenesená",J157,0)</f>
        <v>0</v>
      </c>
      <c r="BH157" s="243">
        <f>IF(N157="sníž. přenesená",J157,0)</f>
        <v>0</v>
      </c>
      <c r="BI157" s="243">
        <f>IF(N157="nulová",J157,0)</f>
        <v>0</v>
      </c>
      <c r="BJ157" s="18" t="s">
        <v>23</v>
      </c>
      <c r="BK157" s="243">
        <f>ROUND(I157*H157,2)</f>
        <v>0</v>
      </c>
      <c r="BL157" s="18" t="s">
        <v>146</v>
      </c>
      <c r="BM157" s="242" t="s">
        <v>226</v>
      </c>
    </row>
    <row r="158" spans="1:47" s="2" customFormat="1" ht="12">
      <c r="A158" s="39"/>
      <c r="B158" s="40"/>
      <c r="C158" s="41"/>
      <c r="D158" s="244" t="s">
        <v>148</v>
      </c>
      <c r="E158" s="41"/>
      <c r="F158" s="245" t="s">
        <v>227</v>
      </c>
      <c r="G158" s="41"/>
      <c r="H158" s="41"/>
      <c r="I158" s="149"/>
      <c r="J158" s="41"/>
      <c r="K158" s="41"/>
      <c r="L158" s="45"/>
      <c r="M158" s="246"/>
      <c r="N158" s="247"/>
      <c r="O158" s="85"/>
      <c r="P158" s="85"/>
      <c r="Q158" s="85"/>
      <c r="R158" s="85"/>
      <c r="S158" s="85"/>
      <c r="T158" s="86"/>
      <c r="U158" s="39"/>
      <c r="V158" s="39"/>
      <c r="W158" s="39"/>
      <c r="X158" s="39"/>
      <c r="Y158" s="39"/>
      <c r="Z158" s="39"/>
      <c r="AA158" s="39"/>
      <c r="AB158" s="39"/>
      <c r="AC158" s="39"/>
      <c r="AD158" s="39"/>
      <c r="AE158" s="39"/>
      <c r="AT158" s="18" t="s">
        <v>148</v>
      </c>
      <c r="AU158" s="18" t="s">
        <v>85</v>
      </c>
    </row>
    <row r="159" spans="1:51" s="13" customFormat="1" ht="12">
      <c r="A159" s="13"/>
      <c r="B159" s="249"/>
      <c r="C159" s="250"/>
      <c r="D159" s="244" t="s">
        <v>156</v>
      </c>
      <c r="E159" s="251" t="s">
        <v>22</v>
      </c>
      <c r="F159" s="252" t="s">
        <v>228</v>
      </c>
      <c r="G159" s="250"/>
      <c r="H159" s="251" t="s">
        <v>22</v>
      </c>
      <c r="I159" s="253"/>
      <c r="J159" s="250"/>
      <c r="K159" s="250"/>
      <c r="L159" s="254"/>
      <c r="M159" s="255"/>
      <c r="N159" s="256"/>
      <c r="O159" s="256"/>
      <c r="P159" s="256"/>
      <c r="Q159" s="256"/>
      <c r="R159" s="256"/>
      <c r="S159" s="256"/>
      <c r="T159" s="257"/>
      <c r="U159" s="13"/>
      <c r="V159" s="13"/>
      <c r="W159" s="13"/>
      <c r="X159" s="13"/>
      <c r="Y159" s="13"/>
      <c r="Z159" s="13"/>
      <c r="AA159" s="13"/>
      <c r="AB159" s="13"/>
      <c r="AC159" s="13"/>
      <c r="AD159" s="13"/>
      <c r="AE159" s="13"/>
      <c r="AT159" s="258" t="s">
        <v>156</v>
      </c>
      <c r="AU159" s="258" t="s">
        <v>85</v>
      </c>
      <c r="AV159" s="13" t="s">
        <v>23</v>
      </c>
      <c r="AW159" s="13" t="s">
        <v>38</v>
      </c>
      <c r="AX159" s="13" t="s">
        <v>77</v>
      </c>
      <c r="AY159" s="258" t="s">
        <v>140</v>
      </c>
    </row>
    <row r="160" spans="1:51" s="14" customFormat="1" ht="12">
      <c r="A160" s="14"/>
      <c r="B160" s="259"/>
      <c r="C160" s="260"/>
      <c r="D160" s="244" t="s">
        <v>156</v>
      </c>
      <c r="E160" s="261" t="s">
        <v>22</v>
      </c>
      <c r="F160" s="262" t="s">
        <v>229</v>
      </c>
      <c r="G160" s="260"/>
      <c r="H160" s="263">
        <v>120.5</v>
      </c>
      <c r="I160" s="264"/>
      <c r="J160" s="260"/>
      <c r="K160" s="260"/>
      <c r="L160" s="265"/>
      <c r="M160" s="266"/>
      <c r="N160" s="267"/>
      <c r="O160" s="267"/>
      <c r="P160" s="267"/>
      <c r="Q160" s="267"/>
      <c r="R160" s="267"/>
      <c r="S160" s="267"/>
      <c r="T160" s="268"/>
      <c r="U160" s="14"/>
      <c r="V160" s="14"/>
      <c r="W160" s="14"/>
      <c r="X160" s="14"/>
      <c r="Y160" s="14"/>
      <c r="Z160" s="14"/>
      <c r="AA160" s="14"/>
      <c r="AB160" s="14"/>
      <c r="AC160" s="14"/>
      <c r="AD160" s="14"/>
      <c r="AE160" s="14"/>
      <c r="AT160" s="269" t="s">
        <v>156</v>
      </c>
      <c r="AU160" s="269" t="s">
        <v>85</v>
      </c>
      <c r="AV160" s="14" t="s">
        <v>85</v>
      </c>
      <c r="AW160" s="14" t="s">
        <v>38</v>
      </c>
      <c r="AX160" s="14" t="s">
        <v>77</v>
      </c>
      <c r="AY160" s="269" t="s">
        <v>140</v>
      </c>
    </row>
    <row r="161" spans="1:51" s="15" customFormat="1" ht="12">
      <c r="A161" s="15"/>
      <c r="B161" s="270"/>
      <c r="C161" s="271"/>
      <c r="D161" s="244" t="s">
        <v>156</v>
      </c>
      <c r="E161" s="272" t="s">
        <v>22</v>
      </c>
      <c r="F161" s="273" t="s">
        <v>159</v>
      </c>
      <c r="G161" s="271"/>
      <c r="H161" s="274">
        <v>120.5</v>
      </c>
      <c r="I161" s="275"/>
      <c r="J161" s="271"/>
      <c r="K161" s="271"/>
      <c r="L161" s="276"/>
      <c r="M161" s="277"/>
      <c r="N161" s="278"/>
      <c r="O161" s="278"/>
      <c r="P161" s="278"/>
      <c r="Q161" s="278"/>
      <c r="R161" s="278"/>
      <c r="S161" s="278"/>
      <c r="T161" s="279"/>
      <c r="U161" s="15"/>
      <c r="V161" s="15"/>
      <c r="W161" s="15"/>
      <c r="X161" s="15"/>
      <c r="Y161" s="15"/>
      <c r="Z161" s="15"/>
      <c r="AA161" s="15"/>
      <c r="AB161" s="15"/>
      <c r="AC161" s="15"/>
      <c r="AD161" s="15"/>
      <c r="AE161" s="15"/>
      <c r="AT161" s="280" t="s">
        <v>156</v>
      </c>
      <c r="AU161" s="280" t="s">
        <v>85</v>
      </c>
      <c r="AV161" s="15" t="s">
        <v>146</v>
      </c>
      <c r="AW161" s="15" t="s">
        <v>38</v>
      </c>
      <c r="AX161" s="15" t="s">
        <v>23</v>
      </c>
      <c r="AY161" s="280" t="s">
        <v>140</v>
      </c>
    </row>
    <row r="162" spans="1:65" s="2" customFormat="1" ht="24" customHeight="1">
      <c r="A162" s="39"/>
      <c r="B162" s="40"/>
      <c r="C162" s="230" t="s">
        <v>230</v>
      </c>
      <c r="D162" s="230" t="s">
        <v>142</v>
      </c>
      <c r="E162" s="231" t="s">
        <v>231</v>
      </c>
      <c r="F162" s="232" t="s">
        <v>232</v>
      </c>
      <c r="G162" s="233" t="s">
        <v>145</v>
      </c>
      <c r="H162" s="234">
        <v>48.5</v>
      </c>
      <c r="I162" s="235"/>
      <c r="J162" s="236">
        <f>ROUND(I162*H162,2)</f>
        <v>0</v>
      </c>
      <c r="K162" s="237"/>
      <c r="L162" s="45"/>
      <c r="M162" s="238" t="s">
        <v>22</v>
      </c>
      <c r="N162" s="239" t="s">
        <v>48</v>
      </c>
      <c r="O162" s="85"/>
      <c r="P162" s="240">
        <f>O162*H162</f>
        <v>0</v>
      </c>
      <c r="Q162" s="240">
        <v>0.00977</v>
      </c>
      <c r="R162" s="240">
        <f>Q162*H162</f>
        <v>0.47384499999999996</v>
      </c>
      <c r="S162" s="240">
        <v>0</v>
      </c>
      <c r="T162" s="241">
        <f>S162*H162</f>
        <v>0</v>
      </c>
      <c r="U162" s="39"/>
      <c r="V162" s="39"/>
      <c r="W162" s="39"/>
      <c r="X162" s="39"/>
      <c r="Y162" s="39"/>
      <c r="Z162" s="39"/>
      <c r="AA162" s="39"/>
      <c r="AB162" s="39"/>
      <c r="AC162" s="39"/>
      <c r="AD162" s="39"/>
      <c r="AE162" s="39"/>
      <c r="AR162" s="242" t="s">
        <v>146</v>
      </c>
      <c r="AT162" s="242" t="s">
        <v>142</v>
      </c>
      <c r="AU162" s="242" t="s">
        <v>85</v>
      </c>
      <c r="AY162" s="18" t="s">
        <v>140</v>
      </c>
      <c r="BE162" s="243">
        <f>IF(N162="základní",J162,0)</f>
        <v>0</v>
      </c>
      <c r="BF162" s="243">
        <f>IF(N162="snížená",J162,0)</f>
        <v>0</v>
      </c>
      <c r="BG162" s="243">
        <f>IF(N162="zákl. přenesená",J162,0)</f>
        <v>0</v>
      </c>
      <c r="BH162" s="243">
        <f>IF(N162="sníž. přenesená",J162,0)</f>
        <v>0</v>
      </c>
      <c r="BI162" s="243">
        <f>IF(N162="nulová",J162,0)</f>
        <v>0</v>
      </c>
      <c r="BJ162" s="18" t="s">
        <v>23</v>
      </c>
      <c r="BK162" s="243">
        <f>ROUND(I162*H162,2)</f>
        <v>0</v>
      </c>
      <c r="BL162" s="18" t="s">
        <v>146</v>
      </c>
      <c r="BM162" s="242" t="s">
        <v>233</v>
      </c>
    </row>
    <row r="163" spans="1:47" s="2" customFormat="1" ht="12">
      <c r="A163" s="39"/>
      <c r="B163" s="40"/>
      <c r="C163" s="41"/>
      <c r="D163" s="244" t="s">
        <v>148</v>
      </c>
      <c r="E163" s="41"/>
      <c r="F163" s="245" t="s">
        <v>234</v>
      </c>
      <c r="G163" s="41"/>
      <c r="H163" s="41"/>
      <c r="I163" s="149"/>
      <c r="J163" s="41"/>
      <c r="K163" s="41"/>
      <c r="L163" s="45"/>
      <c r="M163" s="246"/>
      <c r="N163" s="247"/>
      <c r="O163" s="85"/>
      <c r="P163" s="85"/>
      <c r="Q163" s="85"/>
      <c r="R163" s="85"/>
      <c r="S163" s="85"/>
      <c r="T163" s="86"/>
      <c r="U163" s="39"/>
      <c r="V163" s="39"/>
      <c r="W163" s="39"/>
      <c r="X163" s="39"/>
      <c r="Y163" s="39"/>
      <c r="Z163" s="39"/>
      <c r="AA163" s="39"/>
      <c r="AB163" s="39"/>
      <c r="AC163" s="39"/>
      <c r="AD163" s="39"/>
      <c r="AE163" s="39"/>
      <c r="AT163" s="18" t="s">
        <v>148</v>
      </c>
      <c r="AU163" s="18" t="s">
        <v>85</v>
      </c>
    </row>
    <row r="164" spans="1:51" s="13" customFormat="1" ht="12">
      <c r="A164" s="13"/>
      <c r="B164" s="249"/>
      <c r="C164" s="250"/>
      <c r="D164" s="244" t="s">
        <v>156</v>
      </c>
      <c r="E164" s="251" t="s">
        <v>22</v>
      </c>
      <c r="F164" s="252" t="s">
        <v>235</v>
      </c>
      <c r="G164" s="250"/>
      <c r="H164" s="251" t="s">
        <v>22</v>
      </c>
      <c r="I164" s="253"/>
      <c r="J164" s="250"/>
      <c r="K164" s="250"/>
      <c r="L164" s="254"/>
      <c r="M164" s="255"/>
      <c r="N164" s="256"/>
      <c r="O164" s="256"/>
      <c r="P164" s="256"/>
      <c r="Q164" s="256"/>
      <c r="R164" s="256"/>
      <c r="S164" s="256"/>
      <c r="T164" s="257"/>
      <c r="U164" s="13"/>
      <c r="V164" s="13"/>
      <c r="W164" s="13"/>
      <c r="X164" s="13"/>
      <c r="Y164" s="13"/>
      <c r="Z164" s="13"/>
      <c r="AA164" s="13"/>
      <c r="AB164" s="13"/>
      <c r="AC164" s="13"/>
      <c r="AD164" s="13"/>
      <c r="AE164" s="13"/>
      <c r="AT164" s="258" t="s">
        <v>156</v>
      </c>
      <c r="AU164" s="258" t="s">
        <v>85</v>
      </c>
      <c r="AV164" s="13" t="s">
        <v>23</v>
      </c>
      <c r="AW164" s="13" t="s">
        <v>38</v>
      </c>
      <c r="AX164" s="13" t="s">
        <v>77</v>
      </c>
      <c r="AY164" s="258" t="s">
        <v>140</v>
      </c>
    </row>
    <row r="165" spans="1:51" s="14" customFormat="1" ht="12">
      <c r="A165" s="14"/>
      <c r="B165" s="259"/>
      <c r="C165" s="260"/>
      <c r="D165" s="244" t="s">
        <v>156</v>
      </c>
      <c r="E165" s="261" t="s">
        <v>22</v>
      </c>
      <c r="F165" s="262" t="s">
        <v>158</v>
      </c>
      <c r="G165" s="260"/>
      <c r="H165" s="263">
        <v>48.5</v>
      </c>
      <c r="I165" s="264"/>
      <c r="J165" s="260"/>
      <c r="K165" s="260"/>
      <c r="L165" s="265"/>
      <c r="M165" s="266"/>
      <c r="N165" s="267"/>
      <c r="O165" s="267"/>
      <c r="P165" s="267"/>
      <c r="Q165" s="267"/>
      <c r="R165" s="267"/>
      <c r="S165" s="267"/>
      <c r="T165" s="268"/>
      <c r="U165" s="14"/>
      <c r="V165" s="14"/>
      <c r="W165" s="14"/>
      <c r="X165" s="14"/>
      <c r="Y165" s="14"/>
      <c r="Z165" s="14"/>
      <c r="AA165" s="14"/>
      <c r="AB165" s="14"/>
      <c r="AC165" s="14"/>
      <c r="AD165" s="14"/>
      <c r="AE165" s="14"/>
      <c r="AT165" s="269" t="s">
        <v>156</v>
      </c>
      <c r="AU165" s="269" t="s">
        <v>85</v>
      </c>
      <c r="AV165" s="14" t="s">
        <v>85</v>
      </c>
      <c r="AW165" s="14" t="s">
        <v>38</v>
      </c>
      <c r="AX165" s="14" t="s">
        <v>77</v>
      </c>
      <c r="AY165" s="269" t="s">
        <v>140</v>
      </c>
    </row>
    <row r="166" spans="1:51" s="15" customFormat="1" ht="12">
      <c r="A166" s="15"/>
      <c r="B166" s="270"/>
      <c r="C166" s="271"/>
      <c r="D166" s="244" t="s">
        <v>156</v>
      </c>
      <c r="E166" s="272" t="s">
        <v>22</v>
      </c>
      <c r="F166" s="273" t="s">
        <v>159</v>
      </c>
      <c r="G166" s="271"/>
      <c r="H166" s="274">
        <v>48.5</v>
      </c>
      <c r="I166" s="275"/>
      <c r="J166" s="271"/>
      <c r="K166" s="271"/>
      <c r="L166" s="276"/>
      <c r="M166" s="277"/>
      <c r="N166" s="278"/>
      <c r="O166" s="278"/>
      <c r="P166" s="278"/>
      <c r="Q166" s="278"/>
      <c r="R166" s="278"/>
      <c r="S166" s="278"/>
      <c r="T166" s="279"/>
      <c r="U166" s="15"/>
      <c r="V166" s="15"/>
      <c r="W166" s="15"/>
      <c r="X166" s="15"/>
      <c r="Y166" s="15"/>
      <c r="Z166" s="15"/>
      <c r="AA166" s="15"/>
      <c r="AB166" s="15"/>
      <c r="AC166" s="15"/>
      <c r="AD166" s="15"/>
      <c r="AE166" s="15"/>
      <c r="AT166" s="280" t="s">
        <v>156</v>
      </c>
      <c r="AU166" s="280" t="s">
        <v>85</v>
      </c>
      <c r="AV166" s="15" t="s">
        <v>146</v>
      </c>
      <c r="AW166" s="15" t="s">
        <v>38</v>
      </c>
      <c r="AX166" s="15" t="s">
        <v>23</v>
      </c>
      <c r="AY166" s="280" t="s">
        <v>140</v>
      </c>
    </row>
    <row r="167" spans="1:63" s="12" customFormat="1" ht="22.8" customHeight="1">
      <c r="A167" s="12"/>
      <c r="B167" s="214"/>
      <c r="C167" s="215"/>
      <c r="D167" s="216" t="s">
        <v>76</v>
      </c>
      <c r="E167" s="228" t="s">
        <v>207</v>
      </c>
      <c r="F167" s="228" t="s">
        <v>236</v>
      </c>
      <c r="G167" s="215"/>
      <c r="H167" s="215"/>
      <c r="I167" s="218"/>
      <c r="J167" s="229">
        <f>BK167</f>
        <v>0</v>
      </c>
      <c r="K167" s="215"/>
      <c r="L167" s="220"/>
      <c r="M167" s="221"/>
      <c r="N167" s="222"/>
      <c r="O167" s="222"/>
      <c r="P167" s="223">
        <f>P168+P175+P181</f>
        <v>0</v>
      </c>
      <c r="Q167" s="222"/>
      <c r="R167" s="223">
        <f>R168+R175+R181</f>
        <v>0.090695</v>
      </c>
      <c r="S167" s="222"/>
      <c r="T167" s="224">
        <f>T168+T175+T181</f>
        <v>1.6657484999999999</v>
      </c>
      <c r="U167" s="12"/>
      <c r="V167" s="12"/>
      <c r="W167" s="12"/>
      <c r="X167" s="12"/>
      <c r="Y167" s="12"/>
      <c r="Z167" s="12"/>
      <c r="AA167" s="12"/>
      <c r="AB167" s="12"/>
      <c r="AC167" s="12"/>
      <c r="AD167" s="12"/>
      <c r="AE167" s="12"/>
      <c r="AR167" s="225" t="s">
        <v>23</v>
      </c>
      <c r="AT167" s="226" t="s">
        <v>76</v>
      </c>
      <c r="AU167" s="226" t="s">
        <v>23</v>
      </c>
      <c r="AY167" s="225" t="s">
        <v>140</v>
      </c>
      <c r="BK167" s="227">
        <f>BK168+BK175+BK181</f>
        <v>0</v>
      </c>
    </row>
    <row r="168" spans="1:63" s="12" customFormat="1" ht="20.85" customHeight="1">
      <c r="A168" s="12"/>
      <c r="B168" s="214"/>
      <c r="C168" s="215"/>
      <c r="D168" s="216" t="s">
        <v>76</v>
      </c>
      <c r="E168" s="228" t="s">
        <v>237</v>
      </c>
      <c r="F168" s="228" t="s">
        <v>238</v>
      </c>
      <c r="G168" s="215"/>
      <c r="H168" s="215"/>
      <c r="I168" s="218"/>
      <c r="J168" s="229">
        <f>BK168</f>
        <v>0</v>
      </c>
      <c r="K168" s="215"/>
      <c r="L168" s="220"/>
      <c r="M168" s="221"/>
      <c r="N168" s="222"/>
      <c r="O168" s="222"/>
      <c r="P168" s="223">
        <f>SUM(P169:P174)</f>
        <v>0</v>
      </c>
      <c r="Q168" s="222"/>
      <c r="R168" s="223">
        <f>SUM(R169:R174)</f>
        <v>0.090695</v>
      </c>
      <c r="S168" s="222"/>
      <c r="T168" s="224">
        <f>SUM(T169:T174)</f>
        <v>0</v>
      </c>
      <c r="U168" s="12"/>
      <c r="V168" s="12"/>
      <c r="W168" s="12"/>
      <c r="X168" s="12"/>
      <c r="Y168" s="12"/>
      <c r="Z168" s="12"/>
      <c r="AA168" s="12"/>
      <c r="AB168" s="12"/>
      <c r="AC168" s="12"/>
      <c r="AD168" s="12"/>
      <c r="AE168" s="12"/>
      <c r="AR168" s="225" t="s">
        <v>23</v>
      </c>
      <c r="AT168" s="226" t="s">
        <v>76</v>
      </c>
      <c r="AU168" s="226" t="s">
        <v>85</v>
      </c>
      <c r="AY168" s="225" t="s">
        <v>140</v>
      </c>
      <c r="BK168" s="227">
        <f>SUM(BK169:BK174)</f>
        <v>0</v>
      </c>
    </row>
    <row r="169" spans="1:65" s="2" customFormat="1" ht="16.5" customHeight="1">
      <c r="A169" s="39"/>
      <c r="B169" s="40"/>
      <c r="C169" s="230" t="s">
        <v>239</v>
      </c>
      <c r="D169" s="230" t="s">
        <v>142</v>
      </c>
      <c r="E169" s="231" t="s">
        <v>240</v>
      </c>
      <c r="F169" s="232" t="s">
        <v>241</v>
      </c>
      <c r="G169" s="233" t="s">
        <v>145</v>
      </c>
      <c r="H169" s="234">
        <v>194</v>
      </c>
      <c r="I169" s="235"/>
      <c r="J169" s="236">
        <f>ROUND(I169*H169,2)</f>
        <v>0</v>
      </c>
      <c r="K169" s="237"/>
      <c r="L169" s="45"/>
      <c r="M169" s="238" t="s">
        <v>22</v>
      </c>
      <c r="N169" s="239" t="s">
        <v>48</v>
      </c>
      <c r="O169" s="85"/>
      <c r="P169" s="240">
        <f>O169*H169</f>
        <v>0</v>
      </c>
      <c r="Q169" s="240">
        <v>0.0004675</v>
      </c>
      <c r="R169" s="240">
        <f>Q169*H169</f>
        <v>0.090695</v>
      </c>
      <c r="S169" s="240">
        <v>0</v>
      </c>
      <c r="T169" s="241">
        <f>S169*H169</f>
        <v>0</v>
      </c>
      <c r="U169" s="39"/>
      <c r="V169" s="39"/>
      <c r="W169" s="39"/>
      <c r="X169" s="39"/>
      <c r="Y169" s="39"/>
      <c r="Z169" s="39"/>
      <c r="AA169" s="39"/>
      <c r="AB169" s="39"/>
      <c r="AC169" s="39"/>
      <c r="AD169" s="39"/>
      <c r="AE169" s="39"/>
      <c r="AR169" s="242" t="s">
        <v>146</v>
      </c>
      <c r="AT169" s="242" t="s">
        <v>142</v>
      </c>
      <c r="AU169" s="242" t="s">
        <v>93</v>
      </c>
      <c r="AY169" s="18" t="s">
        <v>140</v>
      </c>
      <c r="BE169" s="243">
        <f>IF(N169="základní",J169,0)</f>
        <v>0</v>
      </c>
      <c r="BF169" s="243">
        <f>IF(N169="snížená",J169,0)</f>
        <v>0</v>
      </c>
      <c r="BG169" s="243">
        <f>IF(N169="zákl. přenesená",J169,0)</f>
        <v>0</v>
      </c>
      <c r="BH169" s="243">
        <f>IF(N169="sníž. přenesená",J169,0)</f>
        <v>0</v>
      </c>
      <c r="BI169" s="243">
        <f>IF(N169="nulová",J169,0)</f>
        <v>0</v>
      </c>
      <c r="BJ169" s="18" t="s">
        <v>23</v>
      </c>
      <c r="BK169" s="243">
        <f>ROUND(I169*H169,2)</f>
        <v>0</v>
      </c>
      <c r="BL169" s="18" t="s">
        <v>146</v>
      </c>
      <c r="BM169" s="242" t="s">
        <v>242</v>
      </c>
    </row>
    <row r="170" spans="1:47" s="2" customFormat="1" ht="12">
      <c r="A170" s="39"/>
      <c r="B170" s="40"/>
      <c r="C170" s="41"/>
      <c r="D170" s="244" t="s">
        <v>148</v>
      </c>
      <c r="E170" s="41"/>
      <c r="F170" s="245" t="s">
        <v>243</v>
      </c>
      <c r="G170" s="41"/>
      <c r="H170" s="41"/>
      <c r="I170" s="149"/>
      <c r="J170" s="41"/>
      <c r="K170" s="41"/>
      <c r="L170" s="45"/>
      <c r="M170" s="246"/>
      <c r="N170" s="247"/>
      <c r="O170" s="85"/>
      <c r="P170" s="85"/>
      <c r="Q170" s="85"/>
      <c r="R170" s="85"/>
      <c r="S170" s="85"/>
      <c r="T170" s="86"/>
      <c r="U170" s="39"/>
      <c r="V170" s="39"/>
      <c r="W170" s="39"/>
      <c r="X170" s="39"/>
      <c r="Y170" s="39"/>
      <c r="Z170" s="39"/>
      <c r="AA170" s="39"/>
      <c r="AB170" s="39"/>
      <c r="AC170" s="39"/>
      <c r="AD170" s="39"/>
      <c r="AE170" s="39"/>
      <c r="AT170" s="18" t="s">
        <v>148</v>
      </c>
      <c r="AU170" s="18" t="s">
        <v>93</v>
      </c>
    </row>
    <row r="171" spans="1:47" s="2" customFormat="1" ht="12">
      <c r="A171" s="39"/>
      <c r="B171" s="40"/>
      <c r="C171" s="41"/>
      <c r="D171" s="244" t="s">
        <v>150</v>
      </c>
      <c r="E171" s="41"/>
      <c r="F171" s="248" t="s">
        <v>244</v>
      </c>
      <c r="G171" s="41"/>
      <c r="H171" s="41"/>
      <c r="I171" s="149"/>
      <c r="J171" s="41"/>
      <c r="K171" s="41"/>
      <c r="L171" s="45"/>
      <c r="M171" s="246"/>
      <c r="N171" s="247"/>
      <c r="O171" s="85"/>
      <c r="P171" s="85"/>
      <c r="Q171" s="85"/>
      <c r="R171" s="85"/>
      <c r="S171" s="85"/>
      <c r="T171" s="86"/>
      <c r="U171" s="39"/>
      <c r="V171" s="39"/>
      <c r="W171" s="39"/>
      <c r="X171" s="39"/>
      <c r="Y171" s="39"/>
      <c r="Z171" s="39"/>
      <c r="AA171" s="39"/>
      <c r="AB171" s="39"/>
      <c r="AC171" s="39"/>
      <c r="AD171" s="39"/>
      <c r="AE171" s="39"/>
      <c r="AT171" s="18" t="s">
        <v>150</v>
      </c>
      <c r="AU171" s="18" t="s">
        <v>93</v>
      </c>
    </row>
    <row r="172" spans="1:51" s="14" customFormat="1" ht="12">
      <c r="A172" s="14"/>
      <c r="B172" s="259"/>
      <c r="C172" s="260"/>
      <c r="D172" s="244" t="s">
        <v>156</v>
      </c>
      <c r="E172" s="261" t="s">
        <v>22</v>
      </c>
      <c r="F172" s="262" t="s">
        <v>245</v>
      </c>
      <c r="G172" s="260"/>
      <c r="H172" s="263">
        <v>144</v>
      </c>
      <c r="I172" s="264"/>
      <c r="J172" s="260"/>
      <c r="K172" s="260"/>
      <c r="L172" s="265"/>
      <c r="M172" s="266"/>
      <c r="N172" s="267"/>
      <c r="O172" s="267"/>
      <c r="P172" s="267"/>
      <c r="Q172" s="267"/>
      <c r="R172" s="267"/>
      <c r="S172" s="267"/>
      <c r="T172" s="268"/>
      <c r="U172" s="14"/>
      <c r="V172" s="14"/>
      <c r="W172" s="14"/>
      <c r="X172" s="14"/>
      <c r="Y172" s="14"/>
      <c r="Z172" s="14"/>
      <c r="AA172" s="14"/>
      <c r="AB172" s="14"/>
      <c r="AC172" s="14"/>
      <c r="AD172" s="14"/>
      <c r="AE172" s="14"/>
      <c r="AT172" s="269" t="s">
        <v>156</v>
      </c>
      <c r="AU172" s="269" t="s">
        <v>93</v>
      </c>
      <c r="AV172" s="14" t="s">
        <v>85</v>
      </c>
      <c r="AW172" s="14" t="s">
        <v>38</v>
      </c>
      <c r="AX172" s="14" t="s">
        <v>77</v>
      </c>
      <c r="AY172" s="269" t="s">
        <v>140</v>
      </c>
    </row>
    <row r="173" spans="1:51" s="14" customFormat="1" ht="12">
      <c r="A173" s="14"/>
      <c r="B173" s="259"/>
      <c r="C173" s="260"/>
      <c r="D173" s="244" t="s">
        <v>156</v>
      </c>
      <c r="E173" s="261" t="s">
        <v>22</v>
      </c>
      <c r="F173" s="262" t="s">
        <v>246</v>
      </c>
      <c r="G173" s="260"/>
      <c r="H173" s="263">
        <v>50</v>
      </c>
      <c r="I173" s="264"/>
      <c r="J173" s="260"/>
      <c r="K173" s="260"/>
      <c r="L173" s="265"/>
      <c r="M173" s="266"/>
      <c r="N173" s="267"/>
      <c r="O173" s="267"/>
      <c r="P173" s="267"/>
      <c r="Q173" s="267"/>
      <c r="R173" s="267"/>
      <c r="S173" s="267"/>
      <c r="T173" s="268"/>
      <c r="U173" s="14"/>
      <c r="V173" s="14"/>
      <c r="W173" s="14"/>
      <c r="X173" s="14"/>
      <c r="Y173" s="14"/>
      <c r="Z173" s="14"/>
      <c r="AA173" s="14"/>
      <c r="AB173" s="14"/>
      <c r="AC173" s="14"/>
      <c r="AD173" s="14"/>
      <c r="AE173" s="14"/>
      <c r="AT173" s="269" t="s">
        <v>156</v>
      </c>
      <c r="AU173" s="269" t="s">
        <v>93</v>
      </c>
      <c r="AV173" s="14" t="s">
        <v>85</v>
      </c>
      <c r="AW173" s="14" t="s">
        <v>38</v>
      </c>
      <c r="AX173" s="14" t="s">
        <v>77</v>
      </c>
      <c r="AY173" s="269" t="s">
        <v>140</v>
      </c>
    </row>
    <row r="174" spans="1:51" s="15" customFormat="1" ht="12">
      <c r="A174" s="15"/>
      <c r="B174" s="270"/>
      <c r="C174" s="271"/>
      <c r="D174" s="244" t="s">
        <v>156</v>
      </c>
      <c r="E174" s="272" t="s">
        <v>22</v>
      </c>
      <c r="F174" s="273" t="s">
        <v>159</v>
      </c>
      <c r="G174" s="271"/>
      <c r="H174" s="274">
        <v>194</v>
      </c>
      <c r="I174" s="275"/>
      <c r="J174" s="271"/>
      <c r="K174" s="271"/>
      <c r="L174" s="276"/>
      <c r="M174" s="277"/>
      <c r="N174" s="278"/>
      <c r="O174" s="278"/>
      <c r="P174" s="278"/>
      <c r="Q174" s="278"/>
      <c r="R174" s="278"/>
      <c r="S174" s="278"/>
      <c r="T174" s="279"/>
      <c r="U174" s="15"/>
      <c r="V174" s="15"/>
      <c r="W174" s="15"/>
      <c r="X174" s="15"/>
      <c r="Y174" s="15"/>
      <c r="Z174" s="15"/>
      <c r="AA174" s="15"/>
      <c r="AB174" s="15"/>
      <c r="AC174" s="15"/>
      <c r="AD174" s="15"/>
      <c r="AE174" s="15"/>
      <c r="AT174" s="280" t="s">
        <v>156</v>
      </c>
      <c r="AU174" s="280" t="s">
        <v>93</v>
      </c>
      <c r="AV174" s="15" t="s">
        <v>146</v>
      </c>
      <c r="AW174" s="15" t="s">
        <v>38</v>
      </c>
      <c r="AX174" s="15" t="s">
        <v>23</v>
      </c>
      <c r="AY174" s="280" t="s">
        <v>140</v>
      </c>
    </row>
    <row r="175" spans="1:63" s="12" customFormat="1" ht="20.85" customHeight="1">
      <c r="A175" s="12"/>
      <c r="B175" s="214"/>
      <c r="C175" s="215"/>
      <c r="D175" s="216" t="s">
        <v>76</v>
      </c>
      <c r="E175" s="228" t="s">
        <v>247</v>
      </c>
      <c r="F175" s="228" t="s">
        <v>248</v>
      </c>
      <c r="G175" s="215"/>
      <c r="H175" s="215"/>
      <c r="I175" s="218"/>
      <c r="J175" s="229">
        <f>BK175</f>
        <v>0</v>
      </c>
      <c r="K175" s="215"/>
      <c r="L175" s="220"/>
      <c r="M175" s="221"/>
      <c r="N175" s="222"/>
      <c r="O175" s="222"/>
      <c r="P175" s="223">
        <f>SUM(P176:P180)</f>
        <v>0</v>
      </c>
      <c r="Q175" s="222"/>
      <c r="R175" s="223">
        <f>SUM(R176:R180)</f>
        <v>0</v>
      </c>
      <c r="S175" s="222"/>
      <c r="T175" s="224">
        <f>SUM(T176:T180)</f>
        <v>1.6657484999999999</v>
      </c>
      <c r="U175" s="12"/>
      <c r="V175" s="12"/>
      <c r="W175" s="12"/>
      <c r="X175" s="12"/>
      <c r="Y175" s="12"/>
      <c r="Z175" s="12"/>
      <c r="AA175" s="12"/>
      <c r="AB175" s="12"/>
      <c r="AC175" s="12"/>
      <c r="AD175" s="12"/>
      <c r="AE175" s="12"/>
      <c r="AR175" s="225" t="s">
        <v>23</v>
      </c>
      <c r="AT175" s="226" t="s">
        <v>76</v>
      </c>
      <c r="AU175" s="226" t="s">
        <v>85</v>
      </c>
      <c r="AY175" s="225" t="s">
        <v>140</v>
      </c>
      <c r="BK175" s="227">
        <f>SUM(BK176:BK180)</f>
        <v>0</v>
      </c>
    </row>
    <row r="176" spans="1:65" s="2" customFormat="1" ht="16.5" customHeight="1">
      <c r="A176" s="39"/>
      <c r="B176" s="40"/>
      <c r="C176" s="230" t="s">
        <v>8</v>
      </c>
      <c r="D176" s="230" t="s">
        <v>142</v>
      </c>
      <c r="E176" s="231" t="s">
        <v>249</v>
      </c>
      <c r="F176" s="232" t="s">
        <v>250</v>
      </c>
      <c r="G176" s="233" t="s">
        <v>186</v>
      </c>
      <c r="H176" s="234">
        <v>256.269</v>
      </c>
      <c r="I176" s="235"/>
      <c r="J176" s="236">
        <f>ROUND(I176*H176,2)</f>
        <v>0</v>
      </c>
      <c r="K176" s="237"/>
      <c r="L176" s="45"/>
      <c r="M176" s="238" t="s">
        <v>22</v>
      </c>
      <c r="N176" s="239" t="s">
        <v>48</v>
      </c>
      <c r="O176" s="85"/>
      <c r="P176" s="240">
        <f>O176*H176</f>
        <v>0</v>
      </c>
      <c r="Q176" s="240">
        <v>0</v>
      </c>
      <c r="R176" s="240">
        <f>Q176*H176</f>
        <v>0</v>
      </c>
      <c r="S176" s="240">
        <v>0.0065</v>
      </c>
      <c r="T176" s="241">
        <f>S176*H176</f>
        <v>1.6657484999999999</v>
      </c>
      <c r="U176" s="39"/>
      <c r="V176" s="39"/>
      <c r="W176" s="39"/>
      <c r="X176" s="39"/>
      <c r="Y176" s="39"/>
      <c r="Z176" s="39"/>
      <c r="AA176" s="39"/>
      <c r="AB176" s="39"/>
      <c r="AC176" s="39"/>
      <c r="AD176" s="39"/>
      <c r="AE176" s="39"/>
      <c r="AR176" s="242" t="s">
        <v>146</v>
      </c>
      <c r="AT176" s="242" t="s">
        <v>142</v>
      </c>
      <c r="AU176" s="242" t="s">
        <v>93</v>
      </c>
      <c r="AY176" s="18" t="s">
        <v>140</v>
      </c>
      <c r="BE176" s="243">
        <f>IF(N176="základní",J176,0)</f>
        <v>0</v>
      </c>
      <c r="BF176" s="243">
        <f>IF(N176="snížená",J176,0)</f>
        <v>0</v>
      </c>
      <c r="BG176" s="243">
        <f>IF(N176="zákl. přenesená",J176,0)</f>
        <v>0</v>
      </c>
      <c r="BH176" s="243">
        <f>IF(N176="sníž. přenesená",J176,0)</f>
        <v>0</v>
      </c>
      <c r="BI176" s="243">
        <f>IF(N176="nulová",J176,0)</f>
        <v>0</v>
      </c>
      <c r="BJ176" s="18" t="s">
        <v>23</v>
      </c>
      <c r="BK176" s="243">
        <f>ROUND(I176*H176,2)</f>
        <v>0</v>
      </c>
      <c r="BL176" s="18" t="s">
        <v>146</v>
      </c>
      <c r="BM176" s="242" t="s">
        <v>251</v>
      </c>
    </row>
    <row r="177" spans="1:47" s="2" customFormat="1" ht="12">
      <c r="A177" s="39"/>
      <c r="B177" s="40"/>
      <c r="C177" s="41"/>
      <c r="D177" s="244" t="s">
        <v>148</v>
      </c>
      <c r="E177" s="41"/>
      <c r="F177" s="245" t="s">
        <v>252</v>
      </c>
      <c r="G177" s="41"/>
      <c r="H177" s="41"/>
      <c r="I177" s="149"/>
      <c r="J177" s="41"/>
      <c r="K177" s="41"/>
      <c r="L177" s="45"/>
      <c r="M177" s="246"/>
      <c r="N177" s="247"/>
      <c r="O177" s="85"/>
      <c r="P177" s="85"/>
      <c r="Q177" s="85"/>
      <c r="R177" s="85"/>
      <c r="S177" s="85"/>
      <c r="T177" s="86"/>
      <c r="U177" s="39"/>
      <c r="V177" s="39"/>
      <c r="W177" s="39"/>
      <c r="X177" s="39"/>
      <c r="Y177" s="39"/>
      <c r="Z177" s="39"/>
      <c r="AA177" s="39"/>
      <c r="AB177" s="39"/>
      <c r="AC177" s="39"/>
      <c r="AD177" s="39"/>
      <c r="AE177" s="39"/>
      <c r="AT177" s="18" t="s">
        <v>148</v>
      </c>
      <c r="AU177" s="18" t="s">
        <v>93</v>
      </c>
    </row>
    <row r="178" spans="1:51" s="14" customFormat="1" ht="12">
      <c r="A178" s="14"/>
      <c r="B178" s="259"/>
      <c r="C178" s="260"/>
      <c r="D178" s="244" t="s">
        <v>156</v>
      </c>
      <c r="E178" s="261" t="s">
        <v>22</v>
      </c>
      <c r="F178" s="262" t="s">
        <v>190</v>
      </c>
      <c r="G178" s="260"/>
      <c r="H178" s="263">
        <v>75.053</v>
      </c>
      <c r="I178" s="264"/>
      <c r="J178" s="260"/>
      <c r="K178" s="260"/>
      <c r="L178" s="265"/>
      <c r="M178" s="266"/>
      <c r="N178" s="267"/>
      <c r="O178" s="267"/>
      <c r="P178" s="267"/>
      <c r="Q178" s="267"/>
      <c r="R178" s="267"/>
      <c r="S178" s="267"/>
      <c r="T178" s="268"/>
      <c r="U178" s="14"/>
      <c r="V178" s="14"/>
      <c r="W178" s="14"/>
      <c r="X178" s="14"/>
      <c r="Y178" s="14"/>
      <c r="Z178" s="14"/>
      <c r="AA178" s="14"/>
      <c r="AB178" s="14"/>
      <c r="AC178" s="14"/>
      <c r="AD178" s="14"/>
      <c r="AE178" s="14"/>
      <c r="AT178" s="269" t="s">
        <v>156</v>
      </c>
      <c r="AU178" s="269" t="s">
        <v>93</v>
      </c>
      <c r="AV178" s="14" t="s">
        <v>85</v>
      </c>
      <c r="AW178" s="14" t="s">
        <v>38</v>
      </c>
      <c r="AX178" s="14" t="s">
        <v>77</v>
      </c>
      <c r="AY178" s="269" t="s">
        <v>140</v>
      </c>
    </row>
    <row r="179" spans="1:51" s="14" customFormat="1" ht="12">
      <c r="A179" s="14"/>
      <c r="B179" s="259"/>
      <c r="C179" s="260"/>
      <c r="D179" s="244" t="s">
        <v>156</v>
      </c>
      <c r="E179" s="261" t="s">
        <v>22</v>
      </c>
      <c r="F179" s="262" t="s">
        <v>191</v>
      </c>
      <c r="G179" s="260"/>
      <c r="H179" s="263">
        <v>181.216</v>
      </c>
      <c r="I179" s="264"/>
      <c r="J179" s="260"/>
      <c r="K179" s="260"/>
      <c r="L179" s="265"/>
      <c r="M179" s="266"/>
      <c r="N179" s="267"/>
      <c r="O179" s="267"/>
      <c r="P179" s="267"/>
      <c r="Q179" s="267"/>
      <c r="R179" s="267"/>
      <c r="S179" s="267"/>
      <c r="T179" s="268"/>
      <c r="U179" s="14"/>
      <c r="V179" s="14"/>
      <c r="W179" s="14"/>
      <c r="X179" s="14"/>
      <c r="Y179" s="14"/>
      <c r="Z179" s="14"/>
      <c r="AA179" s="14"/>
      <c r="AB179" s="14"/>
      <c r="AC179" s="14"/>
      <c r="AD179" s="14"/>
      <c r="AE179" s="14"/>
      <c r="AT179" s="269" t="s">
        <v>156</v>
      </c>
      <c r="AU179" s="269" t="s">
        <v>93</v>
      </c>
      <c r="AV179" s="14" t="s">
        <v>85</v>
      </c>
      <c r="AW179" s="14" t="s">
        <v>38</v>
      </c>
      <c r="AX179" s="14" t="s">
        <v>77</v>
      </c>
      <c r="AY179" s="269" t="s">
        <v>140</v>
      </c>
    </row>
    <row r="180" spans="1:51" s="15" customFormat="1" ht="12">
      <c r="A180" s="15"/>
      <c r="B180" s="270"/>
      <c r="C180" s="271"/>
      <c r="D180" s="244" t="s">
        <v>156</v>
      </c>
      <c r="E180" s="272" t="s">
        <v>22</v>
      </c>
      <c r="F180" s="273" t="s">
        <v>159</v>
      </c>
      <c r="G180" s="271"/>
      <c r="H180" s="274">
        <v>256.269</v>
      </c>
      <c r="I180" s="275"/>
      <c r="J180" s="271"/>
      <c r="K180" s="271"/>
      <c r="L180" s="276"/>
      <c r="M180" s="277"/>
      <c r="N180" s="278"/>
      <c r="O180" s="278"/>
      <c r="P180" s="278"/>
      <c r="Q180" s="278"/>
      <c r="R180" s="278"/>
      <c r="S180" s="278"/>
      <c r="T180" s="279"/>
      <c r="U180" s="15"/>
      <c r="V180" s="15"/>
      <c r="W180" s="15"/>
      <c r="X180" s="15"/>
      <c r="Y180" s="15"/>
      <c r="Z180" s="15"/>
      <c r="AA180" s="15"/>
      <c r="AB180" s="15"/>
      <c r="AC180" s="15"/>
      <c r="AD180" s="15"/>
      <c r="AE180" s="15"/>
      <c r="AT180" s="280" t="s">
        <v>156</v>
      </c>
      <c r="AU180" s="280" t="s">
        <v>93</v>
      </c>
      <c r="AV180" s="15" t="s">
        <v>146</v>
      </c>
      <c r="AW180" s="15" t="s">
        <v>38</v>
      </c>
      <c r="AX180" s="15" t="s">
        <v>23</v>
      </c>
      <c r="AY180" s="280" t="s">
        <v>140</v>
      </c>
    </row>
    <row r="181" spans="1:63" s="12" customFormat="1" ht="20.85" customHeight="1">
      <c r="A181" s="12"/>
      <c r="B181" s="214"/>
      <c r="C181" s="215"/>
      <c r="D181" s="216" t="s">
        <v>76</v>
      </c>
      <c r="E181" s="228" t="s">
        <v>253</v>
      </c>
      <c r="F181" s="228" t="s">
        <v>254</v>
      </c>
      <c r="G181" s="215"/>
      <c r="H181" s="215"/>
      <c r="I181" s="218"/>
      <c r="J181" s="229">
        <f>BK181</f>
        <v>0</v>
      </c>
      <c r="K181" s="215"/>
      <c r="L181" s="220"/>
      <c r="M181" s="221"/>
      <c r="N181" s="222"/>
      <c r="O181" s="222"/>
      <c r="P181" s="223">
        <f>SUM(P182:P190)</f>
        <v>0</v>
      </c>
      <c r="Q181" s="222"/>
      <c r="R181" s="223">
        <f>SUM(R182:R190)</f>
        <v>0</v>
      </c>
      <c r="S181" s="222"/>
      <c r="T181" s="224">
        <f>SUM(T182:T190)</f>
        <v>0</v>
      </c>
      <c r="U181" s="12"/>
      <c r="V181" s="12"/>
      <c r="W181" s="12"/>
      <c r="X181" s="12"/>
      <c r="Y181" s="12"/>
      <c r="Z181" s="12"/>
      <c r="AA181" s="12"/>
      <c r="AB181" s="12"/>
      <c r="AC181" s="12"/>
      <c r="AD181" s="12"/>
      <c r="AE181" s="12"/>
      <c r="AR181" s="225" t="s">
        <v>23</v>
      </c>
      <c r="AT181" s="226" t="s">
        <v>76</v>
      </c>
      <c r="AU181" s="226" t="s">
        <v>85</v>
      </c>
      <c r="AY181" s="225" t="s">
        <v>140</v>
      </c>
      <c r="BK181" s="227">
        <f>SUM(BK182:BK190)</f>
        <v>0</v>
      </c>
    </row>
    <row r="182" spans="1:65" s="2" customFormat="1" ht="16.5" customHeight="1">
      <c r="A182" s="39"/>
      <c r="B182" s="40"/>
      <c r="C182" s="230" t="s">
        <v>255</v>
      </c>
      <c r="D182" s="230" t="s">
        <v>142</v>
      </c>
      <c r="E182" s="231" t="s">
        <v>256</v>
      </c>
      <c r="F182" s="232" t="s">
        <v>257</v>
      </c>
      <c r="G182" s="233" t="s">
        <v>145</v>
      </c>
      <c r="H182" s="234">
        <v>48.5</v>
      </c>
      <c r="I182" s="235"/>
      <c r="J182" s="236">
        <f>ROUND(I182*H182,2)</f>
        <v>0</v>
      </c>
      <c r="K182" s="237"/>
      <c r="L182" s="45"/>
      <c r="M182" s="238" t="s">
        <v>22</v>
      </c>
      <c r="N182" s="239" t="s">
        <v>48</v>
      </c>
      <c r="O182" s="85"/>
      <c r="P182" s="240">
        <f>O182*H182</f>
        <v>0</v>
      </c>
      <c r="Q182" s="240">
        <v>0</v>
      </c>
      <c r="R182" s="240">
        <f>Q182*H182</f>
        <v>0</v>
      </c>
      <c r="S182" s="240">
        <v>0</v>
      </c>
      <c r="T182" s="241">
        <f>S182*H182</f>
        <v>0</v>
      </c>
      <c r="U182" s="39"/>
      <c r="V182" s="39"/>
      <c r="W182" s="39"/>
      <c r="X182" s="39"/>
      <c r="Y182" s="39"/>
      <c r="Z182" s="39"/>
      <c r="AA182" s="39"/>
      <c r="AB182" s="39"/>
      <c r="AC182" s="39"/>
      <c r="AD182" s="39"/>
      <c r="AE182" s="39"/>
      <c r="AR182" s="242" t="s">
        <v>146</v>
      </c>
      <c r="AT182" s="242" t="s">
        <v>142</v>
      </c>
      <c r="AU182" s="242" t="s">
        <v>93</v>
      </c>
      <c r="AY182" s="18" t="s">
        <v>140</v>
      </c>
      <c r="BE182" s="243">
        <f>IF(N182="základní",J182,0)</f>
        <v>0</v>
      </c>
      <c r="BF182" s="243">
        <f>IF(N182="snížená",J182,0)</f>
        <v>0</v>
      </c>
      <c r="BG182" s="243">
        <f>IF(N182="zákl. přenesená",J182,0)</f>
        <v>0</v>
      </c>
      <c r="BH182" s="243">
        <f>IF(N182="sníž. přenesená",J182,0)</f>
        <v>0</v>
      </c>
      <c r="BI182" s="243">
        <f>IF(N182="nulová",J182,0)</f>
        <v>0</v>
      </c>
      <c r="BJ182" s="18" t="s">
        <v>23</v>
      </c>
      <c r="BK182" s="243">
        <f>ROUND(I182*H182,2)</f>
        <v>0</v>
      </c>
      <c r="BL182" s="18" t="s">
        <v>146</v>
      </c>
      <c r="BM182" s="242" t="s">
        <v>258</v>
      </c>
    </row>
    <row r="183" spans="1:47" s="2" customFormat="1" ht="12">
      <c r="A183" s="39"/>
      <c r="B183" s="40"/>
      <c r="C183" s="41"/>
      <c r="D183" s="244" t="s">
        <v>148</v>
      </c>
      <c r="E183" s="41"/>
      <c r="F183" s="245" t="s">
        <v>259</v>
      </c>
      <c r="G183" s="41"/>
      <c r="H183" s="41"/>
      <c r="I183" s="149"/>
      <c r="J183" s="41"/>
      <c r="K183" s="41"/>
      <c r="L183" s="45"/>
      <c r="M183" s="246"/>
      <c r="N183" s="247"/>
      <c r="O183" s="85"/>
      <c r="P183" s="85"/>
      <c r="Q183" s="85"/>
      <c r="R183" s="85"/>
      <c r="S183" s="85"/>
      <c r="T183" s="86"/>
      <c r="U183" s="39"/>
      <c r="V183" s="39"/>
      <c r="W183" s="39"/>
      <c r="X183" s="39"/>
      <c r="Y183" s="39"/>
      <c r="Z183" s="39"/>
      <c r="AA183" s="39"/>
      <c r="AB183" s="39"/>
      <c r="AC183" s="39"/>
      <c r="AD183" s="39"/>
      <c r="AE183" s="39"/>
      <c r="AT183" s="18" t="s">
        <v>148</v>
      </c>
      <c r="AU183" s="18" t="s">
        <v>93</v>
      </c>
    </row>
    <row r="184" spans="1:47" s="2" customFormat="1" ht="12">
      <c r="A184" s="39"/>
      <c r="B184" s="40"/>
      <c r="C184" s="41"/>
      <c r="D184" s="244" t="s">
        <v>150</v>
      </c>
      <c r="E184" s="41"/>
      <c r="F184" s="248" t="s">
        <v>260</v>
      </c>
      <c r="G184" s="41"/>
      <c r="H184" s="41"/>
      <c r="I184" s="149"/>
      <c r="J184" s="41"/>
      <c r="K184" s="41"/>
      <c r="L184" s="45"/>
      <c r="M184" s="246"/>
      <c r="N184" s="247"/>
      <c r="O184" s="85"/>
      <c r="P184" s="85"/>
      <c r="Q184" s="85"/>
      <c r="R184" s="85"/>
      <c r="S184" s="85"/>
      <c r="T184" s="86"/>
      <c r="U184" s="39"/>
      <c r="V184" s="39"/>
      <c r="W184" s="39"/>
      <c r="X184" s="39"/>
      <c r="Y184" s="39"/>
      <c r="Z184" s="39"/>
      <c r="AA184" s="39"/>
      <c r="AB184" s="39"/>
      <c r="AC184" s="39"/>
      <c r="AD184" s="39"/>
      <c r="AE184" s="39"/>
      <c r="AT184" s="18" t="s">
        <v>150</v>
      </c>
      <c r="AU184" s="18" t="s">
        <v>93</v>
      </c>
    </row>
    <row r="185" spans="1:51" s="13" customFormat="1" ht="12">
      <c r="A185" s="13"/>
      <c r="B185" s="249"/>
      <c r="C185" s="250"/>
      <c r="D185" s="244" t="s">
        <v>156</v>
      </c>
      <c r="E185" s="251" t="s">
        <v>22</v>
      </c>
      <c r="F185" s="252" t="s">
        <v>261</v>
      </c>
      <c r="G185" s="250"/>
      <c r="H185" s="251" t="s">
        <v>22</v>
      </c>
      <c r="I185" s="253"/>
      <c r="J185" s="250"/>
      <c r="K185" s="250"/>
      <c r="L185" s="254"/>
      <c r="M185" s="255"/>
      <c r="N185" s="256"/>
      <c r="O185" s="256"/>
      <c r="P185" s="256"/>
      <c r="Q185" s="256"/>
      <c r="R185" s="256"/>
      <c r="S185" s="256"/>
      <c r="T185" s="257"/>
      <c r="U185" s="13"/>
      <c r="V185" s="13"/>
      <c r="W185" s="13"/>
      <c r="X185" s="13"/>
      <c r="Y185" s="13"/>
      <c r="Z185" s="13"/>
      <c r="AA185" s="13"/>
      <c r="AB185" s="13"/>
      <c r="AC185" s="13"/>
      <c r="AD185" s="13"/>
      <c r="AE185" s="13"/>
      <c r="AT185" s="258" t="s">
        <v>156</v>
      </c>
      <c r="AU185" s="258" t="s">
        <v>93</v>
      </c>
      <c r="AV185" s="13" t="s">
        <v>23</v>
      </c>
      <c r="AW185" s="13" t="s">
        <v>38</v>
      </c>
      <c r="AX185" s="13" t="s">
        <v>77</v>
      </c>
      <c r="AY185" s="258" t="s">
        <v>140</v>
      </c>
    </row>
    <row r="186" spans="1:51" s="14" customFormat="1" ht="12">
      <c r="A186" s="14"/>
      <c r="B186" s="259"/>
      <c r="C186" s="260"/>
      <c r="D186" s="244" t="s">
        <v>156</v>
      </c>
      <c r="E186" s="261" t="s">
        <v>22</v>
      </c>
      <c r="F186" s="262" t="s">
        <v>158</v>
      </c>
      <c r="G186" s="260"/>
      <c r="H186" s="263">
        <v>48.5</v>
      </c>
      <c r="I186" s="264"/>
      <c r="J186" s="260"/>
      <c r="K186" s="260"/>
      <c r="L186" s="265"/>
      <c r="M186" s="266"/>
      <c r="N186" s="267"/>
      <c r="O186" s="267"/>
      <c r="P186" s="267"/>
      <c r="Q186" s="267"/>
      <c r="R186" s="267"/>
      <c r="S186" s="267"/>
      <c r="T186" s="268"/>
      <c r="U186" s="14"/>
      <c r="V186" s="14"/>
      <c r="W186" s="14"/>
      <c r="X186" s="14"/>
      <c r="Y186" s="14"/>
      <c r="Z186" s="14"/>
      <c r="AA186" s="14"/>
      <c r="AB186" s="14"/>
      <c r="AC186" s="14"/>
      <c r="AD186" s="14"/>
      <c r="AE186" s="14"/>
      <c r="AT186" s="269" t="s">
        <v>156</v>
      </c>
      <c r="AU186" s="269" t="s">
        <v>93</v>
      </c>
      <c r="AV186" s="14" t="s">
        <v>85</v>
      </c>
      <c r="AW186" s="14" t="s">
        <v>38</v>
      </c>
      <c r="AX186" s="14" t="s">
        <v>77</v>
      </c>
      <c r="AY186" s="269" t="s">
        <v>140</v>
      </c>
    </row>
    <row r="187" spans="1:51" s="15" customFormat="1" ht="12">
      <c r="A187" s="15"/>
      <c r="B187" s="270"/>
      <c r="C187" s="271"/>
      <c r="D187" s="244" t="s">
        <v>156</v>
      </c>
      <c r="E187" s="272" t="s">
        <v>22</v>
      </c>
      <c r="F187" s="273" t="s">
        <v>159</v>
      </c>
      <c r="G187" s="271"/>
      <c r="H187" s="274">
        <v>48.5</v>
      </c>
      <c r="I187" s="275"/>
      <c r="J187" s="271"/>
      <c r="K187" s="271"/>
      <c r="L187" s="276"/>
      <c r="M187" s="277"/>
      <c r="N187" s="278"/>
      <c r="O187" s="278"/>
      <c r="P187" s="278"/>
      <c r="Q187" s="278"/>
      <c r="R187" s="278"/>
      <c r="S187" s="278"/>
      <c r="T187" s="279"/>
      <c r="U187" s="15"/>
      <c r="V187" s="15"/>
      <c r="W187" s="15"/>
      <c r="X187" s="15"/>
      <c r="Y187" s="15"/>
      <c r="Z187" s="15"/>
      <c r="AA187" s="15"/>
      <c r="AB187" s="15"/>
      <c r="AC187" s="15"/>
      <c r="AD187" s="15"/>
      <c r="AE187" s="15"/>
      <c r="AT187" s="280" t="s">
        <v>156</v>
      </c>
      <c r="AU187" s="280" t="s">
        <v>93</v>
      </c>
      <c r="AV187" s="15" t="s">
        <v>146</v>
      </c>
      <c r="AW187" s="15" t="s">
        <v>38</v>
      </c>
      <c r="AX187" s="15" t="s">
        <v>23</v>
      </c>
      <c r="AY187" s="280" t="s">
        <v>140</v>
      </c>
    </row>
    <row r="188" spans="1:65" s="2" customFormat="1" ht="16.5" customHeight="1">
      <c r="A188" s="39"/>
      <c r="B188" s="40"/>
      <c r="C188" s="230" t="s">
        <v>262</v>
      </c>
      <c r="D188" s="230" t="s">
        <v>142</v>
      </c>
      <c r="E188" s="231" t="s">
        <v>263</v>
      </c>
      <c r="F188" s="232" t="s">
        <v>264</v>
      </c>
      <c r="G188" s="233" t="s">
        <v>145</v>
      </c>
      <c r="H188" s="234">
        <v>50</v>
      </c>
      <c r="I188" s="235"/>
      <c r="J188" s="236">
        <f>ROUND(I188*H188,2)</f>
        <v>0</v>
      </c>
      <c r="K188" s="237"/>
      <c r="L188" s="45"/>
      <c r="M188" s="238" t="s">
        <v>22</v>
      </c>
      <c r="N188" s="239" t="s">
        <v>48</v>
      </c>
      <c r="O188" s="85"/>
      <c r="P188" s="240">
        <f>O188*H188</f>
        <v>0</v>
      </c>
      <c r="Q188" s="240">
        <v>0</v>
      </c>
      <c r="R188" s="240">
        <f>Q188*H188</f>
        <v>0</v>
      </c>
      <c r="S188" s="240">
        <v>0</v>
      </c>
      <c r="T188" s="241">
        <f>S188*H188</f>
        <v>0</v>
      </c>
      <c r="U188" s="39"/>
      <c r="V188" s="39"/>
      <c r="W188" s="39"/>
      <c r="X188" s="39"/>
      <c r="Y188" s="39"/>
      <c r="Z188" s="39"/>
      <c r="AA188" s="39"/>
      <c r="AB188" s="39"/>
      <c r="AC188" s="39"/>
      <c r="AD188" s="39"/>
      <c r="AE188" s="39"/>
      <c r="AR188" s="242" t="s">
        <v>146</v>
      </c>
      <c r="AT188" s="242" t="s">
        <v>142</v>
      </c>
      <c r="AU188" s="242" t="s">
        <v>93</v>
      </c>
      <c r="AY188" s="18" t="s">
        <v>140</v>
      </c>
      <c r="BE188" s="243">
        <f>IF(N188="základní",J188,0)</f>
        <v>0</v>
      </c>
      <c r="BF188" s="243">
        <f>IF(N188="snížená",J188,0)</f>
        <v>0</v>
      </c>
      <c r="BG188" s="243">
        <f>IF(N188="zákl. přenesená",J188,0)</f>
        <v>0</v>
      </c>
      <c r="BH188" s="243">
        <f>IF(N188="sníž. přenesená",J188,0)</f>
        <v>0</v>
      </c>
      <c r="BI188" s="243">
        <f>IF(N188="nulová",J188,0)</f>
        <v>0</v>
      </c>
      <c r="BJ188" s="18" t="s">
        <v>23</v>
      </c>
      <c r="BK188" s="243">
        <f>ROUND(I188*H188,2)</f>
        <v>0</v>
      </c>
      <c r="BL188" s="18" t="s">
        <v>146</v>
      </c>
      <c r="BM188" s="242" t="s">
        <v>265</v>
      </c>
    </row>
    <row r="189" spans="1:47" s="2" customFormat="1" ht="12">
      <c r="A189" s="39"/>
      <c r="B189" s="40"/>
      <c r="C189" s="41"/>
      <c r="D189" s="244" t="s">
        <v>148</v>
      </c>
      <c r="E189" s="41"/>
      <c r="F189" s="245" t="s">
        <v>266</v>
      </c>
      <c r="G189" s="41"/>
      <c r="H189" s="41"/>
      <c r="I189" s="149"/>
      <c r="J189" s="41"/>
      <c r="K189" s="41"/>
      <c r="L189" s="45"/>
      <c r="M189" s="246"/>
      <c r="N189" s="247"/>
      <c r="O189" s="85"/>
      <c r="P189" s="85"/>
      <c r="Q189" s="85"/>
      <c r="R189" s="85"/>
      <c r="S189" s="85"/>
      <c r="T189" s="86"/>
      <c r="U189" s="39"/>
      <c r="V189" s="39"/>
      <c r="W189" s="39"/>
      <c r="X189" s="39"/>
      <c r="Y189" s="39"/>
      <c r="Z189" s="39"/>
      <c r="AA189" s="39"/>
      <c r="AB189" s="39"/>
      <c r="AC189" s="39"/>
      <c r="AD189" s="39"/>
      <c r="AE189" s="39"/>
      <c r="AT189" s="18" t="s">
        <v>148</v>
      </c>
      <c r="AU189" s="18" t="s">
        <v>93</v>
      </c>
    </row>
    <row r="190" spans="1:47" s="2" customFormat="1" ht="12">
      <c r="A190" s="39"/>
      <c r="B190" s="40"/>
      <c r="C190" s="41"/>
      <c r="D190" s="244" t="s">
        <v>150</v>
      </c>
      <c r="E190" s="41"/>
      <c r="F190" s="248" t="s">
        <v>267</v>
      </c>
      <c r="G190" s="41"/>
      <c r="H190" s="41"/>
      <c r="I190" s="149"/>
      <c r="J190" s="41"/>
      <c r="K190" s="41"/>
      <c r="L190" s="45"/>
      <c r="M190" s="246"/>
      <c r="N190" s="247"/>
      <c r="O190" s="85"/>
      <c r="P190" s="85"/>
      <c r="Q190" s="85"/>
      <c r="R190" s="85"/>
      <c r="S190" s="85"/>
      <c r="T190" s="86"/>
      <c r="U190" s="39"/>
      <c r="V190" s="39"/>
      <c r="W190" s="39"/>
      <c r="X190" s="39"/>
      <c r="Y190" s="39"/>
      <c r="Z190" s="39"/>
      <c r="AA190" s="39"/>
      <c r="AB190" s="39"/>
      <c r="AC190" s="39"/>
      <c r="AD190" s="39"/>
      <c r="AE190" s="39"/>
      <c r="AT190" s="18" t="s">
        <v>150</v>
      </c>
      <c r="AU190" s="18" t="s">
        <v>93</v>
      </c>
    </row>
    <row r="191" spans="1:63" s="12" customFormat="1" ht="22.8" customHeight="1">
      <c r="A191" s="12"/>
      <c r="B191" s="214"/>
      <c r="C191" s="215"/>
      <c r="D191" s="216" t="s">
        <v>76</v>
      </c>
      <c r="E191" s="228" t="s">
        <v>268</v>
      </c>
      <c r="F191" s="228" t="s">
        <v>269</v>
      </c>
      <c r="G191" s="215"/>
      <c r="H191" s="215"/>
      <c r="I191" s="218"/>
      <c r="J191" s="229">
        <f>BK191</f>
        <v>0</v>
      </c>
      <c r="K191" s="215"/>
      <c r="L191" s="220"/>
      <c r="M191" s="221"/>
      <c r="N191" s="222"/>
      <c r="O191" s="222"/>
      <c r="P191" s="223">
        <f>SUM(P192:P201)</f>
        <v>0</v>
      </c>
      <c r="Q191" s="222"/>
      <c r="R191" s="223">
        <f>SUM(R192:R201)</f>
        <v>0</v>
      </c>
      <c r="S191" s="222"/>
      <c r="T191" s="224">
        <f>SUM(T192:T201)</f>
        <v>0</v>
      </c>
      <c r="U191" s="12"/>
      <c r="V191" s="12"/>
      <c r="W191" s="12"/>
      <c r="X191" s="12"/>
      <c r="Y191" s="12"/>
      <c r="Z191" s="12"/>
      <c r="AA191" s="12"/>
      <c r="AB191" s="12"/>
      <c r="AC191" s="12"/>
      <c r="AD191" s="12"/>
      <c r="AE191" s="12"/>
      <c r="AR191" s="225" t="s">
        <v>23</v>
      </c>
      <c r="AT191" s="226" t="s">
        <v>76</v>
      </c>
      <c r="AU191" s="226" t="s">
        <v>23</v>
      </c>
      <c r="AY191" s="225" t="s">
        <v>140</v>
      </c>
      <c r="BK191" s="227">
        <f>SUM(BK192:BK201)</f>
        <v>0</v>
      </c>
    </row>
    <row r="192" spans="1:65" s="2" customFormat="1" ht="16.5" customHeight="1">
      <c r="A192" s="39"/>
      <c r="B192" s="40"/>
      <c r="C192" s="230" t="s">
        <v>270</v>
      </c>
      <c r="D192" s="230" t="s">
        <v>142</v>
      </c>
      <c r="E192" s="231" t="s">
        <v>271</v>
      </c>
      <c r="F192" s="232" t="s">
        <v>272</v>
      </c>
      <c r="G192" s="233" t="s">
        <v>179</v>
      </c>
      <c r="H192" s="234">
        <v>88.113</v>
      </c>
      <c r="I192" s="235"/>
      <c r="J192" s="236">
        <f>ROUND(I192*H192,2)</f>
        <v>0</v>
      </c>
      <c r="K192" s="237"/>
      <c r="L192" s="45"/>
      <c r="M192" s="238" t="s">
        <v>22</v>
      </c>
      <c r="N192" s="239" t="s">
        <v>48</v>
      </c>
      <c r="O192" s="85"/>
      <c r="P192" s="240">
        <f>O192*H192</f>
        <v>0</v>
      </c>
      <c r="Q192" s="240">
        <v>0</v>
      </c>
      <c r="R192" s="240">
        <f>Q192*H192</f>
        <v>0</v>
      </c>
      <c r="S192" s="240">
        <v>0</v>
      </c>
      <c r="T192" s="241">
        <f>S192*H192</f>
        <v>0</v>
      </c>
      <c r="U192" s="39"/>
      <c r="V192" s="39"/>
      <c r="W192" s="39"/>
      <c r="X192" s="39"/>
      <c r="Y192" s="39"/>
      <c r="Z192" s="39"/>
      <c r="AA192" s="39"/>
      <c r="AB192" s="39"/>
      <c r="AC192" s="39"/>
      <c r="AD192" s="39"/>
      <c r="AE192" s="39"/>
      <c r="AR192" s="242" t="s">
        <v>146</v>
      </c>
      <c r="AT192" s="242" t="s">
        <v>142</v>
      </c>
      <c r="AU192" s="242" t="s">
        <v>85</v>
      </c>
      <c r="AY192" s="18" t="s">
        <v>140</v>
      </c>
      <c r="BE192" s="243">
        <f>IF(N192="základní",J192,0)</f>
        <v>0</v>
      </c>
      <c r="BF192" s="243">
        <f>IF(N192="snížená",J192,0)</f>
        <v>0</v>
      </c>
      <c r="BG192" s="243">
        <f>IF(N192="zákl. přenesená",J192,0)</f>
        <v>0</v>
      </c>
      <c r="BH192" s="243">
        <f>IF(N192="sníž. přenesená",J192,0)</f>
        <v>0</v>
      </c>
      <c r="BI192" s="243">
        <f>IF(N192="nulová",J192,0)</f>
        <v>0</v>
      </c>
      <c r="BJ192" s="18" t="s">
        <v>23</v>
      </c>
      <c r="BK192" s="243">
        <f>ROUND(I192*H192,2)</f>
        <v>0</v>
      </c>
      <c r="BL192" s="18" t="s">
        <v>146</v>
      </c>
      <c r="BM192" s="242" t="s">
        <v>273</v>
      </c>
    </row>
    <row r="193" spans="1:47" s="2" customFormat="1" ht="12">
      <c r="A193" s="39"/>
      <c r="B193" s="40"/>
      <c r="C193" s="41"/>
      <c r="D193" s="244" t="s">
        <v>148</v>
      </c>
      <c r="E193" s="41"/>
      <c r="F193" s="245" t="s">
        <v>274</v>
      </c>
      <c r="G193" s="41"/>
      <c r="H193" s="41"/>
      <c r="I193" s="149"/>
      <c r="J193" s="41"/>
      <c r="K193" s="41"/>
      <c r="L193" s="45"/>
      <c r="M193" s="246"/>
      <c r="N193" s="247"/>
      <c r="O193" s="85"/>
      <c r="P193" s="85"/>
      <c r="Q193" s="85"/>
      <c r="R193" s="85"/>
      <c r="S193" s="85"/>
      <c r="T193" s="86"/>
      <c r="U193" s="39"/>
      <c r="V193" s="39"/>
      <c r="W193" s="39"/>
      <c r="X193" s="39"/>
      <c r="Y193" s="39"/>
      <c r="Z193" s="39"/>
      <c r="AA193" s="39"/>
      <c r="AB193" s="39"/>
      <c r="AC193" s="39"/>
      <c r="AD193" s="39"/>
      <c r="AE193" s="39"/>
      <c r="AT193" s="18" t="s">
        <v>148</v>
      </c>
      <c r="AU193" s="18" t="s">
        <v>85</v>
      </c>
    </row>
    <row r="194" spans="1:47" s="2" customFormat="1" ht="12">
      <c r="A194" s="39"/>
      <c r="B194" s="40"/>
      <c r="C194" s="41"/>
      <c r="D194" s="244" t="s">
        <v>150</v>
      </c>
      <c r="E194" s="41"/>
      <c r="F194" s="248" t="s">
        <v>275</v>
      </c>
      <c r="G194" s="41"/>
      <c r="H194" s="41"/>
      <c r="I194" s="149"/>
      <c r="J194" s="41"/>
      <c r="K194" s="41"/>
      <c r="L194" s="45"/>
      <c r="M194" s="246"/>
      <c r="N194" s="247"/>
      <c r="O194" s="85"/>
      <c r="P194" s="85"/>
      <c r="Q194" s="85"/>
      <c r="R194" s="85"/>
      <c r="S194" s="85"/>
      <c r="T194" s="86"/>
      <c r="U194" s="39"/>
      <c r="V194" s="39"/>
      <c r="W194" s="39"/>
      <c r="X194" s="39"/>
      <c r="Y194" s="39"/>
      <c r="Z194" s="39"/>
      <c r="AA194" s="39"/>
      <c r="AB194" s="39"/>
      <c r="AC194" s="39"/>
      <c r="AD194" s="39"/>
      <c r="AE194" s="39"/>
      <c r="AT194" s="18" t="s">
        <v>150</v>
      </c>
      <c r="AU194" s="18" t="s">
        <v>85</v>
      </c>
    </row>
    <row r="195" spans="1:65" s="2" customFormat="1" ht="16.5" customHeight="1">
      <c r="A195" s="39"/>
      <c r="B195" s="40"/>
      <c r="C195" s="230" t="s">
        <v>276</v>
      </c>
      <c r="D195" s="230" t="s">
        <v>142</v>
      </c>
      <c r="E195" s="231" t="s">
        <v>277</v>
      </c>
      <c r="F195" s="232" t="s">
        <v>278</v>
      </c>
      <c r="G195" s="233" t="s">
        <v>179</v>
      </c>
      <c r="H195" s="234">
        <v>793.017</v>
      </c>
      <c r="I195" s="235"/>
      <c r="J195" s="236">
        <f>ROUND(I195*H195,2)</f>
        <v>0</v>
      </c>
      <c r="K195" s="237"/>
      <c r="L195" s="45"/>
      <c r="M195" s="238" t="s">
        <v>22</v>
      </c>
      <c r="N195" s="239" t="s">
        <v>48</v>
      </c>
      <c r="O195" s="85"/>
      <c r="P195" s="240">
        <f>O195*H195</f>
        <v>0</v>
      </c>
      <c r="Q195" s="240">
        <v>0</v>
      </c>
      <c r="R195" s="240">
        <f>Q195*H195</f>
        <v>0</v>
      </c>
      <c r="S195" s="240">
        <v>0</v>
      </c>
      <c r="T195" s="241">
        <f>S195*H195</f>
        <v>0</v>
      </c>
      <c r="U195" s="39"/>
      <c r="V195" s="39"/>
      <c r="W195" s="39"/>
      <c r="X195" s="39"/>
      <c r="Y195" s="39"/>
      <c r="Z195" s="39"/>
      <c r="AA195" s="39"/>
      <c r="AB195" s="39"/>
      <c r="AC195" s="39"/>
      <c r="AD195" s="39"/>
      <c r="AE195" s="39"/>
      <c r="AR195" s="242" t="s">
        <v>146</v>
      </c>
      <c r="AT195" s="242" t="s">
        <v>142</v>
      </c>
      <c r="AU195" s="242" t="s">
        <v>85</v>
      </c>
      <c r="AY195" s="18" t="s">
        <v>140</v>
      </c>
      <c r="BE195" s="243">
        <f>IF(N195="základní",J195,0)</f>
        <v>0</v>
      </c>
      <c r="BF195" s="243">
        <f>IF(N195="snížená",J195,0)</f>
        <v>0</v>
      </c>
      <c r="BG195" s="243">
        <f>IF(N195="zákl. přenesená",J195,0)</f>
        <v>0</v>
      </c>
      <c r="BH195" s="243">
        <f>IF(N195="sníž. přenesená",J195,0)</f>
        <v>0</v>
      </c>
      <c r="BI195" s="243">
        <f>IF(N195="nulová",J195,0)</f>
        <v>0</v>
      </c>
      <c r="BJ195" s="18" t="s">
        <v>23</v>
      </c>
      <c r="BK195" s="243">
        <f>ROUND(I195*H195,2)</f>
        <v>0</v>
      </c>
      <c r="BL195" s="18" t="s">
        <v>146</v>
      </c>
      <c r="BM195" s="242" t="s">
        <v>279</v>
      </c>
    </row>
    <row r="196" spans="1:47" s="2" customFormat="1" ht="12">
      <c r="A196" s="39"/>
      <c r="B196" s="40"/>
      <c r="C196" s="41"/>
      <c r="D196" s="244" t="s">
        <v>148</v>
      </c>
      <c r="E196" s="41"/>
      <c r="F196" s="245" t="s">
        <v>280</v>
      </c>
      <c r="G196" s="41"/>
      <c r="H196" s="41"/>
      <c r="I196" s="149"/>
      <c r="J196" s="41"/>
      <c r="K196" s="41"/>
      <c r="L196" s="45"/>
      <c r="M196" s="246"/>
      <c r="N196" s="247"/>
      <c r="O196" s="85"/>
      <c r="P196" s="85"/>
      <c r="Q196" s="85"/>
      <c r="R196" s="85"/>
      <c r="S196" s="85"/>
      <c r="T196" s="86"/>
      <c r="U196" s="39"/>
      <c r="V196" s="39"/>
      <c r="W196" s="39"/>
      <c r="X196" s="39"/>
      <c r="Y196" s="39"/>
      <c r="Z196" s="39"/>
      <c r="AA196" s="39"/>
      <c r="AB196" s="39"/>
      <c r="AC196" s="39"/>
      <c r="AD196" s="39"/>
      <c r="AE196" s="39"/>
      <c r="AT196" s="18" t="s">
        <v>148</v>
      </c>
      <c r="AU196" s="18" t="s">
        <v>85</v>
      </c>
    </row>
    <row r="197" spans="1:47" s="2" customFormat="1" ht="12">
      <c r="A197" s="39"/>
      <c r="B197" s="40"/>
      <c r="C197" s="41"/>
      <c r="D197" s="244" t="s">
        <v>150</v>
      </c>
      <c r="E197" s="41"/>
      <c r="F197" s="248" t="s">
        <v>275</v>
      </c>
      <c r="G197" s="41"/>
      <c r="H197" s="41"/>
      <c r="I197" s="149"/>
      <c r="J197" s="41"/>
      <c r="K197" s="41"/>
      <c r="L197" s="45"/>
      <c r="M197" s="246"/>
      <c r="N197" s="247"/>
      <c r="O197" s="85"/>
      <c r="P197" s="85"/>
      <c r="Q197" s="85"/>
      <c r="R197" s="85"/>
      <c r="S197" s="85"/>
      <c r="T197" s="86"/>
      <c r="U197" s="39"/>
      <c r="V197" s="39"/>
      <c r="W197" s="39"/>
      <c r="X197" s="39"/>
      <c r="Y197" s="39"/>
      <c r="Z197" s="39"/>
      <c r="AA197" s="39"/>
      <c r="AB197" s="39"/>
      <c r="AC197" s="39"/>
      <c r="AD197" s="39"/>
      <c r="AE197" s="39"/>
      <c r="AT197" s="18" t="s">
        <v>150</v>
      </c>
      <c r="AU197" s="18" t="s">
        <v>85</v>
      </c>
    </row>
    <row r="198" spans="1:51" s="14" customFormat="1" ht="12">
      <c r="A198" s="14"/>
      <c r="B198" s="259"/>
      <c r="C198" s="260"/>
      <c r="D198" s="244" t="s">
        <v>156</v>
      </c>
      <c r="E198" s="261" t="s">
        <v>22</v>
      </c>
      <c r="F198" s="262" t="s">
        <v>281</v>
      </c>
      <c r="G198" s="260"/>
      <c r="H198" s="263">
        <v>793.017</v>
      </c>
      <c r="I198" s="264"/>
      <c r="J198" s="260"/>
      <c r="K198" s="260"/>
      <c r="L198" s="265"/>
      <c r="M198" s="266"/>
      <c r="N198" s="267"/>
      <c r="O198" s="267"/>
      <c r="P198" s="267"/>
      <c r="Q198" s="267"/>
      <c r="R198" s="267"/>
      <c r="S198" s="267"/>
      <c r="T198" s="268"/>
      <c r="U198" s="14"/>
      <c r="V198" s="14"/>
      <c r="W198" s="14"/>
      <c r="X198" s="14"/>
      <c r="Y198" s="14"/>
      <c r="Z198" s="14"/>
      <c r="AA198" s="14"/>
      <c r="AB198" s="14"/>
      <c r="AC198" s="14"/>
      <c r="AD198" s="14"/>
      <c r="AE198" s="14"/>
      <c r="AT198" s="269" t="s">
        <v>156</v>
      </c>
      <c r="AU198" s="269" t="s">
        <v>85</v>
      </c>
      <c r="AV198" s="14" t="s">
        <v>85</v>
      </c>
      <c r="AW198" s="14" t="s">
        <v>38</v>
      </c>
      <c r="AX198" s="14" t="s">
        <v>23</v>
      </c>
      <c r="AY198" s="269" t="s">
        <v>140</v>
      </c>
    </row>
    <row r="199" spans="1:65" s="2" customFormat="1" ht="16.5" customHeight="1">
      <c r="A199" s="39"/>
      <c r="B199" s="40"/>
      <c r="C199" s="230" t="s">
        <v>282</v>
      </c>
      <c r="D199" s="230" t="s">
        <v>142</v>
      </c>
      <c r="E199" s="231" t="s">
        <v>283</v>
      </c>
      <c r="F199" s="232" t="s">
        <v>284</v>
      </c>
      <c r="G199" s="233" t="s">
        <v>179</v>
      </c>
      <c r="H199" s="234">
        <v>88.113</v>
      </c>
      <c r="I199" s="235"/>
      <c r="J199" s="236">
        <f>ROUND(I199*H199,2)</f>
        <v>0</v>
      </c>
      <c r="K199" s="237"/>
      <c r="L199" s="45"/>
      <c r="M199" s="238" t="s">
        <v>22</v>
      </c>
      <c r="N199" s="239" t="s">
        <v>48</v>
      </c>
      <c r="O199" s="85"/>
      <c r="P199" s="240">
        <f>O199*H199</f>
        <v>0</v>
      </c>
      <c r="Q199" s="240">
        <v>0</v>
      </c>
      <c r="R199" s="240">
        <f>Q199*H199</f>
        <v>0</v>
      </c>
      <c r="S199" s="240">
        <v>0</v>
      </c>
      <c r="T199" s="241">
        <f>S199*H199</f>
        <v>0</v>
      </c>
      <c r="U199" s="39"/>
      <c r="V199" s="39"/>
      <c r="W199" s="39"/>
      <c r="X199" s="39"/>
      <c r="Y199" s="39"/>
      <c r="Z199" s="39"/>
      <c r="AA199" s="39"/>
      <c r="AB199" s="39"/>
      <c r="AC199" s="39"/>
      <c r="AD199" s="39"/>
      <c r="AE199" s="39"/>
      <c r="AR199" s="242" t="s">
        <v>146</v>
      </c>
      <c r="AT199" s="242" t="s">
        <v>142</v>
      </c>
      <c r="AU199" s="242" t="s">
        <v>85</v>
      </c>
      <c r="AY199" s="18" t="s">
        <v>140</v>
      </c>
      <c r="BE199" s="243">
        <f>IF(N199="základní",J199,0)</f>
        <v>0</v>
      </c>
      <c r="BF199" s="243">
        <f>IF(N199="snížená",J199,0)</f>
        <v>0</v>
      </c>
      <c r="BG199" s="243">
        <f>IF(N199="zákl. přenesená",J199,0)</f>
        <v>0</v>
      </c>
      <c r="BH199" s="243">
        <f>IF(N199="sníž. přenesená",J199,0)</f>
        <v>0</v>
      </c>
      <c r="BI199" s="243">
        <f>IF(N199="nulová",J199,0)</f>
        <v>0</v>
      </c>
      <c r="BJ199" s="18" t="s">
        <v>23</v>
      </c>
      <c r="BK199" s="243">
        <f>ROUND(I199*H199,2)</f>
        <v>0</v>
      </c>
      <c r="BL199" s="18" t="s">
        <v>146</v>
      </c>
      <c r="BM199" s="242" t="s">
        <v>285</v>
      </c>
    </row>
    <row r="200" spans="1:47" s="2" customFormat="1" ht="12">
      <c r="A200" s="39"/>
      <c r="B200" s="40"/>
      <c r="C200" s="41"/>
      <c r="D200" s="244" t="s">
        <v>148</v>
      </c>
      <c r="E200" s="41"/>
      <c r="F200" s="245" t="s">
        <v>286</v>
      </c>
      <c r="G200" s="41"/>
      <c r="H200" s="41"/>
      <c r="I200" s="149"/>
      <c r="J200" s="41"/>
      <c r="K200" s="41"/>
      <c r="L200" s="45"/>
      <c r="M200" s="246"/>
      <c r="N200" s="247"/>
      <c r="O200" s="85"/>
      <c r="P200" s="85"/>
      <c r="Q200" s="85"/>
      <c r="R200" s="85"/>
      <c r="S200" s="85"/>
      <c r="T200" s="86"/>
      <c r="U200" s="39"/>
      <c r="V200" s="39"/>
      <c r="W200" s="39"/>
      <c r="X200" s="39"/>
      <c r="Y200" s="39"/>
      <c r="Z200" s="39"/>
      <c r="AA200" s="39"/>
      <c r="AB200" s="39"/>
      <c r="AC200" s="39"/>
      <c r="AD200" s="39"/>
      <c r="AE200" s="39"/>
      <c r="AT200" s="18" t="s">
        <v>148</v>
      </c>
      <c r="AU200" s="18" t="s">
        <v>85</v>
      </c>
    </row>
    <row r="201" spans="1:47" s="2" customFormat="1" ht="12">
      <c r="A201" s="39"/>
      <c r="B201" s="40"/>
      <c r="C201" s="41"/>
      <c r="D201" s="244" t="s">
        <v>150</v>
      </c>
      <c r="E201" s="41"/>
      <c r="F201" s="248" t="s">
        <v>287</v>
      </c>
      <c r="G201" s="41"/>
      <c r="H201" s="41"/>
      <c r="I201" s="149"/>
      <c r="J201" s="41"/>
      <c r="K201" s="41"/>
      <c r="L201" s="45"/>
      <c r="M201" s="246"/>
      <c r="N201" s="247"/>
      <c r="O201" s="85"/>
      <c r="P201" s="85"/>
      <c r="Q201" s="85"/>
      <c r="R201" s="85"/>
      <c r="S201" s="85"/>
      <c r="T201" s="86"/>
      <c r="U201" s="39"/>
      <c r="V201" s="39"/>
      <c r="W201" s="39"/>
      <c r="X201" s="39"/>
      <c r="Y201" s="39"/>
      <c r="Z201" s="39"/>
      <c r="AA201" s="39"/>
      <c r="AB201" s="39"/>
      <c r="AC201" s="39"/>
      <c r="AD201" s="39"/>
      <c r="AE201" s="39"/>
      <c r="AT201" s="18" t="s">
        <v>150</v>
      </c>
      <c r="AU201" s="18" t="s">
        <v>85</v>
      </c>
    </row>
    <row r="202" spans="1:63" s="12" customFormat="1" ht="22.8" customHeight="1">
      <c r="A202" s="12"/>
      <c r="B202" s="214"/>
      <c r="C202" s="215"/>
      <c r="D202" s="216" t="s">
        <v>76</v>
      </c>
      <c r="E202" s="228" t="s">
        <v>288</v>
      </c>
      <c r="F202" s="228" t="s">
        <v>289</v>
      </c>
      <c r="G202" s="215"/>
      <c r="H202" s="215"/>
      <c r="I202" s="218"/>
      <c r="J202" s="229">
        <f>BK202</f>
        <v>0</v>
      </c>
      <c r="K202" s="215"/>
      <c r="L202" s="220"/>
      <c r="M202" s="221"/>
      <c r="N202" s="222"/>
      <c r="O202" s="222"/>
      <c r="P202" s="223">
        <f>SUM(P203:P204)</f>
        <v>0</v>
      </c>
      <c r="Q202" s="222"/>
      <c r="R202" s="223">
        <f>SUM(R203:R204)</f>
        <v>0</v>
      </c>
      <c r="S202" s="222"/>
      <c r="T202" s="224">
        <f>SUM(T203:T204)</f>
        <v>0</v>
      </c>
      <c r="U202" s="12"/>
      <c r="V202" s="12"/>
      <c r="W202" s="12"/>
      <c r="X202" s="12"/>
      <c r="Y202" s="12"/>
      <c r="Z202" s="12"/>
      <c r="AA202" s="12"/>
      <c r="AB202" s="12"/>
      <c r="AC202" s="12"/>
      <c r="AD202" s="12"/>
      <c r="AE202" s="12"/>
      <c r="AR202" s="225" t="s">
        <v>23</v>
      </c>
      <c r="AT202" s="226" t="s">
        <v>76</v>
      </c>
      <c r="AU202" s="226" t="s">
        <v>23</v>
      </c>
      <c r="AY202" s="225" t="s">
        <v>140</v>
      </c>
      <c r="BK202" s="227">
        <f>SUM(BK203:BK204)</f>
        <v>0</v>
      </c>
    </row>
    <row r="203" spans="1:65" s="2" customFormat="1" ht="16.5" customHeight="1">
      <c r="A203" s="39"/>
      <c r="B203" s="40"/>
      <c r="C203" s="230" t="s">
        <v>7</v>
      </c>
      <c r="D203" s="230" t="s">
        <v>142</v>
      </c>
      <c r="E203" s="231" t="s">
        <v>290</v>
      </c>
      <c r="F203" s="232" t="s">
        <v>291</v>
      </c>
      <c r="G203" s="233" t="s">
        <v>179</v>
      </c>
      <c r="H203" s="234">
        <v>89.959</v>
      </c>
      <c r="I203" s="235"/>
      <c r="J203" s="236">
        <f>ROUND(I203*H203,2)</f>
        <v>0</v>
      </c>
      <c r="K203" s="237"/>
      <c r="L203" s="45"/>
      <c r="M203" s="238" t="s">
        <v>22</v>
      </c>
      <c r="N203" s="239" t="s">
        <v>48</v>
      </c>
      <c r="O203" s="85"/>
      <c r="P203" s="240">
        <f>O203*H203</f>
        <v>0</v>
      </c>
      <c r="Q203" s="240">
        <v>0</v>
      </c>
      <c r="R203" s="240">
        <f>Q203*H203</f>
        <v>0</v>
      </c>
      <c r="S203" s="240">
        <v>0</v>
      </c>
      <c r="T203" s="241">
        <f>S203*H203</f>
        <v>0</v>
      </c>
      <c r="U203" s="39"/>
      <c r="V203" s="39"/>
      <c r="W203" s="39"/>
      <c r="X203" s="39"/>
      <c r="Y203" s="39"/>
      <c r="Z203" s="39"/>
      <c r="AA203" s="39"/>
      <c r="AB203" s="39"/>
      <c r="AC203" s="39"/>
      <c r="AD203" s="39"/>
      <c r="AE203" s="39"/>
      <c r="AR203" s="242" t="s">
        <v>146</v>
      </c>
      <c r="AT203" s="242" t="s">
        <v>142</v>
      </c>
      <c r="AU203" s="242" t="s">
        <v>85</v>
      </c>
      <c r="AY203" s="18" t="s">
        <v>140</v>
      </c>
      <c r="BE203" s="243">
        <f>IF(N203="základní",J203,0)</f>
        <v>0</v>
      </c>
      <c r="BF203" s="243">
        <f>IF(N203="snížená",J203,0)</f>
        <v>0</v>
      </c>
      <c r="BG203" s="243">
        <f>IF(N203="zákl. přenesená",J203,0)</f>
        <v>0</v>
      </c>
      <c r="BH203" s="243">
        <f>IF(N203="sníž. přenesená",J203,0)</f>
        <v>0</v>
      </c>
      <c r="BI203" s="243">
        <f>IF(N203="nulová",J203,0)</f>
        <v>0</v>
      </c>
      <c r="BJ203" s="18" t="s">
        <v>23</v>
      </c>
      <c r="BK203" s="243">
        <f>ROUND(I203*H203,2)</f>
        <v>0</v>
      </c>
      <c r="BL203" s="18" t="s">
        <v>146</v>
      </c>
      <c r="BM203" s="242" t="s">
        <v>292</v>
      </c>
    </row>
    <row r="204" spans="1:47" s="2" customFormat="1" ht="12">
      <c r="A204" s="39"/>
      <c r="B204" s="40"/>
      <c r="C204" s="41"/>
      <c r="D204" s="244" t="s">
        <v>148</v>
      </c>
      <c r="E204" s="41"/>
      <c r="F204" s="245" t="s">
        <v>293</v>
      </c>
      <c r="G204" s="41"/>
      <c r="H204" s="41"/>
      <c r="I204" s="149"/>
      <c r="J204" s="41"/>
      <c r="K204" s="41"/>
      <c r="L204" s="45"/>
      <c r="M204" s="246"/>
      <c r="N204" s="247"/>
      <c r="O204" s="85"/>
      <c r="P204" s="85"/>
      <c r="Q204" s="85"/>
      <c r="R204" s="85"/>
      <c r="S204" s="85"/>
      <c r="T204" s="86"/>
      <c r="U204" s="39"/>
      <c r="V204" s="39"/>
      <c r="W204" s="39"/>
      <c r="X204" s="39"/>
      <c r="Y204" s="39"/>
      <c r="Z204" s="39"/>
      <c r="AA204" s="39"/>
      <c r="AB204" s="39"/>
      <c r="AC204" s="39"/>
      <c r="AD204" s="39"/>
      <c r="AE204" s="39"/>
      <c r="AT204" s="18" t="s">
        <v>148</v>
      </c>
      <c r="AU204" s="18" t="s">
        <v>85</v>
      </c>
    </row>
    <row r="205" spans="1:63" s="12" customFormat="1" ht="25.9" customHeight="1">
      <c r="A205" s="12"/>
      <c r="B205" s="214"/>
      <c r="C205" s="215"/>
      <c r="D205" s="216" t="s">
        <v>76</v>
      </c>
      <c r="E205" s="217" t="s">
        <v>294</v>
      </c>
      <c r="F205" s="217" t="s">
        <v>295</v>
      </c>
      <c r="G205" s="215"/>
      <c r="H205" s="215"/>
      <c r="I205" s="218"/>
      <c r="J205" s="219">
        <f>BK205</f>
        <v>0</v>
      </c>
      <c r="K205" s="215"/>
      <c r="L205" s="220"/>
      <c r="M205" s="221"/>
      <c r="N205" s="222"/>
      <c r="O205" s="222"/>
      <c r="P205" s="223">
        <f>P206+P213+P219</f>
        <v>0</v>
      </c>
      <c r="Q205" s="222"/>
      <c r="R205" s="223">
        <f>R206+R213+R219</f>
        <v>2.1340465115</v>
      </c>
      <c r="S205" s="222"/>
      <c r="T205" s="224">
        <f>T206+T213+T219</f>
        <v>0</v>
      </c>
      <c r="U205" s="12"/>
      <c r="V205" s="12"/>
      <c r="W205" s="12"/>
      <c r="X205" s="12"/>
      <c r="Y205" s="12"/>
      <c r="Z205" s="12"/>
      <c r="AA205" s="12"/>
      <c r="AB205" s="12"/>
      <c r="AC205" s="12"/>
      <c r="AD205" s="12"/>
      <c r="AE205" s="12"/>
      <c r="AR205" s="225" t="s">
        <v>85</v>
      </c>
      <c r="AT205" s="226" t="s">
        <v>76</v>
      </c>
      <c r="AU205" s="226" t="s">
        <v>77</v>
      </c>
      <c r="AY205" s="225" t="s">
        <v>140</v>
      </c>
      <c r="BK205" s="227">
        <f>BK206+BK213+BK219</f>
        <v>0</v>
      </c>
    </row>
    <row r="206" spans="1:63" s="12" customFormat="1" ht="22.8" customHeight="1">
      <c r="A206" s="12"/>
      <c r="B206" s="214"/>
      <c r="C206" s="215"/>
      <c r="D206" s="216" t="s">
        <v>76</v>
      </c>
      <c r="E206" s="228" t="s">
        <v>296</v>
      </c>
      <c r="F206" s="228" t="s">
        <v>297</v>
      </c>
      <c r="G206" s="215"/>
      <c r="H206" s="215"/>
      <c r="I206" s="218"/>
      <c r="J206" s="229">
        <f>BK206</f>
        <v>0</v>
      </c>
      <c r="K206" s="215"/>
      <c r="L206" s="220"/>
      <c r="M206" s="221"/>
      <c r="N206" s="222"/>
      <c r="O206" s="222"/>
      <c r="P206" s="223">
        <f>SUM(P207:P212)</f>
        <v>0</v>
      </c>
      <c r="Q206" s="222"/>
      <c r="R206" s="223">
        <f>SUM(R207:R212)</f>
        <v>2.1340465115</v>
      </c>
      <c r="S206" s="222"/>
      <c r="T206" s="224">
        <f>SUM(T207:T212)</f>
        <v>0</v>
      </c>
      <c r="U206" s="12"/>
      <c r="V206" s="12"/>
      <c r="W206" s="12"/>
      <c r="X206" s="12"/>
      <c r="Y206" s="12"/>
      <c r="Z206" s="12"/>
      <c r="AA206" s="12"/>
      <c r="AB206" s="12"/>
      <c r="AC206" s="12"/>
      <c r="AD206" s="12"/>
      <c r="AE206" s="12"/>
      <c r="AR206" s="225" t="s">
        <v>85</v>
      </c>
      <c r="AT206" s="226" t="s">
        <v>76</v>
      </c>
      <c r="AU206" s="226" t="s">
        <v>23</v>
      </c>
      <c r="AY206" s="225" t="s">
        <v>140</v>
      </c>
      <c r="BK206" s="227">
        <f>SUM(BK207:BK212)</f>
        <v>0</v>
      </c>
    </row>
    <row r="207" spans="1:65" s="2" customFormat="1" ht="16.5" customHeight="1">
      <c r="A207" s="39"/>
      <c r="B207" s="40"/>
      <c r="C207" s="230" t="s">
        <v>298</v>
      </c>
      <c r="D207" s="230" t="s">
        <v>142</v>
      </c>
      <c r="E207" s="231" t="s">
        <v>299</v>
      </c>
      <c r="F207" s="232" t="s">
        <v>300</v>
      </c>
      <c r="G207" s="233" t="s">
        <v>145</v>
      </c>
      <c r="H207" s="234">
        <v>48.5</v>
      </c>
      <c r="I207" s="235"/>
      <c r="J207" s="236">
        <f>ROUND(I207*H207,2)</f>
        <v>0</v>
      </c>
      <c r="K207" s="237"/>
      <c r="L207" s="45"/>
      <c r="M207" s="238" t="s">
        <v>22</v>
      </c>
      <c r="N207" s="239" t="s">
        <v>48</v>
      </c>
      <c r="O207" s="85"/>
      <c r="P207" s="240">
        <f>O207*H207</f>
        <v>0</v>
      </c>
      <c r="Q207" s="240">
        <v>0.044000959</v>
      </c>
      <c r="R207" s="240">
        <f>Q207*H207</f>
        <v>2.1340465115</v>
      </c>
      <c r="S207" s="240">
        <v>0</v>
      </c>
      <c r="T207" s="241">
        <f>S207*H207</f>
        <v>0</v>
      </c>
      <c r="U207" s="39"/>
      <c r="V207" s="39"/>
      <c r="W207" s="39"/>
      <c r="X207" s="39"/>
      <c r="Y207" s="39"/>
      <c r="Z207" s="39"/>
      <c r="AA207" s="39"/>
      <c r="AB207" s="39"/>
      <c r="AC207" s="39"/>
      <c r="AD207" s="39"/>
      <c r="AE207" s="39"/>
      <c r="AR207" s="242" t="s">
        <v>255</v>
      </c>
      <c r="AT207" s="242" t="s">
        <v>142</v>
      </c>
      <c r="AU207" s="242" t="s">
        <v>85</v>
      </c>
      <c r="AY207" s="18" t="s">
        <v>140</v>
      </c>
      <c r="BE207" s="243">
        <f>IF(N207="základní",J207,0)</f>
        <v>0</v>
      </c>
      <c r="BF207" s="243">
        <f>IF(N207="snížená",J207,0)</f>
        <v>0</v>
      </c>
      <c r="BG207" s="243">
        <f>IF(N207="zákl. přenesená",J207,0)</f>
        <v>0</v>
      </c>
      <c r="BH207" s="243">
        <f>IF(N207="sníž. přenesená",J207,0)</f>
        <v>0</v>
      </c>
      <c r="BI207" s="243">
        <f>IF(N207="nulová",J207,0)</f>
        <v>0</v>
      </c>
      <c r="BJ207" s="18" t="s">
        <v>23</v>
      </c>
      <c r="BK207" s="243">
        <f>ROUND(I207*H207,2)</f>
        <v>0</v>
      </c>
      <c r="BL207" s="18" t="s">
        <v>255</v>
      </c>
      <c r="BM207" s="242" t="s">
        <v>301</v>
      </c>
    </row>
    <row r="208" spans="1:47" s="2" customFormat="1" ht="12">
      <c r="A208" s="39"/>
      <c r="B208" s="40"/>
      <c r="C208" s="41"/>
      <c r="D208" s="244" t="s">
        <v>148</v>
      </c>
      <c r="E208" s="41"/>
      <c r="F208" s="245" t="s">
        <v>302</v>
      </c>
      <c r="G208" s="41"/>
      <c r="H208" s="41"/>
      <c r="I208" s="149"/>
      <c r="J208" s="41"/>
      <c r="K208" s="41"/>
      <c r="L208" s="45"/>
      <c r="M208" s="246"/>
      <c r="N208" s="247"/>
      <c r="O208" s="85"/>
      <c r="P208" s="85"/>
      <c r="Q208" s="85"/>
      <c r="R208" s="85"/>
      <c r="S208" s="85"/>
      <c r="T208" s="86"/>
      <c r="U208" s="39"/>
      <c r="V208" s="39"/>
      <c r="W208" s="39"/>
      <c r="X208" s="39"/>
      <c r="Y208" s="39"/>
      <c r="Z208" s="39"/>
      <c r="AA208" s="39"/>
      <c r="AB208" s="39"/>
      <c r="AC208" s="39"/>
      <c r="AD208" s="39"/>
      <c r="AE208" s="39"/>
      <c r="AT208" s="18" t="s">
        <v>148</v>
      </c>
      <c r="AU208" s="18" t="s">
        <v>85</v>
      </c>
    </row>
    <row r="209" spans="1:47" s="2" customFormat="1" ht="12">
      <c r="A209" s="39"/>
      <c r="B209" s="40"/>
      <c r="C209" s="41"/>
      <c r="D209" s="244" t="s">
        <v>150</v>
      </c>
      <c r="E209" s="41"/>
      <c r="F209" s="248" t="s">
        <v>303</v>
      </c>
      <c r="G209" s="41"/>
      <c r="H209" s="41"/>
      <c r="I209" s="149"/>
      <c r="J209" s="41"/>
      <c r="K209" s="41"/>
      <c r="L209" s="45"/>
      <c r="M209" s="246"/>
      <c r="N209" s="247"/>
      <c r="O209" s="85"/>
      <c r="P209" s="85"/>
      <c r="Q209" s="85"/>
      <c r="R209" s="85"/>
      <c r="S209" s="85"/>
      <c r="T209" s="86"/>
      <c r="U209" s="39"/>
      <c r="V209" s="39"/>
      <c r="W209" s="39"/>
      <c r="X209" s="39"/>
      <c r="Y209" s="39"/>
      <c r="Z209" s="39"/>
      <c r="AA209" s="39"/>
      <c r="AB209" s="39"/>
      <c r="AC209" s="39"/>
      <c r="AD209" s="39"/>
      <c r="AE209" s="39"/>
      <c r="AT209" s="18" t="s">
        <v>150</v>
      </c>
      <c r="AU209" s="18" t="s">
        <v>85</v>
      </c>
    </row>
    <row r="210" spans="1:51" s="13" customFormat="1" ht="12">
      <c r="A210" s="13"/>
      <c r="B210" s="249"/>
      <c r="C210" s="250"/>
      <c r="D210" s="244" t="s">
        <v>156</v>
      </c>
      <c r="E210" s="251" t="s">
        <v>22</v>
      </c>
      <c r="F210" s="252" t="s">
        <v>261</v>
      </c>
      <c r="G210" s="250"/>
      <c r="H210" s="251" t="s">
        <v>22</v>
      </c>
      <c r="I210" s="253"/>
      <c r="J210" s="250"/>
      <c r="K210" s="250"/>
      <c r="L210" s="254"/>
      <c r="M210" s="255"/>
      <c r="N210" s="256"/>
      <c r="O210" s="256"/>
      <c r="P210" s="256"/>
      <c r="Q210" s="256"/>
      <c r="R210" s="256"/>
      <c r="S210" s="256"/>
      <c r="T210" s="257"/>
      <c r="U210" s="13"/>
      <c r="V210" s="13"/>
      <c r="W210" s="13"/>
      <c r="X210" s="13"/>
      <c r="Y210" s="13"/>
      <c r="Z210" s="13"/>
      <c r="AA210" s="13"/>
      <c r="AB210" s="13"/>
      <c r="AC210" s="13"/>
      <c r="AD210" s="13"/>
      <c r="AE210" s="13"/>
      <c r="AT210" s="258" t="s">
        <v>156</v>
      </c>
      <c r="AU210" s="258" t="s">
        <v>85</v>
      </c>
      <c r="AV210" s="13" t="s">
        <v>23</v>
      </c>
      <c r="AW210" s="13" t="s">
        <v>38</v>
      </c>
      <c r="AX210" s="13" t="s">
        <v>77</v>
      </c>
      <c r="AY210" s="258" t="s">
        <v>140</v>
      </c>
    </row>
    <row r="211" spans="1:51" s="14" customFormat="1" ht="12">
      <c r="A211" s="14"/>
      <c r="B211" s="259"/>
      <c r="C211" s="260"/>
      <c r="D211" s="244" t="s">
        <v>156</v>
      </c>
      <c r="E211" s="261" t="s">
        <v>22</v>
      </c>
      <c r="F211" s="262" t="s">
        <v>158</v>
      </c>
      <c r="G211" s="260"/>
      <c r="H211" s="263">
        <v>48.5</v>
      </c>
      <c r="I211" s="264"/>
      <c r="J211" s="260"/>
      <c r="K211" s="260"/>
      <c r="L211" s="265"/>
      <c r="M211" s="266"/>
      <c r="N211" s="267"/>
      <c r="O211" s="267"/>
      <c r="P211" s="267"/>
      <c r="Q211" s="267"/>
      <c r="R211" s="267"/>
      <c r="S211" s="267"/>
      <c r="T211" s="268"/>
      <c r="U211" s="14"/>
      <c r="V211" s="14"/>
      <c r="W211" s="14"/>
      <c r="X211" s="14"/>
      <c r="Y211" s="14"/>
      <c r="Z211" s="14"/>
      <c r="AA211" s="14"/>
      <c r="AB211" s="14"/>
      <c r="AC211" s="14"/>
      <c r="AD211" s="14"/>
      <c r="AE211" s="14"/>
      <c r="AT211" s="269" t="s">
        <v>156</v>
      </c>
      <c r="AU211" s="269" t="s">
        <v>85</v>
      </c>
      <c r="AV211" s="14" t="s">
        <v>85</v>
      </c>
      <c r="AW211" s="14" t="s">
        <v>38</v>
      </c>
      <c r="AX211" s="14" t="s">
        <v>77</v>
      </c>
      <c r="AY211" s="269" t="s">
        <v>140</v>
      </c>
    </row>
    <row r="212" spans="1:51" s="15" customFormat="1" ht="12">
      <c r="A212" s="15"/>
      <c r="B212" s="270"/>
      <c r="C212" s="271"/>
      <c r="D212" s="244" t="s">
        <v>156</v>
      </c>
      <c r="E212" s="272" t="s">
        <v>22</v>
      </c>
      <c r="F212" s="273" t="s">
        <v>159</v>
      </c>
      <c r="G212" s="271"/>
      <c r="H212" s="274">
        <v>48.5</v>
      </c>
      <c r="I212" s="275"/>
      <c r="J212" s="271"/>
      <c r="K212" s="271"/>
      <c r="L212" s="276"/>
      <c r="M212" s="277"/>
      <c r="N212" s="278"/>
      <c r="O212" s="278"/>
      <c r="P212" s="278"/>
      <c r="Q212" s="278"/>
      <c r="R212" s="278"/>
      <c r="S212" s="278"/>
      <c r="T212" s="279"/>
      <c r="U212" s="15"/>
      <c r="V212" s="15"/>
      <c r="W212" s="15"/>
      <c r="X212" s="15"/>
      <c r="Y212" s="15"/>
      <c r="Z212" s="15"/>
      <c r="AA212" s="15"/>
      <c r="AB212" s="15"/>
      <c r="AC212" s="15"/>
      <c r="AD212" s="15"/>
      <c r="AE212" s="15"/>
      <c r="AT212" s="280" t="s">
        <v>156</v>
      </c>
      <c r="AU212" s="280" t="s">
        <v>85</v>
      </c>
      <c r="AV212" s="15" t="s">
        <v>146</v>
      </c>
      <c r="AW212" s="15" t="s">
        <v>38</v>
      </c>
      <c r="AX212" s="15" t="s">
        <v>23</v>
      </c>
      <c r="AY212" s="280" t="s">
        <v>140</v>
      </c>
    </row>
    <row r="213" spans="1:63" s="12" customFormat="1" ht="22.8" customHeight="1">
      <c r="A213" s="12"/>
      <c r="B213" s="214"/>
      <c r="C213" s="215"/>
      <c r="D213" s="216" t="s">
        <v>76</v>
      </c>
      <c r="E213" s="228" t="s">
        <v>304</v>
      </c>
      <c r="F213" s="228" t="s">
        <v>305</v>
      </c>
      <c r="G213" s="215"/>
      <c r="H213" s="215"/>
      <c r="I213" s="218"/>
      <c r="J213" s="229">
        <f>BK213</f>
        <v>0</v>
      </c>
      <c r="K213" s="215"/>
      <c r="L213" s="220"/>
      <c r="M213" s="221"/>
      <c r="N213" s="222"/>
      <c r="O213" s="222"/>
      <c r="P213" s="223">
        <f>SUM(P214:P218)</f>
        <v>0</v>
      </c>
      <c r="Q213" s="222"/>
      <c r="R213" s="223">
        <f>SUM(R214:R218)</f>
        <v>0</v>
      </c>
      <c r="S213" s="222"/>
      <c r="T213" s="224">
        <f>SUM(T214:T218)</f>
        <v>0</v>
      </c>
      <c r="U213" s="12"/>
      <c r="V213" s="12"/>
      <c r="W213" s="12"/>
      <c r="X213" s="12"/>
      <c r="Y213" s="12"/>
      <c r="Z213" s="12"/>
      <c r="AA213" s="12"/>
      <c r="AB213" s="12"/>
      <c r="AC213" s="12"/>
      <c r="AD213" s="12"/>
      <c r="AE213" s="12"/>
      <c r="AR213" s="225" t="s">
        <v>85</v>
      </c>
      <c r="AT213" s="226" t="s">
        <v>76</v>
      </c>
      <c r="AU213" s="226" t="s">
        <v>23</v>
      </c>
      <c r="AY213" s="225" t="s">
        <v>140</v>
      </c>
      <c r="BK213" s="227">
        <f>SUM(BK214:BK218)</f>
        <v>0</v>
      </c>
    </row>
    <row r="214" spans="1:65" s="2" customFormat="1" ht="24" customHeight="1">
      <c r="A214" s="39"/>
      <c r="B214" s="40"/>
      <c r="C214" s="230" t="s">
        <v>306</v>
      </c>
      <c r="D214" s="230" t="s">
        <v>142</v>
      </c>
      <c r="E214" s="231" t="s">
        <v>307</v>
      </c>
      <c r="F214" s="232" t="s">
        <v>308</v>
      </c>
      <c r="G214" s="233" t="s">
        <v>186</v>
      </c>
      <c r="H214" s="234">
        <v>256.269</v>
      </c>
      <c r="I214" s="235"/>
      <c r="J214" s="236">
        <f>ROUND(I214*H214,2)</f>
        <v>0</v>
      </c>
      <c r="K214" s="237"/>
      <c r="L214" s="45"/>
      <c r="M214" s="238" t="s">
        <v>22</v>
      </c>
      <c r="N214" s="239" t="s">
        <v>48</v>
      </c>
      <c r="O214" s="85"/>
      <c r="P214" s="240">
        <f>O214*H214</f>
        <v>0</v>
      </c>
      <c r="Q214" s="240">
        <v>0</v>
      </c>
      <c r="R214" s="240">
        <f>Q214*H214</f>
        <v>0</v>
      </c>
      <c r="S214" s="240">
        <v>0</v>
      </c>
      <c r="T214" s="241">
        <f>S214*H214</f>
        <v>0</v>
      </c>
      <c r="U214" s="39"/>
      <c r="V214" s="39"/>
      <c r="W214" s="39"/>
      <c r="X214" s="39"/>
      <c r="Y214" s="39"/>
      <c r="Z214" s="39"/>
      <c r="AA214" s="39"/>
      <c r="AB214" s="39"/>
      <c r="AC214" s="39"/>
      <c r="AD214" s="39"/>
      <c r="AE214" s="39"/>
      <c r="AR214" s="242" t="s">
        <v>255</v>
      </c>
      <c r="AT214" s="242" t="s">
        <v>142</v>
      </c>
      <c r="AU214" s="242" t="s">
        <v>85</v>
      </c>
      <c r="AY214" s="18" t="s">
        <v>140</v>
      </c>
      <c r="BE214" s="243">
        <f>IF(N214="základní",J214,0)</f>
        <v>0</v>
      </c>
      <c r="BF214" s="243">
        <f>IF(N214="snížená",J214,0)</f>
        <v>0</v>
      </c>
      <c r="BG214" s="243">
        <f>IF(N214="zákl. přenesená",J214,0)</f>
        <v>0</v>
      </c>
      <c r="BH214" s="243">
        <f>IF(N214="sníž. přenesená",J214,0)</f>
        <v>0</v>
      </c>
      <c r="BI214" s="243">
        <f>IF(N214="nulová",J214,0)</f>
        <v>0</v>
      </c>
      <c r="BJ214" s="18" t="s">
        <v>23</v>
      </c>
      <c r="BK214" s="243">
        <f>ROUND(I214*H214,2)</f>
        <v>0</v>
      </c>
      <c r="BL214" s="18" t="s">
        <v>255</v>
      </c>
      <c r="BM214" s="242" t="s">
        <v>309</v>
      </c>
    </row>
    <row r="215" spans="1:47" s="2" customFormat="1" ht="12">
      <c r="A215" s="39"/>
      <c r="B215" s="40"/>
      <c r="C215" s="41"/>
      <c r="D215" s="244" t="s">
        <v>148</v>
      </c>
      <c r="E215" s="41"/>
      <c r="F215" s="245" t="s">
        <v>310</v>
      </c>
      <c r="G215" s="41"/>
      <c r="H215" s="41"/>
      <c r="I215" s="149"/>
      <c r="J215" s="41"/>
      <c r="K215" s="41"/>
      <c r="L215" s="45"/>
      <c r="M215" s="246"/>
      <c r="N215" s="247"/>
      <c r="O215" s="85"/>
      <c r="P215" s="85"/>
      <c r="Q215" s="85"/>
      <c r="R215" s="85"/>
      <c r="S215" s="85"/>
      <c r="T215" s="86"/>
      <c r="U215" s="39"/>
      <c r="V215" s="39"/>
      <c r="W215" s="39"/>
      <c r="X215" s="39"/>
      <c r="Y215" s="39"/>
      <c r="Z215" s="39"/>
      <c r="AA215" s="39"/>
      <c r="AB215" s="39"/>
      <c r="AC215" s="39"/>
      <c r="AD215" s="39"/>
      <c r="AE215" s="39"/>
      <c r="AT215" s="18" t="s">
        <v>148</v>
      </c>
      <c r="AU215" s="18" t="s">
        <v>85</v>
      </c>
    </row>
    <row r="216" spans="1:65" s="2" customFormat="1" ht="16.5" customHeight="1">
      <c r="A216" s="39"/>
      <c r="B216" s="40"/>
      <c r="C216" s="230" t="s">
        <v>311</v>
      </c>
      <c r="D216" s="230" t="s">
        <v>142</v>
      </c>
      <c r="E216" s="231" t="s">
        <v>312</v>
      </c>
      <c r="F216" s="232" t="s">
        <v>313</v>
      </c>
      <c r="G216" s="233" t="s">
        <v>145</v>
      </c>
      <c r="H216" s="234">
        <v>48.5</v>
      </c>
      <c r="I216" s="235"/>
      <c r="J216" s="236">
        <f>ROUND(I216*H216,2)</f>
        <v>0</v>
      </c>
      <c r="K216" s="237"/>
      <c r="L216" s="45"/>
      <c r="M216" s="238" t="s">
        <v>22</v>
      </c>
      <c r="N216" s="239" t="s">
        <v>48</v>
      </c>
      <c r="O216" s="85"/>
      <c r="P216" s="240">
        <f>O216*H216</f>
        <v>0</v>
      </c>
      <c r="Q216" s="240">
        <v>0</v>
      </c>
      <c r="R216" s="240">
        <f>Q216*H216</f>
        <v>0</v>
      </c>
      <c r="S216" s="240">
        <v>0</v>
      </c>
      <c r="T216" s="241">
        <f>S216*H216</f>
        <v>0</v>
      </c>
      <c r="U216" s="39"/>
      <c r="V216" s="39"/>
      <c r="W216" s="39"/>
      <c r="X216" s="39"/>
      <c r="Y216" s="39"/>
      <c r="Z216" s="39"/>
      <c r="AA216" s="39"/>
      <c r="AB216" s="39"/>
      <c r="AC216" s="39"/>
      <c r="AD216" s="39"/>
      <c r="AE216" s="39"/>
      <c r="AR216" s="242" t="s">
        <v>255</v>
      </c>
      <c r="AT216" s="242" t="s">
        <v>142</v>
      </c>
      <c r="AU216" s="242" t="s">
        <v>85</v>
      </c>
      <c r="AY216" s="18" t="s">
        <v>140</v>
      </c>
      <c r="BE216" s="243">
        <f>IF(N216="základní",J216,0)</f>
        <v>0</v>
      </c>
      <c r="BF216" s="243">
        <f>IF(N216="snížená",J216,0)</f>
        <v>0</v>
      </c>
      <c r="BG216" s="243">
        <f>IF(N216="zákl. přenesená",J216,0)</f>
        <v>0</v>
      </c>
      <c r="BH216" s="243">
        <f>IF(N216="sníž. přenesená",J216,0)</f>
        <v>0</v>
      </c>
      <c r="BI216" s="243">
        <f>IF(N216="nulová",J216,0)</f>
        <v>0</v>
      </c>
      <c r="BJ216" s="18" t="s">
        <v>23</v>
      </c>
      <c r="BK216" s="243">
        <f>ROUND(I216*H216,2)</f>
        <v>0</v>
      </c>
      <c r="BL216" s="18" t="s">
        <v>255</v>
      </c>
      <c r="BM216" s="242" t="s">
        <v>314</v>
      </c>
    </row>
    <row r="217" spans="1:47" s="2" customFormat="1" ht="12">
      <c r="A217" s="39"/>
      <c r="B217" s="40"/>
      <c r="C217" s="41"/>
      <c r="D217" s="244" t="s">
        <v>148</v>
      </c>
      <c r="E217" s="41"/>
      <c r="F217" s="245" t="s">
        <v>310</v>
      </c>
      <c r="G217" s="41"/>
      <c r="H217" s="41"/>
      <c r="I217" s="149"/>
      <c r="J217" s="41"/>
      <c r="K217" s="41"/>
      <c r="L217" s="45"/>
      <c r="M217" s="246"/>
      <c r="N217" s="247"/>
      <c r="O217" s="85"/>
      <c r="P217" s="85"/>
      <c r="Q217" s="85"/>
      <c r="R217" s="85"/>
      <c r="S217" s="85"/>
      <c r="T217" s="86"/>
      <c r="U217" s="39"/>
      <c r="V217" s="39"/>
      <c r="W217" s="39"/>
      <c r="X217" s="39"/>
      <c r="Y217" s="39"/>
      <c r="Z217" s="39"/>
      <c r="AA217" s="39"/>
      <c r="AB217" s="39"/>
      <c r="AC217" s="39"/>
      <c r="AD217" s="39"/>
      <c r="AE217" s="39"/>
      <c r="AT217" s="18" t="s">
        <v>148</v>
      </c>
      <c r="AU217" s="18" t="s">
        <v>85</v>
      </c>
    </row>
    <row r="218" spans="1:51" s="14" customFormat="1" ht="12">
      <c r="A218" s="14"/>
      <c r="B218" s="259"/>
      <c r="C218" s="260"/>
      <c r="D218" s="244" t="s">
        <v>156</v>
      </c>
      <c r="E218" s="261" t="s">
        <v>22</v>
      </c>
      <c r="F218" s="262" t="s">
        <v>315</v>
      </c>
      <c r="G218" s="260"/>
      <c r="H218" s="263">
        <v>48.5</v>
      </c>
      <c r="I218" s="264"/>
      <c r="J218" s="260"/>
      <c r="K218" s="260"/>
      <c r="L218" s="265"/>
      <c r="M218" s="266"/>
      <c r="N218" s="267"/>
      <c r="O218" s="267"/>
      <c r="P218" s="267"/>
      <c r="Q218" s="267"/>
      <c r="R218" s="267"/>
      <c r="S218" s="267"/>
      <c r="T218" s="268"/>
      <c r="U218" s="14"/>
      <c r="V218" s="14"/>
      <c r="W218" s="14"/>
      <c r="X218" s="14"/>
      <c r="Y218" s="14"/>
      <c r="Z218" s="14"/>
      <c r="AA218" s="14"/>
      <c r="AB218" s="14"/>
      <c r="AC218" s="14"/>
      <c r="AD218" s="14"/>
      <c r="AE218" s="14"/>
      <c r="AT218" s="269" t="s">
        <v>156</v>
      </c>
      <c r="AU218" s="269" t="s">
        <v>85</v>
      </c>
      <c r="AV218" s="14" t="s">
        <v>85</v>
      </c>
      <c r="AW218" s="14" t="s">
        <v>38</v>
      </c>
      <c r="AX218" s="14" t="s">
        <v>23</v>
      </c>
      <c r="AY218" s="269" t="s">
        <v>140</v>
      </c>
    </row>
    <row r="219" spans="1:63" s="12" customFormat="1" ht="22.8" customHeight="1">
      <c r="A219" s="12"/>
      <c r="B219" s="214"/>
      <c r="C219" s="215"/>
      <c r="D219" s="216" t="s">
        <v>76</v>
      </c>
      <c r="E219" s="228" t="s">
        <v>316</v>
      </c>
      <c r="F219" s="228" t="s">
        <v>317</v>
      </c>
      <c r="G219" s="215"/>
      <c r="H219" s="215"/>
      <c r="I219" s="218"/>
      <c r="J219" s="229">
        <f>BK219</f>
        <v>0</v>
      </c>
      <c r="K219" s="215"/>
      <c r="L219" s="220"/>
      <c r="M219" s="221"/>
      <c r="N219" s="222"/>
      <c r="O219" s="222"/>
      <c r="P219" s="223">
        <f>SUM(P220:P221)</f>
        <v>0</v>
      </c>
      <c r="Q219" s="222"/>
      <c r="R219" s="223">
        <f>SUM(R220:R221)</f>
        <v>0</v>
      </c>
      <c r="S219" s="222"/>
      <c r="T219" s="224">
        <f>SUM(T220:T221)</f>
        <v>0</v>
      </c>
      <c r="U219" s="12"/>
      <c r="V219" s="12"/>
      <c r="W219" s="12"/>
      <c r="X219" s="12"/>
      <c r="Y219" s="12"/>
      <c r="Z219" s="12"/>
      <c r="AA219" s="12"/>
      <c r="AB219" s="12"/>
      <c r="AC219" s="12"/>
      <c r="AD219" s="12"/>
      <c r="AE219" s="12"/>
      <c r="AR219" s="225" t="s">
        <v>85</v>
      </c>
      <c r="AT219" s="226" t="s">
        <v>76</v>
      </c>
      <c r="AU219" s="226" t="s">
        <v>23</v>
      </c>
      <c r="AY219" s="225" t="s">
        <v>140</v>
      </c>
      <c r="BK219" s="227">
        <f>SUM(BK220:BK221)</f>
        <v>0</v>
      </c>
    </row>
    <row r="220" spans="1:65" s="2" customFormat="1" ht="16.5" customHeight="1">
      <c r="A220" s="39"/>
      <c r="B220" s="40"/>
      <c r="C220" s="230" t="s">
        <v>318</v>
      </c>
      <c r="D220" s="230" t="s">
        <v>142</v>
      </c>
      <c r="E220" s="231" t="s">
        <v>319</v>
      </c>
      <c r="F220" s="232" t="s">
        <v>320</v>
      </c>
      <c r="G220" s="233" t="s">
        <v>196</v>
      </c>
      <c r="H220" s="234">
        <v>14</v>
      </c>
      <c r="I220" s="235"/>
      <c r="J220" s="236">
        <f>ROUND(I220*H220,2)</f>
        <v>0</v>
      </c>
      <c r="K220" s="237"/>
      <c r="L220" s="45"/>
      <c r="M220" s="238" t="s">
        <v>22</v>
      </c>
      <c r="N220" s="239" t="s">
        <v>48</v>
      </c>
      <c r="O220" s="85"/>
      <c r="P220" s="240">
        <f>O220*H220</f>
        <v>0</v>
      </c>
      <c r="Q220" s="240">
        <v>0</v>
      </c>
      <c r="R220" s="240">
        <f>Q220*H220</f>
        <v>0</v>
      </c>
      <c r="S220" s="240">
        <v>0</v>
      </c>
      <c r="T220" s="241">
        <f>S220*H220</f>
        <v>0</v>
      </c>
      <c r="U220" s="39"/>
      <c r="V220" s="39"/>
      <c r="W220" s="39"/>
      <c r="X220" s="39"/>
      <c r="Y220" s="39"/>
      <c r="Z220" s="39"/>
      <c r="AA220" s="39"/>
      <c r="AB220" s="39"/>
      <c r="AC220" s="39"/>
      <c r="AD220" s="39"/>
      <c r="AE220" s="39"/>
      <c r="AR220" s="242" t="s">
        <v>255</v>
      </c>
      <c r="AT220" s="242" t="s">
        <v>142</v>
      </c>
      <c r="AU220" s="242" t="s">
        <v>85</v>
      </c>
      <c r="AY220" s="18" t="s">
        <v>140</v>
      </c>
      <c r="BE220" s="243">
        <f>IF(N220="základní",J220,0)</f>
        <v>0</v>
      </c>
      <c r="BF220" s="243">
        <f>IF(N220="snížená",J220,0)</f>
        <v>0</v>
      </c>
      <c r="BG220" s="243">
        <f>IF(N220="zákl. přenesená",J220,0)</f>
        <v>0</v>
      </c>
      <c r="BH220" s="243">
        <f>IF(N220="sníž. přenesená",J220,0)</f>
        <v>0</v>
      </c>
      <c r="BI220" s="243">
        <f>IF(N220="nulová",J220,0)</f>
        <v>0</v>
      </c>
      <c r="BJ220" s="18" t="s">
        <v>23</v>
      </c>
      <c r="BK220" s="243">
        <f>ROUND(I220*H220,2)</f>
        <v>0</v>
      </c>
      <c r="BL220" s="18" t="s">
        <v>255</v>
      </c>
      <c r="BM220" s="242" t="s">
        <v>321</v>
      </c>
    </row>
    <row r="221" spans="1:47" s="2" customFormat="1" ht="12">
      <c r="A221" s="39"/>
      <c r="B221" s="40"/>
      <c r="C221" s="41"/>
      <c r="D221" s="244" t="s">
        <v>148</v>
      </c>
      <c r="E221" s="41"/>
      <c r="F221" s="245" t="s">
        <v>322</v>
      </c>
      <c r="G221" s="41"/>
      <c r="H221" s="41"/>
      <c r="I221" s="149"/>
      <c r="J221" s="41"/>
      <c r="K221" s="41"/>
      <c r="L221" s="45"/>
      <c r="M221" s="292"/>
      <c r="N221" s="293"/>
      <c r="O221" s="294"/>
      <c r="P221" s="294"/>
      <c r="Q221" s="294"/>
      <c r="R221" s="294"/>
      <c r="S221" s="294"/>
      <c r="T221" s="295"/>
      <c r="U221" s="39"/>
      <c r="V221" s="39"/>
      <c r="W221" s="39"/>
      <c r="X221" s="39"/>
      <c r="Y221" s="39"/>
      <c r="Z221" s="39"/>
      <c r="AA221" s="39"/>
      <c r="AB221" s="39"/>
      <c r="AC221" s="39"/>
      <c r="AD221" s="39"/>
      <c r="AE221" s="39"/>
      <c r="AT221" s="18" t="s">
        <v>148</v>
      </c>
      <c r="AU221" s="18" t="s">
        <v>85</v>
      </c>
    </row>
    <row r="222" spans="1:31" s="2" customFormat="1" ht="6.95" customHeight="1">
      <c r="A222" s="39"/>
      <c r="B222" s="60"/>
      <c r="C222" s="61"/>
      <c r="D222" s="61"/>
      <c r="E222" s="61"/>
      <c r="F222" s="61"/>
      <c r="G222" s="61"/>
      <c r="H222" s="61"/>
      <c r="I222" s="177"/>
      <c r="J222" s="61"/>
      <c r="K222" s="61"/>
      <c r="L222" s="45"/>
      <c r="M222" s="39"/>
      <c r="O222" s="39"/>
      <c r="P222" s="39"/>
      <c r="Q222" s="39"/>
      <c r="R222" s="39"/>
      <c r="S222" s="39"/>
      <c r="T222" s="39"/>
      <c r="U222" s="39"/>
      <c r="V222" s="39"/>
      <c r="W222" s="39"/>
      <c r="X222" s="39"/>
      <c r="Y222" s="39"/>
      <c r="Z222" s="39"/>
      <c r="AA222" s="39"/>
      <c r="AB222" s="39"/>
      <c r="AC222" s="39"/>
      <c r="AD222" s="39"/>
      <c r="AE222" s="39"/>
    </row>
  </sheetData>
  <sheetProtection password="CC35" sheet="1" objects="1" scenarios="1" formatColumns="0" formatRows="0" autoFilter="0"/>
  <autoFilter ref="C105:K221"/>
  <mergeCells count="15">
    <mergeCell ref="E7:H7"/>
    <mergeCell ref="E11:H11"/>
    <mergeCell ref="E9:H9"/>
    <mergeCell ref="E13:H13"/>
    <mergeCell ref="E22:H22"/>
    <mergeCell ref="E31:H31"/>
    <mergeCell ref="E52:H52"/>
    <mergeCell ref="E56:H56"/>
    <mergeCell ref="E54:H54"/>
    <mergeCell ref="E58:H58"/>
    <mergeCell ref="E92:H92"/>
    <mergeCell ref="E96:H96"/>
    <mergeCell ref="E94:H94"/>
    <mergeCell ref="E98:H9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1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8" t="s">
        <v>97</v>
      </c>
    </row>
    <row r="3" spans="2:46" s="1" customFormat="1" ht="6.95" customHeight="1">
      <c r="B3" s="141"/>
      <c r="C3" s="142"/>
      <c r="D3" s="142"/>
      <c r="E3" s="142"/>
      <c r="F3" s="142"/>
      <c r="G3" s="142"/>
      <c r="H3" s="142"/>
      <c r="I3" s="143"/>
      <c r="J3" s="142"/>
      <c r="K3" s="142"/>
      <c r="L3" s="21"/>
      <c r="AT3" s="18" t="s">
        <v>85</v>
      </c>
    </row>
    <row r="4" spans="2:46" s="1" customFormat="1" ht="24.95" customHeight="1">
      <c r="B4" s="21"/>
      <c r="D4" s="144" t="s">
        <v>98</v>
      </c>
      <c r="I4" s="140"/>
      <c r="L4" s="21"/>
      <c r="M4" s="145" t="s">
        <v>10</v>
      </c>
      <c r="AT4" s="18" t="s">
        <v>4</v>
      </c>
    </row>
    <row r="5" spans="2:12" s="1" customFormat="1" ht="6.95" customHeight="1">
      <c r="B5" s="21"/>
      <c r="I5" s="140"/>
      <c r="L5" s="21"/>
    </row>
    <row r="6" spans="2:12" s="1" customFormat="1" ht="12" customHeight="1">
      <c r="B6" s="21"/>
      <c r="D6" s="146" t="s">
        <v>16</v>
      </c>
      <c r="I6" s="140"/>
      <c r="L6" s="21"/>
    </row>
    <row r="7" spans="2:12" s="1" customFormat="1" ht="16.5" customHeight="1">
      <c r="B7" s="21"/>
      <c r="E7" s="147" t="str">
        <f>'Rekapitulace stavby'!K6</f>
        <v>Jezuitský kostel v Klatovech</v>
      </c>
      <c r="F7" s="146"/>
      <c r="G7" s="146"/>
      <c r="H7" s="146"/>
      <c r="I7" s="140"/>
      <c r="L7" s="21"/>
    </row>
    <row r="8" spans="1:31" s="2" customFormat="1" ht="12" customHeight="1">
      <c r="A8" s="39"/>
      <c r="B8" s="45"/>
      <c r="C8" s="39"/>
      <c r="D8" s="146" t="s">
        <v>99</v>
      </c>
      <c r="E8" s="39"/>
      <c r="F8" s="39"/>
      <c r="G8" s="39"/>
      <c r="H8" s="39"/>
      <c r="I8" s="149"/>
      <c r="J8" s="39"/>
      <c r="K8" s="39"/>
      <c r="L8" s="150"/>
      <c r="S8" s="39"/>
      <c r="T8" s="39"/>
      <c r="U8" s="39"/>
      <c r="V8" s="39"/>
      <c r="W8" s="39"/>
      <c r="X8" s="39"/>
      <c r="Y8" s="39"/>
      <c r="Z8" s="39"/>
      <c r="AA8" s="39"/>
      <c r="AB8" s="39"/>
      <c r="AC8" s="39"/>
      <c r="AD8" s="39"/>
      <c r="AE8" s="39"/>
    </row>
    <row r="9" spans="1:31" s="2" customFormat="1" ht="16.5" customHeight="1">
      <c r="A9" s="39"/>
      <c r="B9" s="45"/>
      <c r="C9" s="39"/>
      <c r="D9" s="39"/>
      <c r="E9" s="151" t="s">
        <v>323</v>
      </c>
      <c r="F9" s="39"/>
      <c r="G9" s="39"/>
      <c r="H9" s="39"/>
      <c r="I9" s="149"/>
      <c r="J9" s="39"/>
      <c r="K9" s="39"/>
      <c r="L9" s="150"/>
      <c r="S9" s="39"/>
      <c r="T9" s="39"/>
      <c r="U9" s="39"/>
      <c r="V9" s="39"/>
      <c r="W9" s="39"/>
      <c r="X9" s="39"/>
      <c r="Y9" s="39"/>
      <c r="Z9" s="39"/>
      <c r="AA9" s="39"/>
      <c r="AB9" s="39"/>
      <c r="AC9" s="39"/>
      <c r="AD9" s="39"/>
      <c r="AE9" s="39"/>
    </row>
    <row r="10" spans="1:31" s="2" customFormat="1" ht="12">
      <c r="A10" s="39"/>
      <c r="B10" s="45"/>
      <c r="C10" s="39"/>
      <c r="D10" s="39"/>
      <c r="E10" s="39"/>
      <c r="F10" s="39"/>
      <c r="G10" s="39"/>
      <c r="H10" s="39"/>
      <c r="I10" s="149"/>
      <c r="J10" s="39"/>
      <c r="K10" s="39"/>
      <c r="L10" s="150"/>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4" t="s">
        <v>22</v>
      </c>
      <c r="G11" s="39"/>
      <c r="H11" s="39"/>
      <c r="I11" s="152" t="s">
        <v>21</v>
      </c>
      <c r="J11" s="134" t="s">
        <v>22</v>
      </c>
      <c r="K11" s="39"/>
      <c r="L11" s="150"/>
      <c r="S11" s="39"/>
      <c r="T11" s="39"/>
      <c r="U11" s="39"/>
      <c r="V11" s="39"/>
      <c r="W11" s="39"/>
      <c r="X11" s="39"/>
      <c r="Y11" s="39"/>
      <c r="Z11" s="39"/>
      <c r="AA11" s="39"/>
      <c r="AB11" s="39"/>
      <c r="AC11" s="39"/>
      <c r="AD11" s="39"/>
      <c r="AE11" s="39"/>
    </row>
    <row r="12" spans="1:31" s="2" customFormat="1" ht="12" customHeight="1">
      <c r="A12" s="39"/>
      <c r="B12" s="45"/>
      <c r="C12" s="39"/>
      <c r="D12" s="146" t="s">
        <v>24</v>
      </c>
      <c r="E12" s="39"/>
      <c r="F12" s="134" t="s">
        <v>25</v>
      </c>
      <c r="G12" s="39"/>
      <c r="H12" s="39"/>
      <c r="I12" s="152" t="s">
        <v>26</v>
      </c>
      <c r="J12" s="153" t="str">
        <f>'Rekapitulace stavby'!AN8</f>
        <v>21. 10. 2019</v>
      </c>
      <c r="K12" s="39"/>
      <c r="L12" s="150"/>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9"/>
      <c r="J13" s="39"/>
      <c r="K13" s="39"/>
      <c r="L13" s="150"/>
      <c r="S13" s="39"/>
      <c r="T13" s="39"/>
      <c r="U13" s="39"/>
      <c r="V13" s="39"/>
      <c r="W13" s="39"/>
      <c r="X13" s="39"/>
      <c r="Y13" s="39"/>
      <c r="Z13" s="39"/>
      <c r="AA13" s="39"/>
      <c r="AB13" s="39"/>
      <c r="AC13" s="39"/>
      <c r="AD13" s="39"/>
      <c r="AE13" s="39"/>
    </row>
    <row r="14" spans="1:31" s="2" customFormat="1" ht="12" customHeight="1">
      <c r="A14" s="39"/>
      <c r="B14" s="45"/>
      <c r="C14" s="39"/>
      <c r="D14" s="146" t="s">
        <v>30</v>
      </c>
      <c r="E14" s="39"/>
      <c r="F14" s="39"/>
      <c r="G14" s="39"/>
      <c r="H14" s="39"/>
      <c r="I14" s="152" t="s">
        <v>31</v>
      </c>
      <c r="J14" s="134" t="s">
        <v>22</v>
      </c>
      <c r="K14" s="39"/>
      <c r="L14" s="150"/>
      <c r="S14" s="39"/>
      <c r="T14" s="39"/>
      <c r="U14" s="39"/>
      <c r="V14" s="39"/>
      <c r="W14" s="39"/>
      <c r="X14" s="39"/>
      <c r="Y14" s="39"/>
      <c r="Z14" s="39"/>
      <c r="AA14" s="39"/>
      <c r="AB14" s="39"/>
      <c r="AC14" s="39"/>
      <c r="AD14" s="39"/>
      <c r="AE14" s="39"/>
    </row>
    <row r="15" spans="1:31" s="2" customFormat="1" ht="18" customHeight="1">
      <c r="A15" s="39"/>
      <c r="B15" s="45"/>
      <c r="C15" s="39"/>
      <c r="D15" s="39"/>
      <c r="E15" s="134" t="s">
        <v>32</v>
      </c>
      <c r="F15" s="39"/>
      <c r="G15" s="39"/>
      <c r="H15" s="39"/>
      <c r="I15" s="152" t="s">
        <v>33</v>
      </c>
      <c r="J15" s="134" t="s">
        <v>22</v>
      </c>
      <c r="K15" s="39"/>
      <c r="L15" s="150"/>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9"/>
      <c r="J16" s="39"/>
      <c r="K16" s="39"/>
      <c r="L16" s="150"/>
      <c r="S16" s="39"/>
      <c r="T16" s="39"/>
      <c r="U16" s="39"/>
      <c r="V16" s="39"/>
      <c r="W16" s="39"/>
      <c r="X16" s="39"/>
      <c r="Y16" s="39"/>
      <c r="Z16" s="39"/>
      <c r="AA16" s="39"/>
      <c r="AB16" s="39"/>
      <c r="AC16" s="39"/>
      <c r="AD16" s="39"/>
      <c r="AE16" s="39"/>
    </row>
    <row r="17" spans="1:31" s="2" customFormat="1" ht="12" customHeight="1">
      <c r="A17" s="39"/>
      <c r="B17" s="45"/>
      <c r="C17" s="39"/>
      <c r="D17" s="146" t="s">
        <v>34</v>
      </c>
      <c r="E17" s="39"/>
      <c r="F17" s="39"/>
      <c r="G17" s="39"/>
      <c r="H17" s="39"/>
      <c r="I17" s="152" t="s">
        <v>31</v>
      </c>
      <c r="J17" s="34" t="str">
        <f>'Rekapitulace stavby'!AN13</f>
        <v>Vyplň údaj</v>
      </c>
      <c r="K17" s="39"/>
      <c r="L17" s="150"/>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52" t="s">
        <v>33</v>
      </c>
      <c r="J18" s="34" t="str">
        <f>'Rekapitulace stavby'!AN14</f>
        <v>Vyplň údaj</v>
      </c>
      <c r="K18" s="39"/>
      <c r="L18" s="150"/>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9"/>
      <c r="J19" s="39"/>
      <c r="K19" s="39"/>
      <c r="L19" s="150"/>
      <c r="S19" s="39"/>
      <c r="T19" s="39"/>
      <c r="U19" s="39"/>
      <c r="V19" s="39"/>
      <c r="W19" s="39"/>
      <c r="X19" s="39"/>
      <c r="Y19" s="39"/>
      <c r="Z19" s="39"/>
      <c r="AA19" s="39"/>
      <c r="AB19" s="39"/>
      <c r="AC19" s="39"/>
      <c r="AD19" s="39"/>
      <c r="AE19" s="39"/>
    </row>
    <row r="20" spans="1:31" s="2" customFormat="1" ht="12" customHeight="1">
      <c r="A20" s="39"/>
      <c r="B20" s="45"/>
      <c r="C20" s="39"/>
      <c r="D20" s="146" t="s">
        <v>36</v>
      </c>
      <c r="E20" s="39"/>
      <c r="F20" s="39"/>
      <c r="G20" s="39"/>
      <c r="H20" s="39"/>
      <c r="I20" s="152" t="s">
        <v>31</v>
      </c>
      <c r="J20" s="134" t="s">
        <v>22</v>
      </c>
      <c r="K20" s="39"/>
      <c r="L20" s="150"/>
      <c r="S20" s="39"/>
      <c r="T20" s="39"/>
      <c r="U20" s="39"/>
      <c r="V20" s="39"/>
      <c r="W20" s="39"/>
      <c r="X20" s="39"/>
      <c r="Y20" s="39"/>
      <c r="Z20" s="39"/>
      <c r="AA20" s="39"/>
      <c r="AB20" s="39"/>
      <c r="AC20" s="39"/>
      <c r="AD20" s="39"/>
      <c r="AE20" s="39"/>
    </row>
    <row r="21" spans="1:31" s="2" customFormat="1" ht="18" customHeight="1">
      <c r="A21" s="39"/>
      <c r="B21" s="45"/>
      <c r="C21" s="39"/>
      <c r="D21" s="39"/>
      <c r="E21" s="134" t="s">
        <v>37</v>
      </c>
      <c r="F21" s="39"/>
      <c r="G21" s="39"/>
      <c r="H21" s="39"/>
      <c r="I21" s="152" t="s">
        <v>33</v>
      </c>
      <c r="J21" s="134" t="s">
        <v>22</v>
      </c>
      <c r="K21" s="39"/>
      <c r="L21" s="150"/>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9"/>
      <c r="J22" s="39"/>
      <c r="K22" s="39"/>
      <c r="L22" s="150"/>
      <c r="S22" s="39"/>
      <c r="T22" s="39"/>
      <c r="U22" s="39"/>
      <c r="V22" s="39"/>
      <c r="W22" s="39"/>
      <c r="X22" s="39"/>
      <c r="Y22" s="39"/>
      <c r="Z22" s="39"/>
      <c r="AA22" s="39"/>
      <c r="AB22" s="39"/>
      <c r="AC22" s="39"/>
      <c r="AD22" s="39"/>
      <c r="AE22" s="39"/>
    </row>
    <row r="23" spans="1:31" s="2" customFormat="1" ht="12" customHeight="1">
      <c r="A23" s="39"/>
      <c r="B23" s="45"/>
      <c r="C23" s="39"/>
      <c r="D23" s="146" t="s">
        <v>39</v>
      </c>
      <c r="E23" s="39"/>
      <c r="F23" s="39"/>
      <c r="G23" s="39"/>
      <c r="H23" s="39"/>
      <c r="I23" s="152" t="s">
        <v>31</v>
      </c>
      <c r="J23" s="134" t="str">
        <f>IF('Rekapitulace stavby'!AN19="","",'Rekapitulace stavby'!AN19)</f>
        <v/>
      </c>
      <c r="K23" s="39"/>
      <c r="L23" s="150"/>
      <c r="S23" s="39"/>
      <c r="T23" s="39"/>
      <c r="U23" s="39"/>
      <c r="V23" s="39"/>
      <c r="W23" s="39"/>
      <c r="X23" s="39"/>
      <c r="Y23" s="39"/>
      <c r="Z23" s="39"/>
      <c r="AA23" s="39"/>
      <c r="AB23" s="39"/>
      <c r="AC23" s="39"/>
      <c r="AD23" s="39"/>
      <c r="AE23" s="39"/>
    </row>
    <row r="24" spans="1:31" s="2" customFormat="1" ht="18" customHeight="1">
      <c r="A24" s="39"/>
      <c r="B24" s="45"/>
      <c r="C24" s="39"/>
      <c r="D24" s="39"/>
      <c r="E24" s="134" t="str">
        <f>IF('Rekapitulace stavby'!E20="","",'Rekapitulace stavby'!E20)</f>
        <v xml:space="preserve"> </v>
      </c>
      <c r="F24" s="39"/>
      <c r="G24" s="39"/>
      <c r="H24" s="39"/>
      <c r="I24" s="152" t="s">
        <v>33</v>
      </c>
      <c r="J24" s="134" t="str">
        <f>IF('Rekapitulace stavby'!AN20="","",'Rekapitulace stavby'!AN20)</f>
        <v/>
      </c>
      <c r="K24" s="39"/>
      <c r="L24" s="150"/>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9"/>
      <c r="J25" s="39"/>
      <c r="K25" s="39"/>
      <c r="L25" s="150"/>
      <c r="S25" s="39"/>
      <c r="T25" s="39"/>
      <c r="U25" s="39"/>
      <c r="V25" s="39"/>
      <c r="W25" s="39"/>
      <c r="X25" s="39"/>
      <c r="Y25" s="39"/>
      <c r="Z25" s="39"/>
      <c r="AA25" s="39"/>
      <c r="AB25" s="39"/>
      <c r="AC25" s="39"/>
      <c r="AD25" s="39"/>
      <c r="AE25" s="39"/>
    </row>
    <row r="26" spans="1:31" s="2" customFormat="1" ht="12" customHeight="1">
      <c r="A26" s="39"/>
      <c r="B26" s="45"/>
      <c r="C26" s="39"/>
      <c r="D26" s="146" t="s">
        <v>41</v>
      </c>
      <c r="E26" s="39"/>
      <c r="F26" s="39"/>
      <c r="G26" s="39"/>
      <c r="H26" s="39"/>
      <c r="I26" s="149"/>
      <c r="J26" s="39"/>
      <c r="K26" s="39"/>
      <c r="L26" s="150"/>
      <c r="S26" s="39"/>
      <c r="T26" s="39"/>
      <c r="U26" s="39"/>
      <c r="V26" s="39"/>
      <c r="W26" s="39"/>
      <c r="X26" s="39"/>
      <c r="Y26" s="39"/>
      <c r="Z26" s="39"/>
      <c r="AA26" s="39"/>
      <c r="AB26" s="39"/>
      <c r="AC26" s="39"/>
      <c r="AD26" s="39"/>
      <c r="AE26" s="39"/>
    </row>
    <row r="27" spans="1:31" s="8" customFormat="1" ht="63.75" customHeight="1">
      <c r="A27" s="154"/>
      <c r="B27" s="155"/>
      <c r="C27" s="154"/>
      <c r="D27" s="154"/>
      <c r="E27" s="156" t="s">
        <v>105</v>
      </c>
      <c r="F27" s="156"/>
      <c r="G27" s="156"/>
      <c r="H27" s="156"/>
      <c r="I27" s="157"/>
      <c r="J27" s="154"/>
      <c r="K27" s="154"/>
      <c r="L27" s="158"/>
      <c r="S27" s="154"/>
      <c r="T27" s="154"/>
      <c r="U27" s="154"/>
      <c r="V27" s="154"/>
      <c r="W27" s="154"/>
      <c r="X27" s="154"/>
      <c r="Y27" s="154"/>
      <c r="Z27" s="154"/>
      <c r="AA27" s="154"/>
      <c r="AB27" s="154"/>
      <c r="AC27" s="154"/>
      <c r="AD27" s="154"/>
      <c r="AE27" s="154"/>
    </row>
    <row r="28" spans="1:31" s="2" customFormat="1" ht="6.95" customHeight="1">
      <c r="A28" s="39"/>
      <c r="B28" s="45"/>
      <c r="C28" s="39"/>
      <c r="D28" s="39"/>
      <c r="E28" s="39"/>
      <c r="F28" s="39"/>
      <c r="G28" s="39"/>
      <c r="H28" s="39"/>
      <c r="I28" s="149"/>
      <c r="J28" s="39"/>
      <c r="K28" s="39"/>
      <c r="L28" s="150"/>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60"/>
      <c r="J29" s="159"/>
      <c r="K29" s="159"/>
      <c r="L29" s="150"/>
      <c r="S29" s="39"/>
      <c r="T29" s="39"/>
      <c r="U29" s="39"/>
      <c r="V29" s="39"/>
      <c r="W29" s="39"/>
      <c r="X29" s="39"/>
      <c r="Y29" s="39"/>
      <c r="Z29" s="39"/>
      <c r="AA29" s="39"/>
      <c r="AB29" s="39"/>
      <c r="AC29" s="39"/>
      <c r="AD29" s="39"/>
      <c r="AE29" s="39"/>
    </row>
    <row r="30" spans="1:31" s="2" customFormat="1" ht="25.4" customHeight="1">
      <c r="A30" s="39"/>
      <c r="B30" s="45"/>
      <c r="C30" s="39"/>
      <c r="D30" s="161" t="s">
        <v>43</v>
      </c>
      <c r="E30" s="39"/>
      <c r="F30" s="39"/>
      <c r="G30" s="39"/>
      <c r="H30" s="39"/>
      <c r="I30" s="149"/>
      <c r="J30" s="162">
        <f>ROUND(J83,2)</f>
        <v>0</v>
      </c>
      <c r="K30" s="39"/>
      <c r="L30" s="150"/>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60"/>
      <c r="J31" s="159"/>
      <c r="K31" s="159"/>
      <c r="L31" s="150"/>
      <c r="S31" s="39"/>
      <c r="T31" s="39"/>
      <c r="U31" s="39"/>
      <c r="V31" s="39"/>
      <c r="W31" s="39"/>
      <c r="X31" s="39"/>
      <c r="Y31" s="39"/>
      <c r="Z31" s="39"/>
      <c r="AA31" s="39"/>
      <c r="AB31" s="39"/>
      <c r="AC31" s="39"/>
      <c r="AD31" s="39"/>
      <c r="AE31" s="39"/>
    </row>
    <row r="32" spans="1:31" s="2" customFormat="1" ht="14.4" customHeight="1">
      <c r="A32" s="39"/>
      <c r="B32" s="45"/>
      <c r="C32" s="39"/>
      <c r="D32" s="39"/>
      <c r="E32" s="39"/>
      <c r="F32" s="163" t="s">
        <v>45</v>
      </c>
      <c r="G32" s="39"/>
      <c r="H32" s="39"/>
      <c r="I32" s="164" t="s">
        <v>44</v>
      </c>
      <c r="J32" s="163" t="s">
        <v>46</v>
      </c>
      <c r="K32" s="39"/>
      <c r="L32" s="150"/>
      <c r="S32" s="39"/>
      <c r="T32" s="39"/>
      <c r="U32" s="39"/>
      <c r="V32" s="39"/>
      <c r="W32" s="39"/>
      <c r="X32" s="39"/>
      <c r="Y32" s="39"/>
      <c r="Z32" s="39"/>
      <c r="AA32" s="39"/>
      <c r="AB32" s="39"/>
      <c r="AC32" s="39"/>
      <c r="AD32" s="39"/>
      <c r="AE32" s="39"/>
    </row>
    <row r="33" spans="1:31" s="2" customFormat="1" ht="14.4" customHeight="1">
      <c r="A33" s="39"/>
      <c r="B33" s="45"/>
      <c r="C33" s="39"/>
      <c r="D33" s="148" t="s">
        <v>47</v>
      </c>
      <c r="E33" s="146" t="s">
        <v>48</v>
      </c>
      <c r="F33" s="165">
        <f>ROUND((SUM(BE83:BE110)),2)</f>
        <v>0</v>
      </c>
      <c r="G33" s="39"/>
      <c r="H33" s="39"/>
      <c r="I33" s="166">
        <v>0.21</v>
      </c>
      <c r="J33" s="165">
        <f>ROUND(((SUM(BE83:BE110))*I33),2)</f>
        <v>0</v>
      </c>
      <c r="K33" s="39"/>
      <c r="L33" s="150"/>
      <c r="S33" s="39"/>
      <c r="T33" s="39"/>
      <c r="U33" s="39"/>
      <c r="V33" s="39"/>
      <c r="W33" s="39"/>
      <c r="X33" s="39"/>
      <c r="Y33" s="39"/>
      <c r="Z33" s="39"/>
      <c r="AA33" s="39"/>
      <c r="AB33" s="39"/>
      <c r="AC33" s="39"/>
      <c r="AD33" s="39"/>
      <c r="AE33" s="39"/>
    </row>
    <row r="34" spans="1:31" s="2" customFormat="1" ht="14.4" customHeight="1">
      <c r="A34" s="39"/>
      <c r="B34" s="45"/>
      <c r="C34" s="39"/>
      <c r="D34" s="39"/>
      <c r="E34" s="146" t="s">
        <v>49</v>
      </c>
      <c r="F34" s="165">
        <f>ROUND((SUM(BF83:BF110)),2)</f>
        <v>0</v>
      </c>
      <c r="G34" s="39"/>
      <c r="H34" s="39"/>
      <c r="I34" s="166">
        <v>0.15</v>
      </c>
      <c r="J34" s="165">
        <f>ROUND(((SUM(BF83:BF110))*I34),2)</f>
        <v>0</v>
      </c>
      <c r="K34" s="39"/>
      <c r="L34" s="150"/>
      <c r="S34" s="39"/>
      <c r="T34" s="39"/>
      <c r="U34" s="39"/>
      <c r="V34" s="39"/>
      <c r="W34" s="39"/>
      <c r="X34" s="39"/>
      <c r="Y34" s="39"/>
      <c r="Z34" s="39"/>
      <c r="AA34" s="39"/>
      <c r="AB34" s="39"/>
      <c r="AC34" s="39"/>
      <c r="AD34" s="39"/>
      <c r="AE34" s="39"/>
    </row>
    <row r="35" spans="1:31" s="2" customFormat="1" ht="14.4" customHeight="1" hidden="1">
      <c r="A35" s="39"/>
      <c r="B35" s="45"/>
      <c r="C35" s="39"/>
      <c r="D35" s="39"/>
      <c r="E35" s="146" t="s">
        <v>50</v>
      </c>
      <c r="F35" s="165">
        <f>ROUND((SUM(BG83:BG110)),2)</f>
        <v>0</v>
      </c>
      <c r="G35" s="39"/>
      <c r="H35" s="39"/>
      <c r="I35" s="166">
        <v>0.21</v>
      </c>
      <c r="J35" s="165">
        <f>0</f>
        <v>0</v>
      </c>
      <c r="K35" s="39"/>
      <c r="L35" s="150"/>
      <c r="S35" s="39"/>
      <c r="T35" s="39"/>
      <c r="U35" s="39"/>
      <c r="V35" s="39"/>
      <c r="W35" s="39"/>
      <c r="X35" s="39"/>
      <c r="Y35" s="39"/>
      <c r="Z35" s="39"/>
      <c r="AA35" s="39"/>
      <c r="AB35" s="39"/>
      <c r="AC35" s="39"/>
      <c r="AD35" s="39"/>
      <c r="AE35" s="39"/>
    </row>
    <row r="36" spans="1:31" s="2" customFormat="1" ht="14.4" customHeight="1" hidden="1">
      <c r="A36" s="39"/>
      <c r="B36" s="45"/>
      <c r="C36" s="39"/>
      <c r="D36" s="39"/>
      <c r="E36" s="146" t="s">
        <v>51</v>
      </c>
      <c r="F36" s="165">
        <f>ROUND((SUM(BH83:BH110)),2)</f>
        <v>0</v>
      </c>
      <c r="G36" s="39"/>
      <c r="H36" s="39"/>
      <c r="I36" s="166">
        <v>0.15</v>
      </c>
      <c r="J36" s="165">
        <f>0</f>
        <v>0</v>
      </c>
      <c r="K36" s="39"/>
      <c r="L36" s="150"/>
      <c r="S36" s="39"/>
      <c r="T36" s="39"/>
      <c r="U36" s="39"/>
      <c r="V36" s="39"/>
      <c r="W36" s="39"/>
      <c r="X36" s="39"/>
      <c r="Y36" s="39"/>
      <c r="Z36" s="39"/>
      <c r="AA36" s="39"/>
      <c r="AB36" s="39"/>
      <c r="AC36" s="39"/>
      <c r="AD36" s="39"/>
      <c r="AE36" s="39"/>
    </row>
    <row r="37" spans="1:31" s="2" customFormat="1" ht="14.4" customHeight="1" hidden="1">
      <c r="A37" s="39"/>
      <c r="B37" s="45"/>
      <c r="C37" s="39"/>
      <c r="D37" s="39"/>
      <c r="E37" s="146" t="s">
        <v>52</v>
      </c>
      <c r="F37" s="165">
        <f>ROUND((SUM(BI83:BI110)),2)</f>
        <v>0</v>
      </c>
      <c r="G37" s="39"/>
      <c r="H37" s="39"/>
      <c r="I37" s="166">
        <v>0</v>
      </c>
      <c r="J37" s="165">
        <f>0</f>
        <v>0</v>
      </c>
      <c r="K37" s="39"/>
      <c r="L37" s="150"/>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9"/>
      <c r="J38" s="39"/>
      <c r="K38" s="39"/>
      <c r="L38" s="150"/>
      <c r="S38" s="39"/>
      <c r="T38" s="39"/>
      <c r="U38" s="39"/>
      <c r="V38" s="39"/>
      <c r="W38" s="39"/>
      <c r="X38" s="39"/>
      <c r="Y38" s="39"/>
      <c r="Z38" s="39"/>
      <c r="AA38" s="39"/>
      <c r="AB38" s="39"/>
      <c r="AC38" s="39"/>
      <c r="AD38" s="39"/>
      <c r="AE38" s="39"/>
    </row>
    <row r="39" spans="1:31" s="2" customFormat="1" ht="25.4" customHeight="1">
      <c r="A39" s="39"/>
      <c r="B39" s="45"/>
      <c r="C39" s="167"/>
      <c r="D39" s="168" t="s">
        <v>53</v>
      </c>
      <c r="E39" s="169"/>
      <c r="F39" s="169"/>
      <c r="G39" s="170" t="s">
        <v>54</v>
      </c>
      <c r="H39" s="171" t="s">
        <v>55</v>
      </c>
      <c r="I39" s="172"/>
      <c r="J39" s="173">
        <f>SUM(J30:J37)</f>
        <v>0</v>
      </c>
      <c r="K39" s="174"/>
      <c r="L39" s="150"/>
      <c r="S39" s="39"/>
      <c r="T39" s="39"/>
      <c r="U39" s="39"/>
      <c r="V39" s="39"/>
      <c r="W39" s="39"/>
      <c r="X39" s="39"/>
      <c r="Y39" s="39"/>
      <c r="Z39" s="39"/>
      <c r="AA39" s="39"/>
      <c r="AB39" s="39"/>
      <c r="AC39" s="39"/>
      <c r="AD39" s="39"/>
      <c r="AE39" s="39"/>
    </row>
    <row r="40" spans="1:31" s="2" customFormat="1" ht="14.4" customHeight="1">
      <c r="A40" s="39"/>
      <c r="B40" s="175"/>
      <c r="C40" s="176"/>
      <c r="D40" s="176"/>
      <c r="E40" s="176"/>
      <c r="F40" s="176"/>
      <c r="G40" s="176"/>
      <c r="H40" s="176"/>
      <c r="I40" s="177"/>
      <c r="J40" s="176"/>
      <c r="K40" s="176"/>
      <c r="L40" s="150"/>
      <c r="S40" s="39"/>
      <c r="T40" s="39"/>
      <c r="U40" s="39"/>
      <c r="V40" s="39"/>
      <c r="W40" s="39"/>
      <c r="X40" s="39"/>
      <c r="Y40" s="39"/>
      <c r="Z40" s="39"/>
      <c r="AA40" s="39"/>
      <c r="AB40" s="39"/>
      <c r="AC40" s="39"/>
      <c r="AD40" s="39"/>
      <c r="AE40" s="39"/>
    </row>
    <row r="44" spans="1:31" s="2" customFormat="1" ht="6.95" customHeight="1">
      <c r="A44" s="39"/>
      <c r="B44" s="178"/>
      <c r="C44" s="179"/>
      <c r="D44" s="179"/>
      <c r="E44" s="179"/>
      <c r="F44" s="179"/>
      <c r="G44" s="179"/>
      <c r="H44" s="179"/>
      <c r="I44" s="180"/>
      <c r="J44" s="179"/>
      <c r="K44" s="179"/>
      <c r="L44" s="150"/>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49"/>
      <c r="J45" s="41"/>
      <c r="K45" s="41"/>
      <c r="L45" s="150"/>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49"/>
      <c r="J46" s="41"/>
      <c r="K46" s="41"/>
      <c r="L46" s="150"/>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49"/>
      <c r="J47" s="41"/>
      <c r="K47" s="41"/>
      <c r="L47" s="150"/>
      <c r="S47" s="39"/>
      <c r="T47" s="39"/>
      <c r="U47" s="39"/>
      <c r="V47" s="39"/>
      <c r="W47" s="39"/>
      <c r="X47" s="39"/>
      <c r="Y47" s="39"/>
      <c r="Z47" s="39"/>
      <c r="AA47" s="39"/>
      <c r="AB47" s="39"/>
      <c r="AC47" s="39"/>
      <c r="AD47" s="39"/>
      <c r="AE47" s="39"/>
    </row>
    <row r="48" spans="1:31" s="2" customFormat="1" ht="16.5" customHeight="1">
      <c r="A48" s="39"/>
      <c r="B48" s="40"/>
      <c r="C48" s="41"/>
      <c r="D48" s="41"/>
      <c r="E48" s="181" t="str">
        <f>E7</f>
        <v>Jezuitský kostel v Klatovech</v>
      </c>
      <c r="F48" s="33"/>
      <c r="G48" s="33"/>
      <c r="H48" s="33"/>
      <c r="I48" s="149"/>
      <c r="J48" s="41"/>
      <c r="K48" s="41"/>
      <c r="L48" s="150"/>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49"/>
      <c r="J49" s="41"/>
      <c r="K49" s="41"/>
      <c r="L49" s="150"/>
      <c r="S49" s="39"/>
      <c r="T49" s="39"/>
      <c r="U49" s="39"/>
      <c r="V49" s="39"/>
      <c r="W49" s="39"/>
      <c r="X49" s="39"/>
      <c r="Y49" s="39"/>
      <c r="Z49" s="39"/>
      <c r="AA49" s="39"/>
      <c r="AB49" s="39"/>
      <c r="AC49" s="39"/>
      <c r="AD49" s="39"/>
      <c r="AE49" s="39"/>
    </row>
    <row r="50" spans="1:31" s="2" customFormat="1" ht="16.5" customHeight="1">
      <c r="A50" s="39"/>
      <c r="B50" s="40"/>
      <c r="C50" s="41"/>
      <c r="D50" s="41"/>
      <c r="E50" s="70" t="str">
        <f>E9</f>
        <v>VRN - Vedlejší rozpočtové náklady</v>
      </c>
      <c r="F50" s="41"/>
      <c r="G50" s="41"/>
      <c r="H50" s="41"/>
      <c r="I50" s="149"/>
      <c r="J50" s="41"/>
      <c r="K50" s="41"/>
      <c r="L50" s="150"/>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49"/>
      <c r="J51" s="41"/>
      <c r="K51" s="41"/>
      <c r="L51" s="150"/>
      <c r="S51" s="39"/>
      <c r="T51" s="39"/>
      <c r="U51" s="39"/>
      <c r="V51" s="39"/>
      <c r="W51" s="39"/>
      <c r="X51" s="39"/>
      <c r="Y51" s="39"/>
      <c r="Z51" s="39"/>
      <c r="AA51" s="39"/>
      <c r="AB51" s="39"/>
      <c r="AC51" s="39"/>
      <c r="AD51" s="39"/>
      <c r="AE51" s="39"/>
    </row>
    <row r="52" spans="1:31" s="2" customFormat="1" ht="12" customHeight="1">
      <c r="A52" s="39"/>
      <c r="B52" s="40"/>
      <c r="C52" s="33" t="s">
        <v>24</v>
      </c>
      <c r="D52" s="41"/>
      <c r="E52" s="41"/>
      <c r="F52" s="28" t="str">
        <f>F12</f>
        <v>Klatovy, nám.Míru st. 582, 339 01 Klatovy</v>
      </c>
      <c r="G52" s="41"/>
      <c r="H52" s="41"/>
      <c r="I52" s="152" t="s">
        <v>26</v>
      </c>
      <c r="J52" s="73" t="str">
        <f>IF(J12="","",J12)</f>
        <v>21. 10. 2019</v>
      </c>
      <c r="K52" s="41"/>
      <c r="L52" s="150"/>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49"/>
      <c r="J53" s="41"/>
      <c r="K53" s="41"/>
      <c r="L53" s="150"/>
      <c r="S53" s="39"/>
      <c r="T53" s="39"/>
      <c r="U53" s="39"/>
      <c r="V53" s="39"/>
      <c r="W53" s="39"/>
      <c r="X53" s="39"/>
      <c r="Y53" s="39"/>
      <c r="Z53" s="39"/>
      <c r="AA53" s="39"/>
      <c r="AB53" s="39"/>
      <c r="AC53" s="39"/>
      <c r="AD53" s="39"/>
      <c r="AE53" s="39"/>
    </row>
    <row r="54" spans="1:31" s="2" customFormat="1" ht="43.05" customHeight="1">
      <c r="A54" s="39"/>
      <c r="B54" s="40"/>
      <c r="C54" s="33" t="s">
        <v>30</v>
      </c>
      <c r="D54" s="41"/>
      <c r="E54" s="41"/>
      <c r="F54" s="28" t="str">
        <f>E15</f>
        <v>Římskokatolická farnost Klatovy</v>
      </c>
      <c r="G54" s="41"/>
      <c r="H54" s="41"/>
      <c r="I54" s="152" t="s">
        <v>36</v>
      </c>
      <c r="J54" s="37" t="str">
        <f>E21</f>
        <v>ATELIER SOUKUP OPL ŠVEHLA s.r.o.</v>
      </c>
      <c r="K54" s="41"/>
      <c r="L54" s="150"/>
      <c r="S54" s="39"/>
      <c r="T54" s="39"/>
      <c r="U54" s="39"/>
      <c r="V54" s="39"/>
      <c r="W54" s="39"/>
      <c r="X54" s="39"/>
      <c r="Y54" s="39"/>
      <c r="Z54" s="39"/>
      <c r="AA54" s="39"/>
      <c r="AB54" s="39"/>
      <c r="AC54" s="39"/>
      <c r="AD54" s="39"/>
      <c r="AE54" s="39"/>
    </row>
    <row r="55" spans="1:31" s="2" customFormat="1" ht="15.15" customHeight="1">
      <c r="A55" s="39"/>
      <c r="B55" s="40"/>
      <c r="C55" s="33" t="s">
        <v>34</v>
      </c>
      <c r="D55" s="41"/>
      <c r="E55" s="41"/>
      <c r="F55" s="28" t="str">
        <f>IF(E18="","",E18)</f>
        <v>Vyplň údaj</v>
      </c>
      <c r="G55" s="41"/>
      <c r="H55" s="41"/>
      <c r="I55" s="152" t="s">
        <v>39</v>
      </c>
      <c r="J55" s="37" t="str">
        <f>E24</f>
        <v xml:space="preserve"> </v>
      </c>
      <c r="K55" s="41"/>
      <c r="L55" s="150"/>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49"/>
      <c r="J56" s="41"/>
      <c r="K56" s="41"/>
      <c r="L56" s="150"/>
      <c r="S56" s="39"/>
      <c r="T56" s="39"/>
      <c r="U56" s="39"/>
      <c r="V56" s="39"/>
      <c r="W56" s="39"/>
      <c r="X56" s="39"/>
      <c r="Y56" s="39"/>
      <c r="Z56" s="39"/>
      <c r="AA56" s="39"/>
      <c r="AB56" s="39"/>
      <c r="AC56" s="39"/>
      <c r="AD56" s="39"/>
      <c r="AE56" s="39"/>
    </row>
    <row r="57" spans="1:31" s="2" customFormat="1" ht="29.25" customHeight="1">
      <c r="A57" s="39"/>
      <c r="B57" s="40"/>
      <c r="C57" s="183" t="s">
        <v>107</v>
      </c>
      <c r="D57" s="184"/>
      <c r="E57" s="184"/>
      <c r="F57" s="184"/>
      <c r="G57" s="184"/>
      <c r="H57" s="184"/>
      <c r="I57" s="185"/>
      <c r="J57" s="186" t="s">
        <v>108</v>
      </c>
      <c r="K57" s="184"/>
      <c r="L57" s="150"/>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49"/>
      <c r="J58" s="41"/>
      <c r="K58" s="41"/>
      <c r="L58" s="150"/>
      <c r="S58" s="39"/>
      <c r="T58" s="39"/>
      <c r="U58" s="39"/>
      <c r="V58" s="39"/>
      <c r="W58" s="39"/>
      <c r="X58" s="39"/>
      <c r="Y58" s="39"/>
      <c r="Z58" s="39"/>
      <c r="AA58" s="39"/>
      <c r="AB58" s="39"/>
      <c r="AC58" s="39"/>
      <c r="AD58" s="39"/>
      <c r="AE58" s="39"/>
    </row>
    <row r="59" spans="1:47" s="2" customFormat="1" ht="22.8" customHeight="1">
      <c r="A59" s="39"/>
      <c r="B59" s="40"/>
      <c r="C59" s="187" t="s">
        <v>75</v>
      </c>
      <c r="D59" s="41"/>
      <c r="E59" s="41"/>
      <c r="F59" s="41"/>
      <c r="G59" s="41"/>
      <c r="H59" s="41"/>
      <c r="I59" s="149"/>
      <c r="J59" s="103">
        <f>J83</f>
        <v>0</v>
      </c>
      <c r="K59" s="41"/>
      <c r="L59" s="150"/>
      <c r="S59" s="39"/>
      <c r="T59" s="39"/>
      <c r="U59" s="39"/>
      <c r="V59" s="39"/>
      <c r="W59" s="39"/>
      <c r="X59" s="39"/>
      <c r="Y59" s="39"/>
      <c r="Z59" s="39"/>
      <c r="AA59" s="39"/>
      <c r="AB59" s="39"/>
      <c r="AC59" s="39"/>
      <c r="AD59" s="39"/>
      <c r="AE59" s="39"/>
      <c r="AU59" s="18" t="s">
        <v>109</v>
      </c>
    </row>
    <row r="60" spans="1:31" s="9" customFormat="1" ht="24.95" customHeight="1">
      <c r="A60" s="9"/>
      <c r="B60" s="188"/>
      <c r="C60" s="189"/>
      <c r="D60" s="190" t="s">
        <v>323</v>
      </c>
      <c r="E60" s="191"/>
      <c r="F60" s="191"/>
      <c r="G60" s="191"/>
      <c r="H60" s="191"/>
      <c r="I60" s="192"/>
      <c r="J60" s="193">
        <f>J84</f>
        <v>0</v>
      </c>
      <c r="K60" s="189"/>
      <c r="L60" s="194"/>
      <c r="S60" s="9"/>
      <c r="T60" s="9"/>
      <c r="U60" s="9"/>
      <c r="V60" s="9"/>
      <c r="W60" s="9"/>
      <c r="X60" s="9"/>
      <c r="Y60" s="9"/>
      <c r="Z60" s="9"/>
      <c r="AA60" s="9"/>
      <c r="AB60" s="9"/>
      <c r="AC60" s="9"/>
      <c r="AD60" s="9"/>
      <c r="AE60" s="9"/>
    </row>
    <row r="61" spans="1:31" s="10" customFormat="1" ht="19.9" customHeight="1">
      <c r="A61" s="10"/>
      <c r="B61" s="195"/>
      <c r="C61" s="125"/>
      <c r="D61" s="196" t="s">
        <v>324</v>
      </c>
      <c r="E61" s="197"/>
      <c r="F61" s="197"/>
      <c r="G61" s="197"/>
      <c r="H61" s="197"/>
      <c r="I61" s="198"/>
      <c r="J61" s="199">
        <f>J85</f>
        <v>0</v>
      </c>
      <c r="K61" s="125"/>
      <c r="L61" s="200"/>
      <c r="S61" s="10"/>
      <c r="T61" s="10"/>
      <c r="U61" s="10"/>
      <c r="V61" s="10"/>
      <c r="W61" s="10"/>
      <c r="X61" s="10"/>
      <c r="Y61" s="10"/>
      <c r="Z61" s="10"/>
      <c r="AA61" s="10"/>
      <c r="AB61" s="10"/>
      <c r="AC61" s="10"/>
      <c r="AD61" s="10"/>
      <c r="AE61" s="10"/>
    </row>
    <row r="62" spans="1:31" s="10" customFormat="1" ht="19.9" customHeight="1">
      <c r="A62" s="10"/>
      <c r="B62" s="195"/>
      <c r="C62" s="125"/>
      <c r="D62" s="196" t="s">
        <v>325</v>
      </c>
      <c r="E62" s="197"/>
      <c r="F62" s="197"/>
      <c r="G62" s="197"/>
      <c r="H62" s="197"/>
      <c r="I62" s="198"/>
      <c r="J62" s="199">
        <f>J92</f>
        <v>0</v>
      </c>
      <c r="K62" s="125"/>
      <c r="L62" s="200"/>
      <c r="S62" s="10"/>
      <c r="T62" s="10"/>
      <c r="U62" s="10"/>
      <c r="V62" s="10"/>
      <c r="W62" s="10"/>
      <c r="X62" s="10"/>
      <c r="Y62" s="10"/>
      <c r="Z62" s="10"/>
      <c r="AA62" s="10"/>
      <c r="AB62" s="10"/>
      <c r="AC62" s="10"/>
      <c r="AD62" s="10"/>
      <c r="AE62" s="10"/>
    </row>
    <row r="63" spans="1:31" s="10" customFormat="1" ht="19.9" customHeight="1">
      <c r="A63" s="10"/>
      <c r="B63" s="195"/>
      <c r="C63" s="125"/>
      <c r="D63" s="196" t="s">
        <v>326</v>
      </c>
      <c r="E63" s="197"/>
      <c r="F63" s="197"/>
      <c r="G63" s="197"/>
      <c r="H63" s="197"/>
      <c r="I63" s="198"/>
      <c r="J63" s="199">
        <f>J108</f>
        <v>0</v>
      </c>
      <c r="K63" s="125"/>
      <c r="L63" s="20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49"/>
      <c r="J64" s="41"/>
      <c r="K64" s="41"/>
      <c r="L64" s="150"/>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77"/>
      <c r="J65" s="61"/>
      <c r="K65" s="61"/>
      <c r="L65" s="150"/>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80"/>
      <c r="J69" s="63"/>
      <c r="K69" s="63"/>
      <c r="L69" s="150"/>
      <c r="S69" s="39"/>
      <c r="T69" s="39"/>
      <c r="U69" s="39"/>
      <c r="V69" s="39"/>
      <c r="W69" s="39"/>
      <c r="X69" s="39"/>
      <c r="Y69" s="39"/>
      <c r="Z69" s="39"/>
      <c r="AA69" s="39"/>
      <c r="AB69" s="39"/>
      <c r="AC69" s="39"/>
      <c r="AD69" s="39"/>
      <c r="AE69" s="39"/>
    </row>
    <row r="70" spans="1:31" s="2" customFormat="1" ht="24.95" customHeight="1">
      <c r="A70" s="39"/>
      <c r="B70" s="40"/>
      <c r="C70" s="24" t="s">
        <v>125</v>
      </c>
      <c r="D70" s="41"/>
      <c r="E70" s="41"/>
      <c r="F70" s="41"/>
      <c r="G70" s="41"/>
      <c r="H70" s="41"/>
      <c r="I70" s="149"/>
      <c r="J70" s="41"/>
      <c r="K70" s="41"/>
      <c r="L70" s="150"/>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49"/>
      <c r="J71" s="41"/>
      <c r="K71" s="41"/>
      <c r="L71" s="150"/>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49"/>
      <c r="J72" s="41"/>
      <c r="K72" s="41"/>
      <c r="L72" s="150"/>
      <c r="S72" s="39"/>
      <c r="T72" s="39"/>
      <c r="U72" s="39"/>
      <c r="V72" s="39"/>
      <c r="W72" s="39"/>
      <c r="X72" s="39"/>
      <c r="Y72" s="39"/>
      <c r="Z72" s="39"/>
      <c r="AA72" s="39"/>
      <c r="AB72" s="39"/>
      <c r="AC72" s="39"/>
      <c r="AD72" s="39"/>
      <c r="AE72" s="39"/>
    </row>
    <row r="73" spans="1:31" s="2" customFormat="1" ht="16.5" customHeight="1">
      <c r="A73" s="39"/>
      <c r="B73" s="40"/>
      <c r="C73" s="41"/>
      <c r="D73" s="41"/>
      <c r="E73" s="181" t="str">
        <f>E7</f>
        <v>Jezuitský kostel v Klatovech</v>
      </c>
      <c r="F73" s="33"/>
      <c r="G73" s="33"/>
      <c r="H73" s="33"/>
      <c r="I73" s="149"/>
      <c r="J73" s="41"/>
      <c r="K73" s="41"/>
      <c r="L73" s="150"/>
      <c r="S73" s="39"/>
      <c r="T73" s="39"/>
      <c r="U73" s="39"/>
      <c r="V73" s="39"/>
      <c r="W73" s="39"/>
      <c r="X73" s="39"/>
      <c r="Y73" s="39"/>
      <c r="Z73" s="39"/>
      <c r="AA73" s="39"/>
      <c r="AB73" s="39"/>
      <c r="AC73" s="39"/>
      <c r="AD73" s="39"/>
      <c r="AE73" s="39"/>
    </row>
    <row r="74" spans="1:31" s="2" customFormat="1" ht="12" customHeight="1">
      <c r="A74" s="39"/>
      <c r="B74" s="40"/>
      <c r="C74" s="33" t="s">
        <v>99</v>
      </c>
      <c r="D74" s="41"/>
      <c r="E74" s="41"/>
      <c r="F74" s="41"/>
      <c r="G74" s="41"/>
      <c r="H74" s="41"/>
      <c r="I74" s="149"/>
      <c r="J74" s="41"/>
      <c r="K74" s="41"/>
      <c r="L74" s="150"/>
      <c r="S74" s="39"/>
      <c r="T74" s="39"/>
      <c r="U74" s="39"/>
      <c r="V74" s="39"/>
      <c r="W74" s="39"/>
      <c r="X74" s="39"/>
      <c r="Y74" s="39"/>
      <c r="Z74" s="39"/>
      <c r="AA74" s="39"/>
      <c r="AB74" s="39"/>
      <c r="AC74" s="39"/>
      <c r="AD74" s="39"/>
      <c r="AE74" s="39"/>
    </row>
    <row r="75" spans="1:31" s="2" customFormat="1" ht="16.5" customHeight="1">
      <c r="A75" s="39"/>
      <c r="B75" s="40"/>
      <c r="C75" s="41"/>
      <c r="D75" s="41"/>
      <c r="E75" s="70" t="str">
        <f>E9</f>
        <v>VRN - Vedlejší rozpočtové náklady</v>
      </c>
      <c r="F75" s="41"/>
      <c r="G75" s="41"/>
      <c r="H75" s="41"/>
      <c r="I75" s="149"/>
      <c r="J75" s="41"/>
      <c r="K75" s="41"/>
      <c r="L75" s="150"/>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49"/>
      <c r="J76" s="41"/>
      <c r="K76" s="41"/>
      <c r="L76" s="150"/>
      <c r="S76" s="39"/>
      <c r="T76" s="39"/>
      <c r="U76" s="39"/>
      <c r="V76" s="39"/>
      <c r="W76" s="39"/>
      <c r="X76" s="39"/>
      <c r="Y76" s="39"/>
      <c r="Z76" s="39"/>
      <c r="AA76" s="39"/>
      <c r="AB76" s="39"/>
      <c r="AC76" s="39"/>
      <c r="AD76" s="39"/>
      <c r="AE76" s="39"/>
    </row>
    <row r="77" spans="1:31" s="2" customFormat="1" ht="12" customHeight="1">
      <c r="A77" s="39"/>
      <c r="B77" s="40"/>
      <c r="C77" s="33" t="s">
        <v>24</v>
      </c>
      <c r="D77" s="41"/>
      <c r="E77" s="41"/>
      <c r="F77" s="28" t="str">
        <f>F12</f>
        <v>Klatovy, nám.Míru st. 582, 339 01 Klatovy</v>
      </c>
      <c r="G77" s="41"/>
      <c r="H77" s="41"/>
      <c r="I77" s="152" t="s">
        <v>26</v>
      </c>
      <c r="J77" s="73" t="str">
        <f>IF(J12="","",J12)</f>
        <v>21. 10. 2019</v>
      </c>
      <c r="K77" s="41"/>
      <c r="L77" s="150"/>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49"/>
      <c r="J78" s="41"/>
      <c r="K78" s="41"/>
      <c r="L78" s="150"/>
      <c r="S78" s="39"/>
      <c r="T78" s="39"/>
      <c r="U78" s="39"/>
      <c r="V78" s="39"/>
      <c r="W78" s="39"/>
      <c r="X78" s="39"/>
      <c r="Y78" s="39"/>
      <c r="Z78" s="39"/>
      <c r="AA78" s="39"/>
      <c r="AB78" s="39"/>
      <c r="AC78" s="39"/>
      <c r="AD78" s="39"/>
      <c r="AE78" s="39"/>
    </row>
    <row r="79" spans="1:31" s="2" customFormat="1" ht="43.05" customHeight="1">
      <c r="A79" s="39"/>
      <c r="B79" s="40"/>
      <c r="C79" s="33" t="s">
        <v>30</v>
      </c>
      <c r="D79" s="41"/>
      <c r="E79" s="41"/>
      <c r="F79" s="28" t="str">
        <f>E15</f>
        <v>Římskokatolická farnost Klatovy</v>
      </c>
      <c r="G79" s="41"/>
      <c r="H79" s="41"/>
      <c r="I79" s="152" t="s">
        <v>36</v>
      </c>
      <c r="J79" s="37" t="str">
        <f>E21</f>
        <v>ATELIER SOUKUP OPL ŠVEHLA s.r.o.</v>
      </c>
      <c r="K79" s="41"/>
      <c r="L79" s="150"/>
      <c r="S79" s="39"/>
      <c r="T79" s="39"/>
      <c r="U79" s="39"/>
      <c r="V79" s="39"/>
      <c r="W79" s="39"/>
      <c r="X79" s="39"/>
      <c r="Y79" s="39"/>
      <c r="Z79" s="39"/>
      <c r="AA79" s="39"/>
      <c r="AB79" s="39"/>
      <c r="AC79" s="39"/>
      <c r="AD79" s="39"/>
      <c r="AE79" s="39"/>
    </row>
    <row r="80" spans="1:31" s="2" customFormat="1" ht="15.15" customHeight="1">
      <c r="A80" s="39"/>
      <c r="B80" s="40"/>
      <c r="C80" s="33" t="s">
        <v>34</v>
      </c>
      <c r="D80" s="41"/>
      <c r="E80" s="41"/>
      <c r="F80" s="28" t="str">
        <f>IF(E18="","",E18)</f>
        <v>Vyplň údaj</v>
      </c>
      <c r="G80" s="41"/>
      <c r="H80" s="41"/>
      <c r="I80" s="152" t="s">
        <v>39</v>
      </c>
      <c r="J80" s="37" t="str">
        <f>E24</f>
        <v xml:space="preserve"> </v>
      </c>
      <c r="K80" s="41"/>
      <c r="L80" s="150"/>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49"/>
      <c r="J81" s="41"/>
      <c r="K81" s="41"/>
      <c r="L81" s="150"/>
      <c r="S81" s="39"/>
      <c r="T81" s="39"/>
      <c r="U81" s="39"/>
      <c r="V81" s="39"/>
      <c r="W81" s="39"/>
      <c r="X81" s="39"/>
      <c r="Y81" s="39"/>
      <c r="Z81" s="39"/>
      <c r="AA81" s="39"/>
      <c r="AB81" s="39"/>
      <c r="AC81" s="39"/>
      <c r="AD81" s="39"/>
      <c r="AE81" s="39"/>
    </row>
    <row r="82" spans="1:31" s="11" customFormat="1" ht="29.25" customHeight="1">
      <c r="A82" s="201"/>
      <c r="B82" s="202"/>
      <c r="C82" s="203" t="s">
        <v>126</v>
      </c>
      <c r="D82" s="204" t="s">
        <v>62</v>
      </c>
      <c r="E82" s="204" t="s">
        <v>58</v>
      </c>
      <c r="F82" s="204" t="s">
        <v>59</v>
      </c>
      <c r="G82" s="204" t="s">
        <v>127</v>
      </c>
      <c r="H82" s="204" t="s">
        <v>128</v>
      </c>
      <c r="I82" s="205" t="s">
        <v>129</v>
      </c>
      <c r="J82" s="206" t="s">
        <v>108</v>
      </c>
      <c r="K82" s="207" t="s">
        <v>130</v>
      </c>
      <c r="L82" s="208"/>
      <c r="M82" s="93" t="s">
        <v>22</v>
      </c>
      <c r="N82" s="94" t="s">
        <v>47</v>
      </c>
      <c r="O82" s="94" t="s">
        <v>131</v>
      </c>
      <c r="P82" s="94" t="s">
        <v>132</v>
      </c>
      <c r="Q82" s="94" t="s">
        <v>133</v>
      </c>
      <c r="R82" s="94" t="s">
        <v>134</v>
      </c>
      <c r="S82" s="94" t="s">
        <v>135</v>
      </c>
      <c r="T82" s="95" t="s">
        <v>136</v>
      </c>
      <c r="U82" s="201"/>
      <c r="V82" s="201"/>
      <c r="W82" s="201"/>
      <c r="X82" s="201"/>
      <c r="Y82" s="201"/>
      <c r="Z82" s="201"/>
      <c r="AA82" s="201"/>
      <c r="AB82" s="201"/>
      <c r="AC82" s="201"/>
      <c r="AD82" s="201"/>
      <c r="AE82" s="201"/>
    </row>
    <row r="83" spans="1:63" s="2" customFormat="1" ht="22.8" customHeight="1">
      <c r="A83" s="39"/>
      <c r="B83" s="40"/>
      <c r="C83" s="100" t="s">
        <v>137</v>
      </c>
      <c r="D83" s="41"/>
      <c r="E83" s="41"/>
      <c r="F83" s="41"/>
      <c r="G83" s="41"/>
      <c r="H83" s="41"/>
      <c r="I83" s="149"/>
      <c r="J83" s="209">
        <f>BK83</f>
        <v>0</v>
      </c>
      <c r="K83" s="41"/>
      <c r="L83" s="45"/>
      <c r="M83" s="96"/>
      <c r="N83" s="210"/>
      <c r="O83" s="97"/>
      <c r="P83" s="211">
        <f>P84</f>
        <v>0</v>
      </c>
      <c r="Q83" s="97"/>
      <c r="R83" s="211">
        <f>R84</f>
        <v>0</v>
      </c>
      <c r="S83" s="97"/>
      <c r="T83" s="212">
        <f>T84</f>
        <v>0</v>
      </c>
      <c r="U83" s="39"/>
      <c r="V83" s="39"/>
      <c r="W83" s="39"/>
      <c r="X83" s="39"/>
      <c r="Y83" s="39"/>
      <c r="Z83" s="39"/>
      <c r="AA83" s="39"/>
      <c r="AB83" s="39"/>
      <c r="AC83" s="39"/>
      <c r="AD83" s="39"/>
      <c r="AE83" s="39"/>
      <c r="AT83" s="18" t="s">
        <v>76</v>
      </c>
      <c r="AU83" s="18" t="s">
        <v>109</v>
      </c>
      <c r="BK83" s="213">
        <f>BK84</f>
        <v>0</v>
      </c>
    </row>
    <row r="84" spans="1:63" s="12" customFormat="1" ht="25.9" customHeight="1">
      <c r="A84" s="12"/>
      <c r="B84" s="214"/>
      <c r="C84" s="215"/>
      <c r="D84" s="216" t="s">
        <v>76</v>
      </c>
      <c r="E84" s="217" t="s">
        <v>95</v>
      </c>
      <c r="F84" s="217" t="s">
        <v>96</v>
      </c>
      <c r="G84" s="215"/>
      <c r="H84" s="215"/>
      <c r="I84" s="218"/>
      <c r="J84" s="219">
        <f>BK84</f>
        <v>0</v>
      </c>
      <c r="K84" s="215"/>
      <c r="L84" s="220"/>
      <c r="M84" s="221"/>
      <c r="N84" s="222"/>
      <c r="O84" s="222"/>
      <c r="P84" s="223">
        <f>P85+P92+P108</f>
        <v>0</v>
      </c>
      <c r="Q84" s="222"/>
      <c r="R84" s="223">
        <f>R85+R92+R108</f>
        <v>0</v>
      </c>
      <c r="S84" s="222"/>
      <c r="T84" s="224">
        <f>T85+T92+T108</f>
        <v>0</v>
      </c>
      <c r="U84" s="12"/>
      <c r="V84" s="12"/>
      <c r="W84" s="12"/>
      <c r="X84" s="12"/>
      <c r="Y84" s="12"/>
      <c r="Z84" s="12"/>
      <c r="AA84" s="12"/>
      <c r="AB84" s="12"/>
      <c r="AC84" s="12"/>
      <c r="AD84" s="12"/>
      <c r="AE84" s="12"/>
      <c r="AR84" s="225" t="s">
        <v>176</v>
      </c>
      <c r="AT84" s="226" t="s">
        <v>76</v>
      </c>
      <c r="AU84" s="226" t="s">
        <v>77</v>
      </c>
      <c r="AY84" s="225" t="s">
        <v>140</v>
      </c>
      <c r="BK84" s="227">
        <f>BK85+BK92+BK108</f>
        <v>0</v>
      </c>
    </row>
    <row r="85" spans="1:63" s="12" customFormat="1" ht="22.8" customHeight="1">
      <c r="A85" s="12"/>
      <c r="B85" s="214"/>
      <c r="C85" s="215"/>
      <c r="D85" s="216" t="s">
        <v>76</v>
      </c>
      <c r="E85" s="228" t="s">
        <v>327</v>
      </c>
      <c r="F85" s="228" t="s">
        <v>328</v>
      </c>
      <c r="G85" s="215"/>
      <c r="H85" s="215"/>
      <c r="I85" s="218"/>
      <c r="J85" s="229">
        <f>BK85</f>
        <v>0</v>
      </c>
      <c r="K85" s="215"/>
      <c r="L85" s="220"/>
      <c r="M85" s="221"/>
      <c r="N85" s="222"/>
      <c r="O85" s="222"/>
      <c r="P85" s="223">
        <f>SUM(P86:P91)</f>
        <v>0</v>
      </c>
      <c r="Q85" s="222"/>
      <c r="R85" s="223">
        <f>SUM(R86:R91)</f>
        <v>0</v>
      </c>
      <c r="S85" s="222"/>
      <c r="T85" s="224">
        <f>SUM(T86:T91)</f>
        <v>0</v>
      </c>
      <c r="U85" s="12"/>
      <c r="V85" s="12"/>
      <c r="W85" s="12"/>
      <c r="X85" s="12"/>
      <c r="Y85" s="12"/>
      <c r="Z85" s="12"/>
      <c r="AA85" s="12"/>
      <c r="AB85" s="12"/>
      <c r="AC85" s="12"/>
      <c r="AD85" s="12"/>
      <c r="AE85" s="12"/>
      <c r="AR85" s="225" t="s">
        <v>176</v>
      </c>
      <c r="AT85" s="226" t="s">
        <v>76</v>
      </c>
      <c r="AU85" s="226" t="s">
        <v>23</v>
      </c>
      <c r="AY85" s="225" t="s">
        <v>140</v>
      </c>
      <c r="BK85" s="227">
        <f>SUM(BK86:BK91)</f>
        <v>0</v>
      </c>
    </row>
    <row r="86" spans="1:65" s="2" customFormat="1" ht="16.5" customHeight="1">
      <c r="A86" s="39"/>
      <c r="B86" s="40"/>
      <c r="C86" s="230" t="s">
        <v>23</v>
      </c>
      <c r="D86" s="230" t="s">
        <v>142</v>
      </c>
      <c r="E86" s="231" t="s">
        <v>329</v>
      </c>
      <c r="F86" s="232" t="s">
        <v>330</v>
      </c>
      <c r="G86" s="233" t="s">
        <v>331</v>
      </c>
      <c r="H86" s="234">
        <v>1</v>
      </c>
      <c r="I86" s="235"/>
      <c r="J86" s="236">
        <f>ROUND(I86*H86,2)</f>
        <v>0</v>
      </c>
      <c r="K86" s="237"/>
      <c r="L86" s="45"/>
      <c r="M86" s="238" t="s">
        <v>22</v>
      </c>
      <c r="N86" s="239" t="s">
        <v>48</v>
      </c>
      <c r="O86" s="85"/>
      <c r="P86" s="240">
        <f>O86*H86</f>
        <v>0</v>
      </c>
      <c r="Q86" s="240">
        <v>0</v>
      </c>
      <c r="R86" s="240">
        <f>Q86*H86</f>
        <v>0</v>
      </c>
      <c r="S86" s="240">
        <v>0</v>
      </c>
      <c r="T86" s="241">
        <f>S86*H86</f>
        <v>0</v>
      </c>
      <c r="U86" s="39"/>
      <c r="V86" s="39"/>
      <c r="W86" s="39"/>
      <c r="X86" s="39"/>
      <c r="Y86" s="39"/>
      <c r="Z86" s="39"/>
      <c r="AA86" s="39"/>
      <c r="AB86" s="39"/>
      <c r="AC86" s="39"/>
      <c r="AD86" s="39"/>
      <c r="AE86" s="39"/>
      <c r="AR86" s="242" t="s">
        <v>332</v>
      </c>
      <c r="AT86" s="242" t="s">
        <v>142</v>
      </c>
      <c r="AU86" s="242" t="s">
        <v>85</v>
      </c>
      <c r="AY86" s="18" t="s">
        <v>140</v>
      </c>
      <c r="BE86" s="243">
        <f>IF(N86="základní",J86,0)</f>
        <v>0</v>
      </c>
      <c r="BF86" s="243">
        <f>IF(N86="snížená",J86,0)</f>
        <v>0</v>
      </c>
      <c r="BG86" s="243">
        <f>IF(N86="zákl. přenesená",J86,0)</f>
        <v>0</v>
      </c>
      <c r="BH86" s="243">
        <f>IF(N86="sníž. přenesená",J86,0)</f>
        <v>0</v>
      </c>
      <c r="BI86" s="243">
        <f>IF(N86="nulová",J86,0)</f>
        <v>0</v>
      </c>
      <c r="BJ86" s="18" t="s">
        <v>23</v>
      </c>
      <c r="BK86" s="243">
        <f>ROUND(I86*H86,2)</f>
        <v>0</v>
      </c>
      <c r="BL86" s="18" t="s">
        <v>332</v>
      </c>
      <c r="BM86" s="242" t="s">
        <v>333</v>
      </c>
    </row>
    <row r="87" spans="1:47" s="2" customFormat="1" ht="12">
      <c r="A87" s="39"/>
      <c r="B87" s="40"/>
      <c r="C87" s="41"/>
      <c r="D87" s="244" t="s">
        <v>148</v>
      </c>
      <c r="E87" s="41"/>
      <c r="F87" s="245" t="s">
        <v>334</v>
      </c>
      <c r="G87" s="41"/>
      <c r="H87" s="41"/>
      <c r="I87" s="149"/>
      <c r="J87" s="41"/>
      <c r="K87" s="41"/>
      <c r="L87" s="45"/>
      <c r="M87" s="246"/>
      <c r="N87" s="247"/>
      <c r="O87" s="85"/>
      <c r="P87" s="85"/>
      <c r="Q87" s="85"/>
      <c r="R87" s="85"/>
      <c r="S87" s="85"/>
      <c r="T87" s="86"/>
      <c r="U87" s="39"/>
      <c r="V87" s="39"/>
      <c r="W87" s="39"/>
      <c r="X87" s="39"/>
      <c r="Y87" s="39"/>
      <c r="Z87" s="39"/>
      <c r="AA87" s="39"/>
      <c r="AB87" s="39"/>
      <c r="AC87" s="39"/>
      <c r="AD87" s="39"/>
      <c r="AE87" s="39"/>
      <c r="AT87" s="18" t="s">
        <v>148</v>
      </c>
      <c r="AU87" s="18" t="s">
        <v>85</v>
      </c>
    </row>
    <row r="88" spans="1:65" s="2" customFormat="1" ht="16.5" customHeight="1">
      <c r="A88" s="39"/>
      <c r="B88" s="40"/>
      <c r="C88" s="230" t="s">
        <v>85</v>
      </c>
      <c r="D88" s="230" t="s">
        <v>142</v>
      </c>
      <c r="E88" s="231" t="s">
        <v>335</v>
      </c>
      <c r="F88" s="232" t="s">
        <v>336</v>
      </c>
      <c r="G88" s="233" t="s">
        <v>331</v>
      </c>
      <c r="H88" s="234">
        <v>1</v>
      </c>
      <c r="I88" s="235"/>
      <c r="J88" s="236">
        <f>ROUND(I88*H88,2)</f>
        <v>0</v>
      </c>
      <c r="K88" s="237"/>
      <c r="L88" s="45"/>
      <c r="M88" s="238" t="s">
        <v>22</v>
      </c>
      <c r="N88" s="239" t="s">
        <v>48</v>
      </c>
      <c r="O88" s="85"/>
      <c r="P88" s="240">
        <f>O88*H88</f>
        <v>0</v>
      </c>
      <c r="Q88" s="240">
        <v>0</v>
      </c>
      <c r="R88" s="240">
        <f>Q88*H88</f>
        <v>0</v>
      </c>
      <c r="S88" s="240">
        <v>0</v>
      </c>
      <c r="T88" s="241">
        <f>S88*H88</f>
        <v>0</v>
      </c>
      <c r="U88" s="39"/>
      <c r="V88" s="39"/>
      <c r="W88" s="39"/>
      <c r="X88" s="39"/>
      <c r="Y88" s="39"/>
      <c r="Z88" s="39"/>
      <c r="AA88" s="39"/>
      <c r="AB88" s="39"/>
      <c r="AC88" s="39"/>
      <c r="AD88" s="39"/>
      <c r="AE88" s="39"/>
      <c r="AR88" s="242" t="s">
        <v>332</v>
      </c>
      <c r="AT88" s="242" t="s">
        <v>142</v>
      </c>
      <c r="AU88" s="242" t="s">
        <v>85</v>
      </c>
      <c r="AY88" s="18" t="s">
        <v>140</v>
      </c>
      <c r="BE88" s="243">
        <f>IF(N88="základní",J88,0)</f>
        <v>0</v>
      </c>
      <c r="BF88" s="243">
        <f>IF(N88="snížená",J88,0)</f>
        <v>0</v>
      </c>
      <c r="BG88" s="243">
        <f>IF(N88="zákl. přenesená",J88,0)</f>
        <v>0</v>
      </c>
      <c r="BH88" s="243">
        <f>IF(N88="sníž. přenesená",J88,0)</f>
        <v>0</v>
      </c>
      <c r="BI88" s="243">
        <f>IF(N88="nulová",J88,0)</f>
        <v>0</v>
      </c>
      <c r="BJ88" s="18" t="s">
        <v>23</v>
      </c>
      <c r="BK88" s="243">
        <f>ROUND(I88*H88,2)</f>
        <v>0</v>
      </c>
      <c r="BL88" s="18" t="s">
        <v>332</v>
      </c>
      <c r="BM88" s="242" t="s">
        <v>337</v>
      </c>
    </row>
    <row r="89" spans="1:47" s="2" customFormat="1" ht="12">
      <c r="A89" s="39"/>
      <c r="B89" s="40"/>
      <c r="C89" s="41"/>
      <c r="D89" s="244" t="s">
        <v>148</v>
      </c>
      <c r="E89" s="41"/>
      <c r="F89" s="245" t="s">
        <v>338</v>
      </c>
      <c r="G89" s="41"/>
      <c r="H89" s="41"/>
      <c r="I89" s="149"/>
      <c r="J89" s="41"/>
      <c r="K89" s="41"/>
      <c r="L89" s="45"/>
      <c r="M89" s="246"/>
      <c r="N89" s="247"/>
      <c r="O89" s="85"/>
      <c r="P89" s="85"/>
      <c r="Q89" s="85"/>
      <c r="R89" s="85"/>
      <c r="S89" s="85"/>
      <c r="T89" s="86"/>
      <c r="U89" s="39"/>
      <c r="V89" s="39"/>
      <c r="W89" s="39"/>
      <c r="X89" s="39"/>
      <c r="Y89" s="39"/>
      <c r="Z89" s="39"/>
      <c r="AA89" s="39"/>
      <c r="AB89" s="39"/>
      <c r="AC89" s="39"/>
      <c r="AD89" s="39"/>
      <c r="AE89" s="39"/>
      <c r="AT89" s="18" t="s">
        <v>148</v>
      </c>
      <c r="AU89" s="18" t="s">
        <v>85</v>
      </c>
    </row>
    <row r="90" spans="1:65" s="2" customFormat="1" ht="16.5" customHeight="1">
      <c r="A90" s="39"/>
      <c r="B90" s="40"/>
      <c r="C90" s="230" t="s">
        <v>93</v>
      </c>
      <c r="D90" s="230" t="s">
        <v>142</v>
      </c>
      <c r="E90" s="231" t="s">
        <v>339</v>
      </c>
      <c r="F90" s="232" t="s">
        <v>340</v>
      </c>
      <c r="G90" s="233" t="s">
        <v>331</v>
      </c>
      <c r="H90" s="234">
        <v>1</v>
      </c>
      <c r="I90" s="235"/>
      <c r="J90" s="236">
        <f>ROUND(I90*H90,2)</f>
        <v>0</v>
      </c>
      <c r="K90" s="237"/>
      <c r="L90" s="45"/>
      <c r="M90" s="238" t="s">
        <v>22</v>
      </c>
      <c r="N90" s="239" t="s">
        <v>48</v>
      </c>
      <c r="O90" s="85"/>
      <c r="P90" s="240">
        <f>O90*H90</f>
        <v>0</v>
      </c>
      <c r="Q90" s="240">
        <v>0</v>
      </c>
      <c r="R90" s="240">
        <f>Q90*H90</f>
        <v>0</v>
      </c>
      <c r="S90" s="240">
        <v>0</v>
      </c>
      <c r="T90" s="241">
        <f>S90*H90</f>
        <v>0</v>
      </c>
      <c r="U90" s="39"/>
      <c r="V90" s="39"/>
      <c r="W90" s="39"/>
      <c r="X90" s="39"/>
      <c r="Y90" s="39"/>
      <c r="Z90" s="39"/>
      <c r="AA90" s="39"/>
      <c r="AB90" s="39"/>
      <c r="AC90" s="39"/>
      <c r="AD90" s="39"/>
      <c r="AE90" s="39"/>
      <c r="AR90" s="242" t="s">
        <v>332</v>
      </c>
      <c r="AT90" s="242" t="s">
        <v>142</v>
      </c>
      <c r="AU90" s="242" t="s">
        <v>85</v>
      </c>
      <c r="AY90" s="18" t="s">
        <v>140</v>
      </c>
      <c r="BE90" s="243">
        <f>IF(N90="základní",J90,0)</f>
        <v>0</v>
      </c>
      <c r="BF90" s="243">
        <f>IF(N90="snížená",J90,0)</f>
        <v>0</v>
      </c>
      <c r="BG90" s="243">
        <f>IF(N90="zákl. přenesená",J90,0)</f>
        <v>0</v>
      </c>
      <c r="BH90" s="243">
        <f>IF(N90="sníž. přenesená",J90,0)</f>
        <v>0</v>
      </c>
      <c r="BI90" s="243">
        <f>IF(N90="nulová",J90,0)</f>
        <v>0</v>
      </c>
      <c r="BJ90" s="18" t="s">
        <v>23</v>
      </c>
      <c r="BK90" s="243">
        <f>ROUND(I90*H90,2)</f>
        <v>0</v>
      </c>
      <c r="BL90" s="18" t="s">
        <v>332</v>
      </c>
      <c r="BM90" s="242" t="s">
        <v>341</v>
      </c>
    </row>
    <row r="91" spans="1:47" s="2" customFormat="1" ht="12">
      <c r="A91" s="39"/>
      <c r="B91" s="40"/>
      <c r="C91" s="41"/>
      <c r="D91" s="244" t="s">
        <v>148</v>
      </c>
      <c r="E91" s="41"/>
      <c r="F91" s="245" t="s">
        <v>342</v>
      </c>
      <c r="G91" s="41"/>
      <c r="H91" s="41"/>
      <c r="I91" s="149"/>
      <c r="J91" s="41"/>
      <c r="K91" s="41"/>
      <c r="L91" s="45"/>
      <c r="M91" s="246"/>
      <c r="N91" s="247"/>
      <c r="O91" s="85"/>
      <c r="P91" s="85"/>
      <c r="Q91" s="85"/>
      <c r="R91" s="85"/>
      <c r="S91" s="85"/>
      <c r="T91" s="86"/>
      <c r="U91" s="39"/>
      <c r="V91" s="39"/>
      <c r="W91" s="39"/>
      <c r="X91" s="39"/>
      <c r="Y91" s="39"/>
      <c r="Z91" s="39"/>
      <c r="AA91" s="39"/>
      <c r="AB91" s="39"/>
      <c r="AC91" s="39"/>
      <c r="AD91" s="39"/>
      <c r="AE91" s="39"/>
      <c r="AT91" s="18" t="s">
        <v>148</v>
      </c>
      <c r="AU91" s="18" t="s">
        <v>85</v>
      </c>
    </row>
    <row r="92" spans="1:63" s="12" customFormat="1" ht="22.8" customHeight="1">
      <c r="A92" s="12"/>
      <c r="B92" s="214"/>
      <c r="C92" s="215"/>
      <c r="D92" s="216" t="s">
        <v>76</v>
      </c>
      <c r="E92" s="228" t="s">
        <v>343</v>
      </c>
      <c r="F92" s="228" t="s">
        <v>344</v>
      </c>
      <c r="G92" s="215"/>
      <c r="H92" s="215"/>
      <c r="I92" s="218"/>
      <c r="J92" s="229">
        <f>BK92</f>
        <v>0</v>
      </c>
      <c r="K92" s="215"/>
      <c r="L92" s="220"/>
      <c r="M92" s="221"/>
      <c r="N92" s="222"/>
      <c r="O92" s="222"/>
      <c r="P92" s="223">
        <f>SUM(P93:P107)</f>
        <v>0</v>
      </c>
      <c r="Q92" s="222"/>
      <c r="R92" s="223">
        <f>SUM(R93:R107)</f>
        <v>0</v>
      </c>
      <c r="S92" s="222"/>
      <c r="T92" s="224">
        <f>SUM(T93:T107)</f>
        <v>0</v>
      </c>
      <c r="U92" s="12"/>
      <c r="V92" s="12"/>
      <c r="W92" s="12"/>
      <c r="X92" s="12"/>
      <c r="Y92" s="12"/>
      <c r="Z92" s="12"/>
      <c r="AA92" s="12"/>
      <c r="AB92" s="12"/>
      <c r="AC92" s="12"/>
      <c r="AD92" s="12"/>
      <c r="AE92" s="12"/>
      <c r="AR92" s="225" t="s">
        <v>176</v>
      </c>
      <c r="AT92" s="226" t="s">
        <v>76</v>
      </c>
      <c r="AU92" s="226" t="s">
        <v>23</v>
      </c>
      <c r="AY92" s="225" t="s">
        <v>140</v>
      </c>
      <c r="BK92" s="227">
        <f>SUM(BK93:BK107)</f>
        <v>0</v>
      </c>
    </row>
    <row r="93" spans="1:65" s="2" customFormat="1" ht="16.5" customHeight="1">
      <c r="A93" s="39"/>
      <c r="B93" s="40"/>
      <c r="C93" s="230" t="s">
        <v>146</v>
      </c>
      <c r="D93" s="230" t="s">
        <v>142</v>
      </c>
      <c r="E93" s="231" t="s">
        <v>345</v>
      </c>
      <c r="F93" s="232" t="s">
        <v>346</v>
      </c>
      <c r="G93" s="233" t="s">
        <v>331</v>
      </c>
      <c r="H93" s="234">
        <v>1</v>
      </c>
      <c r="I93" s="235"/>
      <c r="J93" s="236">
        <f>ROUND(I93*H93,2)</f>
        <v>0</v>
      </c>
      <c r="K93" s="237"/>
      <c r="L93" s="45"/>
      <c r="M93" s="238" t="s">
        <v>22</v>
      </c>
      <c r="N93" s="239" t="s">
        <v>48</v>
      </c>
      <c r="O93" s="85"/>
      <c r="P93" s="240">
        <f>O93*H93</f>
        <v>0</v>
      </c>
      <c r="Q93" s="240">
        <v>0</v>
      </c>
      <c r="R93" s="240">
        <f>Q93*H93</f>
        <v>0</v>
      </c>
      <c r="S93" s="240">
        <v>0</v>
      </c>
      <c r="T93" s="241">
        <f>S93*H93</f>
        <v>0</v>
      </c>
      <c r="U93" s="39"/>
      <c r="V93" s="39"/>
      <c r="W93" s="39"/>
      <c r="X93" s="39"/>
      <c r="Y93" s="39"/>
      <c r="Z93" s="39"/>
      <c r="AA93" s="39"/>
      <c r="AB93" s="39"/>
      <c r="AC93" s="39"/>
      <c r="AD93" s="39"/>
      <c r="AE93" s="39"/>
      <c r="AR93" s="242" t="s">
        <v>332</v>
      </c>
      <c r="AT93" s="242" t="s">
        <v>142</v>
      </c>
      <c r="AU93" s="242" t="s">
        <v>85</v>
      </c>
      <c r="AY93" s="18" t="s">
        <v>140</v>
      </c>
      <c r="BE93" s="243">
        <f>IF(N93="základní",J93,0)</f>
        <v>0</v>
      </c>
      <c r="BF93" s="243">
        <f>IF(N93="snížená",J93,0)</f>
        <v>0</v>
      </c>
      <c r="BG93" s="243">
        <f>IF(N93="zákl. přenesená",J93,0)</f>
        <v>0</v>
      </c>
      <c r="BH93" s="243">
        <f>IF(N93="sníž. přenesená",J93,0)</f>
        <v>0</v>
      </c>
      <c r="BI93" s="243">
        <f>IF(N93="nulová",J93,0)</f>
        <v>0</v>
      </c>
      <c r="BJ93" s="18" t="s">
        <v>23</v>
      </c>
      <c r="BK93" s="243">
        <f>ROUND(I93*H93,2)</f>
        <v>0</v>
      </c>
      <c r="BL93" s="18" t="s">
        <v>332</v>
      </c>
      <c r="BM93" s="242" t="s">
        <v>347</v>
      </c>
    </row>
    <row r="94" spans="1:47" s="2" customFormat="1" ht="12">
      <c r="A94" s="39"/>
      <c r="B94" s="40"/>
      <c r="C94" s="41"/>
      <c r="D94" s="244" t="s">
        <v>148</v>
      </c>
      <c r="E94" s="41"/>
      <c r="F94" s="245" t="s">
        <v>348</v>
      </c>
      <c r="G94" s="41"/>
      <c r="H94" s="41"/>
      <c r="I94" s="149"/>
      <c r="J94" s="41"/>
      <c r="K94" s="41"/>
      <c r="L94" s="45"/>
      <c r="M94" s="246"/>
      <c r="N94" s="247"/>
      <c r="O94" s="85"/>
      <c r="P94" s="85"/>
      <c r="Q94" s="85"/>
      <c r="R94" s="85"/>
      <c r="S94" s="85"/>
      <c r="T94" s="86"/>
      <c r="U94" s="39"/>
      <c r="V94" s="39"/>
      <c r="W94" s="39"/>
      <c r="X94" s="39"/>
      <c r="Y94" s="39"/>
      <c r="Z94" s="39"/>
      <c r="AA94" s="39"/>
      <c r="AB94" s="39"/>
      <c r="AC94" s="39"/>
      <c r="AD94" s="39"/>
      <c r="AE94" s="39"/>
      <c r="AT94" s="18" t="s">
        <v>148</v>
      </c>
      <c r="AU94" s="18" t="s">
        <v>85</v>
      </c>
    </row>
    <row r="95" spans="1:65" s="2" customFormat="1" ht="16.5" customHeight="1">
      <c r="A95" s="39"/>
      <c r="B95" s="40"/>
      <c r="C95" s="230" t="s">
        <v>176</v>
      </c>
      <c r="D95" s="230" t="s">
        <v>142</v>
      </c>
      <c r="E95" s="231" t="s">
        <v>349</v>
      </c>
      <c r="F95" s="232" t="s">
        <v>350</v>
      </c>
      <c r="G95" s="233" t="s">
        <v>331</v>
      </c>
      <c r="H95" s="234">
        <v>1</v>
      </c>
      <c r="I95" s="235"/>
      <c r="J95" s="236">
        <f>ROUND(I95*H95,2)</f>
        <v>0</v>
      </c>
      <c r="K95" s="237"/>
      <c r="L95" s="45"/>
      <c r="M95" s="238" t="s">
        <v>22</v>
      </c>
      <c r="N95" s="239" t="s">
        <v>48</v>
      </c>
      <c r="O95" s="85"/>
      <c r="P95" s="240">
        <f>O95*H95</f>
        <v>0</v>
      </c>
      <c r="Q95" s="240">
        <v>0</v>
      </c>
      <c r="R95" s="240">
        <f>Q95*H95</f>
        <v>0</v>
      </c>
      <c r="S95" s="240">
        <v>0</v>
      </c>
      <c r="T95" s="241">
        <f>S95*H95</f>
        <v>0</v>
      </c>
      <c r="U95" s="39"/>
      <c r="V95" s="39"/>
      <c r="W95" s="39"/>
      <c r="X95" s="39"/>
      <c r="Y95" s="39"/>
      <c r="Z95" s="39"/>
      <c r="AA95" s="39"/>
      <c r="AB95" s="39"/>
      <c r="AC95" s="39"/>
      <c r="AD95" s="39"/>
      <c r="AE95" s="39"/>
      <c r="AR95" s="242" t="s">
        <v>332</v>
      </c>
      <c r="AT95" s="242" t="s">
        <v>142</v>
      </c>
      <c r="AU95" s="242" t="s">
        <v>85</v>
      </c>
      <c r="AY95" s="18" t="s">
        <v>140</v>
      </c>
      <c r="BE95" s="243">
        <f>IF(N95="základní",J95,0)</f>
        <v>0</v>
      </c>
      <c r="BF95" s="243">
        <f>IF(N95="snížená",J95,0)</f>
        <v>0</v>
      </c>
      <c r="BG95" s="243">
        <f>IF(N95="zákl. přenesená",J95,0)</f>
        <v>0</v>
      </c>
      <c r="BH95" s="243">
        <f>IF(N95="sníž. přenesená",J95,0)</f>
        <v>0</v>
      </c>
      <c r="BI95" s="243">
        <f>IF(N95="nulová",J95,0)</f>
        <v>0</v>
      </c>
      <c r="BJ95" s="18" t="s">
        <v>23</v>
      </c>
      <c r="BK95" s="243">
        <f>ROUND(I95*H95,2)</f>
        <v>0</v>
      </c>
      <c r="BL95" s="18" t="s">
        <v>332</v>
      </c>
      <c r="BM95" s="242" t="s">
        <v>351</v>
      </c>
    </row>
    <row r="96" spans="1:47" s="2" customFormat="1" ht="12">
      <c r="A96" s="39"/>
      <c r="B96" s="40"/>
      <c r="C96" s="41"/>
      <c r="D96" s="244" t="s">
        <v>148</v>
      </c>
      <c r="E96" s="41"/>
      <c r="F96" s="245" t="s">
        <v>352</v>
      </c>
      <c r="G96" s="41"/>
      <c r="H96" s="41"/>
      <c r="I96" s="149"/>
      <c r="J96" s="41"/>
      <c r="K96" s="41"/>
      <c r="L96" s="45"/>
      <c r="M96" s="246"/>
      <c r="N96" s="247"/>
      <c r="O96" s="85"/>
      <c r="P96" s="85"/>
      <c r="Q96" s="85"/>
      <c r="R96" s="85"/>
      <c r="S96" s="85"/>
      <c r="T96" s="86"/>
      <c r="U96" s="39"/>
      <c r="V96" s="39"/>
      <c r="W96" s="39"/>
      <c r="X96" s="39"/>
      <c r="Y96" s="39"/>
      <c r="Z96" s="39"/>
      <c r="AA96" s="39"/>
      <c r="AB96" s="39"/>
      <c r="AC96" s="39"/>
      <c r="AD96" s="39"/>
      <c r="AE96" s="39"/>
      <c r="AT96" s="18" t="s">
        <v>148</v>
      </c>
      <c r="AU96" s="18" t="s">
        <v>85</v>
      </c>
    </row>
    <row r="97" spans="1:47" s="2" customFormat="1" ht="12">
      <c r="A97" s="39"/>
      <c r="B97" s="40"/>
      <c r="C97" s="41"/>
      <c r="D97" s="244" t="s">
        <v>353</v>
      </c>
      <c r="E97" s="41"/>
      <c r="F97" s="248" t="s">
        <v>354</v>
      </c>
      <c r="G97" s="41"/>
      <c r="H97" s="41"/>
      <c r="I97" s="149"/>
      <c r="J97" s="41"/>
      <c r="K97" s="41"/>
      <c r="L97" s="45"/>
      <c r="M97" s="246"/>
      <c r="N97" s="247"/>
      <c r="O97" s="85"/>
      <c r="P97" s="85"/>
      <c r="Q97" s="85"/>
      <c r="R97" s="85"/>
      <c r="S97" s="85"/>
      <c r="T97" s="86"/>
      <c r="U97" s="39"/>
      <c r="V97" s="39"/>
      <c r="W97" s="39"/>
      <c r="X97" s="39"/>
      <c r="Y97" s="39"/>
      <c r="Z97" s="39"/>
      <c r="AA97" s="39"/>
      <c r="AB97" s="39"/>
      <c r="AC97" s="39"/>
      <c r="AD97" s="39"/>
      <c r="AE97" s="39"/>
      <c r="AT97" s="18" t="s">
        <v>353</v>
      </c>
      <c r="AU97" s="18" t="s">
        <v>85</v>
      </c>
    </row>
    <row r="98" spans="1:65" s="2" customFormat="1" ht="16.5" customHeight="1">
      <c r="A98" s="39"/>
      <c r="B98" s="40"/>
      <c r="C98" s="230" t="s">
        <v>183</v>
      </c>
      <c r="D98" s="230" t="s">
        <v>142</v>
      </c>
      <c r="E98" s="231" t="s">
        <v>355</v>
      </c>
      <c r="F98" s="232" t="s">
        <v>356</v>
      </c>
      <c r="G98" s="233" t="s">
        <v>331</v>
      </c>
      <c r="H98" s="234">
        <v>1</v>
      </c>
      <c r="I98" s="235"/>
      <c r="J98" s="236">
        <f>ROUND(I98*H98,2)</f>
        <v>0</v>
      </c>
      <c r="K98" s="237"/>
      <c r="L98" s="45"/>
      <c r="M98" s="238" t="s">
        <v>22</v>
      </c>
      <c r="N98" s="239" t="s">
        <v>48</v>
      </c>
      <c r="O98" s="85"/>
      <c r="P98" s="240">
        <f>O98*H98</f>
        <v>0</v>
      </c>
      <c r="Q98" s="240">
        <v>0</v>
      </c>
      <c r="R98" s="240">
        <f>Q98*H98</f>
        <v>0</v>
      </c>
      <c r="S98" s="240">
        <v>0</v>
      </c>
      <c r="T98" s="241">
        <f>S98*H98</f>
        <v>0</v>
      </c>
      <c r="U98" s="39"/>
      <c r="V98" s="39"/>
      <c r="W98" s="39"/>
      <c r="X98" s="39"/>
      <c r="Y98" s="39"/>
      <c r="Z98" s="39"/>
      <c r="AA98" s="39"/>
      <c r="AB98" s="39"/>
      <c r="AC98" s="39"/>
      <c r="AD98" s="39"/>
      <c r="AE98" s="39"/>
      <c r="AR98" s="242" t="s">
        <v>332</v>
      </c>
      <c r="AT98" s="242" t="s">
        <v>142</v>
      </c>
      <c r="AU98" s="242" t="s">
        <v>85</v>
      </c>
      <c r="AY98" s="18" t="s">
        <v>140</v>
      </c>
      <c r="BE98" s="243">
        <f>IF(N98="základní",J98,0)</f>
        <v>0</v>
      </c>
      <c r="BF98" s="243">
        <f>IF(N98="snížená",J98,0)</f>
        <v>0</v>
      </c>
      <c r="BG98" s="243">
        <f>IF(N98="zákl. přenesená",J98,0)</f>
        <v>0</v>
      </c>
      <c r="BH98" s="243">
        <f>IF(N98="sníž. přenesená",J98,0)</f>
        <v>0</v>
      </c>
      <c r="BI98" s="243">
        <f>IF(N98="nulová",J98,0)</f>
        <v>0</v>
      </c>
      <c r="BJ98" s="18" t="s">
        <v>23</v>
      </c>
      <c r="BK98" s="243">
        <f>ROUND(I98*H98,2)</f>
        <v>0</v>
      </c>
      <c r="BL98" s="18" t="s">
        <v>332</v>
      </c>
      <c r="BM98" s="242" t="s">
        <v>357</v>
      </c>
    </row>
    <row r="99" spans="1:47" s="2" customFormat="1" ht="12">
      <c r="A99" s="39"/>
      <c r="B99" s="40"/>
      <c r="C99" s="41"/>
      <c r="D99" s="244" t="s">
        <v>148</v>
      </c>
      <c r="E99" s="41"/>
      <c r="F99" s="245" t="s">
        <v>358</v>
      </c>
      <c r="G99" s="41"/>
      <c r="H99" s="41"/>
      <c r="I99" s="149"/>
      <c r="J99" s="41"/>
      <c r="K99" s="41"/>
      <c r="L99" s="45"/>
      <c r="M99" s="246"/>
      <c r="N99" s="247"/>
      <c r="O99" s="85"/>
      <c r="P99" s="85"/>
      <c r="Q99" s="85"/>
      <c r="R99" s="85"/>
      <c r="S99" s="85"/>
      <c r="T99" s="86"/>
      <c r="U99" s="39"/>
      <c r="V99" s="39"/>
      <c r="W99" s="39"/>
      <c r="X99" s="39"/>
      <c r="Y99" s="39"/>
      <c r="Z99" s="39"/>
      <c r="AA99" s="39"/>
      <c r="AB99" s="39"/>
      <c r="AC99" s="39"/>
      <c r="AD99" s="39"/>
      <c r="AE99" s="39"/>
      <c r="AT99" s="18" t="s">
        <v>148</v>
      </c>
      <c r="AU99" s="18" t="s">
        <v>85</v>
      </c>
    </row>
    <row r="100" spans="1:65" s="2" customFormat="1" ht="16.5" customHeight="1">
      <c r="A100" s="39"/>
      <c r="B100" s="40"/>
      <c r="C100" s="230" t="s">
        <v>192</v>
      </c>
      <c r="D100" s="230" t="s">
        <v>142</v>
      </c>
      <c r="E100" s="231" t="s">
        <v>359</v>
      </c>
      <c r="F100" s="232" t="s">
        <v>360</v>
      </c>
      <c r="G100" s="233" t="s">
        <v>331</v>
      </c>
      <c r="H100" s="234">
        <v>1</v>
      </c>
      <c r="I100" s="235"/>
      <c r="J100" s="236">
        <f>ROUND(I100*H100,2)</f>
        <v>0</v>
      </c>
      <c r="K100" s="237"/>
      <c r="L100" s="45"/>
      <c r="M100" s="238" t="s">
        <v>22</v>
      </c>
      <c r="N100" s="239" t="s">
        <v>48</v>
      </c>
      <c r="O100" s="85"/>
      <c r="P100" s="240">
        <f>O100*H100</f>
        <v>0</v>
      </c>
      <c r="Q100" s="240">
        <v>0</v>
      </c>
      <c r="R100" s="240">
        <f>Q100*H100</f>
        <v>0</v>
      </c>
      <c r="S100" s="240">
        <v>0</v>
      </c>
      <c r="T100" s="241">
        <f>S100*H100</f>
        <v>0</v>
      </c>
      <c r="U100" s="39"/>
      <c r="V100" s="39"/>
      <c r="W100" s="39"/>
      <c r="X100" s="39"/>
      <c r="Y100" s="39"/>
      <c r="Z100" s="39"/>
      <c r="AA100" s="39"/>
      <c r="AB100" s="39"/>
      <c r="AC100" s="39"/>
      <c r="AD100" s="39"/>
      <c r="AE100" s="39"/>
      <c r="AR100" s="242" t="s">
        <v>332</v>
      </c>
      <c r="AT100" s="242" t="s">
        <v>142</v>
      </c>
      <c r="AU100" s="242" t="s">
        <v>85</v>
      </c>
      <c r="AY100" s="18" t="s">
        <v>140</v>
      </c>
      <c r="BE100" s="243">
        <f>IF(N100="základní",J100,0)</f>
        <v>0</v>
      </c>
      <c r="BF100" s="243">
        <f>IF(N100="snížená",J100,0)</f>
        <v>0</v>
      </c>
      <c r="BG100" s="243">
        <f>IF(N100="zákl. přenesená",J100,0)</f>
        <v>0</v>
      </c>
      <c r="BH100" s="243">
        <f>IF(N100="sníž. přenesená",J100,0)</f>
        <v>0</v>
      </c>
      <c r="BI100" s="243">
        <f>IF(N100="nulová",J100,0)</f>
        <v>0</v>
      </c>
      <c r="BJ100" s="18" t="s">
        <v>23</v>
      </c>
      <c r="BK100" s="243">
        <f>ROUND(I100*H100,2)</f>
        <v>0</v>
      </c>
      <c r="BL100" s="18" t="s">
        <v>332</v>
      </c>
      <c r="BM100" s="242" t="s">
        <v>361</v>
      </c>
    </row>
    <row r="101" spans="1:47" s="2" customFormat="1" ht="12">
      <c r="A101" s="39"/>
      <c r="B101" s="40"/>
      <c r="C101" s="41"/>
      <c r="D101" s="244" t="s">
        <v>148</v>
      </c>
      <c r="E101" s="41"/>
      <c r="F101" s="245" t="s">
        <v>362</v>
      </c>
      <c r="G101" s="41"/>
      <c r="H101" s="41"/>
      <c r="I101" s="149"/>
      <c r="J101" s="41"/>
      <c r="K101" s="41"/>
      <c r="L101" s="45"/>
      <c r="M101" s="246"/>
      <c r="N101" s="247"/>
      <c r="O101" s="85"/>
      <c r="P101" s="85"/>
      <c r="Q101" s="85"/>
      <c r="R101" s="85"/>
      <c r="S101" s="85"/>
      <c r="T101" s="86"/>
      <c r="U101" s="39"/>
      <c r="V101" s="39"/>
      <c r="W101" s="39"/>
      <c r="X101" s="39"/>
      <c r="Y101" s="39"/>
      <c r="Z101" s="39"/>
      <c r="AA101" s="39"/>
      <c r="AB101" s="39"/>
      <c r="AC101" s="39"/>
      <c r="AD101" s="39"/>
      <c r="AE101" s="39"/>
      <c r="AT101" s="18" t="s">
        <v>148</v>
      </c>
      <c r="AU101" s="18" t="s">
        <v>85</v>
      </c>
    </row>
    <row r="102" spans="1:65" s="2" customFormat="1" ht="16.5" customHeight="1">
      <c r="A102" s="39"/>
      <c r="B102" s="40"/>
      <c r="C102" s="230" t="s">
        <v>197</v>
      </c>
      <c r="D102" s="230" t="s">
        <v>142</v>
      </c>
      <c r="E102" s="231" t="s">
        <v>363</v>
      </c>
      <c r="F102" s="232" t="s">
        <v>364</v>
      </c>
      <c r="G102" s="233" t="s">
        <v>331</v>
      </c>
      <c r="H102" s="234">
        <v>1</v>
      </c>
      <c r="I102" s="235"/>
      <c r="J102" s="236">
        <f>ROUND(I102*H102,2)</f>
        <v>0</v>
      </c>
      <c r="K102" s="237"/>
      <c r="L102" s="45"/>
      <c r="M102" s="238" t="s">
        <v>22</v>
      </c>
      <c r="N102" s="239" t="s">
        <v>48</v>
      </c>
      <c r="O102" s="85"/>
      <c r="P102" s="240">
        <f>O102*H102</f>
        <v>0</v>
      </c>
      <c r="Q102" s="240">
        <v>0</v>
      </c>
      <c r="R102" s="240">
        <f>Q102*H102</f>
        <v>0</v>
      </c>
      <c r="S102" s="240">
        <v>0</v>
      </c>
      <c r="T102" s="241">
        <f>S102*H102</f>
        <v>0</v>
      </c>
      <c r="U102" s="39"/>
      <c r="V102" s="39"/>
      <c r="W102" s="39"/>
      <c r="X102" s="39"/>
      <c r="Y102" s="39"/>
      <c r="Z102" s="39"/>
      <c r="AA102" s="39"/>
      <c r="AB102" s="39"/>
      <c r="AC102" s="39"/>
      <c r="AD102" s="39"/>
      <c r="AE102" s="39"/>
      <c r="AR102" s="242" t="s">
        <v>332</v>
      </c>
      <c r="AT102" s="242" t="s">
        <v>142</v>
      </c>
      <c r="AU102" s="242" t="s">
        <v>85</v>
      </c>
      <c r="AY102" s="18" t="s">
        <v>140</v>
      </c>
      <c r="BE102" s="243">
        <f>IF(N102="základní",J102,0)</f>
        <v>0</v>
      </c>
      <c r="BF102" s="243">
        <f>IF(N102="snížená",J102,0)</f>
        <v>0</v>
      </c>
      <c r="BG102" s="243">
        <f>IF(N102="zákl. přenesená",J102,0)</f>
        <v>0</v>
      </c>
      <c r="BH102" s="243">
        <f>IF(N102="sníž. přenesená",J102,0)</f>
        <v>0</v>
      </c>
      <c r="BI102" s="243">
        <f>IF(N102="nulová",J102,0)</f>
        <v>0</v>
      </c>
      <c r="BJ102" s="18" t="s">
        <v>23</v>
      </c>
      <c r="BK102" s="243">
        <f>ROUND(I102*H102,2)</f>
        <v>0</v>
      </c>
      <c r="BL102" s="18" t="s">
        <v>332</v>
      </c>
      <c r="BM102" s="242" t="s">
        <v>365</v>
      </c>
    </row>
    <row r="103" spans="1:47" s="2" customFormat="1" ht="12">
      <c r="A103" s="39"/>
      <c r="B103" s="40"/>
      <c r="C103" s="41"/>
      <c r="D103" s="244" t="s">
        <v>148</v>
      </c>
      <c r="E103" s="41"/>
      <c r="F103" s="245" t="s">
        <v>366</v>
      </c>
      <c r="G103" s="41"/>
      <c r="H103" s="41"/>
      <c r="I103" s="149"/>
      <c r="J103" s="41"/>
      <c r="K103" s="41"/>
      <c r="L103" s="45"/>
      <c r="M103" s="246"/>
      <c r="N103" s="247"/>
      <c r="O103" s="85"/>
      <c r="P103" s="85"/>
      <c r="Q103" s="85"/>
      <c r="R103" s="85"/>
      <c r="S103" s="85"/>
      <c r="T103" s="86"/>
      <c r="U103" s="39"/>
      <c r="V103" s="39"/>
      <c r="W103" s="39"/>
      <c r="X103" s="39"/>
      <c r="Y103" s="39"/>
      <c r="Z103" s="39"/>
      <c r="AA103" s="39"/>
      <c r="AB103" s="39"/>
      <c r="AC103" s="39"/>
      <c r="AD103" s="39"/>
      <c r="AE103" s="39"/>
      <c r="AT103" s="18" t="s">
        <v>148</v>
      </c>
      <c r="AU103" s="18" t="s">
        <v>85</v>
      </c>
    </row>
    <row r="104" spans="1:65" s="2" customFormat="1" ht="16.5" customHeight="1">
      <c r="A104" s="39"/>
      <c r="B104" s="40"/>
      <c r="C104" s="230" t="s">
        <v>207</v>
      </c>
      <c r="D104" s="230" t="s">
        <v>142</v>
      </c>
      <c r="E104" s="231" t="s">
        <v>367</v>
      </c>
      <c r="F104" s="232" t="s">
        <v>368</v>
      </c>
      <c r="G104" s="233" t="s">
        <v>331</v>
      </c>
      <c r="H104" s="234">
        <v>1</v>
      </c>
      <c r="I104" s="235"/>
      <c r="J104" s="236">
        <f>ROUND(I104*H104,2)</f>
        <v>0</v>
      </c>
      <c r="K104" s="237"/>
      <c r="L104" s="45"/>
      <c r="M104" s="238" t="s">
        <v>22</v>
      </c>
      <c r="N104" s="239" t="s">
        <v>48</v>
      </c>
      <c r="O104" s="85"/>
      <c r="P104" s="240">
        <f>O104*H104</f>
        <v>0</v>
      </c>
      <c r="Q104" s="240">
        <v>0</v>
      </c>
      <c r="R104" s="240">
        <f>Q104*H104</f>
        <v>0</v>
      </c>
      <c r="S104" s="240">
        <v>0</v>
      </c>
      <c r="T104" s="241">
        <f>S104*H104</f>
        <v>0</v>
      </c>
      <c r="U104" s="39"/>
      <c r="V104" s="39"/>
      <c r="W104" s="39"/>
      <c r="X104" s="39"/>
      <c r="Y104" s="39"/>
      <c r="Z104" s="39"/>
      <c r="AA104" s="39"/>
      <c r="AB104" s="39"/>
      <c r="AC104" s="39"/>
      <c r="AD104" s="39"/>
      <c r="AE104" s="39"/>
      <c r="AR104" s="242" t="s">
        <v>332</v>
      </c>
      <c r="AT104" s="242" t="s">
        <v>142</v>
      </c>
      <c r="AU104" s="242" t="s">
        <v>85</v>
      </c>
      <c r="AY104" s="18" t="s">
        <v>140</v>
      </c>
      <c r="BE104" s="243">
        <f>IF(N104="základní",J104,0)</f>
        <v>0</v>
      </c>
      <c r="BF104" s="243">
        <f>IF(N104="snížená",J104,0)</f>
        <v>0</v>
      </c>
      <c r="BG104" s="243">
        <f>IF(N104="zákl. přenesená",J104,0)</f>
        <v>0</v>
      </c>
      <c r="BH104" s="243">
        <f>IF(N104="sníž. přenesená",J104,0)</f>
        <v>0</v>
      </c>
      <c r="BI104" s="243">
        <f>IF(N104="nulová",J104,0)</f>
        <v>0</v>
      </c>
      <c r="BJ104" s="18" t="s">
        <v>23</v>
      </c>
      <c r="BK104" s="243">
        <f>ROUND(I104*H104,2)</f>
        <v>0</v>
      </c>
      <c r="BL104" s="18" t="s">
        <v>332</v>
      </c>
      <c r="BM104" s="242" t="s">
        <v>369</v>
      </c>
    </row>
    <row r="105" spans="1:47" s="2" customFormat="1" ht="12">
      <c r="A105" s="39"/>
      <c r="B105" s="40"/>
      <c r="C105" s="41"/>
      <c r="D105" s="244" t="s">
        <v>148</v>
      </c>
      <c r="E105" s="41"/>
      <c r="F105" s="245" t="s">
        <v>370</v>
      </c>
      <c r="G105" s="41"/>
      <c r="H105" s="41"/>
      <c r="I105" s="149"/>
      <c r="J105" s="41"/>
      <c r="K105" s="41"/>
      <c r="L105" s="45"/>
      <c r="M105" s="246"/>
      <c r="N105" s="247"/>
      <c r="O105" s="85"/>
      <c r="P105" s="85"/>
      <c r="Q105" s="85"/>
      <c r="R105" s="85"/>
      <c r="S105" s="85"/>
      <c r="T105" s="86"/>
      <c r="U105" s="39"/>
      <c r="V105" s="39"/>
      <c r="W105" s="39"/>
      <c r="X105" s="39"/>
      <c r="Y105" s="39"/>
      <c r="Z105" s="39"/>
      <c r="AA105" s="39"/>
      <c r="AB105" s="39"/>
      <c r="AC105" s="39"/>
      <c r="AD105" s="39"/>
      <c r="AE105" s="39"/>
      <c r="AT105" s="18" t="s">
        <v>148</v>
      </c>
      <c r="AU105" s="18" t="s">
        <v>85</v>
      </c>
    </row>
    <row r="106" spans="1:65" s="2" customFormat="1" ht="16.5" customHeight="1">
      <c r="A106" s="39"/>
      <c r="B106" s="40"/>
      <c r="C106" s="230" t="s">
        <v>28</v>
      </c>
      <c r="D106" s="230" t="s">
        <v>142</v>
      </c>
      <c r="E106" s="231" t="s">
        <v>371</v>
      </c>
      <c r="F106" s="232" t="s">
        <v>372</v>
      </c>
      <c r="G106" s="233" t="s">
        <v>331</v>
      </c>
      <c r="H106" s="234">
        <v>1</v>
      </c>
      <c r="I106" s="235"/>
      <c r="J106" s="236">
        <f>ROUND(I106*H106,2)</f>
        <v>0</v>
      </c>
      <c r="K106" s="237"/>
      <c r="L106" s="45"/>
      <c r="M106" s="238" t="s">
        <v>22</v>
      </c>
      <c r="N106" s="239" t="s">
        <v>48</v>
      </c>
      <c r="O106" s="85"/>
      <c r="P106" s="240">
        <f>O106*H106</f>
        <v>0</v>
      </c>
      <c r="Q106" s="240">
        <v>0</v>
      </c>
      <c r="R106" s="240">
        <f>Q106*H106</f>
        <v>0</v>
      </c>
      <c r="S106" s="240">
        <v>0</v>
      </c>
      <c r="T106" s="241">
        <f>S106*H106</f>
        <v>0</v>
      </c>
      <c r="U106" s="39"/>
      <c r="V106" s="39"/>
      <c r="W106" s="39"/>
      <c r="X106" s="39"/>
      <c r="Y106" s="39"/>
      <c r="Z106" s="39"/>
      <c r="AA106" s="39"/>
      <c r="AB106" s="39"/>
      <c r="AC106" s="39"/>
      <c r="AD106" s="39"/>
      <c r="AE106" s="39"/>
      <c r="AR106" s="242" t="s">
        <v>332</v>
      </c>
      <c r="AT106" s="242" t="s">
        <v>142</v>
      </c>
      <c r="AU106" s="242" t="s">
        <v>85</v>
      </c>
      <c r="AY106" s="18" t="s">
        <v>140</v>
      </c>
      <c r="BE106" s="243">
        <f>IF(N106="základní",J106,0)</f>
        <v>0</v>
      </c>
      <c r="BF106" s="243">
        <f>IF(N106="snížená",J106,0)</f>
        <v>0</v>
      </c>
      <c r="BG106" s="243">
        <f>IF(N106="zákl. přenesená",J106,0)</f>
        <v>0</v>
      </c>
      <c r="BH106" s="243">
        <f>IF(N106="sníž. přenesená",J106,0)</f>
        <v>0</v>
      </c>
      <c r="BI106" s="243">
        <f>IF(N106="nulová",J106,0)</f>
        <v>0</v>
      </c>
      <c r="BJ106" s="18" t="s">
        <v>23</v>
      </c>
      <c r="BK106" s="243">
        <f>ROUND(I106*H106,2)</f>
        <v>0</v>
      </c>
      <c r="BL106" s="18" t="s">
        <v>332</v>
      </c>
      <c r="BM106" s="242" t="s">
        <v>373</v>
      </c>
    </row>
    <row r="107" spans="1:47" s="2" customFormat="1" ht="12">
      <c r="A107" s="39"/>
      <c r="B107" s="40"/>
      <c r="C107" s="41"/>
      <c r="D107" s="244" t="s">
        <v>148</v>
      </c>
      <c r="E107" s="41"/>
      <c r="F107" s="245" t="s">
        <v>374</v>
      </c>
      <c r="G107" s="41"/>
      <c r="H107" s="41"/>
      <c r="I107" s="149"/>
      <c r="J107" s="41"/>
      <c r="K107" s="41"/>
      <c r="L107" s="45"/>
      <c r="M107" s="246"/>
      <c r="N107" s="247"/>
      <c r="O107" s="85"/>
      <c r="P107" s="85"/>
      <c r="Q107" s="85"/>
      <c r="R107" s="85"/>
      <c r="S107" s="85"/>
      <c r="T107" s="86"/>
      <c r="U107" s="39"/>
      <c r="V107" s="39"/>
      <c r="W107" s="39"/>
      <c r="X107" s="39"/>
      <c r="Y107" s="39"/>
      <c r="Z107" s="39"/>
      <c r="AA107" s="39"/>
      <c r="AB107" s="39"/>
      <c r="AC107" s="39"/>
      <c r="AD107" s="39"/>
      <c r="AE107" s="39"/>
      <c r="AT107" s="18" t="s">
        <v>148</v>
      </c>
      <c r="AU107" s="18" t="s">
        <v>85</v>
      </c>
    </row>
    <row r="108" spans="1:63" s="12" customFormat="1" ht="22.8" customHeight="1">
      <c r="A108" s="12"/>
      <c r="B108" s="214"/>
      <c r="C108" s="215"/>
      <c r="D108" s="216" t="s">
        <v>76</v>
      </c>
      <c r="E108" s="228" t="s">
        <v>375</v>
      </c>
      <c r="F108" s="228" t="s">
        <v>376</v>
      </c>
      <c r="G108" s="215"/>
      <c r="H108" s="215"/>
      <c r="I108" s="218"/>
      <c r="J108" s="229">
        <f>BK108</f>
        <v>0</v>
      </c>
      <c r="K108" s="215"/>
      <c r="L108" s="220"/>
      <c r="M108" s="221"/>
      <c r="N108" s="222"/>
      <c r="O108" s="222"/>
      <c r="P108" s="223">
        <f>SUM(P109:P110)</f>
        <v>0</v>
      </c>
      <c r="Q108" s="222"/>
      <c r="R108" s="223">
        <f>SUM(R109:R110)</f>
        <v>0</v>
      </c>
      <c r="S108" s="222"/>
      <c r="T108" s="224">
        <f>SUM(T109:T110)</f>
        <v>0</v>
      </c>
      <c r="U108" s="12"/>
      <c r="V108" s="12"/>
      <c r="W108" s="12"/>
      <c r="X108" s="12"/>
      <c r="Y108" s="12"/>
      <c r="Z108" s="12"/>
      <c r="AA108" s="12"/>
      <c r="AB108" s="12"/>
      <c r="AC108" s="12"/>
      <c r="AD108" s="12"/>
      <c r="AE108" s="12"/>
      <c r="AR108" s="225" t="s">
        <v>176</v>
      </c>
      <c r="AT108" s="226" t="s">
        <v>76</v>
      </c>
      <c r="AU108" s="226" t="s">
        <v>23</v>
      </c>
      <c r="AY108" s="225" t="s">
        <v>140</v>
      </c>
      <c r="BK108" s="227">
        <f>SUM(BK109:BK110)</f>
        <v>0</v>
      </c>
    </row>
    <row r="109" spans="1:65" s="2" customFormat="1" ht="16.5" customHeight="1">
      <c r="A109" s="39"/>
      <c r="B109" s="40"/>
      <c r="C109" s="230" t="s">
        <v>218</v>
      </c>
      <c r="D109" s="230" t="s">
        <v>142</v>
      </c>
      <c r="E109" s="231" t="s">
        <v>377</v>
      </c>
      <c r="F109" s="232" t="s">
        <v>378</v>
      </c>
      <c r="G109" s="233" t="s">
        <v>331</v>
      </c>
      <c r="H109" s="234">
        <v>1</v>
      </c>
      <c r="I109" s="235"/>
      <c r="J109" s="236">
        <f>ROUND(I109*H109,2)</f>
        <v>0</v>
      </c>
      <c r="K109" s="237"/>
      <c r="L109" s="45"/>
      <c r="M109" s="238" t="s">
        <v>22</v>
      </c>
      <c r="N109" s="239" t="s">
        <v>48</v>
      </c>
      <c r="O109" s="85"/>
      <c r="P109" s="240">
        <f>O109*H109</f>
        <v>0</v>
      </c>
      <c r="Q109" s="240">
        <v>0</v>
      </c>
      <c r="R109" s="240">
        <f>Q109*H109</f>
        <v>0</v>
      </c>
      <c r="S109" s="240">
        <v>0</v>
      </c>
      <c r="T109" s="241">
        <f>S109*H109</f>
        <v>0</v>
      </c>
      <c r="U109" s="39"/>
      <c r="V109" s="39"/>
      <c r="W109" s="39"/>
      <c r="X109" s="39"/>
      <c r="Y109" s="39"/>
      <c r="Z109" s="39"/>
      <c r="AA109" s="39"/>
      <c r="AB109" s="39"/>
      <c r="AC109" s="39"/>
      <c r="AD109" s="39"/>
      <c r="AE109" s="39"/>
      <c r="AR109" s="242" t="s">
        <v>332</v>
      </c>
      <c r="AT109" s="242" t="s">
        <v>142</v>
      </c>
      <c r="AU109" s="242" t="s">
        <v>85</v>
      </c>
      <c r="AY109" s="18" t="s">
        <v>140</v>
      </c>
      <c r="BE109" s="243">
        <f>IF(N109="základní",J109,0)</f>
        <v>0</v>
      </c>
      <c r="BF109" s="243">
        <f>IF(N109="snížená",J109,0)</f>
        <v>0</v>
      </c>
      <c r="BG109" s="243">
        <f>IF(N109="zákl. přenesená",J109,0)</f>
        <v>0</v>
      </c>
      <c r="BH109" s="243">
        <f>IF(N109="sníž. přenesená",J109,0)</f>
        <v>0</v>
      </c>
      <c r="BI109" s="243">
        <f>IF(N109="nulová",J109,0)</f>
        <v>0</v>
      </c>
      <c r="BJ109" s="18" t="s">
        <v>23</v>
      </c>
      <c r="BK109" s="243">
        <f>ROUND(I109*H109,2)</f>
        <v>0</v>
      </c>
      <c r="BL109" s="18" t="s">
        <v>332</v>
      </c>
      <c r="BM109" s="242" t="s">
        <v>379</v>
      </c>
    </row>
    <row r="110" spans="1:47" s="2" customFormat="1" ht="12">
      <c r="A110" s="39"/>
      <c r="B110" s="40"/>
      <c r="C110" s="41"/>
      <c r="D110" s="244" t="s">
        <v>148</v>
      </c>
      <c r="E110" s="41"/>
      <c r="F110" s="245" t="s">
        <v>380</v>
      </c>
      <c r="G110" s="41"/>
      <c r="H110" s="41"/>
      <c r="I110" s="149"/>
      <c r="J110" s="41"/>
      <c r="K110" s="41"/>
      <c r="L110" s="45"/>
      <c r="M110" s="292"/>
      <c r="N110" s="293"/>
      <c r="O110" s="294"/>
      <c r="P110" s="294"/>
      <c r="Q110" s="294"/>
      <c r="R110" s="294"/>
      <c r="S110" s="294"/>
      <c r="T110" s="295"/>
      <c r="U110" s="39"/>
      <c r="V110" s="39"/>
      <c r="W110" s="39"/>
      <c r="X110" s="39"/>
      <c r="Y110" s="39"/>
      <c r="Z110" s="39"/>
      <c r="AA110" s="39"/>
      <c r="AB110" s="39"/>
      <c r="AC110" s="39"/>
      <c r="AD110" s="39"/>
      <c r="AE110" s="39"/>
      <c r="AT110" s="18" t="s">
        <v>148</v>
      </c>
      <c r="AU110" s="18" t="s">
        <v>85</v>
      </c>
    </row>
    <row r="111" spans="1:31" s="2" customFormat="1" ht="6.95" customHeight="1">
      <c r="A111" s="39"/>
      <c r="B111" s="60"/>
      <c r="C111" s="61"/>
      <c r="D111" s="61"/>
      <c r="E111" s="61"/>
      <c r="F111" s="61"/>
      <c r="G111" s="61"/>
      <c r="H111" s="61"/>
      <c r="I111" s="177"/>
      <c r="J111" s="61"/>
      <c r="K111" s="61"/>
      <c r="L111" s="45"/>
      <c r="M111" s="39"/>
      <c r="O111" s="39"/>
      <c r="P111" s="39"/>
      <c r="Q111" s="39"/>
      <c r="R111" s="39"/>
      <c r="S111" s="39"/>
      <c r="T111" s="39"/>
      <c r="U111" s="39"/>
      <c r="V111" s="39"/>
      <c r="W111" s="39"/>
      <c r="X111" s="39"/>
      <c r="Y111" s="39"/>
      <c r="Z111" s="39"/>
      <c r="AA111" s="39"/>
      <c r="AB111" s="39"/>
      <c r="AC111" s="39"/>
      <c r="AD111" s="39"/>
      <c r="AE111" s="39"/>
    </row>
  </sheetData>
  <sheetProtection password="CC35" sheet="1" objects="1" scenarios="1" formatColumns="0" formatRows="0" autoFilter="0"/>
  <autoFilter ref="C82:K110"/>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6" customWidth="1"/>
    <col min="2" max="2" width="1.7109375" style="296" customWidth="1"/>
    <col min="3" max="4" width="5.00390625" style="296" customWidth="1"/>
    <col min="5" max="5" width="11.7109375" style="296" customWidth="1"/>
    <col min="6" max="6" width="9.140625" style="296" customWidth="1"/>
    <col min="7" max="7" width="5.00390625" style="296" customWidth="1"/>
    <col min="8" max="8" width="77.8515625" style="296" customWidth="1"/>
    <col min="9" max="10" width="20.00390625" style="296" customWidth="1"/>
    <col min="11" max="11" width="1.7109375" style="296" customWidth="1"/>
  </cols>
  <sheetData>
    <row r="1" s="1" customFormat="1" ht="37.5" customHeight="1"/>
    <row r="2" spans="2:11" s="1" customFormat="1" ht="7.5" customHeight="1">
      <c r="B2" s="297"/>
      <c r="C2" s="298"/>
      <c r="D2" s="298"/>
      <c r="E2" s="298"/>
      <c r="F2" s="298"/>
      <c r="G2" s="298"/>
      <c r="H2" s="298"/>
      <c r="I2" s="298"/>
      <c r="J2" s="298"/>
      <c r="K2" s="299"/>
    </row>
    <row r="3" spans="2:11" s="16" customFormat="1" ht="45" customHeight="1">
      <c r="B3" s="300"/>
      <c r="C3" s="301" t="s">
        <v>381</v>
      </c>
      <c r="D3" s="301"/>
      <c r="E3" s="301"/>
      <c r="F3" s="301"/>
      <c r="G3" s="301"/>
      <c r="H3" s="301"/>
      <c r="I3" s="301"/>
      <c r="J3" s="301"/>
      <c r="K3" s="302"/>
    </row>
    <row r="4" spans="2:11" s="1" customFormat="1" ht="25.5" customHeight="1">
      <c r="B4" s="303"/>
      <c r="C4" s="304" t="s">
        <v>382</v>
      </c>
      <c r="D4" s="304"/>
      <c r="E4" s="304"/>
      <c r="F4" s="304"/>
      <c r="G4" s="304"/>
      <c r="H4" s="304"/>
      <c r="I4" s="304"/>
      <c r="J4" s="304"/>
      <c r="K4" s="305"/>
    </row>
    <row r="5" spans="2:11" s="1" customFormat="1" ht="5.25" customHeight="1">
      <c r="B5" s="303"/>
      <c r="C5" s="306"/>
      <c r="D5" s="306"/>
      <c r="E5" s="306"/>
      <c r="F5" s="306"/>
      <c r="G5" s="306"/>
      <c r="H5" s="306"/>
      <c r="I5" s="306"/>
      <c r="J5" s="306"/>
      <c r="K5" s="305"/>
    </row>
    <row r="6" spans="2:11" s="1" customFormat="1" ht="15" customHeight="1">
      <c r="B6" s="303"/>
      <c r="C6" s="307" t="s">
        <v>383</v>
      </c>
      <c r="D6" s="307"/>
      <c r="E6" s="307"/>
      <c r="F6" s="307"/>
      <c r="G6" s="307"/>
      <c r="H6" s="307"/>
      <c r="I6" s="307"/>
      <c r="J6" s="307"/>
      <c r="K6" s="305"/>
    </row>
    <row r="7" spans="2:11" s="1" customFormat="1" ht="15" customHeight="1">
      <c r="B7" s="308"/>
      <c r="C7" s="307" t="s">
        <v>384</v>
      </c>
      <c r="D7" s="307"/>
      <c r="E7" s="307"/>
      <c r="F7" s="307"/>
      <c r="G7" s="307"/>
      <c r="H7" s="307"/>
      <c r="I7" s="307"/>
      <c r="J7" s="307"/>
      <c r="K7" s="305"/>
    </row>
    <row r="8" spans="2:11" s="1" customFormat="1" ht="12.75" customHeight="1">
      <c r="B8" s="308"/>
      <c r="C8" s="307"/>
      <c r="D8" s="307"/>
      <c r="E8" s="307"/>
      <c r="F8" s="307"/>
      <c r="G8" s="307"/>
      <c r="H8" s="307"/>
      <c r="I8" s="307"/>
      <c r="J8" s="307"/>
      <c r="K8" s="305"/>
    </row>
    <row r="9" spans="2:11" s="1" customFormat="1" ht="15" customHeight="1">
      <c r="B9" s="308"/>
      <c r="C9" s="307" t="s">
        <v>385</v>
      </c>
      <c r="D9" s="307"/>
      <c r="E9" s="307"/>
      <c r="F9" s="307"/>
      <c r="G9" s="307"/>
      <c r="H9" s="307"/>
      <c r="I9" s="307"/>
      <c r="J9" s="307"/>
      <c r="K9" s="305"/>
    </row>
    <row r="10" spans="2:11" s="1" customFormat="1" ht="15" customHeight="1">
      <c r="B10" s="308"/>
      <c r="C10" s="307"/>
      <c r="D10" s="307" t="s">
        <v>386</v>
      </c>
      <c r="E10" s="307"/>
      <c r="F10" s="307"/>
      <c r="G10" s="307"/>
      <c r="H10" s="307"/>
      <c r="I10" s="307"/>
      <c r="J10" s="307"/>
      <c r="K10" s="305"/>
    </row>
    <row r="11" spans="2:11" s="1" customFormat="1" ht="15" customHeight="1">
      <c r="B11" s="308"/>
      <c r="C11" s="309"/>
      <c r="D11" s="307" t="s">
        <v>387</v>
      </c>
      <c r="E11" s="307"/>
      <c r="F11" s="307"/>
      <c r="G11" s="307"/>
      <c r="H11" s="307"/>
      <c r="I11" s="307"/>
      <c r="J11" s="307"/>
      <c r="K11" s="305"/>
    </row>
    <row r="12" spans="2:11" s="1" customFormat="1" ht="15" customHeight="1">
      <c r="B12" s="308"/>
      <c r="C12" s="309"/>
      <c r="D12" s="307"/>
      <c r="E12" s="307"/>
      <c r="F12" s="307"/>
      <c r="G12" s="307"/>
      <c r="H12" s="307"/>
      <c r="I12" s="307"/>
      <c r="J12" s="307"/>
      <c r="K12" s="305"/>
    </row>
    <row r="13" spans="2:11" s="1" customFormat="1" ht="15" customHeight="1">
      <c r="B13" s="308"/>
      <c r="C13" s="309"/>
      <c r="D13" s="310" t="s">
        <v>388</v>
      </c>
      <c r="E13" s="307"/>
      <c r="F13" s="307"/>
      <c r="G13" s="307"/>
      <c r="H13" s="307"/>
      <c r="I13" s="307"/>
      <c r="J13" s="307"/>
      <c r="K13" s="305"/>
    </row>
    <row r="14" spans="2:11" s="1" customFormat="1" ht="12.75" customHeight="1">
      <c r="B14" s="308"/>
      <c r="C14" s="309"/>
      <c r="D14" s="309"/>
      <c r="E14" s="309"/>
      <c r="F14" s="309"/>
      <c r="G14" s="309"/>
      <c r="H14" s="309"/>
      <c r="I14" s="309"/>
      <c r="J14" s="309"/>
      <c r="K14" s="305"/>
    </row>
    <row r="15" spans="2:11" s="1" customFormat="1" ht="15" customHeight="1">
      <c r="B15" s="308"/>
      <c r="C15" s="309"/>
      <c r="D15" s="307" t="s">
        <v>389</v>
      </c>
      <c r="E15" s="307"/>
      <c r="F15" s="307"/>
      <c r="G15" s="307"/>
      <c r="H15" s="307"/>
      <c r="I15" s="307"/>
      <c r="J15" s="307"/>
      <c r="K15" s="305"/>
    </row>
    <row r="16" spans="2:11" s="1" customFormat="1" ht="15" customHeight="1">
      <c r="B16" s="308"/>
      <c r="C16" s="309"/>
      <c r="D16" s="307" t="s">
        <v>390</v>
      </c>
      <c r="E16" s="307"/>
      <c r="F16" s="307"/>
      <c r="G16" s="307"/>
      <c r="H16" s="307"/>
      <c r="I16" s="307"/>
      <c r="J16" s="307"/>
      <c r="K16" s="305"/>
    </row>
    <row r="17" spans="2:11" s="1" customFormat="1" ht="15" customHeight="1">
      <c r="B17" s="308"/>
      <c r="C17" s="309"/>
      <c r="D17" s="307" t="s">
        <v>391</v>
      </c>
      <c r="E17" s="307"/>
      <c r="F17" s="307"/>
      <c r="G17" s="307"/>
      <c r="H17" s="307"/>
      <c r="I17" s="307"/>
      <c r="J17" s="307"/>
      <c r="K17" s="305"/>
    </row>
    <row r="18" spans="2:11" s="1" customFormat="1" ht="15" customHeight="1">
      <c r="B18" s="308"/>
      <c r="C18" s="309"/>
      <c r="D18" s="309"/>
      <c r="E18" s="311" t="s">
        <v>83</v>
      </c>
      <c r="F18" s="307" t="s">
        <v>392</v>
      </c>
      <c r="G18" s="307"/>
      <c r="H18" s="307"/>
      <c r="I18" s="307"/>
      <c r="J18" s="307"/>
      <c r="K18" s="305"/>
    </row>
    <row r="19" spans="2:11" s="1" customFormat="1" ht="15" customHeight="1">
      <c r="B19" s="308"/>
      <c r="C19" s="309"/>
      <c r="D19" s="309"/>
      <c r="E19" s="311" t="s">
        <v>393</v>
      </c>
      <c r="F19" s="307" t="s">
        <v>394</v>
      </c>
      <c r="G19" s="307"/>
      <c r="H19" s="307"/>
      <c r="I19" s="307"/>
      <c r="J19" s="307"/>
      <c r="K19" s="305"/>
    </row>
    <row r="20" spans="2:11" s="1" customFormat="1" ht="15" customHeight="1">
      <c r="B20" s="308"/>
      <c r="C20" s="309"/>
      <c r="D20" s="309"/>
      <c r="E20" s="311" t="s">
        <v>395</v>
      </c>
      <c r="F20" s="307" t="s">
        <v>396</v>
      </c>
      <c r="G20" s="307"/>
      <c r="H20" s="307"/>
      <c r="I20" s="307"/>
      <c r="J20" s="307"/>
      <c r="K20" s="305"/>
    </row>
    <row r="21" spans="2:11" s="1" customFormat="1" ht="15" customHeight="1">
      <c r="B21" s="308"/>
      <c r="C21" s="309"/>
      <c r="D21" s="309"/>
      <c r="E21" s="311" t="s">
        <v>397</v>
      </c>
      <c r="F21" s="307" t="s">
        <v>398</v>
      </c>
      <c r="G21" s="307"/>
      <c r="H21" s="307"/>
      <c r="I21" s="307"/>
      <c r="J21" s="307"/>
      <c r="K21" s="305"/>
    </row>
    <row r="22" spans="2:11" s="1" customFormat="1" ht="15" customHeight="1">
      <c r="B22" s="308"/>
      <c r="C22" s="309"/>
      <c r="D22" s="309"/>
      <c r="E22" s="311" t="s">
        <v>399</v>
      </c>
      <c r="F22" s="307" t="s">
        <v>400</v>
      </c>
      <c r="G22" s="307"/>
      <c r="H22" s="307"/>
      <c r="I22" s="307"/>
      <c r="J22" s="307"/>
      <c r="K22" s="305"/>
    </row>
    <row r="23" spans="2:11" s="1" customFormat="1" ht="15" customHeight="1">
      <c r="B23" s="308"/>
      <c r="C23" s="309"/>
      <c r="D23" s="309"/>
      <c r="E23" s="311" t="s">
        <v>88</v>
      </c>
      <c r="F23" s="307" t="s">
        <v>401</v>
      </c>
      <c r="G23" s="307"/>
      <c r="H23" s="307"/>
      <c r="I23" s="307"/>
      <c r="J23" s="307"/>
      <c r="K23" s="305"/>
    </row>
    <row r="24" spans="2:11" s="1" customFormat="1" ht="12.75" customHeight="1">
      <c r="B24" s="308"/>
      <c r="C24" s="309"/>
      <c r="D24" s="309"/>
      <c r="E24" s="309"/>
      <c r="F24" s="309"/>
      <c r="G24" s="309"/>
      <c r="H24" s="309"/>
      <c r="I24" s="309"/>
      <c r="J24" s="309"/>
      <c r="K24" s="305"/>
    </row>
    <row r="25" spans="2:11" s="1" customFormat="1" ht="15" customHeight="1">
      <c r="B25" s="308"/>
      <c r="C25" s="307" t="s">
        <v>402</v>
      </c>
      <c r="D25" s="307"/>
      <c r="E25" s="307"/>
      <c r="F25" s="307"/>
      <c r="G25" s="307"/>
      <c r="H25" s="307"/>
      <c r="I25" s="307"/>
      <c r="J25" s="307"/>
      <c r="K25" s="305"/>
    </row>
    <row r="26" spans="2:11" s="1" customFormat="1" ht="15" customHeight="1">
      <c r="B26" s="308"/>
      <c r="C26" s="307" t="s">
        <v>403</v>
      </c>
      <c r="D26" s="307"/>
      <c r="E26" s="307"/>
      <c r="F26" s="307"/>
      <c r="G26" s="307"/>
      <c r="H26" s="307"/>
      <c r="I26" s="307"/>
      <c r="J26" s="307"/>
      <c r="K26" s="305"/>
    </row>
    <row r="27" spans="2:11" s="1" customFormat="1" ht="15" customHeight="1">
      <c r="B27" s="308"/>
      <c r="C27" s="307"/>
      <c r="D27" s="307" t="s">
        <v>404</v>
      </c>
      <c r="E27" s="307"/>
      <c r="F27" s="307"/>
      <c r="G27" s="307"/>
      <c r="H27" s="307"/>
      <c r="I27" s="307"/>
      <c r="J27" s="307"/>
      <c r="K27" s="305"/>
    </row>
    <row r="28" spans="2:11" s="1" customFormat="1" ht="15" customHeight="1">
      <c r="B28" s="308"/>
      <c r="C28" s="309"/>
      <c r="D28" s="307" t="s">
        <v>405</v>
      </c>
      <c r="E28" s="307"/>
      <c r="F28" s="307"/>
      <c r="G28" s="307"/>
      <c r="H28" s="307"/>
      <c r="I28" s="307"/>
      <c r="J28" s="307"/>
      <c r="K28" s="305"/>
    </row>
    <row r="29" spans="2:11" s="1" customFormat="1" ht="12.75" customHeight="1">
      <c r="B29" s="308"/>
      <c r="C29" s="309"/>
      <c r="D29" s="309"/>
      <c r="E29" s="309"/>
      <c r="F29" s="309"/>
      <c r="G29" s="309"/>
      <c r="H29" s="309"/>
      <c r="I29" s="309"/>
      <c r="J29" s="309"/>
      <c r="K29" s="305"/>
    </row>
    <row r="30" spans="2:11" s="1" customFormat="1" ht="15" customHeight="1">
      <c r="B30" s="308"/>
      <c r="C30" s="309"/>
      <c r="D30" s="307" t="s">
        <v>406</v>
      </c>
      <c r="E30" s="307"/>
      <c r="F30" s="307"/>
      <c r="G30" s="307"/>
      <c r="H30" s="307"/>
      <c r="I30" s="307"/>
      <c r="J30" s="307"/>
      <c r="K30" s="305"/>
    </row>
    <row r="31" spans="2:11" s="1" customFormat="1" ht="15" customHeight="1">
      <c r="B31" s="308"/>
      <c r="C31" s="309"/>
      <c r="D31" s="307" t="s">
        <v>407</v>
      </c>
      <c r="E31" s="307"/>
      <c r="F31" s="307"/>
      <c r="G31" s="307"/>
      <c r="H31" s="307"/>
      <c r="I31" s="307"/>
      <c r="J31" s="307"/>
      <c r="K31" s="305"/>
    </row>
    <row r="32" spans="2:11" s="1" customFormat="1" ht="12.75" customHeight="1">
      <c r="B32" s="308"/>
      <c r="C32" s="309"/>
      <c r="D32" s="309"/>
      <c r="E32" s="309"/>
      <c r="F32" s="309"/>
      <c r="G32" s="309"/>
      <c r="H32" s="309"/>
      <c r="I32" s="309"/>
      <c r="J32" s="309"/>
      <c r="K32" s="305"/>
    </row>
    <row r="33" spans="2:11" s="1" customFormat="1" ht="15" customHeight="1">
      <c r="B33" s="308"/>
      <c r="C33" s="309"/>
      <c r="D33" s="307" t="s">
        <v>408</v>
      </c>
      <c r="E33" s="307"/>
      <c r="F33" s="307"/>
      <c r="G33" s="307"/>
      <c r="H33" s="307"/>
      <c r="I33" s="307"/>
      <c r="J33" s="307"/>
      <c r="K33" s="305"/>
    </row>
    <row r="34" spans="2:11" s="1" customFormat="1" ht="15" customHeight="1">
      <c r="B34" s="308"/>
      <c r="C34" s="309"/>
      <c r="D34" s="307" t="s">
        <v>409</v>
      </c>
      <c r="E34" s="307"/>
      <c r="F34" s="307"/>
      <c r="G34" s="307"/>
      <c r="H34" s="307"/>
      <c r="I34" s="307"/>
      <c r="J34" s="307"/>
      <c r="K34" s="305"/>
    </row>
    <row r="35" spans="2:11" s="1" customFormat="1" ht="15" customHeight="1">
      <c r="B35" s="308"/>
      <c r="C35" s="309"/>
      <c r="D35" s="307" t="s">
        <v>410</v>
      </c>
      <c r="E35" s="307"/>
      <c r="F35" s="307"/>
      <c r="G35" s="307"/>
      <c r="H35" s="307"/>
      <c r="I35" s="307"/>
      <c r="J35" s="307"/>
      <c r="K35" s="305"/>
    </row>
    <row r="36" spans="2:11" s="1" customFormat="1" ht="15" customHeight="1">
      <c r="B36" s="308"/>
      <c r="C36" s="309"/>
      <c r="D36" s="307"/>
      <c r="E36" s="310" t="s">
        <v>126</v>
      </c>
      <c r="F36" s="307"/>
      <c r="G36" s="307" t="s">
        <v>411</v>
      </c>
      <c r="H36" s="307"/>
      <c r="I36" s="307"/>
      <c r="J36" s="307"/>
      <c r="K36" s="305"/>
    </row>
    <row r="37" spans="2:11" s="1" customFormat="1" ht="30.75" customHeight="1">
      <c r="B37" s="308"/>
      <c r="C37" s="309"/>
      <c r="D37" s="307"/>
      <c r="E37" s="310" t="s">
        <v>412</v>
      </c>
      <c r="F37" s="307"/>
      <c r="G37" s="307" t="s">
        <v>413</v>
      </c>
      <c r="H37" s="307"/>
      <c r="I37" s="307"/>
      <c r="J37" s="307"/>
      <c r="K37" s="305"/>
    </row>
    <row r="38" spans="2:11" s="1" customFormat="1" ht="15" customHeight="1">
      <c r="B38" s="308"/>
      <c r="C38" s="309"/>
      <c r="D38" s="307"/>
      <c r="E38" s="310" t="s">
        <v>58</v>
      </c>
      <c r="F38" s="307"/>
      <c r="G38" s="307" t="s">
        <v>414</v>
      </c>
      <c r="H38" s="307"/>
      <c r="I38" s="307"/>
      <c r="J38" s="307"/>
      <c r="K38" s="305"/>
    </row>
    <row r="39" spans="2:11" s="1" customFormat="1" ht="15" customHeight="1">
      <c r="B39" s="308"/>
      <c r="C39" s="309"/>
      <c r="D39" s="307"/>
      <c r="E39" s="310" t="s">
        <v>59</v>
      </c>
      <c r="F39" s="307"/>
      <c r="G39" s="307" t="s">
        <v>415</v>
      </c>
      <c r="H39" s="307"/>
      <c r="I39" s="307"/>
      <c r="J39" s="307"/>
      <c r="K39" s="305"/>
    </row>
    <row r="40" spans="2:11" s="1" customFormat="1" ht="15" customHeight="1">
      <c r="B40" s="308"/>
      <c r="C40" s="309"/>
      <c r="D40" s="307"/>
      <c r="E40" s="310" t="s">
        <v>127</v>
      </c>
      <c r="F40" s="307"/>
      <c r="G40" s="307" t="s">
        <v>416</v>
      </c>
      <c r="H40" s="307"/>
      <c r="I40" s="307"/>
      <c r="J40" s="307"/>
      <c r="K40" s="305"/>
    </row>
    <row r="41" spans="2:11" s="1" customFormat="1" ht="15" customHeight="1">
      <c r="B41" s="308"/>
      <c r="C41" s="309"/>
      <c r="D41" s="307"/>
      <c r="E41" s="310" t="s">
        <v>128</v>
      </c>
      <c r="F41" s="307"/>
      <c r="G41" s="307" t="s">
        <v>417</v>
      </c>
      <c r="H41" s="307"/>
      <c r="I41" s="307"/>
      <c r="J41" s="307"/>
      <c r="K41" s="305"/>
    </row>
    <row r="42" spans="2:11" s="1" customFormat="1" ht="15" customHeight="1">
      <c r="B42" s="308"/>
      <c r="C42" s="309"/>
      <c r="D42" s="307"/>
      <c r="E42" s="310" t="s">
        <v>418</v>
      </c>
      <c r="F42" s="307"/>
      <c r="G42" s="307" t="s">
        <v>419</v>
      </c>
      <c r="H42" s="307"/>
      <c r="I42" s="307"/>
      <c r="J42" s="307"/>
      <c r="K42" s="305"/>
    </row>
    <row r="43" spans="2:11" s="1" customFormat="1" ht="15" customHeight="1">
      <c r="B43" s="308"/>
      <c r="C43" s="309"/>
      <c r="D43" s="307"/>
      <c r="E43" s="310"/>
      <c r="F43" s="307"/>
      <c r="G43" s="307" t="s">
        <v>420</v>
      </c>
      <c r="H43" s="307"/>
      <c r="I43" s="307"/>
      <c r="J43" s="307"/>
      <c r="K43" s="305"/>
    </row>
    <row r="44" spans="2:11" s="1" customFormat="1" ht="15" customHeight="1">
      <c r="B44" s="308"/>
      <c r="C44" s="309"/>
      <c r="D44" s="307"/>
      <c r="E44" s="310" t="s">
        <v>421</v>
      </c>
      <c r="F44" s="307"/>
      <c r="G44" s="307" t="s">
        <v>422</v>
      </c>
      <c r="H44" s="307"/>
      <c r="I44" s="307"/>
      <c r="J44" s="307"/>
      <c r="K44" s="305"/>
    </row>
    <row r="45" spans="2:11" s="1" customFormat="1" ht="15" customHeight="1">
      <c r="B45" s="308"/>
      <c r="C45" s="309"/>
      <c r="D45" s="307"/>
      <c r="E45" s="310" t="s">
        <v>130</v>
      </c>
      <c r="F45" s="307"/>
      <c r="G45" s="307" t="s">
        <v>423</v>
      </c>
      <c r="H45" s="307"/>
      <c r="I45" s="307"/>
      <c r="J45" s="307"/>
      <c r="K45" s="305"/>
    </row>
    <row r="46" spans="2:11" s="1" customFormat="1" ht="12.75" customHeight="1">
      <c r="B46" s="308"/>
      <c r="C46" s="309"/>
      <c r="D46" s="307"/>
      <c r="E46" s="307"/>
      <c r="F46" s="307"/>
      <c r="G46" s="307"/>
      <c r="H46" s="307"/>
      <c r="I46" s="307"/>
      <c r="J46" s="307"/>
      <c r="K46" s="305"/>
    </row>
    <row r="47" spans="2:11" s="1" customFormat="1" ht="15" customHeight="1">
      <c r="B47" s="308"/>
      <c r="C47" s="309"/>
      <c r="D47" s="307" t="s">
        <v>424</v>
      </c>
      <c r="E47" s="307"/>
      <c r="F47" s="307"/>
      <c r="G47" s="307"/>
      <c r="H47" s="307"/>
      <c r="I47" s="307"/>
      <c r="J47" s="307"/>
      <c r="K47" s="305"/>
    </row>
    <row r="48" spans="2:11" s="1" customFormat="1" ht="15" customHeight="1">
      <c r="B48" s="308"/>
      <c r="C48" s="309"/>
      <c r="D48" s="309"/>
      <c r="E48" s="307" t="s">
        <v>425</v>
      </c>
      <c r="F48" s="307"/>
      <c r="G48" s="307"/>
      <c r="H48" s="307"/>
      <c r="I48" s="307"/>
      <c r="J48" s="307"/>
      <c r="K48" s="305"/>
    </row>
    <row r="49" spans="2:11" s="1" customFormat="1" ht="15" customHeight="1">
      <c r="B49" s="308"/>
      <c r="C49" s="309"/>
      <c r="D49" s="309"/>
      <c r="E49" s="307" t="s">
        <v>426</v>
      </c>
      <c r="F49" s="307"/>
      <c r="G49" s="307"/>
      <c r="H49" s="307"/>
      <c r="I49" s="307"/>
      <c r="J49" s="307"/>
      <c r="K49" s="305"/>
    </row>
    <row r="50" spans="2:11" s="1" customFormat="1" ht="15" customHeight="1">
      <c r="B50" s="308"/>
      <c r="C50" s="309"/>
      <c r="D50" s="309"/>
      <c r="E50" s="307" t="s">
        <v>427</v>
      </c>
      <c r="F50" s="307"/>
      <c r="G50" s="307"/>
      <c r="H50" s="307"/>
      <c r="I50" s="307"/>
      <c r="J50" s="307"/>
      <c r="K50" s="305"/>
    </row>
    <row r="51" spans="2:11" s="1" customFormat="1" ht="15" customHeight="1">
      <c r="B51" s="308"/>
      <c r="C51" s="309"/>
      <c r="D51" s="307" t="s">
        <v>428</v>
      </c>
      <c r="E51" s="307"/>
      <c r="F51" s="307"/>
      <c r="G51" s="307"/>
      <c r="H51" s="307"/>
      <c r="I51" s="307"/>
      <c r="J51" s="307"/>
      <c r="K51" s="305"/>
    </row>
    <row r="52" spans="2:11" s="1" customFormat="1" ht="25.5" customHeight="1">
      <c r="B52" s="303"/>
      <c r="C52" s="304" t="s">
        <v>429</v>
      </c>
      <c r="D52" s="304"/>
      <c r="E52" s="304"/>
      <c r="F52" s="304"/>
      <c r="G52" s="304"/>
      <c r="H52" s="304"/>
      <c r="I52" s="304"/>
      <c r="J52" s="304"/>
      <c r="K52" s="305"/>
    </row>
    <row r="53" spans="2:11" s="1" customFormat="1" ht="5.25" customHeight="1">
      <c r="B53" s="303"/>
      <c r="C53" s="306"/>
      <c r="D53" s="306"/>
      <c r="E53" s="306"/>
      <c r="F53" s="306"/>
      <c r="G53" s="306"/>
      <c r="H53" s="306"/>
      <c r="I53" s="306"/>
      <c r="J53" s="306"/>
      <c r="K53" s="305"/>
    </row>
    <row r="54" spans="2:11" s="1" customFormat="1" ht="15" customHeight="1">
      <c r="B54" s="303"/>
      <c r="C54" s="307" t="s">
        <v>430</v>
      </c>
      <c r="D54" s="307"/>
      <c r="E54" s="307"/>
      <c r="F54" s="307"/>
      <c r="G54" s="307"/>
      <c r="H54" s="307"/>
      <c r="I54" s="307"/>
      <c r="J54" s="307"/>
      <c r="K54" s="305"/>
    </row>
    <row r="55" spans="2:11" s="1" customFormat="1" ht="15" customHeight="1">
      <c r="B55" s="303"/>
      <c r="C55" s="307" t="s">
        <v>431</v>
      </c>
      <c r="D55" s="307"/>
      <c r="E55" s="307"/>
      <c r="F55" s="307"/>
      <c r="G55" s="307"/>
      <c r="H55" s="307"/>
      <c r="I55" s="307"/>
      <c r="J55" s="307"/>
      <c r="K55" s="305"/>
    </row>
    <row r="56" spans="2:11" s="1" customFormat="1" ht="12.75" customHeight="1">
      <c r="B56" s="303"/>
      <c r="C56" s="307"/>
      <c r="D56" s="307"/>
      <c r="E56" s="307"/>
      <c r="F56" s="307"/>
      <c r="G56" s="307"/>
      <c r="H56" s="307"/>
      <c r="I56" s="307"/>
      <c r="J56" s="307"/>
      <c r="K56" s="305"/>
    </row>
    <row r="57" spans="2:11" s="1" customFormat="1" ht="15" customHeight="1">
      <c r="B57" s="303"/>
      <c r="C57" s="307" t="s">
        <v>432</v>
      </c>
      <c r="D57" s="307"/>
      <c r="E57" s="307"/>
      <c r="F57" s="307"/>
      <c r="G57" s="307"/>
      <c r="H57" s="307"/>
      <c r="I57" s="307"/>
      <c r="J57" s="307"/>
      <c r="K57" s="305"/>
    </row>
    <row r="58" spans="2:11" s="1" customFormat="1" ht="15" customHeight="1">
      <c r="B58" s="303"/>
      <c r="C58" s="309"/>
      <c r="D58" s="307" t="s">
        <v>433</v>
      </c>
      <c r="E58" s="307"/>
      <c r="F58" s="307"/>
      <c r="G58" s="307"/>
      <c r="H58" s="307"/>
      <c r="I58" s="307"/>
      <c r="J58" s="307"/>
      <c r="K58" s="305"/>
    </row>
    <row r="59" spans="2:11" s="1" customFormat="1" ht="15" customHeight="1">
      <c r="B59" s="303"/>
      <c r="C59" s="309"/>
      <c r="D59" s="307" t="s">
        <v>434</v>
      </c>
      <c r="E59" s="307"/>
      <c r="F59" s="307"/>
      <c r="G59" s="307"/>
      <c r="H59" s="307"/>
      <c r="I59" s="307"/>
      <c r="J59" s="307"/>
      <c r="K59" s="305"/>
    </row>
    <row r="60" spans="2:11" s="1" customFormat="1" ht="15" customHeight="1">
      <c r="B60" s="303"/>
      <c r="C60" s="309"/>
      <c r="D60" s="307" t="s">
        <v>435</v>
      </c>
      <c r="E60" s="307"/>
      <c r="F60" s="307"/>
      <c r="G60" s="307"/>
      <c r="H60" s="307"/>
      <c r="I60" s="307"/>
      <c r="J60" s="307"/>
      <c r="K60" s="305"/>
    </row>
    <row r="61" spans="2:11" s="1" customFormat="1" ht="15" customHeight="1">
      <c r="B61" s="303"/>
      <c r="C61" s="309"/>
      <c r="D61" s="307" t="s">
        <v>436</v>
      </c>
      <c r="E61" s="307"/>
      <c r="F61" s="307"/>
      <c r="G61" s="307"/>
      <c r="H61" s="307"/>
      <c r="I61" s="307"/>
      <c r="J61" s="307"/>
      <c r="K61" s="305"/>
    </row>
    <row r="62" spans="2:11" s="1" customFormat="1" ht="15" customHeight="1">
      <c r="B62" s="303"/>
      <c r="C62" s="309"/>
      <c r="D62" s="312" t="s">
        <v>437</v>
      </c>
      <c r="E62" s="312"/>
      <c r="F62" s="312"/>
      <c r="G62" s="312"/>
      <c r="H62" s="312"/>
      <c r="I62" s="312"/>
      <c r="J62" s="312"/>
      <c r="K62" s="305"/>
    </row>
    <row r="63" spans="2:11" s="1" customFormat="1" ht="15" customHeight="1">
      <c r="B63" s="303"/>
      <c r="C63" s="309"/>
      <c r="D63" s="307" t="s">
        <v>438</v>
      </c>
      <c r="E63" s="307"/>
      <c r="F63" s="307"/>
      <c r="G63" s="307"/>
      <c r="H63" s="307"/>
      <c r="I63" s="307"/>
      <c r="J63" s="307"/>
      <c r="K63" s="305"/>
    </row>
    <row r="64" spans="2:11" s="1" customFormat="1" ht="12.75" customHeight="1">
      <c r="B64" s="303"/>
      <c r="C64" s="309"/>
      <c r="D64" s="309"/>
      <c r="E64" s="313"/>
      <c r="F64" s="309"/>
      <c r="G64" s="309"/>
      <c r="H64" s="309"/>
      <c r="I64" s="309"/>
      <c r="J64" s="309"/>
      <c r="K64" s="305"/>
    </row>
    <row r="65" spans="2:11" s="1" customFormat="1" ht="15" customHeight="1">
      <c r="B65" s="303"/>
      <c r="C65" s="309"/>
      <c r="D65" s="307" t="s">
        <v>439</v>
      </c>
      <c r="E65" s="307"/>
      <c r="F65" s="307"/>
      <c r="G65" s="307"/>
      <c r="H65" s="307"/>
      <c r="I65" s="307"/>
      <c r="J65" s="307"/>
      <c r="K65" s="305"/>
    </row>
    <row r="66" spans="2:11" s="1" customFormat="1" ht="15" customHeight="1">
      <c r="B66" s="303"/>
      <c r="C66" s="309"/>
      <c r="D66" s="312" t="s">
        <v>440</v>
      </c>
      <c r="E66" s="312"/>
      <c r="F66" s="312"/>
      <c r="G66" s="312"/>
      <c r="H66" s="312"/>
      <c r="I66" s="312"/>
      <c r="J66" s="312"/>
      <c r="K66" s="305"/>
    </row>
    <row r="67" spans="2:11" s="1" customFormat="1" ht="15" customHeight="1">
      <c r="B67" s="303"/>
      <c r="C67" s="309"/>
      <c r="D67" s="307" t="s">
        <v>441</v>
      </c>
      <c r="E67" s="307"/>
      <c r="F67" s="307"/>
      <c r="G67" s="307"/>
      <c r="H67" s="307"/>
      <c r="I67" s="307"/>
      <c r="J67" s="307"/>
      <c r="K67" s="305"/>
    </row>
    <row r="68" spans="2:11" s="1" customFormat="1" ht="15" customHeight="1">
      <c r="B68" s="303"/>
      <c r="C68" s="309"/>
      <c r="D68" s="307" t="s">
        <v>442</v>
      </c>
      <c r="E68" s="307"/>
      <c r="F68" s="307"/>
      <c r="G68" s="307"/>
      <c r="H68" s="307"/>
      <c r="I68" s="307"/>
      <c r="J68" s="307"/>
      <c r="K68" s="305"/>
    </row>
    <row r="69" spans="2:11" s="1" customFormat="1" ht="15" customHeight="1">
      <c r="B69" s="303"/>
      <c r="C69" s="309"/>
      <c r="D69" s="307" t="s">
        <v>443</v>
      </c>
      <c r="E69" s="307"/>
      <c r="F69" s="307"/>
      <c r="G69" s="307"/>
      <c r="H69" s="307"/>
      <c r="I69" s="307"/>
      <c r="J69" s="307"/>
      <c r="K69" s="305"/>
    </row>
    <row r="70" spans="2:11" s="1" customFormat="1" ht="15" customHeight="1">
      <c r="B70" s="303"/>
      <c r="C70" s="309"/>
      <c r="D70" s="307" t="s">
        <v>444</v>
      </c>
      <c r="E70" s="307"/>
      <c r="F70" s="307"/>
      <c r="G70" s="307"/>
      <c r="H70" s="307"/>
      <c r="I70" s="307"/>
      <c r="J70" s="307"/>
      <c r="K70" s="305"/>
    </row>
    <row r="71" spans="2:11" s="1" customFormat="1" ht="12.75" customHeight="1">
      <c r="B71" s="314"/>
      <c r="C71" s="315"/>
      <c r="D71" s="315"/>
      <c r="E71" s="315"/>
      <c r="F71" s="315"/>
      <c r="G71" s="315"/>
      <c r="H71" s="315"/>
      <c r="I71" s="315"/>
      <c r="J71" s="315"/>
      <c r="K71" s="316"/>
    </row>
    <row r="72" spans="2:11" s="1" customFormat="1" ht="18.75" customHeight="1">
      <c r="B72" s="317"/>
      <c r="C72" s="317"/>
      <c r="D72" s="317"/>
      <c r="E72" s="317"/>
      <c r="F72" s="317"/>
      <c r="G72" s="317"/>
      <c r="H72" s="317"/>
      <c r="I72" s="317"/>
      <c r="J72" s="317"/>
      <c r="K72" s="318"/>
    </row>
    <row r="73" spans="2:11" s="1" customFormat="1" ht="18.75" customHeight="1">
      <c r="B73" s="318"/>
      <c r="C73" s="318"/>
      <c r="D73" s="318"/>
      <c r="E73" s="318"/>
      <c r="F73" s="318"/>
      <c r="G73" s="318"/>
      <c r="H73" s="318"/>
      <c r="I73" s="318"/>
      <c r="J73" s="318"/>
      <c r="K73" s="318"/>
    </row>
    <row r="74" spans="2:11" s="1" customFormat="1" ht="7.5" customHeight="1">
      <c r="B74" s="319"/>
      <c r="C74" s="320"/>
      <c r="D74" s="320"/>
      <c r="E74" s="320"/>
      <c r="F74" s="320"/>
      <c r="G74" s="320"/>
      <c r="H74" s="320"/>
      <c r="I74" s="320"/>
      <c r="J74" s="320"/>
      <c r="K74" s="321"/>
    </row>
    <row r="75" spans="2:11" s="1" customFormat="1" ht="45" customHeight="1">
      <c r="B75" s="322"/>
      <c r="C75" s="323" t="s">
        <v>445</v>
      </c>
      <c r="D75" s="323"/>
      <c r="E75" s="323"/>
      <c r="F75" s="323"/>
      <c r="G75" s="323"/>
      <c r="H75" s="323"/>
      <c r="I75" s="323"/>
      <c r="J75" s="323"/>
      <c r="K75" s="324"/>
    </row>
    <row r="76" spans="2:11" s="1" customFormat="1" ht="17.25" customHeight="1">
      <c r="B76" s="322"/>
      <c r="C76" s="325" t="s">
        <v>446</v>
      </c>
      <c r="D76" s="325"/>
      <c r="E76" s="325"/>
      <c r="F76" s="325" t="s">
        <v>447</v>
      </c>
      <c r="G76" s="326"/>
      <c r="H76" s="325" t="s">
        <v>59</v>
      </c>
      <c r="I76" s="325" t="s">
        <v>62</v>
      </c>
      <c r="J76" s="325" t="s">
        <v>448</v>
      </c>
      <c r="K76" s="324"/>
    </row>
    <row r="77" spans="2:11" s="1" customFormat="1" ht="17.25" customHeight="1">
      <c r="B77" s="322"/>
      <c r="C77" s="327" t="s">
        <v>449</v>
      </c>
      <c r="D77" s="327"/>
      <c r="E77" s="327"/>
      <c r="F77" s="328" t="s">
        <v>450</v>
      </c>
      <c r="G77" s="329"/>
      <c r="H77" s="327"/>
      <c r="I77" s="327"/>
      <c r="J77" s="327" t="s">
        <v>451</v>
      </c>
      <c r="K77" s="324"/>
    </row>
    <row r="78" spans="2:11" s="1" customFormat="1" ht="5.25" customHeight="1">
      <c r="B78" s="322"/>
      <c r="C78" s="330"/>
      <c r="D78" s="330"/>
      <c r="E78" s="330"/>
      <c r="F78" s="330"/>
      <c r="G78" s="331"/>
      <c r="H78" s="330"/>
      <c r="I78" s="330"/>
      <c r="J78" s="330"/>
      <c r="K78" s="324"/>
    </row>
    <row r="79" spans="2:11" s="1" customFormat="1" ht="15" customHeight="1">
      <c r="B79" s="322"/>
      <c r="C79" s="310" t="s">
        <v>58</v>
      </c>
      <c r="D79" s="330"/>
      <c r="E79" s="330"/>
      <c r="F79" s="332" t="s">
        <v>452</v>
      </c>
      <c r="G79" s="331"/>
      <c r="H79" s="310" t="s">
        <v>453</v>
      </c>
      <c r="I79" s="310" t="s">
        <v>454</v>
      </c>
      <c r="J79" s="310">
        <v>20</v>
      </c>
      <c r="K79" s="324"/>
    </row>
    <row r="80" spans="2:11" s="1" customFormat="1" ht="15" customHeight="1">
      <c r="B80" s="322"/>
      <c r="C80" s="310" t="s">
        <v>455</v>
      </c>
      <c r="D80" s="310"/>
      <c r="E80" s="310"/>
      <c r="F80" s="332" t="s">
        <v>452</v>
      </c>
      <c r="G80" s="331"/>
      <c r="H80" s="310" t="s">
        <v>456</v>
      </c>
      <c r="I80" s="310" t="s">
        <v>454</v>
      </c>
      <c r="J80" s="310">
        <v>120</v>
      </c>
      <c r="K80" s="324"/>
    </row>
    <row r="81" spans="2:11" s="1" customFormat="1" ht="15" customHeight="1">
      <c r="B81" s="333"/>
      <c r="C81" s="310" t="s">
        <v>457</v>
      </c>
      <c r="D81" s="310"/>
      <c r="E81" s="310"/>
      <c r="F81" s="332" t="s">
        <v>458</v>
      </c>
      <c r="G81" s="331"/>
      <c r="H81" s="310" t="s">
        <v>459</v>
      </c>
      <c r="I81" s="310" t="s">
        <v>454</v>
      </c>
      <c r="J81" s="310">
        <v>50</v>
      </c>
      <c r="K81" s="324"/>
    </row>
    <row r="82" spans="2:11" s="1" customFormat="1" ht="15" customHeight="1">
      <c r="B82" s="333"/>
      <c r="C82" s="310" t="s">
        <v>460</v>
      </c>
      <c r="D82" s="310"/>
      <c r="E82" s="310"/>
      <c r="F82" s="332" t="s">
        <v>452</v>
      </c>
      <c r="G82" s="331"/>
      <c r="H82" s="310" t="s">
        <v>461</v>
      </c>
      <c r="I82" s="310" t="s">
        <v>462</v>
      </c>
      <c r="J82" s="310"/>
      <c r="K82" s="324"/>
    </row>
    <row r="83" spans="2:11" s="1" customFormat="1" ht="15" customHeight="1">
      <c r="B83" s="333"/>
      <c r="C83" s="334" t="s">
        <v>463</v>
      </c>
      <c r="D83" s="334"/>
      <c r="E83" s="334"/>
      <c r="F83" s="335" t="s">
        <v>458</v>
      </c>
      <c r="G83" s="334"/>
      <c r="H83" s="334" t="s">
        <v>464</v>
      </c>
      <c r="I83" s="334" t="s">
        <v>454</v>
      </c>
      <c r="J83" s="334">
        <v>15</v>
      </c>
      <c r="K83" s="324"/>
    </row>
    <row r="84" spans="2:11" s="1" customFormat="1" ht="15" customHeight="1">
      <c r="B84" s="333"/>
      <c r="C84" s="334" t="s">
        <v>465</v>
      </c>
      <c r="D84" s="334"/>
      <c r="E84" s="334"/>
      <c r="F84" s="335" t="s">
        <v>458</v>
      </c>
      <c r="G84" s="334"/>
      <c r="H84" s="334" t="s">
        <v>466</v>
      </c>
      <c r="I84" s="334" t="s">
        <v>454</v>
      </c>
      <c r="J84" s="334">
        <v>15</v>
      </c>
      <c r="K84" s="324"/>
    </row>
    <row r="85" spans="2:11" s="1" customFormat="1" ht="15" customHeight="1">
      <c r="B85" s="333"/>
      <c r="C85" s="334" t="s">
        <v>467</v>
      </c>
      <c r="D85" s="334"/>
      <c r="E85" s="334"/>
      <c r="F85" s="335" t="s">
        <v>458</v>
      </c>
      <c r="G85" s="334"/>
      <c r="H85" s="334" t="s">
        <v>468</v>
      </c>
      <c r="I85" s="334" t="s">
        <v>454</v>
      </c>
      <c r="J85" s="334">
        <v>20</v>
      </c>
      <c r="K85" s="324"/>
    </row>
    <row r="86" spans="2:11" s="1" customFormat="1" ht="15" customHeight="1">
      <c r="B86" s="333"/>
      <c r="C86" s="334" t="s">
        <v>469</v>
      </c>
      <c r="D86" s="334"/>
      <c r="E86" s="334"/>
      <c r="F86" s="335" t="s">
        <v>458</v>
      </c>
      <c r="G86" s="334"/>
      <c r="H86" s="334" t="s">
        <v>470</v>
      </c>
      <c r="I86" s="334" t="s">
        <v>454</v>
      </c>
      <c r="J86" s="334">
        <v>20</v>
      </c>
      <c r="K86" s="324"/>
    </row>
    <row r="87" spans="2:11" s="1" customFormat="1" ht="15" customHeight="1">
      <c r="B87" s="333"/>
      <c r="C87" s="310" t="s">
        <v>471</v>
      </c>
      <c r="D87" s="310"/>
      <c r="E87" s="310"/>
      <c r="F87" s="332" t="s">
        <v>458</v>
      </c>
      <c r="G87" s="331"/>
      <c r="H87" s="310" t="s">
        <v>472</v>
      </c>
      <c r="I87" s="310" t="s">
        <v>454</v>
      </c>
      <c r="J87" s="310">
        <v>50</v>
      </c>
      <c r="K87" s="324"/>
    </row>
    <row r="88" spans="2:11" s="1" customFormat="1" ht="15" customHeight="1">
      <c r="B88" s="333"/>
      <c r="C88" s="310" t="s">
        <v>473</v>
      </c>
      <c r="D88" s="310"/>
      <c r="E88" s="310"/>
      <c r="F88" s="332" t="s">
        <v>458</v>
      </c>
      <c r="G88" s="331"/>
      <c r="H88" s="310" t="s">
        <v>474</v>
      </c>
      <c r="I88" s="310" t="s">
        <v>454</v>
      </c>
      <c r="J88" s="310">
        <v>20</v>
      </c>
      <c r="K88" s="324"/>
    </row>
    <row r="89" spans="2:11" s="1" customFormat="1" ht="15" customHeight="1">
      <c r="B89" s="333"/>
      <c r="C89" s="310" t="s">
        <v>475</v>
      </c>
      <c r="D89" s="310"/>
      <c r="E89" s="310"/>
      <c r="F89" s="332" t="s">
        <v>458</v>
      </c>
      <c r="G89" s="331"/>
      <c r="H89" s="310" t="s">
        <v>476</v>
      </c>
      <c r="I89" s="310" t="s">
        <v>454</v>
      </c>
      <c r="J89" s="310">
        <v>20</v>
      </c>
      <c r="K89" s="324"/>
    </row>
    <row r="90" spans="2:11" s="1" customFormat="1" ht="15" customHeight="1">
      <c r="B90" s="333"/>
      <c r="C90" s="310" t="s">
        <v>477</v>
      </c>
      <c r="D90" s="310"/>
      <c r="E90" s="310"/>
      <c r="F90" s="332" t="s">
        <v>458</v>
      </c>
      <c r="G90" s="331"/>
      <c r="H90" s="310" t="s">
        <v>478</v>
      </c>
      <c r="I90" s="310" t="s">
        <v>454</v>
      </c>
      <c r="J90" s="310">
        <v>50</v>
      </c>
      <c r="K90" s="324"/>
    </row>
    <row r="91" spans="2:11" s="1" customFormat="1" ht="15" customHeight="1">
      <c r="B91" s="333"/>
      <c r="C91" s="310" t="s">
        <v>479</v>
      </c>
      <c r="D91" s="310"/>
      <c r="E91" s="310"/>
      <c r="F91" s="332" t="s">
        <v>458</v>
      </c>
      <c r="G91" s="331"/>
      <c r="H91" s="310" t="s">
        <v>479</v>
      </c>
      <c r="I91" s="310" t="s">
        <v>454</v>
      </c>
      <c r="J91" s="310">
        <v>50</v>
      </c>
      <c r="K91" s="324"/>
    </row>
    <row r="92" spans="2:11" s="1" customFormat="1" ht="15" customHeight="1">
      <c r="B92" s="333"/>
      <c r="C92" s="310" t="s">
        <v>480</v>
      </c>
      <c r="D92" s="310"/>
      <c r="E92" s="310"/>
      <c r="F92" s="332" t="s">
        <v>458</v>
      </c>
      <c r="G92" s="331"/>
      <c r="H92" s="310" t="s">
        <v>481</v>
      </c>
      <c r="I92" s="310" t="s">
        <v>454</v>
      </c>
      <c r="J92" s="310">
        <v>255</v>
      </c>
      <c r="K92" s="324"/>
    </row>
    <row r="93" spans="2:11" s="1" customFormat="1" ht="15" customHeight="1">
      <c r="B93" s="333"/>
      <c r="C93" s="310" t="s">
        <v>482</v>
      </c>
      <c r="D93" s="310"/>
      <c r="E93" s="310"/>
      <c r="F93" s="332" t="s">
        <v>452</v>
      </c>
      <c r="G93" s="331"/>
      <c r="H93" s="310" t="s">
        <v>483</v>
      </c>
      <c r="I93" s="310" t="s">
        <v>484</v>
      </c>
      <c r="J93" s="310"/>
      <c r="K93" s="324"/>
    </row>
    <row r="94" spans="2:11" s="1" customFormat="1" ht="15" customHeight="1">
      <c r="B94" s="333"/>
      <c r="C94" s="310" t="s">
        <v>485</v>
      </c>
      <c r="D94" s="310"/>
      <c r="E94" s="310"/>
      <c r="F94" s="332" t="s">
        <v>452</v>
      </c>
      <c r="G94" s="331"/>
      <c r="H94" s="310" t="s">
        <v>486</v>
      </c>
      <c r="I94" s="310" t="s">
        <v>487</v>
      </c>
      <c r="J94" s="310"/>
      <c r="K94" s="324"/>
    </row>
    <row r="95" spans="2:11" s="1" customFormat="1" ht="15" customHeight="1">
      <c r="B95" s="333"/>
      <c r="C95" s="310" t="s">
        <v>488</v>
      </c>
      <c r="D95" s="310"/>
      <c r="E95" s="310"/>
      <c r="F95" s="332" t="s">
        <v>452</v>
      </c>
      <c r="G95" s="331"/>
      <c r="H95" s="310" t="s">
        <v>488</v>
      </c>
      <c r="I95" s="310" t="s">
        <v>487</v>
      </c>
      <c r="J95" s="310"/>
      <c r="K95" s="324"/>
    </row>
    <row r="96" spans="2:11" s="1" customFormat="1" ht="15" customHeight="1">
      <c r="B96" s="333"/>
      <c r="C96" s="310" t="s">
        <v>43</v>
      </c>
      <c r="D96" s="310"/>
      <c r="E96" s="310"/>
      <c r="F96" s="332" t="s">
        <v>452</v>
      </c>
      <c r="G96" s="331"/>
      <c r="H96" s="310" t="s">
        <v>489</v>
      </c>
      <c r="I96" s="310" t="s">
        <v>487</v>
      </c>
      <c r="J96" s="310"/>
      <c r="K96" s="324"/>
    </row>
    <row r="97" spans="2:11" s="1" customFormat="1" ht="15" customHeight="1">
      <c r="B97" s="333"/>
      <c r="C97" s="310" t="s">
        <v>53</v>
      </c>
      <c r="D97" s="310"/>
      <c r="E97" s="310"/>
      <c r="F97" s="332" t="s">
        <v>452</v>
      </c>
      <c r="G97" s="331"/>
      <c r="H97" s="310" t="s">
        <v>490</v>
      </c>
      <c r="I97" s="310" t="s">
        <v>487</v>
      </c>
      <c r="J97" s="310"/>
      <c r="K97" s="324"/>
    </row>
    <row r="98" spans="2:11" s="1" customFormat="1" ht="15" customHeight="1">
      <c r="B98" s="336"/>
      <c r="C98" s="337"/>
      <c r="D98" s="337"/>
      <c r="E98" s="337"/>
      <c r="F98" s="337"/>
      <c r="G98" s="337"/>
      <c r="H98" s="337"/>
      <c r="I98" s="337"/>
      <c r="J98" s="337"/>
      <c r="K98" s="338"/>
    </row>
    <row r="99" spans="2:11" s="1" customFormat="1" ht="18.75" customHeight="1">
      <c r="B99" s="339"/>
      <c r="C99" s="340"/>
      <c r="D99" s="340"/>
      <c r="E99" s="340"/>
      <c r="F99" s="340"/>
      <c r="G99" s="340"/>
      <c r="H99" s="340"/>
      <c r="I99" s="340"/>
      <c r="J99" s="340"/>
      <c r="K99" s="339"/>
    </row>
    <row r="100" spans="2:11" s="1" customFormat="1" ht="18.75" customHeight="1">
      <c r="B100" s="318"/>
      <c r="C100" s="318"/>
      <c r="D100" s="318"/>
      <c r="E100" s="318"/>
      <c r="F100" s="318"/>
      <c r="G100" s="318"/>
      <c r="H100" s="318"/>
      <c r="I100" s="318"/>
      <c r="J100" s="318"/>
      <c r="K100" s="318"/>
    </row>
    <row r="101" spans="2:11" s="1" customFormat="1" ht="7.5" customHeight="1">
      <c r="B101" s="319"/>
      <c r="C101" s="320"/>
      <c r="D101" s="320"/>
      <c r="E101" s="320"/>
      <c r="F101" s="320"/>
      <c r="G101" s="320"/>
      <c r="H101" s="320"/>
      <c r="I101" s="320"/>
      <c r="J101" s="320"/>
      <c r="K101" s="321"/>
    </row>
    <row r="102" spans="2:11" s="1" customFormat="1" ht="45" customHeight="1">
      <c r="B102" s="322"/>
      <c r="C102" s="323" t="s">
        <v>491</v>
      </c>
      <c r="D102" s="323"/>
      <c r="E102" s="323"/>
      <c r="F102" s="323"/>
      <c r="G102" s="323"/>
      <c r="H102" s="323"/>
      <c r="I102" s="323"/>
      <c r="J102" s="323"/>
      <c r="K102" s="324"/>
    </row>
    <row r="103" spans="2:11" s="1" customFormat="1" ht="17.25" customHeight="1">
      <c r="B103" s="322"/>
      <c r="C103" s="325" t="s">
        <v>446</v>
      </c>
      <c r="D103" s="325"/>
      <c r="E103" s="325"/>
      <c r="F103" s="325" t="s">
        <v>447</v>
      </c>
      <c r="G103" s="326"/>
      <c r="H103" s="325" t="s">
        <v>59</v>
      </c>
      <c r="I103" s="325" t="s">
        <v>62</v>
      </c>
      <c r="J103" s="325" t="s">
        <v>448</v>
      </c>
      <c r="K103" s="324"/>
    </row>
    <row r="104" spans="2:11" s="1" customFormat="1" ht="17.25" customHeight="1">
      <c r="B104" s="322"/>
      <c r="C104" s="327" t="s">
        <v>449</v>
      </c>
      <c r="D104" s="327"/>
      <c r="E104" s="327"/>
      <c r="F104" s="328" t="s">
        <v>450</v>
      </c>
      <c r="G104" s="329"/>
      <c r="H104" s="327"/>
      <c r="I104" s="327"/>
      <c r="J104" s="327" t="s">
        <v>451</v>
      </c>
      <c r="K104" s="324"/>
    </row>
    <row r="105" spans="2:11" s="1" customFormat="1" ht="5.25" customHeight="1">
      <c r="B105" s="322"/>
      <c r="C105" s="325"/>
      <c r="D105" s="325"/>
      <c r="E105" s="325"/>
      <c r="F105" s="325"/>
      <c r="G105" s="341"/>
      <c r="H105" s="325"/>
      <c r="I105" s="325"/>
      <c r="J105" s="325"/>
      <c r="K105" s="324"/>
    </row>
    <row r="106" spans="2:11" s="1" customFormat="1" ht="15" customHeight="1">
      <c r="B106" s="322"/>
      <c r="C106" s="310" t="s">
        <v>58</v>
      </c>
      <c r="D106" s="330"/>
      <c r="E106" s="330"/>
      <c r="F106" s="332" t="s">
        <v>452</v>
      </c>
      <c r="G106" s="341"/>
      <c r="H106" s="310" t="s">
        <v>492</v>
      </c>
      <c r="I106" s="310" t="s">
        <v>454</v>
      </c>
      <c r="J106" s="310">
        <v>20</v>
      </c>
      <c r="K106" s="324"/>
    </row>
    <row r="107" spans="2:11" s="1" customFormat="1" ht="15" customHeight="1">
      <c r="B107" s="322"/>
      <c r="C107" s="310" t="s">
        <v>455</v>
      </c>
      <c r="D107" s="310"/>
      <c r="E107" s="310"/>
      <c r="F107" s="332" t="s">
        <v>452</v>
      </c>
      <c r="G107" s="310"/>
      <c r="H107" s="310" t="s">
        <v>492</v>
      </c>
      <c r="I107" s="310" t="s">
        <v>454</v>
      </c>
      <c r="J107" s="310">
        <v>120</v>
      </c>
      <c r="K107" s="324"/>
    </row>
    <row r="108" spans="2:11" s="1" customFormat="1" ht="15" customHeight="1">
      <c r="B108" s="333"/>
      <c r="C108" s="310" t="s">
        <v>457</v>
      </c>
      <c r="D108" s="310"/>
      <c r="E108" s="310"/>
      <c r="F108" s="332" t="s">
        <v>458</v>
      </c>
      <c r="G108" s="310"/>
      <c r="H108" s="310" t="s">
        <v>492</v>
      </c>
      <c r="I108" s="310" t="s">
        <v>454</v>
      </c>
      <c r="J108" s="310">
        <v>50</v>
      </c>
      <c r="K108" s="324"/>
    </row>
    <row r="109" spans="2:11" s="1" customFormat="1" ht="15" customHeight="1">
      <c r="B109" s="333"/>
      <c r="C109" s="310" t="s">
        <v>460</v>
      </c>
      <c r="D109" s="310"/>
      <c r="E109" s="310"/>
      <c r="F109" s="332" t="s">
        <v>452</v>
      </c>
      <c r="G109" s="310"/>
      <c r="H109" s="310" t="s">
        <v>492</v>
      </c>
      <c r="I109" s="310" t="s">
        <v>462</v>
      </c>
      <c r="J109" s="310"/>
      <c r="K109" s="324"/>
    </row>
    <row r="110" spans="2:11" s="1" customFormat="1" ht="15" customHeight="1">
      <c r="B110" s="333"/>
      <c r="C110" s="310" t="s">
        <v>471</v>
      </c>
      <c r="D110" s="310"/>
      <c r="E110" s="310"/>
      <c r="F110" s="332" t="s">
        <v>458</v>
      </c>
      <c r="G110" s="310"/>
      <c r="H110" s="310" t="s">
        <v>492</v>
      </c>
      <c r="I110" s="310" t="s">
        <v>454</v>
      </c>
      <c r="J110" s="310">
        <v>50</v>
      </c>
      <c r="K110" s="324"/>
    </row>
    <row r="111" spans="2:11" s="1" customFormat="1" ht="15" customHeight="1">
      <c r="B111" s="333"/>
      <c r="C111" s="310" t="s">
        <v>479</v>
      </c>
      <c r="D111" s="310"/>
      <c r="E111" s="310"/>
      <c r="F111" s="332" t="s">
        <v>458</v>
      </c>
      <c r="G111" s="310"/>
      <c r="H111" s="310" t="s">
        <v>492</v>
      </c>
      <c r="I111" s="310" t="s">
        <v>454</v>
      </c>
      <c r="J111" s="310">
        <v>50</v>
      </c>
      <c r="K111" s="324"/>
    </row>
    <row r="112" spans="2:11" s="1" customFormat="1" ht="15" customHeight="1">
      <c r="B112" s="333"/>
      <c r="C112" s="310" t="s">
        <v>477</v>
      </c>
      <c r="D112" s="310"/>
      <c r="E112" s="310"/>
      <c r="F112" s="332" t="s">
        <v>458</v>
      </c>
      <c r="G112" s="310"/>
      <c r="H112" s="310" t="s">
        <v>492</v>
      </c>
      <c r="I112" s="310" t="s">
        <v>454</v>
      </c>
      <c r="J112" s="310">
        <v>50</v>
      </c>
      <c r="K112" s="324"/>
    </row>
    <row r="113" spans="2:11" s="1" customFormat="1" ht="15" customHeight="1">
      <c r="B113" s="333"/>
      <c r="C113" s="310" t="s">
        <v>58</v>
      </c>
      <c r="D113" s="310"/>
      <c r="E113" s="310"/>
      <c r="F113" s="332" t="s">
        <v>452</v>
      </c>
      <c r="G113" s="310"/>
      <c r="H113" s="310" t="s">
        <v>493</v>
      </c>
      <c r="I113" s="310" t="s">
        <v>454</v>
      </c>
      <c r="J113" s="310">
        <v>20</v>
      </c>
      <c r="K113" s="324"/>
    </row>
    <row r="114" spans="2:11" s="1" customFormat="1" ht="15" customHeight="1">
      <c r="B114" s="333"/>
      <c r="C114" s="310" t="s">
        <v>494</v>
      </c>
      <c r="D114" s="310"/>
      <c r="E114" s="310"/>
      <c r="F114" s="332" t="s">
        <v>452</v>
      </c>
      <c r="G114" s="310"/>
      <c r="H114" s="310" t="s">
        <v>495</v>
      </c>
      <c r="I114" s="310" t="s">
        <v>454</v>
      </c>
      <c r="J114" s="310">
        <v>120</v>
      </c>
      <c r="K114" s="324"/>
    </row>
    <row r="115" spans="2:11" s="1" customFormat="1" ht="15" customHeight="1">
      <c r="B115" s="333"/>
      <c r="C115" s="310" t="s">
        <v>43</v>
      </c>
      <c r="D115" s="310"/>
      <c r="E115" s="310"/>
      <c r="F115" s="332" t="s">
        <v>452</v>
      </c>
      <c r="G115" s="310"/>
      <c r="H115" s="310" t="s">
        <v>496</v>
      </c>
      <c r="I115" s="310" t="s">
        <v>487</v>
      </c>
      <c r="J115" s="310"/>
      <c r="K115" s="324"/>
    </row>
    <row r="116" spans="2:11" s="1" customFormat="1" ht="15" customHeight="1">
      <c r="B116" s="333"/>
      <c r="C116" s="310" t="s">
        <v>53</v>
      </c>
      <c r="D116" s="310"/>
      <c r="E116" s="310"/>
      <c r="F116" s="332" t="s">
        <v>452</v>
      </c>
      <c r="G116" s="310"/>
      <c r="H116" s="310" t="s">
        <v>497</v>
      </c>
      <c r="I116" s="310" t="s">
        <v>487</v>
      </c>
      <c r="J116" s="310"/>
      <c r="K116" s="324"/>
    </row>
    <row r="117" spans="2:11" s="1" customFormat="1" ht="15" customHeight="1">
      <c r="B117" s="333"/>
      <c r="C117" s="310" t="s">
        <v>62</v>
      </c>
      <c r="D117" s="310"/>
      <c r="E117" s="310"/>
      <c r="F117" s="332" t="s">
        <v>452</v>
      </c>
      <c r="G117" s="310"/>
      <c r="H117" s="310" t="s">
        <v>498</v>
      </c>
      <c r="I117" s="310" t="s">
        <v>499</v>
      </c>
      <c r="J117" s="310"/>
      <c r="K117" s="324"/>
    </row>
    <row r="118" spans="2:11" s="1" customFormat="1" ht="15" customHeight="1">
      <c r="B118" s="336"/>
      <c r="C118" s="342"/>
      <c r="D118" s="342"/>
      <c r="E118" s="342"/>
      <c r="F118" s="342"/>
      <c r="G118" s="342"/>
      <c r="H118" s="342"/>
      <c r="I118" s="342"/>
      <c r="J118" s="342"/>
      <c r="K118" s="338"/>
    </row>
    <row r="119" spans="2:11" s="1" customFormat="1" ht="18.75" customHeight="1">
      <c r="B119" s="343"/>
      <c r="C119" s="307"/>
      <c r="D119" s="307"/>
      <c r="E119" s="307"/>
      <c r="F119" s="344"/>
      <c r="G119" s="307"/>
      <c r="H119" s="307"/>
      <c r="I119" s="307"/>
      <c r="J119" s="307"/>
      <c r="K119" s="343"/>
    </row>
    <row r="120" spans="2:11" s="1" customFormat="1" ht="18.75" customHeight="1">
      <c r="B120" s="318"/>
      <c r="C120" s="318"/>
      <c r="D120" s="318"/>
      <c r="E120" s="318"/>
      <c r="F120" s="318"/>
      <c r="G120" s="318"/>
      <c r="H120" s="318"/>
      <c r="I120" s="318"/>
      <c r="J120" s="318"/>
      <c r="K120" s="318"/>
    </row>
    <row r="121" spans="2:11" s="1" customFormat="1" ht="7.5" customHeight="1">
      <c r="B121" s="345"/>
      <c r="C121" s="346"/>
      <c r="D121" s="346"/>
      <c r="E121" s="346"/>
      <c r="F121" s="346"/>
      <c r="G121" s="346"/>
      <c r="H121" s="346"/>
      <c r="I121" s="346"/>
      <c r="J121" s="346"/>
      <c r="K121" s="347"/>
    </row>
    <row r="122" spans="2:11" s="1" customFormat="1" ht="45" customHeight="1">
      <c r="B122" s="348"/>
      <c r="C122" s="301" t="s">
        <v>500</v>
      </c>
      <c r="D122" s="301"/>
      <c r="E122" s="301"/>
      <c r="F122" s="301"/>
      <c r="G122" s="301"/>
      <c r="H122" s="301"/>
      <c r="I122" s="301"/>
      <c r="J122" s="301"/>
      <c r="K122" s="349"/>
    </row>
    <row r="123" spans="2:11" s="1" customFormat="1" ht="17.25" customHeight="1">
      <c r="B123" s="350"/>
      <c r="C123" s="325" t="s">
        <v>446</v>
      </c>
      <c r="D123" s="325"/>
      <c r="E123" s="325"/>
      <c r="F123" s="325" t="s">
        <v>447</v>
      </c>
      <c r="G123" s="326"/>
      <c r="H123" s="325" t="s">
        <v>59</v>
      </c>
      <c r="I123" s="325" t="s">
        <v>62</v>
      </c>
      <c r="J123" s="325" t="s">
        <v>448</v>
      </c>
      <c r="K123" s="351"/>
    </row>
    <row r="124" spans="2:11" s="1" customFormat="1" ht="17.25" customHeight="1">
      <c r="B124" s="350"/>
      <c r="C124" s="327" t="s">
        <v>449</v>
      </c>
      <c r="D124" s="327"/>
      <c r="E124" s="327"/>
      <c r="F124" s="328" t="s">
        <v>450</v>
      </c>
      <c r="G124" s="329"/>
      <c r="H124" s="327"/>
      <c r="I124" s="327"/>
      <c r="J124" s="327" t="s">
        <v>451</v>
      </c>
      <c r="K124" s="351"/>
    </row>
    <row r="125" spans="2:11" s="1" customFormat="1" ht="5.25" customHeight="1">
      <c r="B125" s="352"/>
      <c r="C125" s="330"/>
      <c r="D125" s="330"/>
      <c r="E125" s="330"/>
      <c r="F125" s="330"/>
      <c r="G125" s="310"/>
      <c r="H125" s="330"/>
      <c r="I125" s="330"/>
      <c r="J125" s="330"/>
      <c r="K125" s="353"/>
    </row>
    <row r="126" spans="2:11" s="1" customFormat="1" ht="15" customHeight="1">
      <c r="B126" s="352"/>
      <c r="C126" s="310" t="s">
        <v>455</v>
      </c>
      <c r="D126" s="330"/>
      <c r="E126" s="330"/>
      <c r="F126" s="332" t="s">
        <v>452</v>
      </c>
      <c r="G126" s="310"/>
      <c r="H126" s="310" t="s">
        <v>492</v>
      </c>
      <c r="I126" s="310" t="s">
        <v>454</v>
      </c>
      <c r="J126" s="310">
        <v>120</v>
      </c>
      <c r="K126" s="354"/>
    </row>
    <row r="127" spans="2:11" s="1" customFormat="1" ht="15" customHeight="1">
      <c r="B127" s="352"/>
      <c r="C127" s="310" t="s">
        <v>501</v>
      </c>
      <c r="D127" s="310"/>
      <c r="E127" s="310"/>
      <c r="F127" s="332" t="s">
        <v>452</v>
      </c>
      <c r="G127" s="310"/>
      <c r="H127" s="310" t="s">
        <v>502</v>
      </c>
      <c r="I127" s="310" t="s">
        <v>454</v>
      </c>
      <c r="J127" s="310" t="s">
        <v>503</v>
      </c>
      <c r="K127" s="354"/>
    </row>
    <row r="128" spans="2:11" s="1" customFormat="1" ht="15" customHeight="1">
      <c r="B128" s="352"/>
      <c r="C128" s="310" t="s">
        <v>88</v>
      </c>
      <c r="D128" s="310"/>
      <c r="E128" s="310"/>
      <c r="F128" s="332" t="s">
        <v>452</v>
      </c>
      <c r="G128" s="310"/>
      <c r="H128" s="310" t="s">
        <v>504</v>
      </c>
      <c r="I128" s="310" t="s">
        <v>454</v>
      </c>
      <c r="J128" s="310" t="s">
        <v>503</v>
      </c>
      <c r="K128" s="354"/>
    </row>
    <row r="129" spans="2:11" s="1" customFormat="1" ht="15" customHeight="1">
      <c r="B129" s="352"/>
      <c r="C129" s="310" t="s">
        <v>463</v>
      </c>
      <c r="D129" s="310"/>
      <c r="E129" s="310"/>
      <c r="F129" s="332" t="s">
        <v>458</v>
      </c>
      <c r="G129" s="310"/>
      <c r="H129" s="310" t="s">
        <v>464</v>
      </c>
      <c r="I129" s="310" t="s">
        <v>454</v>
      </c>
      <c r="J129" s="310">
        <v>15</v>
      </c>
      <c r="K129" s="354"/>
    </row>
    <row r="130" spans="2:11" s="1" customFormat="1" ht="15" customHeight="1">
      <c r="B130" s="352"/>
      <c r="C130" s="334" t="s">
        <v>465</v>
      </c>
      <c r="D130" s="334"/>
      <c r="E130" s="334"/>
      <c r="F130" s="335" t="s">
        <v>458</v>
      </c>
      <c r="G130" s="334"/>
      <c r="H130" s="334" t="s">
        <v>466</v>
      </c>
      <c r="I130" s="334" t="s">
        <v>454</v>
      </c>
      <c r="J130" s="334">
        <v>15</v>
      </c>
      <c r="K130" s="354"/>
    </row>
    <row r="131" spans="2:11" s="1" customFormat="1" ht="15" customHeight="1">
      <c r="B131" s="352"/>
      <c r="C131" s="334" t="s">
        <v>467</v>
      </c>
      <c r="D131" s="334"/>
      <c r="E131" s="334"/>
      <c r="F131" s="335" t="s">
        <v>458</v>
      </c>
      <c r="G131" s="334"/>
      <c r="H131" s="334" t="s">
        <v>468</v>
      </c>
      <c r="I131" s="334" t="s">
        <v>454</v>
      </c>
      <c r="J131" s="334">
        <v>20</v>
      </c>
      <c r="K131" s="354"/>
    </row>
    <row r="132" spans="2:11" s="1" customFormat="1" ht="15" customHeight="1">
      <c r="B132" s="352"/>
      <c r="C132" s="334" t="s">
        <v>469</v>
      </c>
      <c r="D132" s="334"/>
      <c r="E132" s="334"/>
      <c r="F132" s="335" t="s">
        <v>458</v>
      </c>
      <c r="G132" s="334"/>
      <c r="H132" s="334" t="s">
        <v>470</v>
      </c>
      <c r="I132" s="334" t="s">
        <v>454</v>
      </c>
      <c r="J132" s="334">
        <v>20</v>
      </c>
      <c r="K132" s="354"/>
    </row>
    <row r="133" spans="2:11" s="1" customFormat="1" ht="15" customHeight="1">
      <c r="B133" s="352"/>
      <c r="C133" s="310" t="s">
        <v>457</v>
      </c>
      <c r="D133" s="310"/>
      <c r="E133" s="310"/>
      <c r="F133" s="332" t="s">
        <v>458</v>
      </c>
      <c r="G133" s="310"/>
      <c r="H133" s="310" t="s">
        <v>492</v>
      </c>
      <c r="I133" s="310" t="s">
        <v>454</v>
      </c>
      <c r="J133" s="310">
        <v>50</v>
      </c>
      <c r="K133" s="354"/>
    </row>
    <row r="134" spans="2:11" s="1" customFormat="1" ht="15" customHeight="1">
      <c r="B134" s="352"/>
      <c r="C134" s="310" t="s">
        <v>471</v>
      </c>
      <c r="D134" s="310"/>
      <c r="E134" s="310"/>
      <c r="F134" s="332" t="s">
        <v>458</v>
      </c>
      <c r="G134" s="310"/>
      <c r="H134" s="310" t="s">
        <v>492</v>
      </c>
      <c r="I134" s="310" t="s">
        <v>454</v>
      </c>
      <c r="J134" s="310">
        <v>50</v>
      </c>
      <c r="K134" s="354"/>
    </row>
    <row r="135" spans="2:11" s="1" customFormat="1" ht="15" customHeight="1">
      <c r="B135" s="352"/>
      <c r="C135" s="310" t="s">
        <v>477</v>
      </c>
      <c r="D135" s="310"/>
      <c r="E135" s="310"/>
      <c r="F135" s="332" t="s">
        <v>458</v>
      </c>
      <c r="G135" s="310"/>
      <c r="H135" s="310" t="s">
        <v>492</v>
      </c>
      <c r="I135" s="310" t="s">
        <v>454</v>
      </c>
      <c r="J135" s="310">
        <v>50</v>
      </c>
      <c r="K135" s="354"/>
    </row>
    <row r="136" spans="2:11" s="1" customFormat="1" ht="15" customHeight="1">
      <c r="B136" s="352"/>
      <c r="C136" s="310" t="s">
        <v>479</v>
      </c>
      <c r="D136" s="310"/>
      <c r="E136" s="310"/>
      <c r="F136" s="332" t="s">
        <v>458</v>
      </c>
      <c r="G136" s="310"/>
      <c r="H136" s="310" t="s">
        <v>492</v>
      </c>
      <c r="I136" s="310" t="s">
        <v>454</v>
      </c>
      <c r="J136" s="310">
        <v>50</v>
      </c>
      <c r="K136" s="354"/>
    </row>
    <row r="137" spans="2:11" s="1" customFormat="1" ht="15" customHeight="1">
      <c r="B137" s="352"/>
      <c r="C137" s="310" t="s">
        <v>480</v>
      </c>
      <c r="D137" s="310"/>
      <c r="E137" s="310"/>
      <c r="F137" s="332" t="s">
        <v>458</v>
      </c>
      <c r="G137" s="310"/>
      <c r="H137" s="310" t="s">
        <v>505</v>
      </c>
      <c r="I137" s="310" t="s">
        <v>454</v>
      </c>
      <c r="J137" s="310">
        <v>255</v>
      </c>
      <c r="K137" s="354"/>
    </row>
    <row r="138" spans="2:11" s="1" customFormat="1" ht="15" customHeight="1">
      <c r="B138" s="352"/>
      <c r="C138" s="310" t="s">
        <v>482</v>
      </c>
      <c r="D138" s="310"/>
      <c r="E138" s="310"/>
      <c r="F138" s="332" t="s">
        <v>452</v>
      </c>
      <c r="G138" s="310"/>
      <c r="H138" s="310" t="s">
        <v>506</v>
      </c>
      <c r="I138" s="310" t="s">
        <v>484</v>
      </c>
      <c r="J138" s="310"/>
      <c r="K138" s="354"/>
    </row>
    <row r="139" spans="2:11" s="1" customFormat="1" ht="15" customHeight="1">
      <c r="B139" s="352"/>
      <c r="C139" s="310" t="s">
        <v>485</v>
      </c>
      <c r="D139" s="310"/>
      <c r="E139" s="310"/>
      <c r="F139" s="332" t="s">
        <v>452</v>
      </c>
      <c r="G139" s="310"/>
      <c r="H139" s="310" t="s">
        <v>507</v>
      </c>
      <c r="I139" s="310" t="s">
        <v>487</v>
      </c>
      <c r="J139" s="310"/>
      <c r="K139" s="354"/>
    </row>
    <row r="140" spans="2:11" s="1" customFormat="1" ht="15" customHeight="1">
      <c r="B140" s="352"/>
      <c r="C140" s="310" t="s">
        <v>488</v>
      </c>
      <c r="D140" s="310"/>
      <c r="E140" s="310"/>
      <c r="F140" s="332" t="s">
        <v>452</v>
      </c>
      <c r="G140" s="310"/>
      <c r="H140" s="310" t="s">
        <v>488</v>
      </c>
      <c r="I140" s="310" t="s">
        <v>487</v>
      </c>
      <c r="J140" s="310"/>
      <c r="K140" s="354"/>
    </row>
    <row r="141" spans="2:11" s="1" customFormat="1" ht="15" customHeight="1">
      <c r="B141" s="352"/>
      <c r="C141" s="310" t="s">
        <v>43</v>
      </c>
      <c r="D141" s="310"/>
      <c r="E141" s="310"/>
      <c r="F141" s="332" t="s">
        <v>452</v>
      </c>
      <c r="G141" s="310"/>
      <c r="H141" s="310" t="s">
        <v>508</v>
      </c>
      <c r="I141" s="310" t="s">
        <v>487</v>
      </c>
      <c r="J141" s="310"/>
      <c r="K141" s="354"/>
    </row>
    <row r="142" spans="2:11" s="1" customFormat="1" ht="15" customHeight="1">
      <c r="B142" s="352"/>
      <c r="C142" s="310" t="s">
        <v>509</v>
      </c>
      <c r="D142" s="310"/>
      <c r="E142" s="310"/>
      <c r="F142" s="332" t="s">
        <v>452</v>
      </c>
      <c r="G142" s="310"/>
      <c r="H142" s="310" t="s">
        <v>510</v>
      </c>
      <c r="I142" s="310" t="s">
        <v>487</v>
      </c>
      <c r="J142" s="310"/>
      <c r="K142" s="354"/>
    </row>
    <row r="143" spans="2:11" s="1" customFormat="1" ht="15" customHeight="1">
      <c r="B143" s="355"/>
      <c r="C143" s="356"/>
      <c r="D143" s="356"/>
      <c r="E143" s="356"/>
      <c r="F143" s="356"/>
      <c r="G143" s="356"/>
      <c r="H143" s="356"/>
      <c r="I143" s="356"/>
      <c r="J143" s="356"/>
      <c r="K143" s="357"/>
    </row>
    <row r="144" spans="2:11" s="1" customFormat="1" ht="18.75" customHeight="1">
      <c r="B144" s="307"/>
      <c r="C144" s="307"/>
      <c r="D144" s="307"/>
      <c r="E144" s="307"/>
      <c r="F144" s="344"/>
      <c r="G144" s="307"/>
      <c r="H144" s="307"/>
      <c r="I144" s="307"/>
      <c r="J144" s="307"/>
      <c r="K144" s="307"/>
    </row>
    <row r="145" spans="2:11" s="1" customFormat="1" ht="18.75" customHeight="1">
      <c r="B145" s="318"/>
      <c r="C145" s="318"/>
      <c r="D145" s="318"/>
      <c r="E145" s="318"/>
      <c r="F145" s="318"/>
      <c r="G145" s="318"/>
      <c r="H145" s="318"/>
      <c r="I145" s="318"/>
      <c r="J145" s="318"/>
      <c r="K145" s="318"/>
    </row>
    <row r="146" spans="2:11" s="1" customFormat="1" ht="7.5" customHeight="1">
      <c r="B146" s="319"/>
      <c r="C146" s="320"/>
      <c r="D146" s="320"/>
      <c r="E146" s="320"/>
      <c r="F146" s="320"/>
      <c r="G146" s="320"/>
      <c r="H146" s="320"/>
      <c r="I146" s="320"/>
      <c r="J146" s="320"/>
      <c r="K146" s="321"/>
    </row>
    <row r="147" spans="2:11" s="1" customFormat="1" ht="45" customHeight="1">
      <c r="B147" s="322"/>
      <c r="C147" s="323" t="s">
        <v>511</v>
      </c>
      <c r="D147" s="323"/>
      <c r="E147" s="323"/>
      <c r="F147" s="323"/>
      <c r="G147" s="323"/>
      <c r="H147" s="323"/>
      <c r="I147" s="323"/>
      <c r="J147" s="323"/>
      <c r="K147" s="324"/>
    </row>
    <row r="148" spans="2:11" s="1" customFormat="1" ht="17.25" customHeight="1">
      <c r="B148" s="322"/>
      <c r="C148" s="325" t="s">
        <v>446</v>
      </c>
      <c r="D148" s="325"/>
      <c r="E148" s="325"/>
      <c r="F148" s="325" t="s">
        <v>447</v>
      </c>
      <c r="G148" s="326"/>
      <c r="H148" s="325" t="s">
        <v>59</v>
      </c>
      <c r="I148" s="325" t="s">
        <v>62</v>
      </c>
      <c r="J148" s="325" t="s">
        <v>448</v>
      </c>
      <c r="K148" s="324"/>
    </row>
    <row r="149" spans="2:11" s="1" customFormat="1" ht="17.25" customHeight="1">
      <c r="B149" s="322"/>
      <c r="C149" s="327" t="s">
        <v>449</v>
      </c>
      <c r="D149" s="327"/>
      <c r="E149" s="327"/>
      <c r="F149" s="328" t="s">
        <v>450</v>
      </c>
      <c r="G149" s="329"/>
      <c r="H149" s="327"/>
      <c r="I149" s="327"/>
      <c r="J149" s="327" t="s">
        <v>451</v>
      </c>
      <c r="K149" s="324"/>
    </row>
    <row r="150" spans="2:11" s="1" customFormat="1" ht="5.25" customHeight="1">
      <c r="B150" s="333"/>
      <c r="C150" s="330"/>
      <c r="D150" s="330"/>
      <c r="E150" s="330"/>
      <c r="F150" s="330"/>
      <c r="G150" s="331"/>
      <c r="H150" s="330"/>
      <c r="I150" s="330"/>
      <c r="J150" s="330"/>
      <c r="K150" s="354"/>
    </row>
    <row r="151" spans="2:11" s="1" customFormat="1" ht="15" customHeight="1">
      <c r="B151" s="333"/>
      <c r="C151" s="358" t="s">
        <v>455</v>
      </c>
      <c r="D151" s="310"/>
      <c r="E151" s="310"/>
      <c r="F151" s="359" t="s">
        <v>452</v>
      </c>
      <c r="G151" s="310"/>
      <c r="H151" s="358" t="s">
        <v>492</v>
      </c>
      <c r="I151" s="358" t="s">
        <v>454</v>
      </c>
      <c r="J151" s="358">
        <v>120</v>
      </c>
      <c r="K151" s="354"/>
    </row>
    <row r="152" spans="2:11" s="1" customFormat="1" ht="15" customHeight="1">
      <c r="B152" s="333"/>
      <c r="C152" s="358" t="s">
        <v>501</v>
      </c>
      <c r="D152" s="310"/>
      <c r="E152" s="310"/>
      <c r="F152" s="359" t="s">
        <v>452</v>
      </c>
      <c r="G152" s="310"/>
      <c r="H152" s="358" t="s">
        <v>512</v>
      </c>
      <c r="I152" s="358" t="s">
        <v>454</v>
      </c>
      <c r="J152" s="358" t="s">
        <v>503</v>
      </c>
      <c r="K152" s="354"/>
    </row>
    <row r="153" spans="2:11" s="1" customFormat="1" ht="15" customHeight="1">
      <c r="B153" s="333"/>
      <c r="C153" s="358" t="s">
        <v>88</v>
      </c>
      <c r="D153" s="310"/>
      <c r="E153" s="310"/>
      <c r="F153" s="359" t="s">
        <v>452</v>
      </c>
      <c r="G153" s="310"/>
      <c r="H153" s="358" t="s">
        <v>513</v>
      </c>
      <c r="I153" s="358" t="s">
        <v>454</v>
      </c>
      <c r="J153" s="358" t="s">
        <v>503</v>
      </c>
      <c r="K153" s="354"/>
    </row>
    <row r="154" spans="2:11" s="1" customFormat="1" ht="15" customHeight="1">
      <c r="B154" s="333"/>
      <c r="C154" s="358" t="s">
        <v>457</v>
      </c>
      <c r="D154" s="310"/>
      <c r="E154" s="310"/>
      <c r="F154" s="359" t="s">
        <v>458</v>
      </c>
      <c r="G154" s="310"/>
      <c r="H154" s="358" t="s">
        <v>492</v>
      </c>
      <c r="I154" s="358" t="s">
        <v>454</v>
      </c>
      <c r="J154" s="358">
        <v>50</v>
      </c>
      <c r="K154" s="354"/>
    </row>
    <row r="155" spans="2:11" s="1" customFormat="1" ht="15" customHeight="1">
      <c r="B155" s="333"/>
      <c r="C155" s="358" t="s">
        <v>460</v>
      </c>
      <c r="D155" s="310"/>
      <c r="E155" s="310"/>
      <c r="F155" s="359" t="s">
        <v>452</v>
      </c>
      <c r="G155" s="310"/>
      <c r="H155" s="358" t="s">
        <v>492</v>
      </c>
      <c r="I155" s="358" t="s">
        <v>462</v>
      </c>
      <c r="J155" s="358"/>
      <c r="K155" s="354"/>
    </row>
    <row r="156" spans="2:11" s="1" customFormat="1" ht="15" customHeight="1">
      <c r="B156" s="333"/>
      <c r="C156" s="358" t="s">
        <v>471</v>
      </c>
      <c r="D156" s="310"/>
      <c r="E156" s="310"/>
      <c r="F156" s="359" t="s">
        <v>458</v>
      </c>
      <c r="G156" s="310"/>
      <c r="H156" s="358" t="s">
        <v>492</v>
      </c>
      <c r="I156" s="358" t="s">
        <v>454</v>
      </c>
      <c r="J156" s="358">
        <v>50</v>
      </c>
      <c r="K156" s="354"/>
    </row>
    <row r="157" spans="2:11" s="1" customFormat="1" ht="15" customHeight="1">
      <c r="B157" s="333"/>
      <c r="C157" s="358" t="s">
        <v>479</v>
      </c>
      <c r="D157" s="310"/>
      <c r="E157" s="310"/>
      <c r="F157" s="359" t="s">
        <v>458</v>
      </c>
      <c r="G157" s="310"/>
      <c r="H157" s="358" t="s">
        <v>492</v>
      </c>
      <c r="I157" s="358" t="s">
        <v>454</v>
      </c>
      <c r="J157" s="358">
        <v>50</v>
      </c>
      <c r="K157" s="354"/>
    </row>
    <row r="158" spans="2:11" s="1" customFormat="1" ht="15" customHeight="1">
      <c r="B158" s="333"/>
      <c r="C158" s="358" t="s">
        <v>477</v>
      </c>
      <c r="D158" s="310"/>
      <c r="E158" s="310"/>
      <c r="F158" s="359" t="s">
        <v>458</v>
      </c>
      <c r="G158" s="310"/>
      <c r="H158" s="358" t="s">
        <v>492</v>
      </c>
      <c r="I158" s="358" t="s">
        <v>454</v>
      </c>
      <c r="J158" s="358">
        <v>50</v>
      </c>
      <c r="K158" s="354"/>
    </row>
    <row r="159" spans="2:11" s="1" customFormat="1" ht="15" customHeight="1">
      <c r="B159" s="333"/>
      <c r="C159" s="358" t="s">
        <v>107</v>
      </c>
      <c r="D159" s="310"/>
      <c r="E159" s="310"/>
      <c r="F159" s="359" t="s">
        <v>452</v>
      </c>
      <c r="G159" s="310"/>
      <c r="H159" s="358" t="s">
        <v>514</v>
      </c>
      <c r="I159" s="358" t="s">
        <v>454</v>
      </c>
      <c r="J159" s="358" t="s">
        <v>515</v>
      </c>
      <c r="K159" s="354"/>
    </row>
    <row r="160" spans="2:11" s="1" customFormat="1" ht="15" customHeight="1">
      <c r="B160" s="333"/>
      <c r="C160" s="358" t="s">
        <v>516</v>
      </c>
      <c r="D160" s="310"/>
      <c r="E160" s="310"/>
      <c r="F160" s="359" t="s">
        <v>452</v>
      </c>
      <c r="G160" s="310"/>
      <c r="H160" s="358" t="s">
        <v>517</v>
      </c>
      <c r="I160" s="358" t="s">
        <v>487</v>
      </c>
      <c r="J160" s="358"/>
      <c r="K160" s="354"/>
    </row>
    <row r="161" spans="2:11" s="1" customFormat="1" ht="15" customHeight="1">
      <c r="B161" s="360"/>
      <c r="C161" s="342"/>
      <c r="D161" s="342"/>
      <c r="E161" s="342"/>
      <c r="F161" s="342"/>
      <c r="G161" s="342"/>
      <c r="H161" s="342"/>
      <c r="I161" s="342"/>
      <c r="J161" s="342"/>
      <c r="K161" s="361"/>
    </row>
    <row r="162" spans="2:11" s="1" customFormat="1" ht="18.75" customHeight="1">
      <c r="B162" s="307"/>
      <c r="C162" s="310"/>
      <c r="D162" s="310"/>
      <c r="E162" s="310"/>
      <c r="F162" s="332"/>
      <c r="G162" s="310"/>
      <c r="H162" s="310"/>
      <c r="I162" s="310"/>
      <c r="J162" s="310"/>
      <c r="K162" s="307"/>
    </row>
    <row r="163" spans="2:11" s="1" customFormat="1" ht="18.75" customHeight="1">
      <c r="B163" s="318"/>
      <c r="C163" s="318"/>
      <c r="D163" s="318"/>
      <c r="E163" s="318"/>
      <c r="F163" s="318"/>
      <c r="G163" s="318"/>
      <c r="H163" s="318"/>
      <c r="I163" s="318"/>
      <c r="J163" s="318"/>
      <c r="K163" s="318"/>
    </row>
    <row r="164" spans="2:11" s="1" customFormat="1" ht="7.5" customHeight="1">
      <c r="B164" s="297"/>
      <c r="C164" s="298"/>
      <c r="D164" s="298"/>
      <c r="E164" s="298"/>
      <c r="F164" s="298"/>
      <c r="G164" s="298"/>
      <c r="H164" s="298"/>
      <c r="I164" s="298"/>
      <c r="J164" s="298"/>
      <c r="K164" s="299"/>
    </row>
    <row r="165" spans="2:11" s="1" customFormat="1" ht="45" customHeight="1">
      <c r="B165" s="300"/>
      <c r="C165" s="301" t="s">
        <v>518</v>
      </c>
      <c r="D165" s="301"/>
      <c r="E165" s="301"/>
      <c r="F165" s="301"/>
      <c r="G165" s="301"/>
      <c r="H165" s="301"/>
      <c r="I165" s="301"/>
      <c r="J165" s="301"/>
      <c r="K165" s="302"/>
    </row>
    <row r="166" spans="2:11" s="1" customFormat="1" ht="17.25" customHeight="1">
      <c r="B166" s="300"/>
      <c r="C166" s="325" t="s">
        <v>446</v>
      </c>
      <c r="D166" s="325"/>
      <c r="E166" s="325"/>
      <c r="F166" s="325" t="s">
        <v>447</v>
      </c>
      <c r="G166" s="362"/>
      <c r="H166" s="363" t="s">
        <v>59</v>
      </c>
      <c r="I166" s="363" t="s">
        <v>62</v>
      </c>
      <c r="J166" s="325" t="s">
        <v>448</v>
      </c>
      <c r="K166" s="302"/>
    </row>
    <row r="167" spans="2:11" s="1" customFormat="1" ht="17.25" customHeight="1">
      <c r="B167" s="303"/>
      <c r="C167" s="327" t="s">
        <v>449</v>
      </c>
      <c r="D167" s="327"/>
      <c r="E167" s="327"/>
      <c r="F167" s="328" t="s">
        <v>450</v>
      </c>
      <c r="G167" s="364"/>
      <c r="H167" s="365"/>
      <c r="I167" s="365"/>
      <c r="J167" s="327" t="s">
        <v>451</v>
      </c>
      <c r="K167" s="305"/>
    </row>
    <row r="168" spans="2:11" s="1" customFormat="1" ht="5.25" customHeight="1">
      <c r="B168" s="333"/>
      <c r="C168" s="330"/>
      <c r="D168" s="330"/>
      <c r="E168" s="330"/>
      <c r="F168" s="330"/>
      <c r="G168" s="331"/>
      <c r="H168" s="330"/>
      <c r="I168" s="330"/>
      <c r="J168" s="330"/>
      <c r="K168" s="354"/>
    </row>
    <row r="169" spans="2:11" s="1" customFormat="1" ht="15" customHeight="1">
      <c r="B169" s="333"/>
      <c r="C169" s="310" t="s">
        <v>455</v>
      </c>
      <c r="D169" s="310"/>
      <c r="E169" s="310"/>
      <c r="F169" s="332" t="s">
        <v>452</v>
      </c>
      <c r="G169" s="310"/>
      <c r="H169" s="310" t="s">
        <v>492</v>
      </c>
      <c r="I169" s="310" t="s">
        <v>454</v>
      </c>
      <c r="J169" s="310">
        <v>120</v>
      </c>
      <c r="K169" s="354"/>
    </row>
    <row r="170" spans="2:11" s="1" customFormat="1" ht="15" customHeight="1">
      <c r="B170" s="333"/>
      <c r="C170" s="310" t="s">
        <v>501</v>
      </c>
      <c r="D170" s="310"/>
      <c r="E170" s="310"/>
      <c r="F170" s="332" t="s">
        <v>452</v>
      </c>
      <c r="G170" s="310"/>
      <c r="H170" s="310" t="s">
        <v>502</v>
      </c>
      <c r="I170" s="310" t="s">
        <v>454</v>
      </c>
      <c r="J170" s="310" t="s">
        <v>503</v>
      </c>
      <c r="K170" s="354"/>
    </row>
    <row r="171" spans="2:11" s="1" customFormat="1" ht="15" customHeight="1">
      <c r="B171" s="333"/>
      <c r="C171" s="310" t="s">
        <v>88</v>
      </c>
      <c r="D171" s="310"/>
      <c r="E171" s="310"/>
      <c r="F171" s="332" t="s">
        <v>452</v>
      </c>
      <c r="G171" s="310"/>
      <c r="H171" s="310" t="s">
        <v>519</v>
      </c>
      <c r="I171" s="310" t="s">
        <v>454</v>
      </c>
      <c r="J171" s="310" t="s">
        <v>503</v>
      </c>
      <c r="K171" s="354"/>
    </row>
    <row r="172" spans="2:11" s="1" customFormat="1" ht="15" customHeight="1">
      <c r="B172" s="333"/>
      <c r="C172" s="310" t="s">
        <v>457</v>
      </c>
      <c r="D172" s="310"/>
      <c r="E172" s="310"/>
      <c r="F172" s="332" t="s">
        <v>458</v>
      </c>
      <c r="G172" s="310"/>
      <c r="H172" s="310" t="s">
        <v>519</v>
      </c>
      <c r="I172" s="310" t="s">
        <v>454</v>
      </c>
      <c r="J172" s="310">
        <v>50</v>
      </c>
      <c r="K172" s="354"/>
    </row>
    <row r="173" spans="2:11" s="1" customFormat="1" ht="15" customHeight="1">
      <c r="B173" s="333"/>
      <c r="C173" s="310" t="s">
        <v>460</v>
      </c>
      <c r="D173" s="310"/>
      <c r="E173" s="310"/>
      <c r="F173" s="332" t="s">
        <v>452</v>
      </c>
      <c r="G173" s="310"/>
      <c r="H173" s="310" t="s">
        <v>519</v>
      </c>
      <c r="I173" s="310" t="s">
        <v>462</v>
      </c>
      <c r="J173" s="310"/>
      <c r="K173" s="354"/>
    </row>
    <row r="174" spans="2:11" s="1" customFormat="1" ht="15" customHeight="1">
      <c r="B174" s="333"/>
      <c r="C174" s="310" t="s">
        <v>471</v>
      </c>
      <c r="D174" s="310"/>
      <c r="E174" s="310"/>
      <c r="F174" s="332" t="s">
        <v>458</v>
      </c>
      <c r="G174" s="310"/>
      <c r="H174" s="310" t="s">
        <v>519</v>
      </c>
      <c r="I174" s="310" t="s">
        <v>454</v>
      </c>
      <c r="J174" s="310">
        <v>50</v>
      </c>
      <c r="K174" s="354"/>
    </row>
    <row r="175" spans="2:11" s="1" customFormat="1" ht="15" customHeight="1">
      <c r="B175" s="333"/>
      <c r="C175" s="310" t="s">
        <v>479</v>
      </c>
      <c r="D175" s="310"/>
      <c r="E175" s="310"/>
      <c r="F175" s="332" t="s">
        <v>458</v>
      </c>
      <c r="G175" s="310"/>
      <c r="H175" s="310" t="s">
        <v>519</v>
      </c>
      <c r="I175" s="310" t="s">
        <v>454</v>
      </c>
      <c r="J175" s="310">
        <v>50</v>
      </c>
      <c r="K175" s="354"/>
    </row>
    <row r="176" spans="2:11" s="1" customFormat="1" ht="15" customHeight="1">
      <c r="B176" s="333"/>
      <c r="C176" s="310" t="s">
        <v>477</v>
      </c>
      <c r="D176" s="310"/>
      <c r="E176" s="310"/>
      <c r="F176" s="332" t="s">
        <v>458</v>
      </c>
      <c r="G176" s="310"/>
      <c r="H176" s="310" t="s">
        <v>519</v>
      </c>
      <c r="I176" s="310" t="s">
        <v>454</v>
      </c>
      <c r="J176" s="310">
        <v>50</v>
      </c>
      <c r="K176" s="354"/>
    </row>
    <row r="177" spans="2:11" s="1" customFormat="1" ht="15" customHeight="1">
      <c r="B177" s="333"/>
      <c r="C177" s="310" t="s">
        <v>126</v>
      </c>
      <c r="D177" s="310"/>
      <c r="E177" s="310"/>
      <c r="F177" s="332" t="s">
        <v>452</v>
      </c>
      <c r="G177" s="310"/>
      <c r="H177" s="310" t="s">
        <v>520</v>
      </c>
      <c r="I177" s="310" t="s">
        <v>521</v>
      </c>
      <c r="J177" s="310"/>
      <c r="K177" s="354"/>
    </row>
    <row r="178" spans="2:11" s="1" customFormat="1" ht="15" customHeight="1">
      <c r="B178" s="333"/>
      <c r="C178" s="310" t="s">
        <v>62</v>
      </c>
      <c r="D178" s="310"/>
      <c r="E178" s="310"/>
      <c r="F178" s="332" t="s">
        <v>452</v>
      </c>
      <c r="G178" s="310"/>
      <c r="H178" s="310" t="s">
        <v>522</v>
      </c>
      <c r="I178" s="310" t="s">
        <v>523</v>
      </c>
      <c r="J178" s="310">
        <v>1</v>
      </c>
      <c r="K178" s="354"/>
    </row>
    <row r="179" spans="2:11" s="1" customFormat="1" ht="15" customHeight="1">
      <c r="B179" s="333"/>
      <c r="C179" s="310" t="s">
        <v>58</v>
      </c>
      <c r="D179" s="310"/>
      <c r="E179" s="310"/>
      <c r="F179" s="332" t="s">
        <v>452</v>
      </c>
      <c r="G179" s="310"/>
      <c r="H179" s="310" t="s">
        <v>524</v>
      </c>
      <c r="I179" s="310" t="s">
        <v>454</v>
      </c>
      <c r="J179" s="310">
        <v>20</v>
      </c>
      <c r="K179" s="354"/>
    </row>
    <row r="180" spans="2:11" s="1" customFormat="1" ht="15" customHeight="1">
      <c r="B180" s="333"/>
      <c r="C180" s="310" t="s">
        <v>59</v>
      </c>
      <c r="D180" s="310"/>
      <c r="E180" s="310"/>
      <c r="F180" s="332" t="s">
        <v>452</v>
      </c>
      <c r="G180" s="310"/>
      <c r="H180" s="310" t="s">
        <v>525</v>
      </c>
      <c r="I180" s="310" t="s">
        <v>454</v>
      </c>
      <c r="J180" s="310">
        <v>255</v>
      </c>
      <c r="K180" s="354"/>
    </row>
    <row r="181" spans="2:11" s="1" customFormat="1" ht="15" customHeight="1">
      <c r="B181" s="333"/>
      <c r="C181" s="310" t="s">
        <v>127</v>
      </c>
      <c r="D181" s="310"/>
      <c r="E181" s="310"/>
      <c r="F181" s="332" t="s">
        <v>452</v>
      </c>
      <c r="G181" s="310"/>
      <c r="H181" s="310" t="s">
        <v>416</v>
      </c>
      <c r="I181" s="310" t="s">
        <v>454</v>
      </c>
      <c r="J181" s="310">
        <v>10</v>
      </c>
      <c r="K181" s="354"/>
    </row>
    <row r="182" spans="2:11" s="1" customFormat="1" ht="15" customHeight="1">
      <c r="B182" s="333"/>
      <c r="C182" s="310" t="s">
        <v>128</v>
      </c>
      <c r="D182" s="310"/>
      <c r="E182" s="310"/>
      <c r="F182" s="332" t="s">
        <v>452</v>
      </c>
      <c r="G182" s="310"/>
      <c r="H182" s="310" t="s">
        <v>526</v>
      </c>
      <c r="I182" s="310" t="s">
        <v>487</v>
      </c>
      <c r="J182" s="310"/>
      <c r="K182" s="354"/>
    </row>
    <row r="183" spans="2:11" s="1" customFormat="1" ht="15" customHeight="1">
      <c r="B183" s="333"/>
      <c r="C183" s="310" t="s">
        <v>527</v>
      </c>
      <c r="D183" s="310"/>
      <c r="E183" s="310"/>
      <c r="F183" s="332" t="s">
        <v>452</v>
      </c>
      <c r="G183" s="310"/>
      <c r="H183" s="310" t="s">
        <v>528</v>
      </c>
      <c r="I183" s="310" t="s">
        <v>487</v>
      </c>
      <c r="J183" s="310"/>
      <c r="K183" s="354"/>
    </row>
    <row r="184" spans="2:11" s="1" customFormat="1" ht="15" customHeight="1">
      <c r="B184" s="333"/>
      <c r="C184" s="310" t="s">
        <v>516</v>
      </c>
      <c r="D184" s="310"/>
      <c r="E184" s="310"/>
      <c r="F184" s="332" t="s">
        <v>452</v>
      </c>
      <c r="G184" s="310"/>
      <c r="H184" s="310" t="s">
        <v>529</v>
      </c>
      <c r="I184" s="310" t="s">
        <v>487</v>
      </c>
      <c r="J184" s="310"/>
      <c r="K184" s="354"/>
    </row>
    <row r="185" spans="2:11" s="1" customFormat="1" ht="15" customHeight="1">
      <c r="B185" s="333"/>
      <c r="C185" s="310" t="s">
        <v>130</v>
      </c>
      <c r="D185" s="310"/>
      <c r="E185" s="310"/>
      <c r="F185" s="332" t="s">
        <v>458</v>
      </c>
      <c r="G185" s="310"/>
      <c r="H185" s="310" t="s">
        <v>530</v>
      </c>
      <c r="I185" s="310" t="s">
        <v>454</v>
      </c>
      <c r="J185" s="310">
        <v>50</v>
      </c>
      <c r="K185" s="354"/>
    </row>
    <row r="186" spans="2:11" s="1" customFormat="1" ht="15" customHeight="1">
      <c r="B186" s="333"/>
      <c r="C186" s="310" t="s">
        <v>531</v>
      </c>
      <c r="D186" s="310"/>
      <c r="E186" s="310"/>
      <c r="F186" s="332" t="s">
        <v>458</v>
      </c>
      <c r="G186" s="310"/>
      <c r="H186" s="310" t="s">
        <v>532</v>
      </c>
      <c r="I186" s="310" t="s">
        <v>533</v>
      </c>
      <c r="J186" s="310"/>
      <c r="K186" s="354"/>
    </row>
    <row r="187" spans="2:11" s="1" customFormat="1" ht="15" customHeight="1">
      <c r="B187" s="333"/>
      <c r="C187" s="310" t="s">
        <v>534</v>
      </c>
      <c r="D187" s="310"/>
      <c r="E187" s="310"/>
      <c r="F187" s="332" t="s">
        <v>458</v>
      </c>
      <c r="G187" s="310"/>
      <c r="H187" s="310" t="s">
        <v>535</v>
      </c>
      <c r="I187" s="310" t="s">
        <v>533</v>
      </c>
      <c r="J187" s="310"/>
      <c r="K187" s="354"/>
    </row>
    <row r="188" spans="2:11" s="1" customFormat="1" ht="15" customHeight="1">
      <c r="B188" s="333"/>
      <c r="C188" s="310" t="s">
        <v>536</v>
      </c>
      <c r="D188" s="310"/>
      <c r="E188" s="310"/>
      <c r="F188" s="332" t="s">
        <v>458</v>
      </c>
      <c r="G188" s="310"/>
      <c r="H188" s="310" t="s">
        <v>537</v>
      </c>
      <c r="I188" s="310" t="s">
        <v>533</v>
      </c>
      <c r="J188" s="310"/>
      <c r="K188" s="354"/>
    </row>
    <row r="189" spans="2:11" s="1" customFormat="1" ht="15" customHeight="1">
      <c r="B189" s="333"/>
      <c r="C189" s="366" t="s">
        <v>538</v>
      </c>
      <c r="D189" s="310"/>
      <c r="E189" s="310"/>
      <c r="F189" s="332" t="s">
        <v>458</v>
      </c>
      <c r="G189" s="310"/>
      <c r="H189" s="310" t="s">
        <v>539</v>
      </c>
      <c r="I189" s="310" t="s">
        <v>540</v>
      </c>
      <c r="J189" s="367" t="s">
        <v>541</v>
      </c>
      <c r="K189" s="354"/>
    </row>
    <row r="190" spans="2:11" s="1" customFormat="1" ht="15" customHeight="1">
      <c r="B190" s="333"/>
      <c r="C190" s="317" t="s">
        <v>47</v>
      </c>
      <c r="D190" s="310"/>
      <c r="E190" s="310"/>
      <c r="F190" s="332" t="s">
        <v>452</v>
      </c>
      <c r="G190" s="310"/>
      <c r="H190" s="307" t="s">
        <v>542</v>
      </c>
      <c r="I190" s="310" t="s">
        <v>543</v>
      </c>
      <c r="J190" s="310"/>
      <c r="K190" s="354"/>
    </row>
    <row r="191" spans="2:11" s="1" customFormat="1" ht="15" customHeight="1">
      <c r="B191" s="333"/>
      <c r="C191" s="317" t="s">
        <v>544</v>
      </c>
      <c r="D191" s="310"/>
      <c r="E191" s="310"/>
      <c r="F191" s="332" t="s">
        <v>452</v>
      </c>
      <c r="G191" s="310"/>
      <c r="H191" s="310" t="s">
        <v>545</v>
      </c>
      <c r="I191" s="310" t="s">
        <v>487</v>
      </c>
      <c r="J191" s="310"/>
      <c r="K191" s="354"/>
    </row>
    <row r="192" spans="2:11" s="1" customFormat="1" ht="15" customHeight="1">
      <c r="B192" s="333"/>
      <c r="C192" s="317" t="s">
        <v>546</v>
      </c>
      <c r="D192" s="310"/>
      <c r="E192" s="310"/>
      <c r="F192" s="332" t="s">
        <v>452</v>
      </c>
      <c r="G192" s="310"/>
      <c r="H192" s="310" t="s">
        <v>547</v>
      </c>
      <c r="I192" s="310" t="s">
        <v>487</v>
      </c>
      <c r="J192" s="310"/>
      <c r="K192" s="354"/>
    </row>
    <row r="193" spans="2:11" s="1" customFormat="1" ht="15" customHeight="1">
      <c r="B193" s="333"/>
      <c r="C193" s="317" t="s">
        <v>548</v>
      </c>
      <c r="D193" s="310"/>
      <c r="E193" s="310"/>
      <c r="F193" s="332" t="s">
        <v>458</v>
      </c>
      <c r="G193" s="310"/>
      <c r="H193" s="310" t="s">
        <v>549</v>
      </c>
      <c r="I193" s="310" t="s">
        <v>487</v>
      </c>
      <c r="J193" s="310"/>
      <c r="K193" s="354"/>
    </row>
    <row r="194" spans="2:11" s="1" customFormat="1" ht="15" customHeight="1">
      <c r="B194" s="360"/>
      <c r="C194" s="368"/>
      <c r="D194" s="342"/>
      <c r="E194" s="342"/>
      <c r="F194" s="342"/>
      <c r="G194" s="342"/>
      <c r="H194" s="342"/>
      <c r="I194" s="342"/>
      <c r="J194" s="342"/>
      <c r="K194" s="361"/>
    </row>
    <row r="195" spans="2:11" s="1" customFormat="1" ht="18.75" customHeight="1">
      <c r="B195" s="307"/>
      <c r="C195" s="310"/>
      <c r="D195" s="310"/>
      <c r="E195" s="310"/>
      <c r="F195" s="332"/>
      <c r="G195" s="310"/>
      <c r="H195" s="310"/>
      <c r="I195" s="310"/>
      <c r="J195" s="310"/>
      <c r="K195" s="307"/>
    </row>
    <row r="196" spans="2:11" s="1" customFormat="1" ht="18.75" customHeight="1">
      <c r="B196" s="307"/>
      <c r="C196" s="310"/>
      <c r="D196" s="310"/>
      <c r="E196" s="310"/>
      <c r="F196" s="332"/>
      <c r="G196" s="310"/>
      <c r="H196" s="310"/>
      <c r="I196" s="310"/>
      <c r="J196" s="310"/>
      <c r="K196" s="307"/>
    </row>
    <row r="197" spans="2:11" s="1" customFormat="1" ht="18.75" customHeight="1">
      <c r="B197" s="318"/>
      <c r="C197" s="318"/>
      <c r="D197" s="318"/>
      <c r="E197" s="318"/>
      <c r="F197" s="318"/>
      <c r="G197" s="318"/>
      <c r="H197" s="318"/>
      <c r="I197" s="318"/>
      <c r="J197" s="318"/>
      <c r="K197" s="318"/>
    </row>
    <row r="198" spans="2:11" s="1" customFormat="1" ht="13.5">
      <c r="B198" s="297"/>
      <c r="C198" s="298"/>
      <c r="D198" s="298"/>
      <c r="E198" s="298"/>
      <c r="F198" s="298"/>
      <c r="G198" s="298"/>
      <c r="H198" s="298"/>
      <c r="I198" s="298"/>
      <c r="J198" s="298"/>
      <c r="K198" s="299"/>
    </row>
    <row r="199" spans="2:11" s="1" customFormat="1" ht="21">
      <c r="B199" s="300"/>
      <c r="C199" s="301" t="s">
        <v>550</v>
      </c>
      <c r="D199" s="301"/>
      <c r="E199" s="301"/>
      <c r="F199" s="301"/>
      <c r="G199" s="301"/>
      <c r="H199" s="301"/>
      <c r="I199" s="301"/>
      <c r="J199" s="301"/>
      <c r="K199" s="302"/>
    </row>
    <row r="200" spans="2:11" s="1" customFormat="1" ht="25.5" customHeight="1">
      <c r="B200" s="300"/>
      <c r="C200" s="369" t="s">
        <v>551</v>
      </c>
      <c r="D200" s="369"/>
      <c r="E200" s="369"/>
      <c r="F200" s="369" t="s">
        <v>552</v>
      </c>
      <c r="G200" s="370"/>
      <c r="H200" s="369" t="s">
        <v>553</v>
      </c>
      <c r="I200" s="369"/>
      <c r="J200" s="369"/>
      <c r="K200" s="302"/>
    </row>
    <row r="201" spans="2:11" s="1" customFormat="1" ht="5.25" customHeight="1">
      <c r="B201" s="333"/>
      <c r="C201" s="330"/>
      <c r="D201" s="330"/>
      <c r="E201" s="330"/>
      <c r="F201" s="330"/>
      <c r="G201" s="310"/>
      <c r="H201" s="330"/>
      <c r="I201" s="330"/>
      <c r="J201" s="330"/>
      <c r="K201" s="354"/>
    </row>
    <row r="202" spans="2:11" s="1" customFormat="1" ht="15" customHeight="1">
      <c r="B202" s="333"/>
      <c r="C202" s="310" t="s">
        <v>543</v>
      </c>
      <c r="D202" s="310"/>
      <c r="E202" s="310"/>
      <c r="F202" s="332" t="s">
        <v>48</v>
      </c>
      <c r="G202" s="310"/>
      <c r="H202" s="310" t="s">
        <v>554</v>
      </c>
      <c r="I202" s="310"/>
      <c r="J202" s="310"/>
      <c r="K202" s="354"/>
    </row>
    <row r="203" spans="2:11" s="1" customFormat="1" ht="15" customHeight="1">
      <c r="B203" s="333"/>
      <c r="C203" s="339"/>
      <c r="D203" s="310"/>
      <c r="E203" s="310"/>
      <c r="F203" s="332" t="s">
        <v>49</v>
      </c>
      <c r="G203" s="310"/>
      <c r="H203" s="310" t="s">
        <v>555</v>
      </c>
      <c r="I203" s="310"/>
      <c r="J203" s="310"/>
      <c r="K203" s="354"/>
    </row>
    <row r="204" spans="2:11" s="1" customFormat="1" ht="15" customHeight="1">
      <c r="B204" s="333"/>
      <c r="C204" s="339"/>
      <c r="D204" s="310"/>
      <c r="E204" s="310"/>
      <c r="F204" s="332" t="s">
        <v>52</v>
      </c>
      <c r="G204" s="310"/>
      <c r="H204" s="310" t="s">
        <v>556</v>
      </c>
      <c r="I204" s="310"/>
      <c r="J204" s="310"/>
      <c r="K204" s="354"/>
    </row>
    <row r="205" spans="2:11" s="1" customFormat="1" ht="15" customHeight="1">
      <c r="B205" s="333"/>
      <c r="C205" s="310"/>
      <c r="D205" s="310"/>
      <c r="E205" s="310"/>
      <c r="F205" s="332" t="s">
        <v>50</v>
      </c>
      <c r="G205" s="310"/>
      <c r="H205" s="310" t="s">
        <v>557</v>
      </c>
      <c r="I205" s="310"/>
      <c r="J205" s="310"/>
      <c r="K205" s="354"/>
    </row>
    <row r="206" spans="2:11" s="1" customFormat="1" ht="15" customHeight="1">
      <c r="B206" s="333"/>
      <c r="C206" s="310"/>
      <c r="D206" s="310"/>
      <c r="E206" s="310"/>
      <c r="F206" s="332" t="s">
        <v>51</v>
      </c>
      <c r="G206" s="310"/>
      <c r="H206" s="310" t="s">
        <v>558</v>
      </c>
      <c r="I206" s="310"/>
      <c r="J206" s="310"/>
      <c r="K206" s="354"/>
    </row>
    <row r="207" spans="2:11" s="1" customFormat="1" ht="15" customHeight="1">
      <c r="B207" s="333"/>
      <c r="C207" s="310"/>
      <c r="D207" s="310"/>
      <c r="E207" s="310"/>
      <c r="F207" s="332"/>
      <c r="G207" s="310"/>
      <c r="H207" s="310"/>
      <c r="I207" s="310"/>
      <c r="J207" s="310"/>
      <c r="K207" s="354"/>
    </row>
    <row r="208" spans="2:11" s="1" customFormat="1" ht="15" customHeight="1">
      <c r="B208" s="333"/>
      <c r="C208" s="310" t="s">
        <v>499</v>
      </c>
      <c r="D208" s="310"/>
      <c r="E208" s="310"/>
      <c r="F208" s="332" t="s">
        <v>83</v>
      </c>
      <c r="G208" s="310"/>
      <c r="H208" s="310" t="s">
        <v>559</v>
      </c>
      <c r="I208" s="310"/>
      <c r="J208" s="310"/>
      <c r="K208" s="354"/>
    </row>
    <row r="209" spans="2:11" s="1" customFormat="1" ht="15" customHeight="1">
      <c r="B209" s="333"/>
      <c r="C209" s="339"/>
      <c r="D209" s="310"/>
      <c r="E209" s="310"/>
      <c r="F209" s="332" t="s">
        <v>395</v>
      </c>
      <c r="G209" s="310"/>
      <c r="H209" s="310" t="s">
        <v>396</v>
      </c>
      <c r="I209" s="310"/>
      <c r="J209" s="310"/>
      <c r="K209" s="354"/>
    </row>
    <row r="210" spans="2:11" s="1" customFormat="1" ht="15" customHeight="1">
      <c r="B210" s="333"/>
      <c r="C210" s="310"/>
      <c r="D210" s="310"/>
      <c r="E210" s="310"/>
      <c r="F210" s="332" t="s">
        <v>393</v>
      </c>
      <c r="G210" s="310"/>
      <c r="H210" s="310" t="s">
        <v>560</v>
      </c>
      <c r="I210" s="310"/>
      <c r="J210" s="310"/>
      <c r="K210" s="354"/>
    </row>
    <row r="211" spans="2:11" s="1" customFormat="1" ht="15" customHeight="1">
      <c r="B211" s="371"/>
      <c r="C211" s="339"/>
      <c r="D211" s="339"/>
      <c r="E211" s="339"/>
      <c r="F211" s="332" t="s">
        <v>397</v>
      </c>
      <c r="G211" s="317"/>
      <c r="H211" s="358" t="s">
        <v>398</v>
      </c>
      <c r="I211" s="358"/>
      <c r="J211" s="358"/>
      <c r="K211" s="372"/>
    </row>
    <row r="212" spans="2:11" s="1" customFormat="1" ht="15" customHeight="1">
      <c r="B212" s="371"/>
      <c r="C212" s="339"/>
      <c r="D212" s="339"/>
      <c r="E212" s="339"/>
      <c r="F212" s="332" t="s">
        <v>399</v>
      </c>
      <c r="G212" s="317"/>
      <c r="H212" s="358" t="s">
        <v>561</v>
      </c>
      <c r="I212" s="358"/>
      <c r="J212" s="358"/>
      <c r="K212" s="372"/>
    </row>
    <row r="213" spans="2:11" s="1" customFormat="1" ht="15" customHeight="1">
      <c r="B213" s="371"/>
      <c r="C213" s="339"/>
      <c r="D213" s="339"/>
      <c r="E213" s="339"/>
      <c r="F213" s="373"/>
      <c r="G213" s="317"/>
      <c r="H213" s="374"/>
      <c r="I213" s="374"/>
      <c r="J213" s="374"/>
      <c r="K213" s="372"/>
    </row>
    <row r="214" spans="2:11" s="1" customFormat="1" ht="15" customHeight="1">
      <c r="B214" s="371"/>
      <c r="C214" s="310" t="s">
        <v>523</v>
      </c>
      <c r="D214" s="339"/>
      <c r="E214" s="339"/>
      <c r="F214" s="332">
        <v>1</v>
      </c>
      <c r="G214" s="317"/>
      <c r="H214" s="358" t="s">
        <v>562</v>
      </c>
      <c r="I214" s="358"/>
      <c r="J214" s="358"/>
      <c r="K214" s="372"/>
    </row>
    <row r="215" spans="2:11" s="1" customFormat="1" ht="15" customHeight="1">
      <c r="B215" s="371"/>
      <c r="C215" s="339"/>
      <c r="D215" s="339"/>
      <c r="E215" s="339"/>
      <c r="F215" s="332">
        <v>2</v>
      </c>
      <c r="G215" s="317"/>
      <c r="H215" s="358" t="s">
        <v>563</v>
      </c>
      <c r="I215" s="358"/>
      <c r="J215" s="358"/>
      <c r="K215" s="372"/>
    </row>
    <row r="216" spans="2:11" s="1" customFormat="1" ht="15" customHeight="1">
      <c r="B216" s="371"/>
      <c r="C216" s="339"/>
      <c r="D216" s="339"/>
      <c r="E216" s="339"/>
      <c r="F216" s="332">
        <v>3</v>
      </c>
      <c r="G216" s="317"/>
      <c r="H216" s="358" t="s">
        <v>564</v>
      </c>
      <c r="I216" s="358"/>
      <c r="J216" s="358"/>
      <c r="K216" s="372"/>
    </row>
    <row r="217" spans="2:11" s="1" customFormat="1" ht="15" customHeight="1">
      <c r="B217" s="371"/>
      <c r="C217" s="339"/>
      <c r="D217" s="339"/>
      <c r="E217" s="339"/>
      <c r="F217" s="332">
        <v>4</v>
      </c>
      <c r="G217" s="317"/>
      <c r="H217" s="358" t="s">
        <v>565</v>
      </c>
      <c r="I217" s="358"/>
      <c r="J217" s="358"/>
      <c r="K217" s="372"/>
    </row>
    <row r="218" spans="2:11" s="1" customFormat="1" ht="12.75" customHeight="1">
      <c r="B218" s="375"/>
      <c r="C218" s="376"/>
      <c r="D218" s="376"/>
      <c r="E218" s="376"/>
      <c r="F218" s="376"/>
      <c r="G218" s="376"/>
      <c r="H218" s="376"/>
      <c r="I218" s="376"/>
      <c r="J218" s="376"/>
      <c r="K218" s="377"/>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Michal_PC\Michal</dc:creator>
  <cp:keywords/>
  <dc:description/>
  <cp:lastModifiedBy>Michal_PC\Michal</cp:lastModifiedBy>
  <dcterms:created xsi:type="dcterms:W3CDTF">2019-10-21T09:07:33Z</dcterms:created>
  <dcterms:modified xsi:type="dcterms:W3CDTF">2019-10-21T09:07:38Z</dcterms:modified>
  <cp:category/>
  <cp:version/>
  <cp:contentType/>
  <cp:contentStatus/>
</cp:coreProperties>
</file>