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Hospopdářský odbor\MOSTY, LÁVKY A PROPUSTKY\A-SEZNAM_Mostní objekty _mesto_Klatovy\KT-04_Most_obec Vícenice\Most KT-04 v obci Vícenice\PD 28022024\"/>
    </mc:Choice>
  </mc:AlternateContent>
  <xr:revisionPtr revIDLastSave="0" documentId="8_{6870D8FE-CC1A-40BE-8FE5-7A69EFB83D7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kapitulace stavby" sheetId="1" r:id="rId1"/>
    <sheet name="SO 201 - Most ev.č. KT-04" sheetId="2" r:id="rId2"/>
    <sheet name="VORN - Vedlejší a ostatní..." sheetId="3" r:id="rId3"/>
    <sheet name="Pokyny pro vyplnění" sheetId="4" r:id="rId4"/>
  </sheets>
  <definedNames>
    <definedName name="_xlnm._FilterDatabase" localSheetId="1" hidden="1">'SO 201 - Most ev.č. KT-04'!$C$96:$K$1149</definedName>
    <definedName name="_xlnm._FilterDatabase" localSheetId="2" hidden="1">'VORN - Vedlejší a ostatní...'!$C$83:$K$107</definedName>
    <definedName name="_xlnm.Print_Titles" localSheetId="0">'Rekapitulace stavby'!$52:$52</definedName>
    <definedName name="_xlnm.Print_Titles" localSheetId="1">'SO 201 - Most ev.č. KT-04'!$96:$96</definedName>
    <definedName name="_xlnm.Print_Titles" localSheetId="2">'VORN - Vedlejší a ostatní...'!$83:$83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  <definedName name="_xlnm.Print_Area" localSheetId="1">'SO 201 - Most ev.č. KT-04'!$C$4:$J$39,'SO 201 - Most ev.č. KT-04'!$C$45:$J$78,'SO 201 - Most ev.č. KT-04'!$C$84:$J$1149</definedName>
    <definedName name="_xlnm.Print_Area" localSheetId="2">'VORN - Vedlejší a ostatní...'!$C$4:$J$39,'VORN - Vedlejší a ostatní...'!$C$45:$J$65,'VORN - Vedlejší a ostatní...'!$C$71:$J$107</definedName>
  </definedNames>
  <calcPr calcId="191029"/>
</workbook>
</file>

<file path=xl/calcChain.xml><?xml version="1.0" encoding="utf-8"?>
<calcChain xmlns="http://schemas.openxmlformats.org/spreadsheetml/2006/main">
  <c r="J37" i="3" l="1"/>
  <c r="J36" i="3"/>
  <c r="AY56" i="1"/>
  <c r="J35" i="3"/>
  <c r="AX56" i="1"/>
  <c r="BI102" i="3"/>
  <c r="BH102" i="3"/>
  <c r="BG102" i="3"/>
  <c r="BF102" i="3"/>
  <c r="T102" i="3"/>
  <c r="T101" i="3"/>
  <c r="R102" i="3"/>
  <c r="R101" i="3"/>
  <c r="P102" i="3"/>
  <c r="P101" i="3"/>
  <c r="BI100" i="3"/>
  <c r="BH100" i="3"/>
  <c r="BG100" i="3"/>
  <c r="BF100" i="3"/>
  <c r="T100" i="3"/>
  <c r="R100" i="3"/>
  <c r="P100" i="3"/>
  <c r="BI99" i="3"/>
  <c r="BH99" i="3"/>
  <c r="BG99" i="3"/>
  <c r="BF99" i="3"/>
  <c r="T99" i="3"/>
  <c r="R99" i="3"/>
  <c r="P99" i="3"/>
  <c r="BI94" i="3"/>
  <c r="BH94" i="3"/>
  <c r="BG94" i="3"/>
  <c r="BF94" i="3"/>
  <c r="T94" i="3"/>
  <c r="T93" i="3"/>
  <c r="R94" i="3"/>
  <c r="R93" i="3" s="1"/>
  <c r="P94" i="3"/>
  <c r="P93" i="3" s="1"/>
  <c r="BI91" i="3"/>
  <c r="BH91" i="3"/>
  <c r="BG91" i="3"/>
  <c r="BF91" i="3"/>
  <c r="T91" i="3"/>
  <c r="R91" i="3"/>
  <c r="P91" i="3"/>
  <c r="BI89" i="3"/>
  <c r="BH89" i="3"/>
  <c r="BG89" i="3"/>
  <c r="BF89" i="3"/>
  <c r="T89" i="3"/>
  <c r="R89" i="3"/>
  <c r="P89" i="3"/>
  <c r="BI87" i="3"/>
  <c r="BH87" i="3"/>
  <c r="BG87" i="3"/>
  <c r="BF87" i="3"/>
  <c r="T87" i="3"/>
  <c r="R87" i="3"/>
  <c r="P87" i="3"/>
  <c r="F78" i="3"/>
  <c r="E76" i="3"/>
  <c r="F52" i="3"/>
  <c r="E50" i="3"/>
  <c r="J24" i="3"/>
  <c r="E24" i="3"/>
  <c r="J81" i="3" s="1"/>
  <c r="J23" i="3"/>
  <c r="J21" i="3"/>
  <c r="E21" i="3"/>
  <c r="J54" i="3" s="1"/>
  <c r="J20" i="3"/>
  <c r="J18" i="3"/>
  <c r="E18" i="3"/>
  <c r="F81" i="3"/>
  <c r="J17" i="3"/>
  <c r="J15" i="3"/>
  <c r="E15" i="3"/>
  <c r="F54" i="3" s="1"/>
  <c r="J14" i="3"/>
  <c r="J12" i="3"/>
  <c r="J78" i="3"/>
  <c r="E7" i="3"/>
  <c r="E48" i="3"/>
  <c r="J1142" i="2"/>
  <c r="J75" i="2" s="1"/>
  <c r="T1141" i="2"/>
  <c r="R1141" i="2"/>
  <c r="P1141" i="2"/>
  <c r="BK1141" i="2"/>
  <c r="J1141" i="2"/>
  <c r="J74" i="2" s="1"/>
  <c r="J37" i="2"/>
  <c r="J36" i="2"/>
  <c r="AY55" i="1"/>
  <c r="J35" i="2"/>
  <c r="AX55" i="1"/>
  <c r="BI1145" i="2"/>
  <c r="BH1145" i="2"/>
  <c r="BG1145" i="2"/>
  <c r="BF1145" i="2"/>
  <c r="T1145" i="2"/>
  <c r="T1144" i="2"/>
  <c r="T1143" i="2" s="1"/>
  <c r="R1145" i="2"/>
  <c r="R1144" i="2" s="1"/>
  <c r="R1143" i="2" s="1"/>
  <c r="P1145" i="2"/>
  <c r="P1144" i="2"/>
  <c r="P1143" i="2" s="1"/>
  <c r="BI1126" i="2"/>
  <c r="BH1126" i="2"/>
  <c r="BG1126" i="2"/>
  <c r="BF1126" i="2"/>
  <c r="T1126" i="2"/>
  <c r="T1125" i="2"/>
  <c r="R1126" i="2"/>
  <c r="R1125" i="2"/>
  <c r="P1126" i="2"/>
  <c r="P1125" i="2"/>
  <c r="BI1118" i="2"/>
  <c r="BH1118" i="2"/>
  <c r="BG1118" i="2"/>
  <c r="BF1118" i="2"/>
  <c r="T1118" i="2"/>
  <c r="R1118" i="2"/>
  <c r="P1118" i="2"/>
  <c r="BI1112" i="2"/>
  <c r="BH1112" i="2"/>
  <c r="BG1112" i="2"/>
  <c r="BF1112" i="2"/>
  <c r="T1112" i="2"/>
  <c r="R1112" i="2"/>
  <c r="P1112" i="2"/>
  <c r="BI1106" i="2"/>
  <c r="BH1106" i="2"/>
  <c r="BG1106" i="2"/>
  <c r="BF1106" i="2"/>
  <c r="T1106" i="2"/>
  <c r="R1106" i="2"/>
  <c r="P1106" i="2"/>
  <c r="BI1101" i="2"/>
  <c r="BH1101" i="2"/>
  <c r="BG1101" i="2"/>
  <c r="BF1101" i="2"/>
  <c r="T1101" i="2"/>
  <c r="R1101" i="2"/>
  <c r="P1101" i="2"/>
  <c r="BI1096" i="2"/>
  <c r="BH1096" i="2"/>
  <c r="BG1096" i="2"/>
  <c r="BF1096" i="2"/>
  <c r="T1096" i="2"/>
  <c r="R1096" i="2"/>
  <c r="P1096" i="2"/>
  <c r="BI1091" i="2"/>
  <c r="BH1091" i="2"/>
  <c r="BG1091" i="2"/>
  <c r="BF1091" i="2"/>
  <c r="T1091" i="2"/>
  <c r="R1091" i="2"/>
  <c r="P1091" i="2"/>
  <c r="BI1086" i="2"/>
  <c r="BH1086" i="2"/>
  <c r="BG1086" i="2"/>
  <c r="BF1086" i="2"/>
  <c r="T1086" i="2"/>
  <c r="R1086" i="2"/>
  <c r="P1086" i="2"/>
  <c r="BI1081" i="2"/>
  <c r="BH1081" i="2"/>
  <c r="BG1081" i="2"/>
  <c r="BF1081" i="2"/>
  <c r="T1081" i="2"/>
  <c r="R1081" i="2"/>
  <c r="P1081" i="2"/>
  <c r="BI1076" i="2"/>
  <c r="BH1076" i="2"/>
  <c r="BG1076" i="2"/>
  <c r="BF1076" i="2"/>
  <c r="T1076" i="2"/>
  <c r="R1076" i="2"/>
  <c r="P1076" i="2"/>
  <c r="BI1071" i="2"/>
  <c r="BH1071" i="2"/>
  <c r="BG1071" i="2"/>
  <c r="BF1071" i="2"/>
  <c r="T1071" i="2"/>
  <c r="R1071" i="2"/>
  <c r="P1071" i="2"/>
  <c r="BI1064" i="2"/>
  <c r="BH1064" i="2"/>
  <c r="BG1064" i="2"/>
  <c r="BF1064" i="2"/>
  <c r="T1064" i="2"/>
  <c r="R1064" i="2"/>
  <c r="P1064" i="2"/>
  <c r="BI1057" i="2"/>
  <c r="BH1057" i="2"/>
  <c r="BG1057" i="2"/>
  <c r="BF1057" i="2"/>
  <c r="T1057" i="2"/>
  <c r="R1057" i="2"/>
  <c r="P1057" i="2"/>
  <c r="BI1053" i="2"/>
  <c r="BH1053" i="2"/>
  <c r="BG1053" i="2"/>
  <c r="BF1053" i="2"/>
  <c r="T1053" i="2"/>
  <c r="R1053" i="2"/>
  <c r="P1053" i="2"/>
  <c r="BI1051" i="2"/>
  <c r="BH1051" i="2"/>
  <c r="BG1051" i="2"/>
  <c r="BF1051" i="2"/>
  <c r="T1051" i="2"/>
  <c r="R1051" i="2"/>
  <c r="P1051" i="2"/>
  <c r="BI1037" i="2"/>
  <c r="BH1037" i="2"/>
  <c r="BG1037" i="2"/>
  <c r="BF1037" i="2"/>
  <c r="T1037" i="2"/>
  <c r="R1037" i="2"/>
  <c r="P1037" i="2"/>
  <c r="BI1026" i="2"/>
  <c r="BH1026" i="2"/>
  <c r="BG1026" i="2"/>
  <c r="BF1026" i="2"/>
  <c r="T1026" i="2"/>
  <c r="R1026" i="2"/>
  <c r="P1026" i="2"/>
  <c r="BI1011" i="2"/>
  <c r="BH1011" i="2"/>
  <c r="BG1011" i="2"/>
  <c r="BF1011" i="2"/>
  <c r="T1011" i="2"/>
  <c r="R1011" i="2"/>
  <c r="P1011" i="2"/>
  <c r="BI995" i="2"/>
  <c r="BH995" i="2"/>
  <c r="BG995" i="2"/>
  <c r="BF995" i="2"/>
  <c r="T995" i="2"/>
  <c r="R995" i="2"/>
  <c r="P995" i="2"/>
  <c r="BI980" i="2"/>
  <c r="BH980" i="2"/>
  <c r="BG980" i="2"/>
  <c r="BF980" i="2"/>
  <c r="T980" i="2"/>
  <c r="R980" i="2"/>
  <c r="P980" i="2"/>
  <c r="BI975" i="2"/>
  <c r="BH975" i="2"/>
  <c r="BG975" i="2"/>
  <c r="BF975" i="2"/>
  <c r="T975" i="2"/>
  <c r="R975" i="2"/>
  <c r="P975" i="2"/>
  <c r="BI967" i="2"/>
  <c r="BH967" i="2"/>
  <c r="BG967" i="2"/>
  <c r="BF967" i="2"/>
  <c r="T967" i="2"/>
  <c r="R967" i="2"/>
  <c r="P967" i="2"/>
  <c r="BI951" i="2"/>
  <c r="BH951" i="2"/>
  <c r="BG951" i="2"/>
  <c r="BF951" i="2"/>
  <c r="T951" i="2"/>
  <c r="R951" i="2"/>
  <c r="P951" i="2"/>
  <c r="BI935" i="2"/>
  <c r="BH935" i="2"/>
  <c r="BG935" i="2"/>
  <c r="BF935" i="2"/>
  <c r="T935" i="2"/>
  <c r="R935" i="2"/>
  <c r="P935" i="2"/>
  <c r="BI920" i="2"/>
  <c r="BH920" i="2"/>
  <c r="BG920" i="2"/>
  <c r="BF920" i="2"/>
  <c r="T920" i="2"/>
  <c r="R920" i="2"/>
  <c r="P920" i="2"/>
  <c r="BI905" i="2"/>
  <c r="BH905" i="2"/>
  <c r="BG905" i="2"/>
  <c r="BF905" i="2"/>
  <c r="T905" i="2"/>
  <c r="R905" i="2"/>
  <c r="P905" i="2"/>
  <c r="BI889" i="2"/>
  <c r="BH889" i="2"/>
  <c r="BG889" i="2"/>
  <c r="BF889" i="2"/>
  <c r="T889" i="2"/>
  <c r="R889" i="2"/>
  <c r="P889" i="2"/>
  <c r="BI874" i="2"/>
  <c r="BH874" i="2"/>
  <c r="BG874" i="2"/>
  <c r="BF874" i="2"/>
  <c r="T874" i="2"/>
  <c r="R874" i="2"/>
  <c r="P874" i="2"/>
  <c r="BI869" i="2"/>
  <c r="BH869" i="2"/>
  <c r="BG869" i="2"/>
  <c r="BF869" i="2"/>
  <c r="T869" i="2"/>
  <c r="R869" i="2"/>
  <c r="P869" i="2"/>
  <c r="BI863" i="2"/>
  <c r="BH863" i="2"/>
  <c r="BG863" i="2"/>
  <c r="BF863" i="2"/>
  <c r="T863" i="2"/>
  <c r="R863" i="2"/>
  <c r="P863" i="2"/>
  <c r="BI858" i="2"/>
  <c r="BH858" i="2"/>
  <c r="BG858" i="2"/>
  <c r="BF858" i="2"/>
  <c r="T858" i="2"/>
  <c r="R858" i="2"/>
  <c r="P858" i="2"/>
  <c r="BI854" i="2"/>
  <c r="BH854" i="2"/>
  <c r="BG854" i="2"/>
  <c r="BF854" i="2"/>
  <c r="T854" i="2"/>
  <c r="R854" i="2"/>
  <c r="P854" i="2"/>
  <c r="BI850" i="2"/>
  <c r="BH850" i="2"/>
  <c r="BG850" i="2"/>
  <c r="BF850" i="2"/>
  <c r="T850" i="2"/>
  <c r="R850" i="2"/>
  <c r="P850" i="2"/>
  <c r="BI845" i="2"/>
  <c r="BH845" i="2"/>
  <c r="BG845" i="2"/>
  <c r="BF845" i="2"/>
  <c r="T845" i="2"/>
  <c r="R845" i="2"/>
  <c r="P845" i="2"/>
  <c r="BI840" i="2"/>
  <c r="BH840" i="2"/>
  <c r="BG840" i="2"/>
  <c r="BF840" i="2"/>
  <c r="T840" i="2"/>
  <c r="R840" i="2"/>
  <c r="P840" i="2"/>
  <c r="BI835" i="2"/>
  <c r="BH835" i="2"/>
  <c r="BG835" i="2"/>
  <c r="BF835" i="2"/>
  <c r="T835" i="2"/>
  <c r="R835" i="2"/>
  <c r="P835" i="2"/>
  <c r="BI830" i="2"/>
  <c r="BH830" i="2"/>
  <c r="BG830" i="2"/>
  <c r="BF830" i="2"/>
  <c r="T830" i="2"/>
  <c r="R830" i="2"/>
  <c r="P830" i="2"/>
  <c r="BI822" i="2"/>
  <c r="BH822" i="2"/>
  <c r="BG822" i="2"/>
  <c r="BF822" i="2"/>
  <c r="T822" i="2"/>
  <c r="R822" i="2"/>
  <c r="P822" i="2"/>
  <c r="BI813" i="2"/>
  <c r="BH813" i="2"/>
  <c r="BG813" i="2"/>
  <c r="BF813" i="2"/>
  <c r="T813" i="2"/>
  <c r="R813" i="2"/>
  <c r="P813" i="2"/>
  <c r="BI809" i="2"/>
  <c r="BH809" i="2"/>
  <c r="BG809" i="2"/>
  <c r="BF809" i="2"/>
  <c r="T809" i="2"/>
  <c r="R809" i="2"/>
  <c r="P809" i="2"/>
  <c r="BI805" i="2"/>
  <c r="BH805" i="2"/>
  <c r="BG805" i="2"/>
  <c r="BF805" i="2"/>
  <c r="T805" i="2"/>
  <c r="R805" i="2"/>
  <c r="P805" i="2"/>
  <c r="BI800" i="2"/>
  <c r="BH800" i="2"/>
  <c r="BG800" i="2"/>
  <c r="BF800" i="2"/>
  <c r="T800" i="2"/>
  <c r="R800" i="2"/>
  <c r="P800" i="2"/>
  <c r="BI795" i="2"/>
  <c r="BH795" i="2"/>
  <c r="BG795" i="2"/>
  <c r="BF795" i="2"/>
  <c r="T795" i="2"/>
  <c r="R795" i="2"/>
  <c r="P795" i="2"/>
  <c r="BI789" i="2"/>
  <c r="BH789" i="2"/>
  <c r="BG789" i="2"/>
  <c r="BF789" i="2"/>
  <c r="T789" i="2"/>
  <c r="R789" i="2"/>
  <c r="P789" i="2"/>
  <c r="BI784" i="2"/>
  <c r="BH784" i="2"/>
  <c r="BG784" i="2"/>
  <c r="BF784" i="2"/>
  <c r="T784" i="2"/>
  <c r="R784" i="2"/>
  <c r="P784" i="2"/>
  <c r="BI778" i="2"/>
  <c r="BH778" i="2"/>
  <c r="BG778" i="2"/>
  <c r="BF778" i="2"/>
  <c r="T778" i="2"/>
  <c r="R778" i="2"/>
  <c r="P778" i="2"/>
  <c r="BI773" i="2"/>
  <c r="BH773" i="2"/>
  <c r="BG773" i="2"/>
  <c r="BF773" i="2"/>
  <c r="T773" i="2"/>
  <c r="R773" i="2"/>
  <c r="P773" i="2"/>
  <c r="BI767" i="2"/>
  <c r="BH767" i="2"/>
  <c r="BG767" i="2"/>
  <c r="BF767" i="2"/>
  <c r="T767" i="2"/>
  <c r="R767" i="2"/>
  <c r="P767" i="2"/>
  <c r="BI762" i="2"/>
  <c r="BH762" i="2"/>
  <c r="BG762" i="2"/>
  <c r="BF762" i="2"/>
  <c r="T762" i="2"/>
  <c r="R762" i="2"/>
  <c r="P762" i="2"/>
  <c r="BI757" i="2"/>
  <c r="BH757" i="2"/>
  <c r="BG757" i="2"/>
  <c r="BF757" i="2"/>
  <c r="T757" i="2"/>
  <c r="R757" i="2"/>
  <c r="P757" i="2"/>
  <c r="BI752" i="2"/>
  <c r="BH752" i="2"/>
  <c r="BG752" i="2"/>
  <c r="BF752" i="2"/>
  <c r="T752" i="2"/>
  <c r="R752" i="2"/>
  <c r="P752" i="2"/>
  <c r="BI748" i="2"/>
  <c r="BH748" i="2"/>
  <c r="BG748" i="2"/>
  <c r="BF748" i="2"/>
  <c r="T748" i="2"/>
  <c r="R748" i="2"/>
  <c r="P748" i="2"/>
  <c r="BI743" i="2"/>
  <c r="BH743" i="2"/>
  <c r="BG743" i="2"/>
  <c r="BF743" i="2"/>
  <c r="T743" i="2"/>
  <c r="R743" i="2"/>
  <c r="P743" i="2"/>
  <c r="BI739" i="2"/>
  <c r="BH739" i="2"/>
  <c r="BG739" i="2"/>
  <c r="BF739" i="2"/>
  <c r="T739" i="2"/>
  <c r="R739" i="2"/>
  <c r="P739" i="2"/>
  <c r="BI735" i="2"/>
  <c r="BH735" i="2"/>
  <c r="BG735" i="2"/>
  <c r="BF735" i="2"/>
  <c r="T735" i="2"/>
  <c r="R735" i="2"/>
  <c r="P735" i="2"/>
  <c r="BI730" i="2"/>
  <c r="BH730" i="2"/>
  <c r="BG730" i="2"/>
  <c r="BF730" i="2"/>
  <c r="T730" i="2"/>
  <c r="R730" i="2"/>
  <c r="P730" i="2"/>
  <c r="BI724" i="2"/>
  <c r="BH724" i="2"/>
  <c r="BG724" i="2"/>
  <c r="BF724" i="2"/>
  <c r="T724" i="2"/>
  <c r="R724" i="2"/>
  <c r="P724" i="2"/>
  <c r="BI715" i="2"/>
  <c r="BH715" i="2"/>
  <c r="BG715" i="2"/>
  <c r="BF715" i="2"/>
  <c r="T715" i="2"/>
  <c r="R715" i="2"/>
  <c r="P715" i="2"/>
  <c r="BI705" i="2"/>
  <c r="BH705" i="2"/>
  <c r="BG705" i="2"/>
  <c r="BF705" i="2"/>
  <c r="T705" i="2"/>
  <c r="R705" i="2"/>
  <c r="P705" i="2"/>
  <c r="BI697" i="2"/>
  <c r="BH697" i="2"/>
  <c r="BG697" i="2"/>
  <c r="BF697" i="2"/>
  <c r="T697" i="2"/>
  <c r="R697" i="2"/>
  <c r="P697" i="2"/>
  <c r="BI691" i="2"/>
  <c r="BH691" i="2"/>
  <c r="BG691" i="2"/>
  <c r="BF691" i="2"/>
  <c r="T691" i="2"/>
  <c r="R691" i="2"/>
  <c r="P691" i="2"/>
  <c r="BI686" i="2"/>
  <c r="BH686" i="2"/>
  <c r="BG686" i="2"/>
  <c r="BF686" i="2"/>
  <c r="T686" i="2"/>
  <c r="R686" i="2"/>
  <c r="P686" i="2"/>
  <c r="BI677" i="2"/>
  <c r="BH677" i="2"/>
  <c r="BG677" i="2"/>
  <c r="BF677" i="2"/>
  <c r="T677" i="2"/>
  <c r="R677" i="2"/>
  <c r="P677" i="2"/>
  <c r="BI671" i="2"/>
  <c r="BH671" i="2"/>
  <c r="BG671" i="2"/>
  <c r="BF671" i="2"/>
  <c r="T671" i="2"/>
  <c r="R671" i="2"/>
  <c r="P671" i="2"/>
  <c r="BI663" i="2"/>
  <c r="BH663" i="2"/>
  <c r="BG663" i="2"/>
  <c r="BF663" i="2"/>
  <c r="T663" i="2"/>
  <c r="R663" i="2"/>
  <c r="P663" i="2"/>
  <c r="BI655" i="2"/>
  <c r="BH655" i="2"/>
  <c r="BG655" i="2"/>
  <c r="BF655" i="2"/>
  <c r="T655" i="2"/>
  <c r="R655" i="2"/>
  <c r="P655" i="2"/>
  <c r="BI638" i="2"/>
  <c r="BH638" i="2"/>
  <c r="BG638" i="2"/>
  <c r="BF638" i="2"/>
  <c r="T638" i="2"/>
  <c r="R638" i="2"/>
  <c r="P638" i="2"/>
  <c r="BI623" i="2"/>
  <c r="BH623" i="2"/>
  <c r="BG623" i="2"/>
  <c r="BF623" i="2"/>
  <c r="T623" i="2"/>
  <c r="R623" i="2"/>
  <c r="P623" i="2"/>
  <c r="BI617" i="2"/>
  <c r="BH617" i="2"/>
  <c r="BG617" i="2"/>
  <c r="BF617" i="2"/>
  <c r="T617" i="2"/>
  <c r="R617" i="2"/>
  <c r="P617" i="2"/>
  <c r="BI611" i="2"/>
  <c r="BH611" i="2"/>
  <c r="BG611" i="2"/>
  <c r="BF611" i="2"/>
  <c r="T611" i="2"/>
  <c r="R611" i="2"/>
  <c r="P611" i="2"/>
  <c r="BI605" i="2"/>
  <c r="BH605" i="2"/>
  <c r="BG605" i="2"/>
  <c r="BF605" i="2"/>
  <c r="T605" i="2"/>
  <c r="R605" i="2"/>
  <c r="P605" i="2"/>
  <c r="BI599" i="2"/>
  <c r="BH599" i="2"/>
  <c r="BG599" i="2"/>
  <c r="BF599" i="2"/>
  <c r="T599" i="2"/>
  <c r="R599" i="2"/>
  <c r="P599" i="2"/>
  <c r="BI591" i="2"/>
  <c r="BH591" i="2"/>
  <c r="BG591" i="2"/>
  <c r="BF591" i="2"/>
  <c r="T591" i="2"/>
  <c r="R591" i="2"/>
  <c r="P591" i="2"/>
  <c r="BI585" i="2"/>
  <c r="BH585" i="2"/>
  <c r="BG585" i="2"/>
  <c r="BF585" i="2"/>
  <c r="T585" i="2"/>
  <c r="R585" i="2"/>
  <c r="P585" i="2"/>
  <c r="BI579" i="2"/>
  <c r="BH579" i="2"/>
  <c r="BG579" i="2"/>
  <c r="BF579" i="2"/>
  <c r="T579" i="2"/>
  <c r="R579" i="2"/>
  <c r="P579" i="2"/>
  <c r="BI573" i="2"/>
  <c r="BH573" i="2"/>
  <c r="BG573" i="2"/>
  <c r="BF573" i="2"/>
  <c r="T573" i="2"/>
  <c r="R573" i="2"/>
  <c r="P573" i="2"/>
  <c r="BI568" i="2"/>
  <c r="BH568" i="2"/>
  <c r="BG568" i="2"/>
  <c r="BF568" i="2"/>
  <c r="T568" i="2"/>
  <c r="R568" i="2"/>
  <c r="P568" i="2"/>
  <c r="BI563" i="2"/>
  <c r="BH563" i="2"/>
  <c r="BG563" i="2"/>
  <c r="BF563" i="2"/>
  <c r="T563" i="2"/>
  <c r="R563" i="2"/>
  <c r="P563" i="2"/>
  <c r="BI557" i="2"/>
  <c r="BH557" i="2"/>
  <c r="BG557" i="2"/>
  <c r="BF557" i="2"/>
  <c r="T557" i="2"/>
  <c r="R557" i="2"/>
  <c r="P557" i="2"/>
  <c r="BI552" i="2"/>
  <c r="BH552" i="2"/>
  <c r="BG552" i="2"/>
  <c r="BF552" i="2"/>
  <c r="T552" i="2"/>
  <c r="R552" i="2"/>
  <c r="P552" i="2"/>
  <c r="BI547" i="2"/>
  <c r="BH547" i="2"/>
  <c r="BG547" i="2"/>
  <c r="BF547" i="2"/>
  <c r="T547" i="2"/>
  <c r="R547" i="2"/>
  <c r="P547" i="2"/>
  <c r="BI542" i="2"/>
  <c r="BH542" i="2"/>
  <c r="BG542" i="2"/>
  <c r="BF542" i="2"/>
  <c r="T542" i="2"/>
  <c r="R542" i="2"/>
  <c r="P542" i="2"/>
  <c r="BI537" i="2"/>
  <c r="BH537" i="2"/>
  <c r="BG537" i="2"/>
  <c r="BF537" i="2"/>
  <c r="T537" i="2"/>
  <c r="R537" i="2"/>
  <c r="P537" i="2"/>
  <c r="BI532" i="2"/>
  <c r="BH532" i="2"/>
  <c r="BG532" i="2"/>
  <c r="BF532" i="2"/>
  <c r="T532" i="2"/>
  <c r="R532" i="2"/>
  <c r="P532" i="2"/>
  <c r="BI527" i="2"/>
  <c r="BH527" i="2"/>
  <c r="BG527" i="2"/>
  <c r="BF527" i="2"/>
  <c r="T527" i="2"/>
  <c r="R527" i="2"/>
  <c r="P527" i="2"/>
  <c r="BI522" i="2"/>
  <c r="BH522" i="2"/>
  <c r="BG522" i="2"/>
  <c r="BF522" i="2"/>
  <c r="T522" i="2"/>
  <c r="R522" i="2"/>
  <c r="P522" i="2"/>
  <c r="BI517" i="2"/>
  <c r="BH517" i="2"/>
  <c r="BG517" i="2"/>
  <c r="BF517" i="2"/>
  <c r="T517" i="2"/>
  <c r="R517" i="2"/>
  <c r="P517" i="2"/>
  <c r="BI511" i="2"/>
  <c r="BH511" i="2"/>
  <c r="BG511" i="2"/>
  <c r="BF511" i="2"/>
  <c r="T511" i="2"/>
  <c r="R511" i="2"/>
  <c r="P511" i="2"/>
  <c r="BI506" i="2"/>
  <c r="BH506" i="2"/>
  <c r="BG506" i="2"/>
  <c r="BF506" i="2"/>
  <c r="T506" i="2"/>
  <c r="R506" i="2"/>
  <c r="P506" i="2"/>
  <c r="BI500" i="2"/>
  <c r="BH500" i="2"/>
  <c r="BG500" i="2"/>
  <c r="BF500" i="2"/>
  <c r="T500" i="2"/>
  <c r="R500" i="2"/>
  <c r="P500" i="2"/>
  <c r="BI495" i="2"/>
  <c r="BH495" i="2"/>
  <c r="BG495" i="2"/>
  <c r="BF495" i="2"/>
  <c r="T495" i="2"/>
  <c r="R495" i="2"/>
  <c r="P495" i="2"/>
  <c r="BI490" i="2"/>
  <c r="BH490" i="2"/>
  <c r="BG490" i="2"/>
  <c r="BF490" i="2"/>
  <c r="T490" i="2"/>
  <c r="R490" i="2"/>
  <c r="P490" i="2"/>
  <c r="BI485" i="2"/>
  <c r="BH485" i="2"/>
  <c r="BG485" i="2"/>
  <c r="BF485" i="2"/>
  <c r="T485" i="2"/>
  <c r="R485" i="2"/>
  <c r="P485" i="2"/>
  <c r="BI479" i="2"/>
  <c r="BH479" i="2"/>
  <c r="BG479" i="2"/>
  <c r="BF479" i="2"/>
  <c r="T479" i="2"/>
  <c r="R479" i="2"/>
  <c r="P479" i="2"/>
  <c r="BI474" i="2"/>
  <c r="BH474" i="2"/>
  <c r="BG474" i="2"/>
  <c r="BF474" i="2"/>
  <c r="T474" i="2"/>
  <c r="R474" i="2"/>
  <c r="P474" i="2"/>
  <c r="BI469" i="2"/>
  <c r="BH469" i="2"/>
  <c r="BG469" i="2"/>
  <c r="BF469" i="2"/>
  <c r="T469" i="2"/>
  <c r="R469" i="2"/>
  <c r="P469" i="2"/>
  <c r="BI464" i="2"/>
  <c r="BH464" i="2"/>
  <c r="BG464" i="2"/>
  <c r="BF464" i="2"/>
  <c r="T464" i="2"/>
  <c r="R464" i="2"/>
  <c r="P464" i="2"/>
  <c r="BI460" i="2"/>
  <c r="BH460" i="2"/>
  <c r="BG460" i="2"/>
  <c r="BF460" i="2"/>
  <c r="T460" i="2"/>
  <c r="R460" i="2"/>
  <c r="P460" i="2"/>
  <c r="BI456" i="2"/>
  <c r="BH456" i="2"/>
  <c r="BG456" i="2"/>
  <c r="BF456" i="2"/>
  <c r="T456" i="2"/>
  <c r="R456" i="2"/>
  <c r="P456" i="2"/>
  <c r="BI451" i="2"/>
  <c r="BH451" i="2"/>
  <c r="BG451" i="2"/>
  <c r="BF451" i="2"/>
  <c r="T451" i="2"/>
  <c r="R451" i="2"/>
  <c r="P451" i="2"/>
  <c r="BI446" i="2"/>
  <c r="BH446" i="2"/>
  <c r="BG446" i="2"/>
  <c r="BF446" i="2"/>
  <c r="T446" i="2"/>
  <c r="R446" i="2"/>
  <c r="P446" i="2"/>
  <c r="BI440" i="2"/>
  <c r="BH440" i="2"/>
  <c r="BG440" i="2"/>
  <c r="BF440" i="2"/>
  <c r="T440" i="2"/>
  <c r="R440" i="2"/>
  <c r="P440" i="2"/>
  <c r="BI435" i="2"/>
  <c r="BH435" i="2"/>
  <c r="BG435" i="2"/>
  <c r="BF435" i="2"/>
  <c r="T435" i="2"/>
  <c r="R435" i="2"/>
  <c r="P435" i="2"/>
  <c r="BI430" i="2"/>
  <c r="BH430" i="2"/>
  <c r="BG430" i="2"/>
  <c r="BF430" i="2"/>
  <c r="T430" i="2"/>
  <c r="R430" i="2"/>
  <c r="P430" i="2"/>
  <c r="BI426" i="2"/>
  <c r="BH426" i="2"/>
  <c r="BG426" i="2"/>
  <c r="BF426" i="2"/>
  <c r="T426" i="2"/>
  <c r="R426" i="2"/>
  <c r="P426" i="2"/>
  <c r="BI421" i="2"/>
  <c r="BH421" i="2"/>
  <c r="BG421" i="2"/>
  <c r="BF421" i="2"/>
  <c r="T421" i="2"/>
  <c r="R421" i="2"/>
  <c r="P421" i="2"/>
  <c r="BI414" i="2"/>
  <c r="BH414" i="2"/>
  <c r="BG414" i="2"/>
  <c r="BF414" i="2"/>
  <c r="T414" i="2"/>
  <c r="R414" i="2"/>
  <c r="P414" i="2"/>
  <c r="BI407" i="2"/>
  <c r="BH407" i="2"/>
  <c r="BG407" i="2"/>
  <c r="BF407" i="2"/>
  <c r="T407" i="2"/>
  <c r="R407" i="2"/>
  <c r="P407" i="2"/>
  <c r="BI402" i="2"/>
  <c r="BH402" i="2"/>
  <c r="BG402" i="2"/>
  <c r="BF402" i="2"/>
  <c r="T402" i="2"/>
  <c r="R402" i="2"/>
  <c r="P402" i="2"/>
  <c r="BI398" i="2"/>
  <c r="BH398" i="2"/>
  <c r="BG398" i="2"/>
  <c r="BF398" i="2"/>
  <c r="T398" i="2"/>
  <c r="R398" i="2"/>
  <c r="P398" i="2"/>
  <c r="BI394" i="2"/>
  <c r="BH394" i="2"/>
  <c r="BG394" i="2"/>
  <c r="BF394" i="2"/>
  <c r="T394" i="2"/>
  <c r="R394" i="2"/>
  <c r="P394" i="2"/>
  <c r="BI389" i="2"/>
  <c r="BH389" i="2"/>
  <c r="BG389" i="2"/>
  <c r="BF389" i="2"/>
  <c r="T389" i="2"/>
  <c r="R389" i="2"/>
  <c r="P389" i="2"/>
  <c r="BI384" i="2"/>
  <c r="BH384" i="2"/>
  <c r="BG384" i="2"/>
  <c r="BF384" i="2"/>
  <c r="T384" i="2"/>
  <c r="R384" i="2"/>
  <c r="P384" i="2"/>
  <c r="BI380" i="2"/>
  <c r="BH380" i="2"/>
  <c r="BG380" i="2"/>
  <c r="BF380" i="2"/>
  <c r="T380" i="2"/>
  <c r="R380" i="2"/>
  <c r="P380" i="2"/>
  <c r="BI375" i="2"/>
  <c r="BH375" i="2"/>
  <c r="BG375" i="2"/>
  <c r="BF375" i="2"/>
  <c r="T375" i="2"/>
  <c r="R375" i="2"/>
  <c r="P375" i="2"/>
  <c r="BI374" i="2"/>
  <c r="BH374" i="2"/>
  <c r="BG374" i="2"/>
  <c r="BF374" i="2"/>
  <c r="T374" i="2"/>
  <c r="R374" i="2"/>
  <c r="P374" i="2"/>
  <c r="BI370" i="2"/>
  <c r="BH370" i="2"/>
  <c r="BG370" i="2"/>
  <c r="BF370" i="2"/>
  <c r="T370" i="2"/>
  <c r="R370" i="2"/>
  <c r="P370" i="2"/>
  <c r="BI365" i="2"/>
  <c r="BH365" i="2"/>
  <c r="BG365" i="2"/>
  <c r="BF365" i="2"/>
  <c r="T365" i="2"/>
  <c r="R365" i="2"/>
  <c r="P365" i="2"/>
  <c r="BI359" i="2"/>
  <c r="BH359" i="2"/>
  <c r="BG359" i="2"/>
  <c r="BF359" i="2"/>
  <c r="T359" i="2"/>
  <c r="R359" i="2"/>
  <c r="P359" i="2"/>
  <c r="BI354" i="2"/>
  <c r="BH354" i="2"/>
  <c r="BG354" i="2"/>
  <c r="BF354" i="2"/>
  <c r="T354" i="2"/>
  <c r="R354" i="2"/>
  <c r="P354" i="2"/>
  <c r="BI349" i="2"/>
  <c r="BH349" i="2"/>
  <c r="BG349" i="2"/>
  <c r="BF349" i="2"/>
  <c r="T349" i="2"/>
  <c r="R349" i="2"/>
  <c r="P349" i="2"/>
  <c r="BI341" i="2"/>
  <c r="BH341" i="2"/>
  <c r="BG341" i="2"/>
  <c r="BF341" i="2"/>
  <c r="T341" i="2"/>
  <c r="R341" i="2"/>
  <c r="P341" i="2"/>
  <c r="BI333" i="2"/>
  <c r="BH333" i="2"/>
  <c r="BG333" i="2"/>
  <c r="BF333" i="2"/>
  <c r="T333" i="2"/>
  <c r="R333" i="2"/>
  <c r="P333" i="2"/>
  <c r="BI327" i="2"/>
  <c r="BH327" i="2"/>
  <c r="BG327" i="2"/>
  <c r="BF327" i="2"/>
  <c r="T327" i="2"/>
  <c r="R327" i="2"/>
  <c r="P327" i="2"/>
  <c r="BI319" i="2"/>
  <c r="BH319" i="2"/>
  <c r="BG319" i="2"/>
  <c r="BF319" i="2"/>
  <c r="T319" i="2"/>
  <c r="R319" i="2"/>
  <c r="P319" i="2"/>
  <c r="BI314" i="2"/>
  <c r="BH314" i="2"/>
  <c r="BG314" i="2"/>
  <c r="BF314" i="2"/>
  <c r="T314" i="2"/>
  <c r="R314" i="2"/>
  <c r="P314" i="2"/>
  <c r="BI309" i="2"/>
  <c r="BH309" i="2"/>
  <c r="BG309" i="2"/>
  <c r="BF309" i="2"/>
  <c r="T309" i="2"/>
  <c r="R309" i="2"/>
  <c r="P309" i="2"/>
  <c r="BI304" i="2"/>
  <c r="BH304" i="2"/>
  <c r="BG304" i="2"/>
  <c r="BF304" i="2"/>
  <c r="T304" i="2"/>
  <c r="R304" i="2"/>
  <c r="P304" i="2"/>
  <c r="BI294" i="2"/>
  <c r="BH294" i="2"/>
  <c r="BG294" i="2"/>
  <c r="BF294" i="2"/>
  <c r="T294" i="2"/>
  <c r="R294" i="2"/>
  <c r="P294" i="2"/>
  <c r="BI279" i="2"/>
  <c r="BH279" i="2"/>
  <c r="BG279" i="2"/>
  <c r="BF279" i="2"/>
  <c r="T279" i="2"/>
  <c r="R279" i="2"/>
  <c r="P279" i="2"/>
  <c r="BI274" i="2"/>
  <c r="BH274" i="2"/>
  <c r="BG274" i="2"/>
  <c r="BF274" i="2"/>
  <c r="T274" i="2"/>
  <c r="R274" i="2"/>
  <c r="P274" i="2"/>
  <c r="BI269" i="2"/>
  <c r="BH269" i="2"/>
  <c r="BG269" i="2"/>
  <c r="BF269" i="2"/>
  <c r="T269" i="2"/>
  <c r="R269" i="2"/>
  <c r="P269" i="2"/>
  <c r="BI267" i="2"/>
  <c r="BH267" i="2"/>
  <c r="BG267" i="2"/>
  <c r="BF267" i="2"/>
  <c r="T267" i="2"/>
  <c r="R267" i="2"/>
  <c r="P267" i="2"/>
  <c r="BI262" i="2"/>
  <c r="BH262" i="2"/>
  <c r="BG262" i="2"/>
  <c r="BF262" i="2"/>
  <c r="T262" i="2"/>
  <c r="R262" i="2"/>
  <c r="P262" i="2"/>
  <c r="BI248" i="2"/>
  <c r="BH248" i="2"/>
  <c r="BG248" i="2"/>
  <c r="BF248" i="2"/>
  <c r="T248" i="2"/>
  <c r="R248" i="2"/>
  <c r="P248" i="2"/>
  <c r="BI243" i="2"/>
  <c r="BH243" i="2"/>
  <c r="BG243" i="2"/>
  <c r="BF243" i="2"/>
  <c r="T243" i="2"/>
  <c r="R243" i="2"/>
  <c r="P243" i="2"/>
  <c r="BI228" i="2"/>
  <c r="BH228" i="2"/>
  <c r="BG228" i="2"/>
  <c r="BF228" i="2"/>
  <c r="T228" i="2"/>
  <c r="R228" i="2"/>
  <c r="P228" i="2"/>
  <c r="BI214" i="2"/>
  <c r="BH214" i="2"/>
  <c r="BG214" i="2"/>
  <c r="BF214" i="2"/>
  <c r="T214" i="2"/>
  <c r="R214" i="2"/>
  <c r="P214" i="2"/>
  <c r="BI201" i="2"/>
  <c r="BH201" i="2"/>
  <c r="BG201" i="2"/>
  <c r="BF201" i="2"/>
  <c r="T201" i="2"/>
  <c r="R201" i="2"/>
  <c r="P201" i="2"/>
  <c r="BI193" i="2"/>
  <c r="BH193" i="2"/>
  <c r="BG193" i="2"/>
  <c r="BF193" i="2"/>
  <c r="T193" i="2"/>
  <c r="R193" i="2"/>
  <c r="P193" i="2"/>
  <c r="BI188" i="2"/>
  <c r="BH188" i="2"/>
  <c r="BG188" i="2"/>
  <c r="BF188" i="2"/>
  <c r="T188" i="2"/>
  <c r="R188" i="2"/>
  <c r="P188" i="2"/>
  <c r="BI180" i="2"/>
  <c r="BH180" i="2"/>
  <c r="BG180" i="2"/>
  <c r="BF180" i="2"/>
  <c r="T180" i="2"/>
  <c r="R180" i="2"/>
  <c r="P180" i="2"/>
  <c r="BI174" i="2"/>
  <c r="BH174" i="2"/>
  <c r="BG174" i="2"/>
  <c r="BF174" i="2"/>
  <c r="T174" i="2"/>
  <c r="R174" i="2"/>
  <c r="P174" i="2"/>
  <c r="BI165" i="2"/>
  <c r="BH165" i="2"/>
  <c r="BG165" i="2"/>
  <c r="BF165" i="2"/>
  <c r="T165" i="2"/>
  <c r="R165" i="2"/>
  <c r="P165" i="2"/>
  <c r="BI156" i="2"/>
  <c r="BH156" i="2"/>
  <c r="BG156" i="2"/>
  <c r="BF156" i="2"/>
  <c r="T156" i="2"/>
  <c r="R156" i="2"/>
  <c r="P156" i="2"/>
  <c r="BI152" i="2"/>
  <c r="BH152" i="2"/>
  <c r="BG152" i="2"/>
  <c r="BF152" i="2"/>
  <c r="T152" i="2"/>
  <c r="R152" i="2"/>
  <c r="P152" i="2"/>
  <c r="BI146" i="2"/>
  <c r="BH146" i="2"/>
  <c r="BG146" i="2"/>
  <c r="BF146" i="2"/>
  <c r="T146" i="2"/>
  <c r="R146" i="2"/>
  <c r="P146" i="2"/>
  <c r="BI138" i="2"/>
  <c r="BH138" i="2"/>
  <c r="BG138" i="2"/>
  <c r="BF138" i="2"/>
  <c r="T138" i="2"/>
  <c r="R138" i="2"/>
  <c r="P138" i="2"/>
  <c r="BI133" i="2"/>
  <c r="BH133" i="2"/>
  <c r="BG133" i="2"/>
  <c r="BF133" i="2"/>
  <c r="T133" i="2"/>
  <c r="R133" i="2"/>
  <c r="P133" i="2"/>
  <c r="BI129" i="2"/>
  <c r="BH129" i="2"/>
  <c r="BG129" i="2"/>
  <c r="BF129" i="2"/>
  <c r="T129" i="2"/>
  <c r="R129" i="2"/>
  <c r="P129" i="2"/>
  <c r="BI121" i="2"/>
  <c r="BH121" i="2"/>
  <c r="BG121" i="2"/>
  <c r="BF121" i="2"/>
  <c r="T121" i="2"/>
  <c r="R121" i="2"/>
  <c r="P121" i="2"/>
  <c r="BI113" i="2"/>
  <c r="BH113" i="2"/>
  <c r="BG113" i="2"/>
  <c r="BF113" i="2"/>
  <c r="T113" i="2"/>
  <c r="R113" i="2"/>
  <c r="P113" i="2"/>
  <c r="BI105" i="2"/>
  <c r="BH105" i="2"/>
  <c r="BG105" i="2"/>
  <c r="BF105" i="2"/>
  <c r="T105" i="2"/>
  <c r="R105" i="2"/>
  <c r="P105" i="2"/>
  <c r="BI100" i="2"/>
  <c r="BH100" i="2"/>
  <c r="BG100" i="2"/>
  <c r="BF100" i="2"/>
  <c r="T100" i="2"/>
  <c r="R100" i="2"/>
  <c r="P100" i="2"/>
  <c r="F91" i="2"/>
  <c r="E89" i="2"/>
  <c r="F52" i="2"/>
  <c r="E50" i="2"/>
  <c r="J24" i="2"/>
  <c r="E24" i="2"/>
  <c r="J94" i="2"/>
  <c r="J23" i="2"/>
  <c r="J21" i="2"/>
  <c r="E21" i="2"/>
  <c r="J54" i="2" s="1"/>
  <c r="J20" i="2"/>
  <c r="J18" i="2"/>
  <c r="E18" i="2"/>
  <c r="F94" i="2"/>
  <c r="J17" i="2"/>
  <c r="J15" i="2"/>
  <c r="E15" i="2"/>
  <c r="F93" i="2"/>
  <c r="J14" i="2"/>
  <c r="J12" i="2"/>
  <c r="J91" i="2" s="1"/>
  <c r="E7" i="2"/>
  <c r="E87" i="2"/>
  <c r="L50" i="1"/>
  <c r="AM50" i="1"/>
  <c r="AM49" i="1"/>
  <c r="L49" i="1"/>
  <c r="AM47" i="1"/>
  <c r="L47" i="1"/>
  <c r="L45" i="1"/>
  <c r="L44" i="1"/>
  <c r="J563" i="2"/>
  <c r="BK920" i="2"/>
  <c r="J691" i="2"/>
  <c r="J517" i="2"/>
  <c r="BK800" i="2"/>
  <c r="J735" i="2"/>
  <c r="J920" i="2"/>
  <c r="J858" i="2"/>
  <c r="J180" i="2"/>
  <c r="BK1053" i="2"/>
  <c r="J384" i="2"/>
  <c r="J800" i="2"/>
  <c r="BK460" i="2"/>
  <c r="BK87" i="3"/>
  <c r="BK980" i="2"/>
  <c r="BK327" i="2"/>
  <c r="J542" i="2"/>
  <c r="J762" i="2"/>
  <c r="J421" i="2"/>
  <c r="BK705" i="2"/>
  <c r="J506" i="2"/>
  <c r="J835" i="2"/>
  <c r="J697" i="2"/>
  <c r="BK1057" i="2"/>
  <c r="BK951" i="2"/>
  <c r="BK795" i="2"/>
  <c r="J87" i="3"/>
  <c r="J479" i="2"/>
  <c r="BK845" i="2"/>
  <c r="J752" i="2"/>
  <c r="BK591" i="2"/>
  <c r="BK201" i="2"/>
  <c r="J243" i="2"/>
  <c r="BK739" i="2"/>
  <c r="BK152" i="2"/>
  <c r="J967" i="2"/>
  <c r="BK228" i="2"/>
  <c r="J739" i="2"/>
  <c r="BK500" i="2"/>
  <c r="BK156" i="2"/>
  <c r="BK547" i="2"/>
  <c r="BK94" i="3"/>
  <c r="J464" i="2"/>
  <c r="BK671" i="2"/>
  <c r="J599" i="2"/>
  <c r="BK394" i="2"/>
  <c r="BK1064" i="2"/>
  <c r="BK773" i="2"/>
  <c r="J474" i="2"/>
  <c r="BK146" i="2"/>
  <c r="J188" i="2"/>
  <c r="BK89" i="3"/>
  <c r="BK663" i="2"/>
  <c r="BK430" i="2"/>
  <c r="J617" i="2"/>
  <c r="J490" i="2"/>
  <c r="J724" i="2"/>
  <c r="BK854" i="2"/>
  <c r="BK341" i="2"/>
  <c r="J705" i="2"/>
  <c r="J623" i="2"/>
  <c r="J485" i="2"/>
  <c r="BK611" i="2"/>
  <c r="BK479" i="2"/>
  <c r="BK133" i="2"/>
  <c r="BK113" i="2"/>
  <c r="BK1106" i="2"/>
  <c r="BK522" i="2"/>
  <c r="BK743" i="2"/>
  <c r="BK1051" i="2"/>
  <c r="J380" i="2"/>
  <c r="BK889" i="2"/>
  <c r="J248" i="2"/>
  <c r="BK100" i="3"/>
  <c r="J995" i="2"/>
  <c r="BK1071" i="2"/>
  <c r="J1096" i="2"/>
  <c r="J863" i="2"/>
  <c r="J537" i="2"/>
  <c r="J100" i="3"/>
  <c r="BK121" i="2"/>
  <c r="BK568" i="2"/>
  <c r="BK563" i="2"/>
  <c r="J975" i="2"/>
  <c r="J113" i="2"/>
  <c r="J905" i="2"/>
  <c r="J874" i="2"/>
  <c r="J365" i="2"/>
  <c r="BK638" i="2"/>
  <c r="BK102" i="3"/>
  <c r="J138" i="2"/>
  <c r="BK243" i="2"/>
  <c r="J201" i="2"/>
  <c r="J375" i="2"/>
  <c r="J359" i="2"/>
  <c r="BK835" i="2"/>
  <c r="BK398" i="2"/>
  <c r="J1071" i="2"/>
  <c r="J568" i="2"/>
  <c r="J426" i="2"/>
  <c r="BK1037" i="2"/>
  <c r="J407" i="2"/>
  <c r="BK474" i="2"/>
  <c r="J527" i="2"/>
  <c r="J99" i="3"/>
  <c r="J214" i="2"/>
  <c r="BK426" i="2"/>
  <c r="BK456" i="2"/>
  <c r="J314" i="2"/>
  <c r="BK370" i="2"/>
  <c r="J511" i="2"/>
  <c r="BK748" i="2"/>
  <c r="J889" i="2"/>
  <c r="BK655" i="2"/>
  <c r="J133" i="2"/>
  <c r="J773" i="2"/>
  <c r="J1101" i="2"/>
  <c r="BK532" i="2"/>
  <c r="BK579" i="2"/>
  <c r="AS54" i="1"/>
  <c r="BK830" i="2"/>
  <c r="J935" i="2"/>
  <c r="BK309" i="2"/>
  <c r="BK617" i="2"/>
  <c r="BK599" i="2"/>
  <c r="BK874" i="2"/>
  <c r="BK789" i="2"/>
  <c r="BK1091" i="2"/>
  <c r="J532" i="2"/>
  <c r="J585" i="2"/>
  <c r="BK451" i="2"/>
  <c r="J655" i="2"/>
  <c r="BK1118" i="2"/>
  <c r="J451" i="2"/>
  <c r="BK686" i="2"/>
  <c r="BK863" i="2"/>
  <c r="J446" i="2"/>
  <c r="BK511" i="2"/>
  <c r="J94" i="3"/>
  <c r="BK1101" i="2"/>
  <c r="BK384" i="2"/>
  <c r="BK269" i="2"/>
  <c r="J547" i="2"/>
  <c r="BK100" i="2"/>
  <c r="BK349" i="2"/>
  <c r="BK557" i="2"/>
  <c r="BK294" i="2"/>
  <c r="BK822" i="2"/>
  <c r="J430" i="2"/>
  <c r="BK724" i="2"/>
  <c r="J1011" i="2"/>
  <c r="J389" i="2"/>
  <c r="BK858" i="2"/>
  <c r="J789" i="2"/>
  <c r="BK542" i="2"/>
  <c r="BK193" i="2"/>
  <c r="BK365" i="2"/>
  <c r="BK421" i="2"/>
  <c r="BK469" i="2"/>
  <c r="J850" i="2"/>
  <c r="J1057" i="2"/>
  <c r="BK319" i="2"/>
  <c r="J146" i="2"/>
  <c r="J349" i="2"/>
  <c r="BK757" i="2"/>
  <c r="BK715" i="2"/>
  <c r="J294" i="2"/>
  <c r="J279" i="2"/>
  <c r="J309" i="2"/>
  <c r="J573" i="2"/>
  <c r="J370" i="2"/>
  <c r="BK967" i="2"/>
  <c r="J1081" i="2"/>
  <c r="J663" i="2"/>
  <c r="BK414" i="2"/>
  <c r="J269" i="2"/>
  <c r="BK262" i="2"/>
  <c r="J319" i="2"/>
  <c r="J522" i="2"/>
  <c r="BK490" i="2"/>
  <c r="J748" i="2"/>
  <c r="J262" i="2"/>
  <c r="J1091" i="2"/>
  <c r="J500" i="2"/>
  <c r="J152" i="2"/>
  <c r="BK359" i="2"/>
  <c r="BK446" i="2"/>
  <c r="J805" i="2"/>
  <c r="J980" i="2"/>
  <c r="J579" i="2"/>
  <c r="BK214" i="2"/>
  <c r="BK935" i="2"/>
  <c r="BK138" i="2"/>
  <c r="J795" i="2"/>
  <c r="J91" i="3"/>
  <c r="J129" i="2"/>
  <c r="BK435" i="2"/>
  <c r="J1064" i="2"/>
  <c r="BK440" i="2"/>
  <c r="J840" i="2"/>
  <c r="J1112" i="2"/>
  <c r="J611" i="2"/>
  <c r="BK389" i="2"/>
  <c r="BK129" i="2"/>
  <c r="J456" i="2"/>
  <c r="BK809" i="2"/>
  <c r="BK105" i="2"/>
  <c r="BK752" i="2"/>
  <c r="J854" i="2"/>
  <c r="BK402" i="2"/>
  <c r="J174" i="2"/>
  <c r="J1051" i="2"/>
  <c r="BK267" i="2"/>
  <c r="BK735" i="2"/>
  <c r="BK165" i="2"/>
  <c r="BK517" i="2"/>
  <c r="J460" i="2"/>
  <c r="J274" i="2"/>
  <c r="BK677" i="2"/>
  <c r="J414" i="2"/>
  <c r="BK1126" i="2"/>
  <c r="BK375" i="2"/>
  <c r="BK464" i="2"/>
  <c r="BK552" i="2"/>
  <c r="BK784" i="2"/>
  <c r="J1053" i="2"/>
  <c r="BK805" i="2"/>
  <c r="BK188" i="2"/>
  <c r="BK527" i="2"/>
  <c r="J398" i="2"/>
  <c r="J1086" i="2"/>
  <c r="BK99" i="3"/>
  <c r="J557" i="2"/>
  <c r="BK495" i="2"/>
  <c r="BK1096" i="2"/>
  <c r="J767" i="2"/>
  <c r="J267" i="2"/>
  <c r="J165" i="2"/>
  <c r="J1037" i="2"/>
  <c r="J845" i="2"/>
  <c r="BK304" i="2"/>
  <c r="BK1076" i="2"/>
  <c r="J89" i="3"/>
  <c r="J813" i="2"/>
  <c r="BK407" i="2"/>
  <c r="BK1112" i="2"/>
  <c r="J809" i="2"/>
  <c r="J743" i="2"/>
  <c r="BK174" i="2"/>
  <c r="J1126" i="2"/>
  <c r="J784" i="2"/>
  <c r="J591" i="2"/>
  <c r="J105" i="2"/>
  <c r="BK333" i="2"/>
  <c r="J354" i="2"/>
  <c r="BK1086" i="2"/>
  <c r="J394" i="2"/>
  <c r="BK623" i="2"/>
  <c r="J830" i="2"/>
  <c r="J1145" i="2"/>
  <c r="J869" i="2"/>
  <c r="BK585" i="2"/>
  <c r="J605" i="2"/>
  <c r="BK573" i="2"/>
  <c r="J686" i="2"/>
  <c r="J1076" i="2"/>
  <c r="J304" i="2"/>
  <c r="J671" i="2"/>
  <c r="BK840" i="2"/>
  <c r="BK274" i="2"/>
  <c r="BK1145" i="2"/>
  <c r="J327" i="2"/>
  <c r="J730" i="2"/>
  <c r="BK1026" i="2"/>
  <c r="BK778" i="2"/>
  <c r="BK485" i="2"/>
  <c r="BK975" i="2"/>
  <c r="J374" i="2"/>
  <c r="J341" i="2"/>
  <c r="BK697" i="2"/>
  <c r="BK1081" i="2"/>
  <c r="J1118" i="2"/>
  <c r="BK691" i="2"/>
  <c r="BK91" i="3"/>
  <c r="J638" i="2"/>
  <c r="J757" i="2"/>
  <c r="J333" i="2"/>
  <c r="BK374" i="2"/>
  <c r="BK995" i="2"/>
  <c r="J495" i="2"/>
  <c r="J100" i="2"/>
  <c r="J156" i="2"/>
  <c r="BK850" i="2"/>
  <c r="BK354" i="2"/>
  <c r="BK506" i="2"/>
  <c r="J121" i="2"/>
  <c r="BK279" i="2"/>
  <c r="J440" i="2"/>
  <c r="J715" i="2"/>
  <c r="J951" i="2"/>
  <c r="J469" i="2"/>
  <c r="J228" i="2"/>
  <c r="BK605" i="2"/>
  <c r="J193" i="2"/>
  <c r="BK762" i="2"/>
  <c r="J402" i="2"/>
  <c r="BK1011" i="2"/>
  <c r="J677" i="2"/>
  <c r="BK537" i="2"/>
  <c r="J102" i="3"/>
  <c r="BK730" i="2"/>
  <c r="BK380" i="2"/>
  <c r="BK314" i="2"/>
  <c r="BK905" i="2"/>
  <c r="J822" i="2"/>
  <c r="BK180" i="2"/>
  <c r="J435" i="2"/>
  <c r="BK869" i="2"/>
  <c r="J552" i="2"/>
  <c r="BK813" i="2"/>
  <c r="BK248" i="2"/>
  <c r="J1106" i="2"/>
  <c r="BK767" i="2"/>
  <c r="J1026" i="2"/>
  <c r="J778" i="2"/>
  <c r="T99" i="2" l="1"/>
  <c r="T364" i="2"/>
  <c r="T516" i="2"/>
  <c r="R99" i="2"/>
  <c r="R364" i="2"/>
  <c r="BK516" i="2"/>
  <c r="J516" i="2" s="1"/>
  <c r="J65" i="2" s="1"/>
  <c r="T590" i="2"/>
  <c r="R685" i="2"/>
  <c r="T685" i="2"/>
  <c r="T326" i="2"/>
  <c r="R445" i="2"/>
  <c r="BK590" i="2"/>
  <c r="J590" i="2"/>
  <c r="J66" i="2"/>
  <c r="R696" i="2"/>
  <c r="BK99" i="2"/>
  <c r="J99" i="2" s="1"/>
  <c r="J61" i="2" s="1"/>
  <c r="R326" i="2"/>
  <c r="T445" i="2"/>
  <c r="BK696" i="2"/>
  <c r="J696" i="2" s="1"/>
  <c r="J68" i="2" s="1"/>
  <c r="P966" i="2"/>
  <c r="BK326" i="2"/>
  <c r="J326" i="2"/>
  <c r="J62" i="2"/>
  <c r="BK364" i="2"/>
  <c r="J364" i="2" s="1"/>
  <c r="J63" i="2" s="1"/>
  <c r="BK445" i="2"/>
  <c r="J445" i="2" s="1"/>
  <c r="J64" i="2" s="1"/>
  <c r="R516" i="2"/>
  <c r="R590" i="2"/>
  <c r="P685" i="2"/>
  <c r="T696" i="2"/>
  <c r="T966" i="2"/>
  <c r="P1050" i="2"/>
  <c r="T1050" i="2"/>
  <c r="P1056" i="2"/>
  <c r="P1055" i="2"/>
  <c r="R1056" i="2"/>
  <c r="R1055" i="2" s="1"/>
  <c r="P86" i="3"/>
  <c r="T86" i="3"/>
  <c r="R98" i="3"/>
  <c r="P99" i="2"/>
  <c r="P326" i="2"/>
  <c r="P364" i="2"/>
  <c r="P445" i="2"/>
  <c r="P516" i="2"/>
  <c r="P590" i="2"/>
  <c r="BK685" i="2"/>
  <c r="J685" i="2"/>
  <c r="J67" i="2" s="1"/>
  <c r="P696" i="2"/>
  <c r="BK966" i="2"/>
  <c r="J966" i="2" s="1"/>
  <c r="J69" i="2" s="1"/>
  <c r="R966" i="2"/>
  <c r="BK1050" i="2"/>
  <c r="J1050" i="2"/>
  <c r="J70" i="2"/>
  <c r="R1050" i="2"/>
  <c r="BK1056" i="2"/>
  <c r="T1056" i="2"/>
  <c r="T1055" i="2" s="1"/>
  <c r="BK86" i="3"/>
  <c r="J86" i="3"/>
  <c r="J61" i="3" s="1"/>
  <c r="R86" i="3"/>
  <c r="R85" i="3"/>
  <c r="R84" i="3" s="1"/>
  <c r="BK98" i="3"/>
  <c r="J98" i="3"/>
  <c r="J63" i="3" s="1"/>
  <c r="P98" i="3"/>
  <c r="T98" i="3"/>
  <c r="BK1125" i="2"/>
  <c r="J1125" i="2"/>
  <c r="J73" i="2"/>
  <c r="BK101" i="3"/>
  <c r="J101" i="3"/>
  <c r="J64" i="3"/>
  <c r="BK1144" i="2"/>
  <c r="BK1143" i="2"/>
  <c r="J1143" i="2"/>
  <c r="J76" i="2" s="1"/>
  <c r="BK93" i="3"/>
  <c r="J93" i="3"/>
  <c r="J62" i="3" s="1"/>
  <c r="E74" i="3"/>
  <c r="J1056" i="2"/>
  <c r="J72" i="2" s="1"/>
  <c r="J52" i="3"/>
  <c r="F80" i="3"/>
  <c r="F55" i="3"/>
  <c r="J80" i="3"/>
  <c r="BE87" i="3"/>
  <c r="BE89" i="3"/>
  <c r="J55" i="3"/>
  <c r="J1144" i="2"/>
  <c r="J77" i="2" s="1"/>
  <c r="BE99" i="3"/>
  <c r="BE100" i="3"/>
  <c r="BE91" i="3"/>
  <c r="BE94" i="3"/>
  <c r="BE102" i="3"/>
  <c r="J52" i="2"/>
  <c r="BE133" i="2"/>
  <c r="BE188" i="2"/>
  <c r="BE464" i="2"/>
  <c r="BE1051" i="2"/>
  <c r="BE1064" i="2"/>
  <c r="BE1071" i="2"/>
  <c r="E48" i="2"/>
  <c r="BE479" i="2"/>
  <c r="BE485" i="2"/>
  <c r="BE537" i="2"/>
  <c r="BE677" i="2"/>
  <c r="BE724" i="2"/>
  <c r="BE762" i="2"/>
  <c r="BE767" i="2"/>
  <c r="BE840" i="2"/>
  <c r="BE850" i="2"/>
  <c r="BE951" i="2"/>
  <c r="BE269" i="2"/>
  <c r="BE456" i="2"/>
  <c r="BE469" i="2"/>
  <c r="BE490" i="2"/>
  <c r="BE542" i="2"/>
  <c r="BE552" i="2"/>
  <c r="BE243" i="2"/>
  <c r="BE279" i="2"/>
  <c r="BE294" i="2"/>
  <c r="BE354" i="2"/>
  <c r="BE374" i="2"/>
  <c r="BE407" i="2"/>
  <c r="BE435" i="2"/>
  <c r="BE495" i="2"/>
  <c r="BE517" i="2"/>
  <c r="BE563" i="2"/>
  <c r="BE585" i="2"/>
  <c r="BE735" i="2"/>
  <c r="BE752" i="2"/>
  <c r="BE773" i="2"/>
  <c r="BE805" i="2"/>
  <c r="BE822" i="2"/>
  <c r="BE1053" i="2"/>
  <c r="BE1081" i="2"/>
  <c r="BE1091" i="2"/>
  <c r="BE1106" i="2"/>
  <c r="BE1112" i="2"/>
  <c r="BE1145" i="2"/>
  <c r="J55" i="2"/>
  <c r="BE152" i="2"/>
  <c r="BE193" i="2"/>
  <c r="BE389" i="2"/>
  <c r="BE394" i="2"/>
  <c r="BE398" i="2"/>
  <c r="BE430" i="2"/>
  <c r="BE440" i="2"/>
  <c r="BE446" i="2"/>
  <c r="BE451" i="2"/>
  <c r="BE715" i="2"/>
  <c r="BE739" i="2"/>
  <c r="BE813" i="2"/>
  <c r="BE874" i="2"/>
  <c r="BE1057" i="2"/>
  <c r="BE228" i="2"/>
  <c r="BE474" i="2"/>
  <c r="BE522" i="2"/>
  <c r="BE557" i="2"/>
  <c r="F54" i="2"/>
  <c r="BE138" i="2"/>
  <c r="BE402" i="2"/>
  <c r="BE426" i="2"/>
  <c r="BE568" i="2"/>
  <c r="BE579" i="2"/>
  <c r="BE623" i="2"/>
  <c r="BE730" i="2"/>
  <c r="BE748" i="2"/>
  <c r="BE778" i="2"/>
  <c r="BE789" i="2"/>
  <c r="BE800" i="2"/>
  <c r="BE869" i="2"/>
  <c r="BE889" i="2"/>
  <c r="BE1011" i="2"/>
  <c r="BE1076" i="2"/>
  <c r="BE1086" i="2"/>
  <c r="BE1096" i="2"/>
  <c r="BE1101" i="2"/>
  <c r="BE1118" i="2"/>
  <c r="BE1126" i="2"/>
  <c r="BE156" i="2"/>
  <c r="BE165" i="2"/>
  <c r="BE201" i="2"/>
  <c r="BE274" i="2"/>
  <c r="BE304" i="2"/>
  <c r="BE309" i="2"/>
  <c r="BE359" i="2"/>
  <c r="BE375" i="2"/>
  <c r="BE532" i="2"/>
  <c r="BE605" i="2"/>
  <c r="BE611" i="2"/>
  <c r="BE655" i="2"/>
  <c r="BE663" i="2"/>
  <c r="BE697" i="2"/>
  <c r="BE705" i="2"/>
  <c r="BE809" i="2"/>
  <c r="BE835" i="2"/>
  <c r="BE854" i="2"/>
  <c r="BE975" i="2"/>
  <c r="BE1026" i="2"/>
  <c r="BE1037" i="2"/>
  <c r="J93" i="2"/>
  <c r="BE121" i="2"/>
  <c r="BE262" i="2"/>
  <c r="BE267" i="2"/>
  <c r="BE380" i="2"/>
  <c r="BE511" i="2"/>
  <c r="BE527" i="2"/>
  <c r="BE547" i="2"/>
  <c r="BE858" i="2"/>
  <c r="BE863" i="2"/>
  <c r="BE920" i="2"/>
  <c r="BE935" i="2"/>
  <c r="BE967" i="2"/>
  <c r="BE421" i="2"/>
  <c r="BE691" i="2"/>
  <c r="BE845" i="2"/>
  <c r="BE248" i="2"/>
  <c r="BE591" i="2"/>
  <c r="F55" i="2"/>
  <c r="BE105" i="2"/>
  <c r="BE113" i="2"/>
  <c r="BE180" i="2"/>
  <c r="BE214" i="2"/>
  <c r="BE314" i="2"/>
  <c r="BE319" i="2"/>
  <c r="BE333" i="2"/>
  <c r="BE341" i="2"/>
  <c r="BE349" i="2"/>
  <c r="BE365" i="2"/>
  <c r="BE370" i="2"/>
  <c r="BE384" i="2"/>
  <c r="BE414" i="2"/>
  <c r="BE500" i="2"/>
  <c r="BE506" i="2"/>
  <c r="BE573" i="2"/>
  <c r="BE617" i="2"/>
  <c r="BE638" i="2"/>
  <c r="BE743" i="2"/>
  <c r="BE995" i="2"/>
  <c r="BE100" i="2"/>
  <c r="BE129" i="2"/>
  <c r="BE327" i="2"/>
  <c r="BE460" i="2"/>
  <c r="BE599" i="2"/>
  <c r="BE671" i="2"/>
  <c r="BE686" i="2"/>
  <c r="BE146" i="2"/>
  <c r="BE174" i="2"/>
  <c r="BE757" i="2"/>
  <c r="BE784" i="2"/>
  <c r="BE795" i="2"/>
  <c r="BE830" i="2"/>
  <c r="BE905" i="2"/>
  <c r="BE980" i="2"/>
  <c r="F34" i="2"/>
  <c r="BA55" i="1" s="1"/>
  <c r="F37" i="2"/>
  <c r="BD55" i="1" s="1"/>
  <c r="F35" i="2"/>
  <c r="BB55" i="1" s="1"/>
  <c r="F36" i="3"/>
  <c r="BC56" i="1" s="1"/>
  <c r="F34" i="3"/>
  <c r="BA56" i="1" s="1"/>
  <c r="J34" i="2"/>
  <c r="AW55" i="1" s="1"/>
  <c r="F37" i="3"/>
  <c r="BD56" i="1" s="1"/>
  <c r="F36" i="2"/>
  <c r="BC55" i="1" s="1"/>
  <c r="F35" i="3"/>
  <c r="BB56" i="1" s="1"/>
  <c r="J34" i="3"/>
  <c r="AW56" i="1" s="1"/>
  <c r="P98" i="2" l="1"/>
  <c r="P97" i="2" s="1"/>
  <c r="AU55" i="1" s="1"/>
  <c r="AU54" i="1" s="1"/>
  <c r="BK98" i="2"/>
  <c r="J98" i="2"/>
  <c r="J60" i="2"/>
  <c r="P85" i="3"/>
  <c r="P84" i="3"/>
  <c r="AU56" i="1"/>
  <c r="BK1055" i="2"/>
  <c r="J1055" i="2"/>
  <c r="J71" i="2"/>
  <c r="T85" i="3"/>
  <c r="T84" i="3" s="1"/>
  <c r="R98" i="2"/>
  <c r="R97" i="2"/>
  <c r="T98" i="2"/>
  <c r="T97" i="2"/>
  <c r="BK85" i="3"/>
  <c r="BK84" i="3"/>
  <c r="J84" i="3"/>
  <c r="J59" i="3"/>
  <c r="BK97" i="2"/>
  <c r="J97" i="2" s="1"/>
  <c r="J30" i="2" s="1"/>
  <c r="AG55" i="1" s="1"/>
  <c r="J33" i="2"/>
  <c r="AV55" i="1" s="1"/>
  <c r="AT55" i="1" s="1"/>
  <c r="BA54" i="1"/>
  <c r="W30" i="1"/>
  <c r="BD54" i="1"/>
  <c r="W33" i="1"/>
  <c r="J33" i="3"/>
  <c r="AV56" i="1" s="1"/>
  <c r="AT56" i="1" s="1"/>
  <c r="BB54" i="1"/>
  <c r="W31" i="1"/>
  <c r="BC54" i="1"/>
  <c r="W32" i="1"/>
  <c r="F33" i="3"/>
  <c r="AZ56" i="1"/>
  <c r="F33" i="2"/>
  <c r="AZ55" i="1" s="1"/>
  <c r="J85" i="3" l="1"/>
  <c r="J60" i="3" s="1"/>
  <c r="AN55" i="1"/>
  <c r="J59" i="2"/>
  <c r="J39" i="2"/>
  <c r="AW54" i="1"/>
  <c r="AK30" i="1" s="1"/>
  <c r="J30" i="3"/>
  <c r="AG56" i="1"/>
  <c r="AX54" i="1"/>
  <c r="AY54" i="1"/>
  <c r="AZ54" i="1"/>
  <c r="AV54" i="1"/>
  <c r="AK29" i="1" s="1"/>
  <c r="J39" i="3" l="1"/>
  <c r="AN56" i="1"/>
  <c r="AG54" i="1"/>
  <c r="AK26" i="1"/>
  <c r="AK35" i="1" s="1"/>
  <c r="W29" i="1"/>
  <c r="AT54" i="1"/>
  <c r="AN54" i="1"/>
</calcChain>
</file>

<file path=xl/sharedStrings.xml><?xml version="1.0" encoding="utf-8"?>
<sst xmlns="http://schemas.openxmlformats.org/spreadsheetml/2006/main" count="10849" uniqueCount="1381">
  <si>
    <t>Export Komplet</t>
  </si>
  <si>
    <t>VZ</t>
  </si>
  <si>
    <t>2.0</t>
  </si>
  <si>
    <t>ZAMOK</t>
  </si>
  <si>
    <t>False</t>
  </si>
  <si>
    <t>{636d5bc6-a65a-4fa3-bf6c-6d6b2c5721ac}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</si>
  <si>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</si>
  <si>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</si>
  <si>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</si>
  <si>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</si>
  <si>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</si>
  <si>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</si>
  <si>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</si>
  <si>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</si>
  <si>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2024-012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</si>
  <si>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</si>
  <si>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</si>
  <si>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Most ev.č. KT-04 v obci Vícenice</t>
  </si>
  <si>
    <t>KSO:</t>
  </si>
  <si>
    <t/>
  </si>
  <si>
    <t>CC-CZ:</t>
  </si>
  <si>
    <t>Místo:</t>
  </si>
  <si>
    <t xml:space="preserve"> </t>
  </si>
  <si>
    <t>Datum:</t>
  </si>
  <si>
    <t>2. 12. 2025</t>
  </si>
  <si>
    <t>Zadavatel:</t>
  </si>
  <si>
    <t>IČ:</t>
  </si>
  <si>
    <t>00255661</t>
  </si>
  <si>
    <t>Město Klatovy</t>
  </si>
  <si>
    <t>DIČ:</t>
  </si>
  <si>
    <t>CZ00255661</t>
  </si>
  <si>
    <t>Účastník:</t>
  </si>
  <si>
    <t>Vyplň údaj</t>
  </si>
  <si>
    <t>Projektant:</t>
  </si>
  <si>
    <t>06730949</t>
  </si>
  <si>
    <t>Martin Hejduk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</si>
  <si>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</si>
  <si>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</si>
  <si>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</si>
  <si>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</si>
  <si>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</si>
  <si>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</si>
  <si>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</si>
  <si>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</si>
  <si>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</si>
  <si>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</si>
  <si>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</si>
  <si>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</si>
  <si>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</si>
  <si>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</si>
  <si>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</si>
  <si>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</si>
  <si>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</si>
  <si>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</si>
  <si>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</si>
  <si>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</si>
  <si>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</si>
  <si>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</si>
  <si>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</si>
  <si>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</si>
  <si>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</si>
  <si>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</si>
  <si>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</si>
  <si>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</si>
  <si>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</si>
  <si>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</si>
  <si>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</si>
  <si>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</si>
  <si>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</si>
  <si>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</si>
  <si>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</si>
  <si>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</si>
  <si>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</si>
  <si>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</si>
  <si>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</si>
  <si>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</si>
  <si>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</si>
  <si>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</si>
  <si>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</si>
  <si>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201</t>
  </si>
  <si>
    <t>Most ev.č. KT-04</t>
  </si>
  <si>
    <t>STA</t>
  </si>
  <si>
    <t>1</t>
  </si>
  <si>
    <t>{350afb87-e5e8-4c1b-b5c4-cba08347e986}</t>
  </si>
  <si>
    <t>2</t>
  </si>
  <si>
    <t>VORN</t>
  </si>
  <si>
    <t>Vedlejší a ostatní náklady</t>
  </si>
  <si>
    <t>{5629f9e5-484a-43ca-8e0e-acc340ac7f56}</t>
  </si>
  <si>
    <t>KRYCÍ LIST SOUPISU PRACÍ</t>
  </si>
  <si>
    <t>Objekt:</t>
  </si>
  <si>
    <t>SO 201 - Most ev.č. KT-04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</si>
  <si>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</si>
  <si>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</si>
  <si>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</si>
  <si>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</si>
  <si>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</si>
  <si>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</si>
  <si>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</si>
  <si>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</si>
  <si>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</si>
  <si>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</si>
  <si>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</si>
  <si>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</si>
  <si>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</si>
  <si>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</si>
  <si>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</si>
  <si>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</si>
  <si>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</si>
  <si>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783 - Dokončovací práce - nátěry</t>
  </si>
  <si>
    <t>M - Práce a dodávky M</t>
  </si>
  <si>
    <t xml:space="preserve">    46-M - Zemní práce při extr.mont.pracích</t>
  </si>
  <si>
    <t>VRN - Vedlejší rozpočtové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</si>
  <si>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</si>
  <si>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</si>
  <si>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</si>
  <si>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</si>
  <si>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</si>
  <si>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</si>
  <si>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</si>
  <si>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</si>
  <si>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</si>
  <si>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</si>
  <si>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</si>
  <si>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</si>
  <si>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</si>
  <si>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</si>
  <si>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</si>
  <si>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</si>
  <si>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</si>
  <si>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</si>
  <si>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</si>
  <si>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111251101</t>
  </si>
  <si>
    <t>Odstranění křovin a stromů s odstraněním kořenů strojně průměru kmene do 100 mm v rovině nebo ve svahu sklonu terénu do 1:5, při celkové ploše do 100 m2</t>
  </si>
  <si>
    <t>m2</t>
  </si>
  <si>
    <t>4</t>
  </si>
  <si>
    <t>-1550719358</t>
  </si>
  <si>
    <t>Online PSC</t>
  </si>
  <si>
    <t>https://podminky.urs.cz/item/CS_URS_2025_02/111251101</t>
  </si>
  <si>
    <t>VV</t>
  </si>
  <si>
    <t>vč. odvozu</t>
  </si>
  <si>
    <t>58</t>
  </si>
  <si>
    <t>Součet</t>
  </si>
  <si>
    <t>112101101</t>
  </si>
  <si>
    <t>Odstranění stromů s odřezáním kmene a s odvětvením listnatých, průměru kmene přes 100 do 300 mm</t>
  </si>
  <si>
    <t>kus</t>
  </si>
  <si>
    <t>1153366881</t>
  </si>
  <si>
    <t>https://podminky.urs.cz/item/CS_URS_2025_02/112101101</t>
  </si>
  <si>
    <t>Kácení stromů:</t>
  </si>
  <si>
    <t>Jasan - obvod kmene 278 cm - 1ks</t>
  </si>
  <si>
    <t>Jasan - obvod kmene 220 cm - 1ks</t>
  </si>
  <si>
    <t>Jasan - obvod kmene 213 cm - 1ks</t>
  </si>
  <si>
    <t>3</t>
  </si>
  <si>
    <t>112155115</t>
  </si>
  <si>
    <t>Štěpkování s naložením na dopravní prostředek a odvozem do 20 km stromků a větví v zapojeném porostu, průměru kmene do 300 mm</t>
  </si>
  <si>
    <t>-1531708541</t>
  </si>
  <si>
    <t>https://podminky.urs.cz/item/CS_URS_2025_02/112155115</t>
  </si>
  <si>
    <t>112251101</t>
  </si>
  <si>
    <t>Odstranění pařezů strojně s jejich vykopáním nebo vytrháním průměru přes 100 do 300 mm</t>
  </si>
  <si>
    <t>-1064855380</t>
  </si>
  <si>
    <t>https://podminky.urs.cz/item/CS_URS_2025_02/112251101</t>
  </si>
  <si>
    <t>5</t>
  </si>
  <si>
    <t>113106351</t>
  </si>
  <si>
    <t>Rozebrání dlažeb a dílců při překopech inženýrských sítí s přemístěním hmot na skládku na vzdálenost do 3 m nebo s naložením na dopravní prostředek strojně plochy jednotlivě do 15 m2 vozovek a ploch, s jakoukoliv výplní spár z velkých kostek s ložem z kameniva těženého</t>
  </si>
  <si>
    <t>1941033330</t>
  </si>
  <si>
    <t>https://podminky.urs.cz/item/CS_URS_2025_02/113106351</t>
  </si>
  <si>
    <t>"kamenná dlažba kolem mostu: "(1,90+1,90+2,10+2,10)</t>
  </si>
  <si>
    <t>6</t>
  </si>
  <si>
    <t>113107224</t>
  </si>
  <si>
    <t>Odstranění podkladů nebo krytů strojně plochy jednotlivě přes 200 m2 s přemístěním hmot na skládku na vzdálenost do 20 m nebo s naložením na dopravní prostředek z kameniva hrubého drceného, o tl. vrstvy přes 300 do 400 mm</t>
  </si>
  <si>
    <t>-930880653</t>
  </si>
  <si>
    <t>https://podminky.urs.cz/item/CS_URS_2025_02/113107224</t>
  </si>
  <si>
    <t>Odstranění vozovkových vrstev z kameniva nestmeleného tl. 400 mm</t>
  </si>
  <si>
    <t>267,3</t>
  </si>
  <si>
    <t>7</t>
  </si>
  <si>
    <t>113154124</t>
  </si>
  <si>
    <t>Frézování živičného podkladu nebo krytu s naložením na dopravní prostředek plochy do 500 m2 bez překážek v trase pruhu šířky přes 0,5 m do 1 m, tloušťky vrstvy 100 mm</t>
  </si>
  <si>
    <t>294654227</t>
  </si>
  <si>
    <t>https://podminky.urs.cz/item/CS_URS_2025_02/113154124</t>
  </si>
  <si>
    <t>Odstranění vozovky frézováním:</t>
  </si>
  <si>
    <t>vrstvy AC - tl. 100 mm</t>
  </si>
  <si>
    <t>267,30</t>
  </si>
  <si>
    <t>vrstva PM - tl. 110 mm</t>
  </si>
  <si>
    <t>8</t>
  </si>
  <si>
    <t>113201112.R01</t>
  </si>
  <si>
    <t>Vytrhání obrub kamenných</t>
  </si>
  <si>
    <t>m</t>
  </si>
  <si>
    <t>16</t>
  </si>
  <si>
    <t>https://podminky.urs.cz/item/CS_URS_2025_02/113201112.R01</t>
  </si>
  <si>
    <t>Odstranění kcí z kamene:</t>
  </si>
  <si>
    <t>"obrubníky: "16,50+16,50</t>
  </si>
  <si>
    <t>"patníky u komunikace: "11</t>
  </si>
  <si>
    <t>9</t>
  </si>
  <si>
    <t>121151113</t>
  </si>
  <si>
    <t>Sejmutí ornice strojně při souvislé ploše přes 100 do 500 m2, tl. vrstvy do 200 mm</t>
  </si>
  <si>
    <t>-760729156</t>
  </si>
  <si>
    <t>https://podminky.urs.cz/item/CS_URS_2025_02/121151113</t>
  </si>
  <si>
    <t>101,90+192,20</t>
  </si>
  <si>
    <t>10</t>
  </si>
  <si>
    <t>122251104</t>
  </si>
  <si>
    <t>Odkopávky a prokopávky nezapažené strojně v hornině třídy těžitelnosti I skupiny 3 přes 100 do 500 m3</t>
  </si>
  <si>
    <t>m3</t>
  </si>
  <si>
    <t>-918185238</t>
  </si>
  <si>
    <t>https://podminky.urs.cz/item/CS_URS_2025_02/122251104</t>
  </si>
  <si>
    <t>Výkopy ze zeminy:</t>
  </si>
  <si>
    <t>"pro přechodové oblasti: "2*0,60*5,40</t>
  </si>
  <si>
    <t>"pro nové zádlažby a skluzy: "(10,10+10,40+4,0+3,80)*0,50</t>
  </si>
  <si>
    <t>"podél nových skluzů a zádlažeb: "(6,10+4,90+9,80+7,40+3,0+3,30+4,20+4,0+3,0)*0,50*0,50</t>
  </si>
  <si>
    <t>"pro patky zábradlí: "4*0,40*0,40*0,80</t>
  </si>
  <si>
    <t>"pro kci komunikace mimo most: "(160,30+175,30)*0,36</t>
  </si>
  <si>
    <t>11</t>
  </si>
  <si>
    <t>122702119</t>
  </si>
  <si>
    <t>Odkopávky a prokopávky výsypek Příplatek k cenám za lepivost zemin</t>
  </si>
  <si>
    <t>-1275467937</t>
  </si>
  <si>
    <t>https://podminky.urs.cz/item/CS_URS_2025_02/122702119</t>
  </si>
  <si>
    <t>12</t>
  </si>
  <si>
    <t>129153101</t>
  </si>
  <si>
    <t>Čištění otevřených koryt vodotečí strojně s přehozením rozpojeného nánosu do 3 m nebo s naložením na dopravní prostředek při šířce původního dna do 5 m a hloubce koryta do 2,5 m v hornině třídy těžitelnosti I skupiny 1 a 2</t>
  </si>
  <si>
    <t>-915271347</t>
  </si>
  <si>
    <t>https://podminky.urs.cz/item/CS_URS_2025_02/129153101</t>
  </si>
  <si>
    <t>odstranění násnosů hl. prům 0,30 m s odvozem a skládkováním</t>
  </si>
  <si>
    <t>Pročištění koryta pod mostem</t>
  </si>
  <si>
    <t>66,70*0,30</t>
  </si>
  <si>
    <t>13</t>
  </si>
  <si>
    <t>162201401</t>
  </si>
  <si>
    <t>Vodorovné přemístění větví, kmenů nebo pařezů s naložením, složením a dopravou do 1000 m větví stromů listnatých, průměru kmene přes 100 do 300 mm</t>
  </si>
  <si>
    <t>2037157203</t>
  </si>
  <si>
    <t>https://podminky.urs.cz/item/CS_URS_2025_02/162201401</t>
  </si>
  <si>
    <t>14</t>
  </si>
  <si>
    <t>162251101</t>
  </si>
  <si>
    <t>Vodorovné přemístění výkopku nebo sypaniny po suchu na obvyklém dopravním prostředku, bez naložení výkopku, avšak se složením bez rozhrnutí z horniny třídy těžitelnosti I skupiny 1 až 3 na vzdálenost do 20 m</t>
  </si>
  <si>
    <t>-1922054172</t>
  </si>
  <si>
    <t>https://podminky.urs.cz/item/CS_URS_2025_02/162251101</t>
  </si>
  <si>
    <t>Sejmutí ornice</t>
  </si>
  <si>
    <t>(101,90+192,20)*0,2</t>
  </si>
  <si>
    <t>162301931</t>
  </si>
  <si>
    <t>Vodorovné přemístění větví, kmenů nebo pařezů s naložením, složením a dopravou Příplatek k cenám za každých dalších i započatých 1000 m přes 1000 m větví stromů listnatých, průměru kmene přes 100 do 300 mm</t>
  </si>
  <si>
    <t>-27216228</t>
  </si>
  <si>
    <t>https://podminky.urs.cz/item/CS_URS_2025_02/162301931</t>
  </si>
  <si>
    <t>162751117</t>
  </si>
  <si>
    <t>Vodorovné přemístění přes 9 000 do 10000 m výkopku/sypaniny z horniny třídy těžitelnosti I skupiny 1 až 3</t>
  </si>
  <si>
    <t>24</t>
  </si>
  <si>
    <t>https://podminky.urs.cz/item/CS_URS_2025_02/162751117</t>
  </si>
  <si>
    <t>267,3*0,4</t>
  </si>
  <si>
    <t>17</t>
  </si>
  <si>
    <t>162751119</t>
  </si>
  <si>
    <t>Příplatek k vodorovnému přemístění výkopku/sypaniny z horniny třídy těžitelnosti I skupiny 1 až 3 ZKD 1000 m přes 10000 m</t>
  </si>
  <si>
    <t>26</t>
  </si>
  <si>
    <t>https://podminky.urs.cz/item/CS_URS_2025_02/162751119</t>
  </si>
  <si>
    <t>Mezisoučet</t>
  </si>
  <si>
    <t>280,312*15</t>
  </si>
  <si>
    <t>18</t>
  </si>
  <si>
    <t>167151101</t>
  </si>
  <si>
    <t>Nakládání výkopku z hornin třídy těžitelnosti I skupiny 1 až 3 do 100 m3</t>
  </si>
  <si>
    <t>30</t>
  </si>
  <si>
    <t>https://podminky.urs.cz/item/CS_URS_2025_02/167151101</t>
  </si>
  <si>
    <t>19</t>
  </si>
  <si>
    <t>171151103</t>
  </si>
  <si>
    <t>Uložení sypaniny z hornin soudržných do násypů zhutněných strojně</t>
  </si>
  <si>
    <t>32</t>
  </si>
  <si>
    <t>https://podminky.urs.cz/item/CS_URS_2025_02/171151103</t>
  </si>
  <si>
    <t>zpětný obsyp líce křídel do úrovně podkladního betonu dlažby</t>
  </si>
  <si>
    <t>4*0,70*0,60</t>
  </si>
  <si>
    <t>20</t>
  </si>
  <si>
    <t>M</t>
  </si>
  <si>
    <t>10364100</t>
  </si>
  <si>
    <t>zemina pro terénní úpravy - tříděná</t>
  </si>
  <si>
    <t>t</t>
  </si>
  <si>
    <t>34</t>
  </si>
  <si>
    <t>násyp z vhodné zeminy, rozšíření násypového tělesa komunikace</t>
  </si>
  <si>
    <t>0,20*10,0+(0,60+0,40)*12,0+(3,0+22,0)*0,20</t>
  </si>
  <si>
    <t>zásypy z vhodné zeminy:</t>
  </si>
  <si>
    <t xml:space="preserve">pod skluzy a zádlažbami: </t>
  </si>
  <si>
    <t>(10,10+10,40+4,0+3,80)*0,15</t>
  </si>
  <si>
    <t xml:space="preserve">podél nových skluzů a zádlažeb: </t>
  </si>
  <si>
    <t>(6,10+4,90+9,80+7,40+3,0+3,30+4,20+4,0+3,0)*0,50*0,50</t>
  </si>
  <si>
    <t xml:space="preserve">zásypy jam po odstranění kam. patníků: </t>
  </si>
  <si>
    <t>11*0,25*0,25*0,50</t>
  </si>
  <si>
    <t>36,694*1,80</t>
  </si>
  <si>
    <t>171152101</t>
  </si>
  <si>
    <t>Uložení sypaniny do zhutněných násypů pro silnice, dálnice a letiště s rozprostřením sypaniny ve vrstvách, s hrubým urovnáním a uzavřením povrchu násypu z hornin soudržných</t>
  </si>
  <si>
    <t>922109869</t>
  </si>
  <si>
    <t>https://podminky.urs.cz/item/CS_URS_2025_02/171152101</t>
  </si>
  <si>
    <t>22</t>
  </si>
  <si>
    <t>171152111</t>
  </si>
  <si>
    <t>Uložení sypaniny do zhutněných násypů pro silnice, dálnice a letiště s rozprostřením sypaniny ve vrstvách, s hrubým urovnáním a uzavřením povrchu násypu z hornin nesoudržných sypkých v aktivní zóně</t>
  </si>
  <si>
    <t>754709907</t>
  </si>
  <si>
    <t>https://podminky.urs.cz/item/CS_URS_2025_02/171152111</t>
  </si>
  <si>
    <t>23</t>
  </si>
  <si>
    <t>58344003</t>
  </si>
  <si>
    <t>kamenivo drcené hrubé frakce 63/125</t>
  </si>
  <si>
    <t>-233926212</t>
  </si>
  <si>
    <t>Sanace aktivní zóny tl. 0,4m, fr. 63/125</t>
  </si>
  <si>
    <t>(160,30+175,30)*0,4</t>
  </si>
  <si>
    <t>134,24*2,0</t>
  </si>
  <si>
    <t>58344171</t>
  </si>
  <si>
    <t>štěrkodrť frakce 0/32</t>
  </si>
  <si>
    <t>1822488529</t>
  </si>
  <si>
    <t>Sanace aktivní zóny tl. 0,1m, fr. 0,32</t>
  </si>
  <si>
    <t>(160,30+175,30)*0,1</t>
  </si>
  <si>
    <t>33,56*2,0</t>
  </si>
  <si>
    <t>25</t>
  </si>
  <si>
    <t>171251201</t>
  </si>
  <si>
    <t>Uložení sypaniny na skládky nebo meziskládky</t>
  </si>
  <si>
    <t>38</t>
  </si>
  <si>
    <t>https://podminky.urs.cz/item/CS_URS_2025_02/171251201</t>
  </si>
  <si>
    <t>174152101</t>
  </si>
  <si>
    <t>Zásyp sypaninou z jakékoliv horniny při překopech inženýrských sítí strojně objemu do 30 m3 s uložením výkopku ve vrstvách se zhutněním jam, šachet, rýh nebo kolem objektů v těchto vykopávkách</t>
  </si>
  <si>
    <t>850547922</t>
  </si>
  <si>
    <t>https://podminky.urs.cz/item/CS_URS_2025_02/174152101</t>
  </si>
  <si>
    <t>27</t>
  </si>
  <si>
    <t>181111131</t>
  </si>
  <si>
    <t>Plošná úprava terénu do 500 m2 zemina skupiny 1 až 4 nerovnosti přes 150 do 200 mm v rovinně a svahu do 1:5</t>
  </si>
  <si>
    <t>40</t>
  </si>
  <si>
    <t>https://podminky.urs.cz/item/CS_URS_2025_02/181111131</t>
  </si>
  <si>
    <t>v okolí mostu, tl. ornice 200 mm</t>
  </si>
  <si>
    <t>17,20+65,70+4,50+40,70</t>
  </si>
  <si>
    <t>28</t>
  </si>
  <si>
    <t>181411131</t>
  </si>
  <si>
    <t>Založení parkového trávníku výsevem pl do 1000 m2 v rovině a ve svahu do 1:5</t>
  </si>
  <si>
    <t>42</t>
  </si>
  <si>
    <t>https://podminky.urs.cz/item/CS_URS_2025_02/181411131</t>
  </si>
  <si>
    <t>29</t>
  </si>
  <si>
    <t>00572410</t>
  </si>
  <si>
    <t>osivo směs travní parková</t>
  </si>
  <si>
    <t>kg</t>
  </si>
  <si>
    <t>44</t>
  </si>
  <si>
    <t>v okolí mostu</t>
  </si>
  <si>
    <t>(17,20+65,70+4,50+40,70)*0,02 "Přepočtené koeficientem množství</t>
  </si>
  <si>
    <t>181951112</t>
  </si>
  <si>
    <t>Úprava pláně v hornině třídy těžitelnosti I skupiny 1 až 3 se zhutněním strojně</t>
  </si>
  <si>
    <t>46</t>
  </si>
  <si>
    <t>https://podminky.urs.cz/item/CS_URS_2025_02/181951112</t>
  </si>
  <si>
    <t>Úprava pláně se zhutněním:</t>
  </si>
  <si>
    <t>"dno výkopů pod drenážemi: "2*0,80*5,40</t>
  </si>
  <si>
    <t>"pod novou kcí vozovky: "335,60</t>
  </si>
  <si>
    <t>"pod zpevněnými plochami z kam. dlažby: "10,20+5,0+11,60+5,0</t>
  </si>
  <si>
    <t>Zakládání</t>
  </si>
  <si>
    <t>31</t>
  </si>
  <si>
    <t>212755216</t>
  </si>
  <si>
    <t>Trativody bez lože z drenážních trubek plastových flexibilních D 160 mm</t>
  </si>
  <si>
    <t>-585540531</t>
  </si>
  <si>
    <t>https://podminky.urs.cz/item/CS_URS_2025_02/212755216</t>
  </si>
  <si>
    <t>Drenážní trubka PVC DN 150 mm</t>
  </si>
  <si>
    <t>za popěrami</t>
  </si>
  <si>
    <t>2*5,40</t>
  </si>
  <si>
    <t>213141111.R01</t>
  </si>
  <si>
    <t>Zřízení vrstvy z geotextilie - svislá část</t>
  </si>
  <si>
    <t>56</t>
  </si>
  <si>
    <t>https://podminky.urs.cz/item/CS_URS_2025_02/213141111.R01</t>
  </si>
  <si>
    <t>Ochranná geotextilie:</t>
  </si>
  <si>
    <t xml:space="preserve">opěry a křídla: </t>
  </si>
  <si>
    <t>2*1,0*5,40+2*1,50+2*1,60+4*0,90*0,45+4*1,20</t>
  </si>
  <si>
    <t xml:space="preserve">drenáže: </t>
  </si>
  <si>
    <t>2*0,50*5,40</t>
  </si>
  <si>
    <t>33</t>
  </si>
  <si>
    <t>69311081</t>
  </si>
  <si>
    <t>geotextilie netkaná separační, ochranná, filtrační, drenážní PES 300g/m2</t>
  </si>
  <si>
    <t>28,82*1,1845 "Přepočtené koeficientem množství</t>
  </si>
  <si>
    <t>275311127</t>
  </si>
  <si>
    <t>Základové konstrukce z betonu prostého patky a bloky ve výkopu nebo na hlavách pilot C 25/30</t>
  </si>
  <si>
    <t>1730610465</t>
  </si>
  <si>
    <t>https://podminky.urs.cz/item/CS_URS_2025_02/275311127</t>
  </si>
  <si>
    <t>Betonové patky zábradlí z prostého betonu, mimo most</t>
  </si>
  <si>
    <t>4*0,40*0,40*0,80</t>
  </si>
  <si>
    <t>35</t>
  </si>
  <si>
    <t>275354111</t>
  </si>
  <si>
    <t>Bednění základových konstrukcí patek a bloků zřízení</t>
  </si>
  <si>
    <t>-384118539</t>
  </si>
  <si>
    <t>https://podminky.urs.cz/item/CS_URS_2025_02/275354111</t>
  </si>
  <si>
    <t>Bednění betonových patek zábradlí</t>
  </si>
  <si>
    <t>4*4*0,40*0,80</t>
  </si>
  <si>
    <t>36</t>
  </si>
  <si>
    <t>275354211</t>
  </si>
  <si>
    <t>Bednění základových konstrukcí patek a bloků odstranění bednění</t>
  </si>
  <si>
    <t>417247529</t>
  </si>
  <si>
    <t>https://podminky.urs.cz/item/CS_URS_2025_02/275354211</t>
  </si>
  <si>
    <t>Svislé a kompletní konstrukce</t>
  </si>
  <si>
    <t>37</t>
  </si>
  <si>
    <t>311101214</t>
  </si>
  <si>
    <t>Vytvoření prostupů přes 0,10 do 0,20 m2 ve zdech nosných osazením vložek z trub, dílců, tvarovek</t>
  </si>
  <si>
    <t>60</t>
  </si>
  <si>
    <t>https://podminky.urs.cz/item/CS_URS_2025_02/311101214</t>
  </si>
  <si>
    <t>Prostupy pro drenáž skrz křídla+potrubí odvodnění</t>
  </si>
  <si>
    <t>2*0,6+0,5</t>
  </si>
  <si>
    <t>28611167</t>
  </si>
  <si>
    <t>trubka kanalizační PVC DN 180x1000mm SN8</t>
  </si>
  <si>
    <t>62</t>
  </si>
  <si>
    <t>drenáž mimo most s vyústěním (bez perforace)</t>
  </si>
  <si>
    <t>2*1,50*1,01 "Přepočtené koeficientem množství</t>
  </si>
  <si>
    <t>39</t>
  </si>
  <si>
    <t>28611118</t>
  </si>
  <si>
    <t>trubka kanalizační PVC DN 110x1000mm SN8</t>
  </si>
  <si>
    <t>1949979475</t>
  </si>
  <si>
    <t>317171126</t>
  </si>
  <si>
    <t>Kotvení monolitického betonu římsy do mostovky kotvou do vývrtu</t>
  </si>
  <si>
    <t>64</t>
  </si>
  <si>
    <t>https://podminky.urs.cz/item/CS_URS_2025_02/317171126</t>
  </si>
  <si>
    <t>profil 28 mm (pro kotvy říms do NK a křídel)</t>
  </si>
  <si>
    <t>36*0,17</t>
  </si>
  <si>
    <t>41</t>
  </si>
  <si>
    <t>RMAT0002</t>
  </si>
  <si>
    <t>kotva římsy do vývrtu</t>
  </si>
  <si>
    <t>66</t>
  </si>
  <si>
    <t>kotvy říms cca 6,0 kg/ks</t>
  </si>
  <si>
    <t>317321118</t>
  </si>
  <si>
    <t>Mostní římsy ze ŽB C 30/37</t>
  </si>
  <si>
    <t>68</t>
  </si>
  <si>
    <t>https://podminky.urs.cz/item/CS_URS_2025_02/317321118</t>
  </si>
  <si>
    <t>tř. betonu C30/37</t>
  </si>
  <si>
    <t>2*0,15*15,83</t>
  </si>
  <si>
    <t>43</t>
  </si>
  <si>
    <t>317321191</t>
  </si>
  <si>
    <t>Příplatek k mostním římsám ze ŽB za betonáž malého rozsahu do 25 m3</t>
  </si>
  <si>
    <t>70</t>
  </si>
  <si>
    <t>https://podminky.urs.cz/item/CS_URS_2025_02/317321191</t>
  </si>
  <si>
    <t>317353121</t>
  </si>
  <si>
    <t>Bednění mostních říms všech tvarů - zřízení</t>
  </si>
  <si>
    <t>72</t>
  </si>
  <si>
    <t>https://podminky.urs.cz/item/CS_URS_2025_02/317353121</t>
  </si>
  <si>
    <t>2*0,80*15,83+4*0,14</t>
  </si>
  <si>
    <t>45</t>
  </si>
  <si>
    <t>317353221</t>
  </si>
  <si>
    <t>Bednění mostních říms všech tvarů - odstranění</t>
  </si>
  <si>
    <t>74</t>
  </si>
  <si>
    <t>https://podminky.urs.cz/item/CS_URS_2025_02/317353221</t>
  </si>
  <si>
    <t>317361116</t>
  </si>
  <si>
    <t>Výztuž mostních říms z betonářské oceli 10 505</t>
  </si>
  <si>
    <t>76</t>
  </si>
  <si>
    <t>https://podminky.urs.cz/item/CS_URS_2025_02/317361116</t>
  </si>
  <si>
    <t>vč. epoxidového nátěru v místě smršťovacích spár, tř. oceli B500B, odhad 160 kg/m3</t>
  </si>
  <si>
    <t>4,749*0,16</t>
  </si>
  <si>
    <t>47</t>
  </si>
  <si>
    <t>334323218</t>
  </si>
  <si>
    <t>Mostní křídla a závěrné zídky z betonu železového C 30/37</t>
  </si>
  <si>
    <t>-1462630181</t>
  </si>
  <si>
    <t>https://podminky.urs.cz/item/CS_URS_2025_02/334323218</t>
  </si>
  <si>
    <t>Závěrné zídky a křídla ze žb.:</t>
  </si>
  <si>
    <t>"závěrné zídky: "2*0,20*6,25</t>
  </si>
  <si>
    <t>"křídla: "4*0,75*0,52</t>
  </si>
  <si>
    <t>"otvory stálých zařízení: "6*0,10*0,30*0,90</t>
  </si>
  <si>
    <t>48</t>
  </si>
  <si>
    <t>334323291</t>
  </si>
  <si>
    <t>Mostní křídla a závěrné zídky z betonu Příplatek k cenám za práce malého rozsahu do 25 m3</t>
  </si>
  <si>
    <t>-1358856451</t>
  </si>
  <si>
    <t>https://podminky.urs.cz/item/CS_URS_2025_02/334323291</t>
  </si>
  <si>
    <t>49</t>
  </si>
  <si>
    <t>348171111</t>
  </si>
  <si>
    <t>Osazení mostního ocelového zábradlí</t>
  </si>
  <si>
    <t>78</t>
  </si>
  <si>
    <t>https://podminky.urs.cz/item/CS_URS_2025_02/348171111</t>
  </si>
  <si>
    <t>výška 1,32 m, vč. povrch. úpravy, VTD a dodání</t>
  </si>
  <si>
    <t>2*18,72</t>
  </si>
  <si>
    <t>50</t>
  </si>
  <si>
    <t>RMAT0001</t>
  </si>
  <si>
    <t>mostní ocelové zábradlí se svislou výplní z otevřených profilů - specifikace a provedení zcela dle PD</t>
  </si>
  <si>
    <t>80</t>
  </si>
  <si>
    <t>2*18,72*1,1 "Přepočtené koeficientem množství</t>
  </si>
  <si>
    <t>51</t>
  </si>
  <si>
    <t>348351111.R01</t>
  </si>
  <si>
    <t>Bednění mostních zídek a křídel - zřízení</t>
  </si>
  <si>
    <t>86</t>
  </si>
  <si>
    <t>https://podminky.urs.cz/item/CS_URS_2025_02/348351111.R01</t>
  </si>
  <si>
    <t>Bednění závěrných zídek:</t>
  </si>
  <si>
    <t>2*13,80*0,52</t>
  </si>
  <si>
    <t>52</t>
  </si>
  <si>
    <t>348351311.R01</t>
  </si>
  <si>
    <t>Bednění mostních zídek a křídel - odstranění</t>
  </si>
  <si>
    <t>88</t>
  </si>
  <si>
    <t>https://podminky.urs.cz/item/CS_URS_2025_02/348351311.R01</t>
  </si>
  <si>
    <t>53</t>
  </si>
  <si>
    <t>348361416.R01</t>
  </si>
  <si>
    <t>Výztuž mostních zídek a křídel z betonářské oceli 10 505</t>
  </si>
  <si>
    <t>90</t>
  </si>
  <si>
    <t>https://podminky.urs.cz/item/CS_URS_2025_02/348361416.R01</t>
  </si>
  <si>
    <t>tř. oceli B500B, odhad 180 kg/m3</t>
  </si>
  <si>
    <t>4,222*0,18</t>
  </si>
  <si>
    <t>Vodorovné konstrukce</t>
  </si>
  <si>
    <t>54</t>
  </si>
  <si>
    <t>421321128</t>
  </si>
  <si>
    <t>Mostní nosné konstrukce deskové ze ŽB C 30/37</t>
  </si>
  <si>
    <t>92</t>
  </si>
  <si>
    <t>https://podminky.urs.cz/item/CS_URS_2025_02/421321128</t>
  </si>
  <si>
    <t>Spádová deska ze žb, tř. betonu C30/37</t>
  </si>
  <si>
    <t>2,15*6,25</t>
  </si>
  <si>
    <t>55</t>
  </si>
  <si>
    <t>421321128.R01</t>
  </si>
  <si>
    <t>Mostní nosné konstrukce deskové ze ŽB C 30/37 - příplatek za spád desky</t>
  </si>
  <si>
    <t>94</t>
  </si>
  <si>
    <t>https://podminky.urs.cz/item/CS_URS_2025_02/421321128.R01</t>
  </si>
  <si>
    <t>421351111.R01</t>
  </si>
  <si>
    <t>Bednění spádové desky - zřízení</t>
  </si>
  <si>
    <t>96</t>
  </si>
  <si>
    <t>https://podminky.urs.cz/item/CS_URS_2025_02/421351111.R01</t>
  </si>
  <si>
    <t>1,08+1,0+2*2,08</t>
  </si>
  <si>
    <t>57</t>
  </si>
  <si>
    <t>421351211.R01</t>
  </si>
  <si>
    <t>Bednění spádové desky - odstranění</t>
  </si>
  <si>
    <t>98</t>
  </si>
  <si>
    <t>https://podminky.urs.cz/item/CS_URS_2025_02/421351211.R01</t>
  </si>
  <si>
    <t>421361216.R01</t>
  </si>
  <si>
    <t>Výztuž ŽB spádové desky z betonářské oceli 10 505</t>
  </si>
  <si>
    <t>100</t>
  </si>
  <si>
    <t>https://podminky.urs.cz/item/CS_URS_2025_02/421361216.R01</t>
  </si>
  <si>
    <t>tř. oceli B500B, ohad 170 kg/m3, vč. vrtání a kotvení trnů</t>
  </si>
  <si>
    <t>13,438*0,17</t>
  </si>
  <si>
    <t>59</t>
  </si>
  <si>
    <t>421R001</t>
  </si>
  <si>
    <t>Vlys do bednění říms</t>
  </si>
  <si>
    <t>102</t>
  </si>
  <si>
    <t>https://podminky.urs.cz/item/CS_URS_2025_02/421R001</t>
  </si>
  <si>
    <t>pro tvorbu letopočtu a loga zhotovitele na římsy</t>
  </si>
  <si>
    <t>451317777</t>
  </si>
  <si>
    <t>Podklad nebo lože pod dlažbu vodorovný nebo do sklonu 1:5 z betonu prostého tl přes 50 do 100 mm</t>
  </si>
  <si>
    <t>104</t>
  </si>
  <si>
    <t>https://podminky.urs.cz/item/CS_URS_2025_02/451317777</t>
  </si>
  <si>
    <t>podkladní beton pod dlažby tl. 150 mm, tř. betonu C20/25</t>
  </si>
  <si>
    <t>(10,2+5+11,6+5)</t>
  </si>
  <si>
    <t>61</t>
  </si>
  <si>
    <t>451319777</t>
  </si>
  <si>
    <t>Příplatek ZKD 10 mm tl u podkladu nebo lože pod dlažbu z betonu</t>
  </si>
  <si>
    <t>106</t>
  </si>
  <si>
    <t>https://podminky.urs.cz/item/CS_URS_2025_02/451319777</t>
  </si>
  <si>
    <t>31,8*5 "Přepočtené koeficientem množství</t>
  </si>
  <si>
    <t>451319777.R01</t>
  </si>
  <si>
    <t>Bednění podkladního betonu - zřízení</t>
  </si>
  <si>
    <t>108</t>
  </si>
  <si>
    <t>https://podminky.urs.cz/item/CS_URS_2025_02/451319777.R01</t>
  </si>
  <si>
    <t>Bednění podkladního betonu</t>
  </si>
  <si>
    <t>2*0,15*5,40</t>
  </si>
  <si>
    <t>63</t>
  </si>
  <si>
    <t>451319777.R02</t>
  </si>
  <si>
    <t>Bednění podkladního betonu - odstranění</t>
  </si>
  <si>
    <t>110</t>
  </si>
  <si>
    <t>https://podminky.urs.cz/item/CS_URS_2025_02/451319777.R02</t>
  </si>
  <si>
    <t>451576121</t>
  </si>
  <si>
    <t>Podkladní a výplňová vrstva ze štěrkopísku tl do 200 mm</t>
  </si>
  <si>
    <t>112</t>
  </si>
  <si>
    <t>https://podminky.urs.cz/item/CS_URS_2025_02/451576121</t>
  </si>
  <si>
    <t>ochrana těsnící fólie, tl. 2x150 mm</t>
  </si>
  <si>
    <t>4*1,0*5,40</t>
  </si>
  <si>
    <t>65</t>
  </si>
  <si>
    <t>452312131</t>
  </si>
  <si>
    <t>Sedlové lože z betonu prostého tř. C 12/15 otevřený výkop</t>
  </si>
  <si>
    <t>116</t>
  </si>
  <si>
    <t>https://podminky.urs.cz/item/CS_URS_2025_02/452312131</t>
  </si>
  <si>
    <t>Podkladní beton pod drenáž</t>
  </si>
  <si>
    <t>pod drenážní potrubí - prostý beton, tř. betonu C12/15</t>
  </si>
  <si>
    <t>2*0,30*0,15*5,40</t>
  </si>
  <si>
    <t>452471131</t>
  </si>
  <si>
    <t>Podkladní a výplňová vrstva z modifikované malty cementové výplňová jakákoliv vrstva</t>
  </si>
  <si>
    <t>-744214626</t>
  </si>
  <si>
    <t>https://podminky.urs.cz/item/CS_URS_2025_02/452471131</t>
  </si>
  <si>
    <t>Odvodňovací proužek z drenážního polymerbetonu, tl. 40 mm</t>
  </si>
  <si>
    <t>2*0,15*12,40*0,045+12*0,14*0,045</t>
  </si>
  <si>
    <t>67</t>
  </si>
  <si>
    <t>458311131</t>
  </si>
  <si>
    <t>Výplňové klíny a filtrační vrstvy za opěrou z betonu hutněného po vrstvách filtračního drenážního</t>
  </si>
  <si>
    <t>-1488030174</t>
  </si>
  <si>
    <t>https://podminky.urs.cz/item/CS_URS_2025_02/458311131</t>
  </si>
  <si>
    <t>Přechodový klín z mezerovitého betonu</t>
  </si>
  <si>
    <t>2*0,35*5,40</t>
  </si>
  <si>
    <t>Komunikace pozemní</t>
  </si>
  <si>
    <t>564851111</t>
  </si>
  <si>
    <t>Podklad ze štěrkodrti ŠD s rozprostřením a zhutněním plochy přes 100 m2, po zhutnění tl. 150 mm</t>
  </si>
  <si>
    <t>-392499836</t>
  </si>
  <si>
    <t>https://podminky.urs.cz/item/CS_URS_2025_02/564851111</t>
  </si>
  <si>
    <t>Vozovkové vrstvy z ŠDA tl. 150 mm</t>
  </si>
  <si>
    <t>144,80+158,50</t>
  </si>
  <si>
    <t>69</t>
  </si>
  <si>
    <t>564861011</t>
  </si>
  <si>
    <t>Podklad ze štěrkodrti ŠD s rozprostřením a zhutněním plochy jednotlivě do 100 m2, po zhutnění tl. 200 mm</t>
  </si>
  <si>
    <t>1526949371</t>
  </si>
  <si>
    <t>https://podminky.urs.cz/item/CS_URS_2025_02/564861011</t>
  </si>
  <si>
    <t>Úprava vjezdu ze ŠD tl. 200 mm</t>
  </si>
  <si>
    <t>23,400</t>
  </si>
  <si>
    <t>564861111</t>
  </si>
  <si>
    <t>Podklad ze štěrkodrti ŠD s rozprostřením a zhutněním plochy přes 100 m2, po zhutnění tl. 200 mm</t>
  </si>
  <si>
    <t>916869585</t>
  </si>
  <si>
    <t>https://podminky.urs.cz/item/CS_URS_2025_02/564861111</t>
  </si>
  <si>
    <t>Vozovkové vrstvy z ŠDA tl. 200 mm</t>
  </si>
  <si>
    <t>160,30+175,30</t>
  </si>
  <si>
    <t>71</t>
  </si>
  <si>
    <t>565155121</t>
  </si>
  <si>
    <t>Asfaltový beton vrstva podkladní ACP 16 (obalované kamenivo střednězrnné - OKS) s rozprostřením a zhutněním v pruhu šířky přes 3 m, po zhutnění tl. 70 mm</t>
  </si>
  <si>
    <t>-1872212499</t>
  </si>
  <si>
    <t>https://podminky.urs.cz/item/CS_URS_2025_02/565155121</t>
  </si>
  <si>
    <t>Podkladní vrstva z ACP16+, tl. 70 mm</t>
  </si>
  <si>
    <t>131,70+144,30</t>
  </si>
  <si>
    <t>569251111</t>
  </si>
  <si>
    <t>Zpevnění krajnic nebo komunikací pro pěší s rozprostřením a zhutněním, po zhutnění štěrkopískem nebo kamenivem těženým tl. 150 mm</t>
  </si>
  <si>
    <t>-1348190533</t>
  </si>
  <si>
    <t>https://podminky.urs.cz/item/CS_URS_2025_02/569251111</t>
  </si>
  <si>
    <t>Krajnice ze ŠD tl.150mm</t>
  </si>
  <si>
    <t>14,80+14,80+16,60+4,10+7,90</t>
  </si>
  <si>
    <t>73</t>
  </si>
  <si>
    <t>573191111</t>
  </si>
  <si>
    <t>Postřik infiltrační kationaktivní emulzí v množství 1,00 kg/m2</t>
  </si>
  <si>
    <t>-674459128</t>
  </si>
  <si>
    <t>https://podminky.urs.cz/item/CS_URS_2025_02/573191111</t>
  </si>
  <si>
    <t>Infiltrační postřik PI-C , množství 1,0 kg/m2</t>
  </si>
  <si>
    <t>573211107</t>
  </si>
  <si>
    <t>Postřik živičný spojovací z asfaltu v množství 0,30 kg/m2</t>
  </si>
  <si>
    <t>130</t>
  </si>
  <si>
    <t>https://podminky.urs.cz/item/CS_URS_2025_02/573211107</t>
  </si>
  <si>
    <t>Spojovací postřik PS-C</t>
  </si>
  <si>
    <t>75</t>
  </si>
  <si>
    <t>576133321.R01</t>
  </si>
  <si>
    <t>Ochranná vrstva izolace z MA 16 IV tl 45 mm š přes 3 m</t>
  </si>
  <si>
    <t>134</t>
  </si>
  <si>
    <t>https://podminky.urs.cz/item/CS_URS_2025_02/576133321.R01</t>
  </si>
  <si>
    <t>Ochranná vrstva izolace z MA 16 IV</t>
  </si>
  <si>
    <t>68,3</t>
  </si>
  <si>
    <t>577144121</t>
  </si>
  <si>
    <t>Asfaltový beton vrstva obrusná ACO 11 (ABS) tř. I tl 50 mm š přes 3 m z nemodifikovaného asfaltu</t>
  </si>
  <si>
    <t>612428148</t>
  </si>
  <si>
    <t>https://podminky.urs.cz/item/CS_URS_2025_02/577144121</t>
  </si>
  <si>
    <t>Obrusná vrstva z ACO 11+</t>
  </si>
  <si>
    <t>tl. 50 mm</t>
  </si>
  <si>
    <t>329,900</t>
  </si>
  <si>
    <t>77</t>
  </si>
  <si>
    <t>594511113</t>
  </si>
  <si>
    <t>Kladení dlažby z lomového kamene lomařsky upraveného v ploše vodorovné nebo ve sklonu na plocho tl. do 250 mm, bez vyplnění spár, s provedením lože tl. 50 mm z betonu</t>
  </si>
  <si>
    <t>-2130514877</t>
  </si>
  <si>
    <t>https://podminky.urs.cz/item/CS_URS_2025_02/594511113</t>
  </si>
  <si>
    <t>tl. 200 mm</t>
  </si>
  <si>
    <t>10,20+5,0+11,60+5,0</t>
  </si>
  <si>
    <t>58381086</t>
  </si>
  <si>
    <t>kámen lomový upravený štípaný</t>
  </si>
  <si>
    <t>-1162223010</t>
  </si>
  <si>
    <t>31,8*0,2*2,2</t>
  </si>
  <si>
    <t>79</t>
  </si>
  <si>
    <t>599142111.R01</t>
  </si>
  <si>
    <t>Úprava dilatačních nebo pracovních spár říms</t>
  </si>
  <si>
    <t>146</t>
  </si>
  <si>
    <t>https://podminky.urs.cz/item/CS_URS_2025_02/599142111.R01</t>
  </si>
  <si>
    <t>Těsnění dilatačních spár říms a spár mezi NK a ZZ trvale pružným tmelem</t>
  </si>
  <si>
    <t>š. 20 mm, hl. 50 mm, barva šedá</t>
  </si>
  <si>
    <t>4*0,52+2*6,25+4*1,30</t>
  </si>
  <si>
    <t>599142111.R02</t>
  </si>
  <si>
    <t>Úprava, řezání smršťovacích spár, vč. vyplnění silikonovým tmelem</t>
  </si>
  <si>
    <t>-641611264</t>
  </si>
  <si>
    <t>https://podminky.urs.cz/item/CS_URS_2025_02/599142111.R02</t>
  </si>
  <si>
    <t>Řezání železobetonu š. 5 mm, hl. 20 mm a vyplnění silikonovým tmelem</t>
  </si>
  <si>
    <t>proříznutí smršťovacích spár a vyplnění silikonovým tmelem</t>
  </si>
  <si>
    <t>2*0,50</t>
  </si>
  <si>
    <t>81</t>
  </si>
  <si>
    <t>599632111</t>
  </si>
  <si>
    <t>Vyplnění spár dlažby (přídlažby) z lomového kamene v jakémkoliv sklonu plochy a jakékoliv tloušťky cementovou maltou se zatřením</t>
  </si>
  <si>
    <t>-1100160330</t>
  </si>
  <si>
    <t>https://podminky.urs.cz/item/CS_URS_2025_02/599632111</t>
  </si>
  <si>
    <t>Úpravy povrchů, podlahy a osazování výplní</t>
  </si>
  <si>
    <t>82</t>
  </si>
  <si>
    <t>622311141.R01</t>
  </si>
  <si>
    <t>Úprava ploch žb. kcí po odbourání začištěním</t>
  </si>
  <si>
    <t>148</t>
  </si>
  <si>
    <t>https://podminky.urs.cz/item/CS_URS_2025_02/622311141.R01</t>
  </si>
  <si>
    <t>Úprava ploch žb. kcí po odbourání začištěním:</t>
  </si>
  <si>
    <t>NK:</t>
  </si>
  <si>
    <t xml:space="preserve"> 11,70*6,25</t>
  </si>
  <si>
    <t>závěrné zídky a křídla:</t>
  </si>
  <si>
    <t xml:space="preserve"> 2*3,60</t>
  </si>
  <si>
    <t>83</t>
  </si>
  <si>
    <t>628611102</t>
  </si>
  <si>
    <t>Nátěr betonu mostu epoxidový 2x ochranný nepružný OS-B</t>
  </si>
  <si>
    <t>150</t>
  </si>
  <si>
    <t>https://podminky.urs.cz/item/CS_URS_2025_02/628611102</t>
  </si>
  <si>
    <t>Ochranný nátěr typ S9 (epoxidový)</t>
  </si>
  <si>
    <t>v místě obrubníkové hrany říms</t>
  </si>
  <si>
    <t>2*0,30*15,83</t>
  </si>
  <si>
    <t>84</t>
  </si>
  <si>
    <t>628611111</t>
  </si>
  <si>
    <t>Nátěr mostních betonových konstrukcí akrylátový na siloxanové a plasticko-elastické bázi 2x impregnační S1 (OS-A)</t>
  </si>
  <si>
    <t>-638421953</t>
  </si>
  <si>
    <t>https://podminky.urs.cz/item/CS_URS_2025_02/628611111</t>
  </si>
  <si>
    <t>Hydrofobní nátěr říms typ S1 (transparentní)</t>
  </si>
  <si>
    <t>ostatní plochy mimo typ S9 a striáž</t>
  </si>
  <si>
    <t>(0,58+0,68)*15,83</t>
  </si>
  <si>
    <t>85</t>
  </si>
  <si>
    <t>628611131</t>
  </si>
  <si>
    <t>Nátěr betonu mostu akrylátový 2x ochranný pružný OS-C</t>
  </si>
  <si>
    <t>152</t>
  </si>
  <si>
    <t>https://podminky.urs.cz/item/CS_URS_2025_02/628611131</t>
  </si>
  <si>
    <t>Ochranný nátěr typ S2</t>
  </si>
  <si>
    <t>boky a spodní část NK</t>
  </si>
  <si>
    <t>2*0,80*11,80</t>
  </si>
  <si>
    <t>629992112.R01</t>
  </si>
  <si>
    <t>Těsnění dilatačních spár říms trvale pružným tmelem</t>
  </si>
  <si>
    <t>154</t>
  </si>
  <si>
    <t>https://podminky.urs.cz/item/CS_URS_2025_02/629992112.R01</t>
  </si>
  <si>
    <t>87</t>
  </si>
  <si>
    <t>629995201.R01</t>
  </si>
  <si>
    <t>Očištění vnějších ploch otryskáním tlakovou vodou (tlakovým vodním paprskem)</t>
  </si>
  <si>
    <t>164</t>
  </si>
  <si>
    <t>https://podminky.urs.cz/item/CS_URS_2025_02/629995201.R01</t>
  </si>
  <si>
    <t>Sanace NK a spodní stavby</t>
  </si>
  <si>
    <t>Otryskání stávajícího povrchu vysokotlakým vodním paprskem (100% plochy sanace)</t>
  </si>
  <si>
    <t xml:space="preserve">základové pasy: </t>
  </si>
  <si>
    <t>2*0,35*6,25+4,32</t>
  </si>
  <si>
    <t xml:space="preserve">opěry: </t>
  </si>
  <si>
    <t>2*1,85*6,30+4*1,60</t>
  </si>
  <si>
    <t xml:space="preserve">pilíř: </t>
  </si>
  <si>
    <t>15,0*1,95</t>
  </si>
  <si>
    <t xml:space="preserve">křídla: </t>
  </si>
  <si>
    <t>4*1,10</t>
  </si>
  <si>
    <t xml:space="preserve">NK: </t>
  </si>
  <si>
    <t>2*5,05*6,23+2*3,60</t>
  </si>
  <si>
    <t>629995201.R02</t>
  </si>
  <si>
    <t>Lokální opískování prutů stávající betonářské výztuže na stupeň Sa 2,5</t>
  </si>
  <si>
    <t>166</t>
  </si>
  <si>
    <t>https://podminky.urs.cz/item/CS_URS_2025_02/629995201.R02</t>
  </si>
  <si>
    <t>Lokální opískování prutů stávající betonářské výztuže na stupeň Sa 2,5 (cca 60% plochy sanace)</t>
  </si>
  <si>
    <t>Pasivační ochrana stávající výztuže (cca 60% plochy sanace)</t>
  </si>
  <si>
    <t>142,178*0,6</t>
  </si>
  <si>
    <t>89</t>
  </si>
  <si>
    <t>632664112</t>
  </si>
  <si>
    <t>Nátěr betonové podlahy mostu epoxidový 1x podkladní</t>
  </si>
  <si>
    <t>1216227258</t>
  </si>
  <si>
    <t>https://podminky.urs.cz/item/CS_URS_2025_02/632664112</t>
  </si>
  <si>
    <t>Pečetící vrstva</t>
  </si>
  <si>
    <t>11,70*6,25</t>
  </si>
  <si>
    <t xml:space="preserve">závěrné zídky a křídla: </t>
  </si>
  <si>
    <t>2*3,60</t>
  </si>
  <si>
    <t>632664113</t>
  </si>
  <si>
    <t>Nátěr betonové podlahy mostu epoxidový 1x ochranný protiskluzný</t>
  </si>
  <si>
    <t>993410575</t>
  </si>
  <si>
    <t>https://podminky.urs.cz/item/CS_URS_2025_02/632664113</t>
  </si>
  <si>
    <t>91</t>
  </si>
  <si>
    <t>633831111</t>
  </si>
  <si>
    <t>Povrchová úprava betonových podlah zdrsnění kartáčováním ručně</t>
  </si>
  <si>
    <t>-1187452595</t>
  </si>
  <si>
    <t>https://podminky.urs.cz/item/CS_URS_2023_02/633831111</t>
  </si>
  <si>
    <t>Protiskluzná úprava betonových povrchů striáží</t>
  </si>
  <si>
    <t>horní chodníková hrana římsy</t>
  </si>
  <si>
    <t>2*0,335*15,83</t>
  </si>
  <si>
    <t>636195011</t>
  </si>
  <si>
    <t>Oprava spárování dlažeb cementovou maltou včetně vyškrábání a vymytí spar z nepravidelných kamenů, plochy jednotlivě přes 4 m2</t>
  </si>
  <si>
    <t>-1367245819</t>
  </si>
  <si>
    <t>https://podminky.urs.cz/item/CS_URS_2025_02/636195011</t>
  </si>
  <si>
    <t>Očistění a přespárování stávající kamenné dlažby:</t>
  </si>
  <si>
    <t xml:space="preserve">kužely u opěr: </t>
  </si>
  <si>
    <t>3,70+5,10+3,90+4,70</t>
  </si>
  <si>
    <t xml:space="preserve">kužely a svahy u pilíře: </t>
  </si>
  <si>
    <t>32,30</t>
  </si>
  <si>
    <t>Trubní vedení</t>
  </si>
  <si>
    <t>93</t>
  </si>
  <si>
    <t>899623161.R01</t>
  </si>
  <si>
    <t>Obetonování potrubí nebo zdiva stok betonem drenážním</t>
  </si>
  <si>
    <t>172</t>
  </si>
  <si>
    <t>https://podminky.urs.cz/item/CS_URS_2025_02/899623161.R01</t>
  </si>
  <si>
    <t>Obetonování drenáže drenážním betonem</t>
  </si>
  <si>
    <t>2*0,30*0,30*5,40</t>
  </si>
  <si>
    <t>899643111</t>
  </si>
  <si>
    <t>Bednění pro obetonování potrubí</t>
  </si>
  <si>
    <t>174</t>
  </si>
  <si>
    <t>https://podminky.urs.cz/item/CS_URS_2025_02/899643111</t>
  </si>
  <si>
    <t>Bednění obetonování drenáže- vč. zřízení a odstranění</t>
  </si>
  <si>
    <t>2*0,30*5,40</t>
  </si>
  <si>
    <t>Ostatní konstrukce a práce, bourání</t>
  </si>
  <si>
    <t>95</t>
  </si>
  <si>
    <t>113156201</t>
  </si>
  <si>
    <t>Bezprašné tryskání ocelovými broky vodorovných ploch od 10 m2 do 150 m2</t>
  </si>
  <si>
    <t>176</t>
  </si>
  <si>
    <t>https://podminky.urs.cz/item/CS_URS_2025_02/113156201</t>
  </si>
  <si>
    <t>tryskání ocelovými broky (odstranění cem. mléka)</t>
  </si>
  <si>
    <t>spřažená deska</t>
  </si>
  <si>
    <t>závěrné zídky</t>
  </si>
  <si>
    <t>912211111</t>
  </si>
  <si>
    <t>Montáž směrového sloupku plastového s odrazkou prostým uložením bez betonového základu silničního</t>
  </si>
  <si>
    <t>243129882</t>
  </si>
  <si>
    <t>https://podminky.urs.cz/item/CS_URS_2025_02/912211111</t>
  </si>
  <si>
    <t>Směrové sloupky:</t>
  </si>
  <si>
    <t>modrý - 4 ks</t>
  </si>
  <si>
    <t>oranžový - 2 ks</t>
  </si>
  <si>
    <t>bíly - 7 ks</t>
  </si>
  <si>
    <t>97</t>
  </si>
  <si>
    <t>40445158</t>
  </si>
  <si>
    <t>sloupek směrový silniční plastový 1,2m</t>
  </si>
  <si>
    <t>-464740932</t>
  </si>
  <si>
    <t>914111111</t>
  </si>
  <si>
    <t>Montáž svislé dopravní značky základní velikosti do 1 m2 objímkami na sloupky nebo konzoly</t>
  </si>
  <si>
    <t>913021596</t>
  </si>
  <si>
    <t>https://podminky.urs.cz/item/CS_URS_2025_02/914111111</t>
  </si>
  <si>
    <t>Svislé dopravní značení</t>
  </si>
  <si>
    <t>2x Z4d</t>
  </si>
  <si>
    <t>99</t>
  </si>
  <si>
    <t>40445642</t>
  </si>
  <si>
    <t>informativní značky směrové Z4 250x1000mm</t>
  </si>
  <si>
    <t>-1262199347</t>
  </si>
  <si>
    <t>914321111.R01</t>
  </si>
  <si>
    <t>Dodávka a montáž - Tabulka s názvem toku</t>
  </si>
  <si>
    <t>188</t>
  </si>
  <si>
    <t>https://podminky.urs.cz/item/CS_URS_2025_02/914321111.R01</t>
  </si>
  <si>
    <t>2,0</t>
  </si>
  <si>
    <t>101</t>
  </si>
  <si>
    <t>914321111.R02</t>
  </si>
  <si>
    <t>Dodávka a montáž - Tabulka s evidenčním číslem mostu</t>
  </si>
  <si>
    <t>190</t>
  </si>
  <si>
    <t>https://podminky.urs.cz/item/CS_URS_2025_02/914321111.R02</t>
  </si>
  <si>
    <t>914511112</t>
  </si>
  <si>
    <t>Montáž sloupku dopravních značek délky do 3,5 m s betonovým základem a patkou</t>
  </si>
  <si>
    <t>192</t>
  </si>
  <si>
    <t>https://podminky.urs.cz/item/CS_URS_2025_02/914511112</t>
  </si>
  <si>
    <t>pro tabulky s ev.č. a názvem toku</t>
  </si>
  <si>
    <t>103</t>
  </si>
  <si>
    <t>40445225</t>
  </si>
  <si>
    <t>sloupek pro dopravní značku Zn D 60mm v 3,5m</t>
  </si>
  <si>
    <t>194</t>
  </si>
  <si>
    <t>915211111</t>
  </si>
  <si>
    <t>Vodorovné dopravní značení dělící čáry souvislé š 125 mm bílý plast</t>
  </si>
  <si>
    <t>196</t>
  </si>
  <si>
    <t>https://podminky.urs.cz/item/CS_URS_2025_02/915211111</t>
  </si>
  <si>
    <t>vodorovné dopravní značení</t>
  </si>
  <si>
    <t>"VP (š. 0,125m) :"2*68</t>
  </si>
  <si>
    <t>105</t>
  </si>
  <si>
    <t>915611111</t>
  </si>
  <si>
    <t>Předznačení vodorovného liniového značení</t>
  </si>
  <si>
    <t>200</t>
  </si>
  <si>
    <t>https://podminky.urs.cz/item/CS_URS_2025_02/915611111</t>
  </si>
  <si>
    <t>59217034</t>
  </si>
  <si>
    <t>obrubník betonový silniční 1000x150x300mm</t>
  </si>
  <si>
    <t>204</t>
  </si>
  <si>
    <t>Silniční betonový obrubník 150x300, vč. beton. lože a dodání</t>
  </si>
  <si>
    <t>2,0+2,0+3,0+3,0</t>
  </si>
  <si>
    <t>10*1,02 "Přepočtené koeficientem množství</t>
  </si>
  <si>
    <t>107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</si>
  <si>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</si>
  <si>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</si>
  <si>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1120774784</t>
  </si>
  <si>
    <t>https://podminky.urs.cz/item/CS_URS_2025_02/916131213</t>
  </si>
  <si>
    <t xml:space="preserve">Silniční betonový obrubník 150x300 </t>
  </si>
  <si>
    <t>vč. beton. lože</t>
  </si>
  <si>
    <t>59217017</t>
  </si>
  <si>
    <t>obrubník betonový chodníkový 1000x100x250mm</t>
  </si>
  <si>
    <t>208</t>
  </si>
  <si>
    <t>Silniční betonový obrubník 100x250 , vč. beton. lože a dodání</t>
  </si>
  <si>
    <t>0,80+1,30+1,50+10,50+8,60+0,80+1,30+1,50+3,0+3,0+0,80+1,30+1,50+11,10+8,80+0,80+1,30+1,50+2,80+2,80</t>
  </si>
  <si>
    <t>65,00*1,02 "Přepočtené koeficientem množství</t>
  </si>
  <si>
    <t>109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</si>
  <si>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</si>
  <si>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</si>
  <si>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-1390974986</t>
  </si>
  <si>
    <t>https://podminky.urs.cz/item/CS_URS_2025_02/916231213</t>
  </si>
  <si>
    <t>Silniční betonový obrubník 100x250</t>
  </si>
  <si>
    <t>919122121</t>
  </si>
  <si>
    <t>Těsnění spár zálivkou za tepla pro komůrky š 15 mm hl 25 mm s těsnicím profilem</t>
  </si>
  <si>
    <t>218</t>
  </si>
  <si>
    <t>https://podminky.urs.cz/item/CS_URS_2025_02/919122121</t>
  </si>
  <si>
    <t>tl. 15mm, podél říms a obrubníků+příčné proříznuté spáry a napojení vozovky</t>
  </si>
  <si>
    <t>2*15,83+2,0+2,0+3,0+3,0+4,15+4,0</t>
  </si>
  <si>
    <t>111</t>
  </si>
  <si>
    <t>919735111</t>
  </si>
  <si>
    <t>Řezání stávajícího živičného krytu nebo podkladu hloubky do 50 mm</t>
  </si>
  <si>
    <t>-366897302</t>
  </si>
  <si>
    <t>https://podminky.urs.cz/item/CS_URS_2025_02/919735111</t>
  </si>
  <si>
    <t>Řezání asfaltu hl. do 50 mm</t>
  </si>
  <si>
    <t>proříznutí příčných spar ve vozovce (obrusná vrstva)</t>
  </si>
  <si>
    <t>5,50+5,50</t>
  </si>
  <si>
    <t>919735112</t>
  </si>
  <si>
    <t>Řezání stávajícího živičného krytu nebo podkladu hloubky přes 50 do 100 mm</t>
  </si>
  <si>
    <t>-1667571374</t>
  </si>
  <si>
    <t>https://podminky.urs.cz/item/CS_URS_2025_02/919735112</t>
  </si>
  <si>
    <t>začátek a konec úseku</t>
  </si>
  <si>
    <t>4,0+6,50</t>
  </si>
  <si>
    <t>113</t>
  </si>
  <si>
    <t>936941121</t>
  </si>
  <si>
    <t>Odvodňovač izolace mostovky osazení do plastbetonu, odvodňovače nerezového</t>
  </si>
  <si>
    <t>-1290048231</t>
  </si>
  <si>
    <t>https://podminky.urs.cz/item/CS_URS_2025_02/936941121</t>
  </si>
  <si>
    <t>Odvodňovací trubičky izolace dl. 1,0m</t>
  </si>
  <si>
    <t>114</t>
  </si>
  <si>
    <t>31633001</t>
  </si>
  <si>
    <t>odvodňovací trubička mostní izolace nerezová DN 50 délka 1m</t>
  </si>
  <si>
    <t>971209040</t>
  </si>
  <si>
    <t>115</t>
  </si>
  <si>
    <t>936941131</t>
  </si>
  <si>
    <t>Odvodňovač izolace mostovky chránička odvodňovače průměru 63 mm</t>
  </si>
  <si>
    <t>-690122049</t>
  </si>
  <si>
    <t>https://podminky.urs.cz/item/CS_URS_2025_02/936941131</t>
  </si>
  <si>
    <t>12*0,30</t>
  </si>
  <si>
    <t>963051111</t>
  </si>
  <si>
    <t>Bourání mostní nosné konstrukce z ŽB</t>
  </si>
  <si>
    <t>226</t>
  </si>
  <si>
    <t>https://podminky.urs.cz/item/CS_URS_2025_02/963051111</t>
  </si>
  <si>
    <t>Odstranění kcí ze žb:</t>
  </si>
  <si>
    <t>"sloupky zábradlí: "4*0,31*0,31*1,22+10*0,21*0,21*1,22</t>
  </si>
  <si>
    <t>"římsy: "7,90*0,31+7,60*0,30</t>
  </si>
  <si>
    <t>"spřažená deska: "0,42*11,70</t>
  </si>
  <si>
    <t>Odstranění kcí z prostého betonu:</t>
  </si>
  <si>
    <t>"lože pod obrubníky: "0,10*16,50+0,15*16,50</t>
  </si>
  <si>
    <t>117</t>
  </si>
  <si>
    <t>966006132</t>
  </si>
  <si>
    <t>Odstranění značek dopravních nebo orientačních se sloupky s betonovými patkami</t>
  </si>
  <si>
    <t>228</t>
  </si>
  <si>
    <t>https://podminky.urs.cz/item/CS_URS_2025_02/966006132</t>
  </si>
  <si>
    <t>Odstranění stávajícího SDZ:</t>
  </si>
  <si>
    <t>ev. č. mostu - 2 ks</t>
  </si>
  <si>
    <t>tabulka - 1 ks</t>
  </si>
  <si>
    <t>slloupek - 2 ks</t>
  </si>
  <si>
    <t>118</t>
  </si>
  <si>
    <t>966075141</t>
  </si>
  <si>
    <t>Odstranění kovového zábradlí vcelku</t>
  </si>
  <si>
    <t>230</t>
  </si>
  <si>
    <t>https://podminky.urs.cz/item/CS_URS_2025_02/966075141</t>
  </si>
  <si>
    <t>demontáž původního zábradlí, vč. skládkování</t>
  </si>
  <si>
    <t>2*18</t>
  </si>
  <si>
    <t>119</t>
  </si>
  <si>
    <t>977131210.R01</t>
  </si>
  <si>
    <t>Vrty příklepovými vrtáky D do 16 mm</t>
  </si>
  <si>
    <t>232</t>
  </si>
  <si>
    <t>https://podminky.urs.cz/item/CS_URS_2025_02/977131210.R01</t>
  </si>
  <si>
    <t>Vrtání pro kotvení patních desek zábradlí</t>
  </si>
  <si>
    <t>"profil 16 mm, hl. 170 mm" 4*26*0,17</t>
  </si>
  <si>
    <t>120</t>
  </si>
  <si>
    <t>977131210.R02</t>
  </si>
  <si>
    <t>Kotvení patních desek zábradlí na chemickou kotvu</t>
  </si>
  <si>
    <t>234</t>
  </si>
  <si>
    <t>https://podminky.urs.cz/item/CS_URS_2025_02/977131210.R02</t>
  </si>
  <si>
    <t>121</t>
  </si>
  <si>
    <t>977131210.R03</t>
  </si>
  <si>
    <t>Podlití patních desek zábradlí polymerní maltou</t>
  </si>
  <si>
    <t>236</t>
  </si>
  <si>
    <t>https://podminky.urs.cz/item/CS_URS_2025_02/977131210.R03</t>
  </si>
  <si>
    <t>26*0,20*0,20*0,01</t>
  </si>
  <si>
    <t>122</t>
  </si>
  <si>
    <t>977131210.R04</t>
  </si>
  <si>
    <t>Bednění podlití patních desek - zřízení</t>
  </si>
  <si>
    <t>238</t>
  </si>
  <si>
    <t>https://podminky.urs.cz/item/CS_URS_2025_02/977131210.R04</t>
  </si>
  <si>
    <t>26*4*0,20*0,01</t>
  </si>
  <si>
    <t>123</t>
  </si>
  <si>
    <t>977131210.R05</t>
  </si>
  <si>
    <t>Bednění podlití patních desek - odstranění</t>
  </si>
  <si>
    <t>240</t>
  </si>
  <si>
    <t>https://podminky.urs.cz/item/CS_URS_2025_02/977131210.R05</t>
  </si>
  <si>
    <t>124</t>
  </si>
  <si>
    <t>977151111</t>
  </si>
  <si>
    <t>Jádrové vrty diamantovými korunkami do stavebních materiálů (železobetonu, betonu, cihel, obkladů, dlažeb, kamene) průměru do 35 mm</t>
  </si>
  <si>
    <t>1147909565</t>
  </si>
  <si>
    <t>https://podminky.urs.cz/item/CS_URS_2025_02/977151111</t>
  </si>
  <si>
    <t>profil 28 mm (pro kotvy říms do NK a závěrných zídek)</t>
  </si>
  <si>
    <t>125</t>
  </si>
  <si>
    <t>977151115</t>
  </si>
  <si>
    <t>Jádrové vrty diamantovými korunkami do stavebních materiálů (železobetonu, betonu, cihel, obkladů, dlažeb, kamene) průměru přes 60 do 70 mm</t>
  </si>
  <si>
    <t>1265545471</t>
  </si>
  <si>
    <t>https://podminky.urs.cz/item/CS_URS_2025_02/977151115</t>
  </si>
  <si>
    <t>Vrtrání pro osazení odvodňovacích trubiček</t>
  </si>
  <si>
    <t>vrty DN 70 mm</t>
  </si>
  <si>
    <t>126</t>
  </si>
  <si>
    <t>977151125</t>
  </si>
  <si>
    <t>Jádrové vrty diamantovými korunkami do stavebních materiálů D přes 180 do 200 mm</t>
  </si>
  <si>
    <t>244</t>
  </si>
  <si>
    <t>https://podminky.urs.cz/item/CS_URS_2025_02/977151125</t>
  </si>
  <si>
    <t>vyústění drenáží</t>
  </si>
  <si>
    <t>2*0,600</t>
  </si>
  <si>
    <t>127</t>
  </si>
  <si>
    <t>985311112</t>
  </si>
  <si>
    <t>Reprofilace stěn cementovou sanační maltou tl přes 10 do 20 mm</t>
  </si>
  <si>
    <t>246</t>
  </si>
  <si>
    <t>https://podminky.urs.cz/item/CS_URS_2025_02/985311112</t>
  </si>
  <si>
    <t>Sanace NK a spodní stavby (60% plochy):</t>
  </si>
  <si>
    <t>128</t>
  </si>
  <si>
    <t>985311112.R01</t>
  </si>
  <si>
    <t>Vyplnění trhlin pružným tmelem</t>
  </si>
  <si>
    <t>248</t>
  </si>
  <si>
    <t>https://podminky.urs.cz/item/CS_URS_2025_02/985311112.R01</t>
  </si>
  <si>
    <t>Vyplnění trhlin pružným tmelem (cca 40% plochy sanace)</t>
  </si>
  <si>
    <t>142,178*0,4</t>
  </si>
  <si>
    <t>129</t>
  </si>
  <si>
    <t>985312112.R01</t>
  </si>
  <si>
    <t>Hrubá sanační stěrka tl. do 30 mm</t>
  </si>
  <si>
    <t>250</t>
  </si>
  <si>
    <t>https://podminky.urs.cz/item/CS_URS_2025_02/985312112.R01</t>
  </si>
  <si>
    <t>Reprofilace celé plochy</t>
  </si>
  <si>
    <t>985312112.R02</t>
  </si>
  <si>
    <t>Jemná sanační stěrka sjednocující barevná tl. do 20 mm</t>
  </si>
  <si>
    <t>252</t>
  </si>
  <si>
    <t>https://podminky.urs.cz/item/CS_URS_2025_02/985312112.R02</t>
  </si>
  <si>
    <t>Jemná sanační stěrka sjednocující barevná tl. do 20 mm (100% plochy sanace)</t>
  </si>
  <si>
    <t>131</t>
  </si>
  <si>
    <t>985321111.R01</t>
  </si>
  <si>
    <t>Pasivační ochrana stávající výztuže</t>
  </si>
  <si>
    <t>254</t>
  </si>
  <si>
    <t>https://podminky.urs.cz/item/CS_URS_2025_02/985321111.R01</t>
  </si>
  <si>
    <t>132</t>
  </si>
  <si>
    <t>985323111</t>
  </si>
  <si>
    <t>Spojovací můstek reprofilovaného betonu na cementové bázi tl 1 mm</t>
  </si>
  <si>
    <t>256</t>
  </si>
  <si>
    <t>https://podminky.urs.cz/item/CS_URS_2025_02/985323111</t>
  </si>
  <si>
    <t xml:space="preserve"> Spojovací můstek (100% plochy sanace)</t>
  </si>
  <si>
    <t>997</t>
  </si>
  <si>
    <t>Přesun sutě</t>
  </si>
  <si>
    <t>133</t>
  </si>
  <si>
    <t>997013645</t>
  </si>
  <si>
    <t>Poplatek za uložení stavebního odpadu na skládce (skládkovné) asfaltového bez obsahu dehtu zatříděného do Katalogu odpadů pod kódem 17 03 02</t>
  </si>
  <si>
    <t>-60165254</t>
  </si>
  <si>
    <t>https://podminky.urs.cz/item/CS_URS_2025_02/997013645</t>
  </si>
  <si>
    <t>267,30*0,1*2,4</t>
  </si>
  <si>
    <t>267,30*0,11*2,4</t>
  </si>
  <si>
    <t>997013814</t>
  </si>
  <si>
    <t>Poplatek za uložení stavebního odpadu na skládce (skládkovné) z izolačních materiálů zatříděného do Katalogu odpadů pod kódem 17 06 04</t>
  </si>
  <si>
    <t>-1231656748</t>
  </si>
  <si>
    <t>https://podminky.urs.cz/item/CS_URS_2025_02/997013814</t>
  </si>
  <si>
    <t>izolace na NK</t>
  </si>
  <si>
    <t>11,69*6,233*0,05</t>
  </si>
  <si>
    <t>135</t>
  </si>
  <si>
    <t>997221571</t>
  </si>
  <si>
    <t>Vodorovná doprava vybouraných hmot do 1 km</t>
  </si>
  <si>
    <t>262</t>
  </si>
  <si>
    <t>https://podminky.urs.cz/item/CS_URS_2025_02/997221571</t>
  </si>
  <si>
    <t>"obrubníky: "0,25*0,20*(16,50+16,50)*2,4</t>
  </si>
  <si>
    <t>"lože pod obrubníky:" (0,10*16,50+0,15*16,50)*2,4</t>
  </si>
  <si>
    <t>"patníky u komunikace:" 11*0,25*0,25*0,75*2,4</t>
  </si>
  <si>
    <t>"kamenná dlažba kolem mostu: "(1,90+1,90+2,10+2,10)*0,20*2,5</t>
  </si>
  <si>
    <t>vybourané části konstrukce</t>
  </si>
  <si>
    <t>"sloupky zábradlí:"(4*0,31*0,31*1,22+10*0,21*0,21*1,22)*2,4</t>
  </si>
  <si>
    <t>"římsy: "7,90*0,31+7,60*0,30*2,4</t>
  </si>
  <si>
    <t>"spřažená deska:" 0,42*11,70*2,4</t>
  </si>
  <si>
    <t xml:space="preserve">vybourané vozovkové konstrukční vrstvy </t>
  </si>
  <si>
    <t>267,3*0,4*2,0</t>
  </si>
  <si>
    <t>frézovaný asfalt</t>
  </si>
  <si>
    <t>(0,11+0,10)*267,30*2,40</t>
  </si>
  <si>
    <t>136</t>
  </si>
  <si>
    <t>997221579</t>
  </si>
  <si>
    <t>Příplatek ZKD 1 km u vodorovné dopravy vybouraných hmot</t>
  </si>
  <si>
    <t>264</t>
  </si>
  <si>
    <t>https://podminky.urs.cz/item/CS_URS_2025_02/997221579</t>
  </si>
  <si>
    <t>389,789*15</t>
  </si>
  <si>
    <t>137</t>
  </si>
  <si>
    <t>997221612</t>
  </si>
  <si>
    <t>Nakládání vybouraných hmot na dopravní prostředky pro vodorovnou dopravu</t>
  </si>
  <si>
    <t>266</t>
  </si>
  <si>
    <t>https://podminky.urs.cz/item/CS_URS_2025_02/997221612</t>
  </si>
  <si>
    <t>138</t>
  </si>
  <si>
    <t>997221615</t>
  </si>
  <si>
    <t>Poplatek za uložení na skládce (skládkovné) stavebního odpadu betonového kód odpadu 17 01 01</t>
  </si>
  <si>
    <t>268</t>
  </si>
  <si>
    <t>https://podminky.urs.cz/item/CS_URS_2025_02/997221615</t>
  </si>
  <si>
    <t>139</t>
  </si>
  <si>
    <t>997221655</t>
  </si>
  <si>
    <t>Poplatek za uložení na skládce (skládkovné) zeminy a kamení kód odpadu 17 05 04</t>
  </si>
  <si>
    <t>274</t>
  </si>
  <si>
    <t>https://podminky.urs.cz/item/CS_URS_2025_02/997221655</t>
  </si>
  <si>
    <t>267,3*0,4*2</t>
  </si>
  <si>
    <t>"pro přechodové oblasti: "2*0,60*5,40*1,8</t>
  </si>
  <si>
    <t>"pro nové zádlažby a skluzy: "(10,10+10,40+4,0+3,80)*0,50*1,8</t>
  </si>
  <si>
    <t>"podél nových skluzů a zádlažeb: "(6,10+4,90+9,80+7,40+3,0+3,30+4,20+4,0+3,0)*0,50*0,50*1,8</t>
  </si>
  <si>
    <t>"pro patky zábradlí: "4*0,40*0,40*0,80*1,8</t>
  </si>
  <si>
    <t>"pro kci komunikace mimo most: "(160,30+175,30)*0,36*1,8</t>
  </si>
  <si>
    <t>66,70*0,30*1,8</t>
  </si>
  <si>
    <t>998</t>
  </si>
  <si>
    <t>Přesun hmot</t>
  </si>
  <si>
    <t>140</t>
  </si>
  <si>
    <t>998212111</t>
  </si>
  <si>
    <t>Přesun hmot pro mosty zděné, monolitické betonové nebo ocelové v do 20 m</t>
  </si>
  <si>
    <t>1678321150</t>
  </si>
  <si>
    <t>https://podminky.urs.cz/item/CS_URS_2025_02/998212111</t>
  </si>
  <si>
    <t>141</t>
  </si>
  <si>
    <t>998225111</t>
  </si>
  <si>
    <t>Přesun hmot pro komunikace s krytem z kameniva, monolitickým betonovým nebo živičným dopravní vzdálenost do 200 m jakékoliv délky objektu</t>
  </si>
  <si>
    <t>2078446148</t>
  </si>
  <si>
    <t>https://podminky.urs.cz/item/CS_URS_2025_02/998225111</t>
  </si>
  <si>
    <t>PSV</t>
  </si>
  <si>
    <t>Práce a dodávky PSV</t>
  </si>
  <si>
    <t>711</t>
  </si>
  <si>
    <t>Izolace proti vodě, vlhkosti a plynům</t>
  </si>
  <si>
    <t>142</t>
  </si>
  <si>
    <t>711111001</t>
  </si>
  <si>
    <t>Provedení izolace proti zemní vlhkosti vodorovné za studena nátěrem penetračním</t>
  </si>
  <si>
    <t>278</t>
  </si>
  <si>
    <t>https://podminky.urs.cz/item/CS_URS_2025_02/711111001</t>
  </si>
  <si>
    <t>penetrační nátěr říms</t>
  </si>
  <si>
    <t xml:space="preserve">v místě obrubníkové hrany římsy ve styku s vozovkou a pro zlepšení přilnavosti </t>
  </si>
  <si>
    <t>tmelu ve sparách.</t>
  </si>
  <si>
    <t>2*0,065*15,83</t>
  </si>
  <si>
    <t>143</t>
  </si>
  <si>
    <t>11163150</t>
  </si>
  <si>
    <t>lak penetrační asfaltový</t>
  </si>
  <si>
    <t>280</t>
  </si>
  <si>
    <t>2,058*0,00033 "Přepočtené koeficientem množství</t>
  </si>
  <si>
    <t>144</t>
  </si>
  <si>
    <t>711111131.R01</t>
  </si>
  <si>
    <t>Dodávka a montáž ochranného nátěru křídel (1xNPe+2xNA)</t>
  </si>
  <si>
    <t>282</t>
  </si>
  <si>
    <t>https://podminky.urs.cz/item/CS_URS_2025_02/711111131.R01</t>
  </si>
  <si>
    <t>proti zemní vlhkosti</t>
  </si>
  <si>
    <t>145</t>
  </si>
  <si>
    <t>711111131.R02</t>
  </si>
  <si>
    <t>Dodávka a montáž těsnicí folie</t>
  </si>
  <si>
    <t>284</t>
  </si>
  <si>
    <t>https://podminky.urs.cz/item/CS_URS_2025_02/711111131.R02</t>
  </si>
  <si>
    <t>v přechodové oblasti</t>
  </si>
  <si>
    <t>2*1,0*5,40</t>
  </si>
  <si>
    <t>711131811</t>
  </si>
  <si>
    <t>Odstranění izolace proti zemní vlhkosti vodorovné</t>
  </si>
  <si>
    <t>286</t>
  </si>
  <si>
    <t>https://podminky.urs.cz/item/CS_URS_2025_02/711131811</t>
  </si>
  <si>
    <t>11,69*6,233</t>
  </si>
  <si>
    <t>147</t>
  </si>
  <si>
    <t>711141559</t>
  </si>
  <si>
    <t>Provedení izolace proti zemní vlhkosti pásy přitavením vodorovné NAIP</t>
  </si>
  <si>
    <t>288</t>
  </si>
  <si>
    <t>https://podminky.urs.cz/item/CS_URS_2025_02/711141559</t>
  </si>
  <si>
    <t>Izolace z NAIP tl. 5 mm</t>
  </si>
  <si>
    <t>11,70*6,25+2,50+2,60+2*1,15*5,40+4*0,85*0,50</t>
  </si>
  <si>
    <t>62855002</t>
  </si>
  <si>
    <t>pás asfaltový natavitelný modifikovaný SBS tl 5,0mm s vložkou z polyesterové rohože a spalitelnou PE fólií nebo jemnozrnným minerálním posypem na horním povrchu</t>
  </si>
  <si>
    <t>290</t>
  </si>
  <si>
    <t>92,345*1,1655 "Přepočtené koeficientem množství</t>
  </si>
  <si>
    <t>149</t>
  </si>
  <si>
    <t>292</t>
  </si>
  <si>
    <t>Ochrana izolace z NAIP s hliníkovou vložkou (foalbit)</t>
  </si>
  <si>
    <t>"pod římsami" 7,70+7,40</t>
  </si>
  <si>
    <t>62836110</t>
  </si>
  <si>
    <t>pás asfaltový natavitelný oxidovaný tl 4,0mm s vložkou z hliníkové fólie / hliníkové fólie s textilií, se spalitelnou PE folií nebo jemnozrnným minerálním posypem</t>
  </si>
  <si>
    <t>294</t>
  </si>
  <si>
    <t>15,1*1,1655 "Přepočtené koeficientem množství</t>
  </si>
  <si>
    <t>151</t>
  </si>
  <si>
    <t>711141559R</t>
  </si>
  <si>
    <t>Úprava spáry mezi NK a ZZ</t>
  </si>
  <si>
    <t>353199367</t>
  </si>
  <si>
    <t>https://podminky.urs.cz/item/CS_URS_2025_02/711141559R</t>
  </si>
  <si>
    <t>Izolační asfaltový pás s vyšší průtažností š. 500 mm</t>
  </si>
  <si>
    <t>spára mezi NK a ZZ</t>
  </si>
  <si>
    <t>2*0,50*6,25</t>
  </si>
  <si>
    <t>62855002R</t>
  </si>
  <si>
    <t>Izolační asfaltový pás s vyšší průtažností š. 500 mm - spára mezi NK a ZZ</t>
  </si>
  <si>
    <t>-1877381469</t>
  </si>
  <si>
    <t>6,25*1,1655 'Přepočtené koeficientem množství</t>
  </si>
  <si>
    <t>153</t>
  </si>
  <si>
    <t>998711101</t>
  </si>
  <si>
    <t>Přesun hmot tonážní pro izolace proti vodě, vlhkosti a plynům v objektech v do 6 m</t>
  </si>
  <si>
    <t>296</t>
  </si>
  <si>
    <t>https://podminky.urs.cz/item/CS_URS_2025_02/998711101</t>
  </si>
  <si>
    <t>107,628*1,1655 "Přepočtené koeficientem množství</t>
  </si>
  <si>
    <t>17,599*1,1655 "Přepočtené koeficientem množství</t>
  </si>
  <si>
    <t>7,284*1,1655 "Přepočtené koeficientem množství</t>
  </si>
  <si>
    <t>154,442*0,05</t>
  </si>
  <si>
    <t>783</t>
  </si>
  <si>
    <t>Dokončovací práce - nátěry</t>
  </si>
  <si>
    <t>783801403</t>
  </si>
  <si>
    <t>Oprášení omítek před provedením nátěru</t>
  </si>
  <si>
    <t>300</t>
  </si>
  <si>
    <t>https://podminky.urs.cz/item/CS_URS_2025_02/783801403</t>
  </si>
  <si>
    <t>(100% plochy sanace)</t>
  </si>
  <si>
    <t>Práce a dodávky M</t>
  </si>
  <si>
    <t>46-M</t>
  </si>
  <si>
    <t>Zemní práce při extr.mont.pracích</t>
  </si>
  <si>
    <t>VRN</t>
  </si>
  <si>
    <t>Vedlejší rozpočtové náklady</t>
  </si>
  <si>
    <t>VRN9</t>
  </si>
  <si>
    <t>Ostatní náklady</t>
  </si>
  <si>
    <t>155</t>
  </si>
  <si>
    <t>094002100R</t>
  </si>
  <si>
    <t>Ostatní náklady související s výstavbou - Dočasné sejmutí limnigrafického zařízení a jeho opětovná instalace na most</t>
  </si>
  <si>
    <t>KPL</t>
  </si>
  <si>
    <t>1024</t>
  </si>
  <si>
    <t>-1849528522</t>
  </si>
  <si>
    <t>https://podminky.urs.cz/item/CS_URS_2025_02/094002100R</t>
  </si>
  <si>
    <t>Dočasné sejmutí limnigrafického zařízení a jeho opětovná instalace na most</t>
  </si>
  <si>
    <t>VORN - Vedlejší a ostatní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</si>
  <si>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</si>
  <si>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</si>
  <si>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</si>
  <si>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</si>
  <si>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VRN1</t>
  </si>
  <si>
    <t>Průzkumné, geodetické a projektové práce</t>
  </si>
  <si>
    <t>012203000</t>
  </si>
  <si>
    <t>Geodetické práce při provádění stavby</t>
  </si>
  <si>
    <t>kpl</t>
  </si>
  <si>
    <t>333572966</t>
  </si>
  <si>
    <t>https://podminky.urs.cz/item/CS_URS_2025_02/012203000</t>
  </si>
  <si>
    <t>013244000</t>
  </si>
  <si>
    <t>Dokumentace pro provádění stavby</t>
  </si>
  <si>
    <t>https://podminky.urs.cz/item/CS_URS_2025_02/013244000</t>
  </si>
  <si>
    <t>013254000</t>
  </si>
  <si>
    <t>Dokumentace skutečného provedení stavby</t>
  </si>
  <si>
    <t>https://podminky.urs.cz/item/CS_URS_2025_02/013254000</t>
  </si>
  <si>
    <t>VRN3</t>
  </si>
  <si>
    <t>Zařízení staveniště</t>
  </si>
  <si>
    <t>030001000</t>
  </si>
  <si>
    <t>https://podminky.urs.cz/item/CS_URS_2025_02/030001000</t>
  </si>
  <si>
    <t>včetně staveništní lávky</t>
  </si>
  <si>
    <t>VRN4</t>
  </si>
  <si>
    <t>Inženýrská činnost</t>
  </si>
  <si>
    <t>042903000.R01</t>
  </si>
  <si>
    <t>Mostní list</t>
  </si>
  <si>
    <t>042903000.R02</t>
  </si>
  <si>
    <t>První hlavní mostní prohlídka</t>
  </si>
  <si>
    <t>VRN7</t>
  </si>
  <si>
    <t>Provozní vlivy</t>
  </si>
  <si>
    <t>072103011</t>
  </si>
  <si>
    <t>Zajištění DIO komunikace II. a III. třídy - jednoduché el. vedení</t>
  </si>
  <si>
    <t>https://podminky.urs.cz/item/CS_URS_2025_02/072103011</t>
  </si>
  <si>
    <t>dopravní značení na staveništi a objízdné trase včetně úpravy provizorní komunikace</t>
  </si>
  <si>
    <t xml:space="preserve"> v úpravě 2 vrstev z asfaltového recyklátu o celkové tl. 200 mm, š. prům. 2,80 m, dl. 650,0 m a zřízení výhybny š. 3,0 m, dl. 12,0 m 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</si>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</sst>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" fontId="24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37" fillId="0" borderId="23" xfId="0" applyFont="1" applyBorder="1" applyAlignment="1">
      <alignment horizontal="center" vertical="center"/>
    </xf>
    <xf numFmtId="49" fontId="37" fillId="0" borderId="23" xfId="0" applyNumberFormat="1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center" vertical="center" wrapText="1"/>
    </xf>
    <xf numFmtId="167" fontId="37" fillId="0" borderId="23" xfId="0" applyNumberFormat="1" applyFont="1" applyBorder="1" applyAlignment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>
      <alignment vertical="center"/>
    </xf>
    <xf numFmtId="0" fontId="38" fillId="0" borderId="23" xfId="0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9" fillId="0" borderId="1" xfId="0" applyFont="1" applyBorder="1" applyAlignment="1">
      <alignment vertical="top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49" fontId="49" fillId="0" borderId="1" xfId="0" applyNumberFormat="1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5_02/997013645" TargetMode="External"/><Relationship Id="rId21" Type="http://schemas.openxmlformats.org/officeDocument/2006/relationships/hyperlink" Target="https://podminky.urs.cz/item/CS_URS_2025_02/171152111" TargetMode="External"/><Relationship Id="rId42" Type="http://schemas.openxmlformats.org/officeDocument/2006/relationships/hyperlink" Target="https://podminky.urs.cz/item/CS_URS_2025_02/348351111.R01" TargetMode="External"/><Relationship Id="rId63" Type="http://schemas.openxmlformats.org/officeDocument/2006/relationships/hyperlink" Target="https://podminky.urs.cz/item/CS_URS_2025_02/569251111" TargetMode="External"/><Relationship Id="rId84" Type="http://schemas.openxmlformats.org/officeDocument/2006/relationships/hyperlink" Target="https://podminky.urs.cz/item/CS_URS_2025_02/899643111" TargetMode="External"/><Relationship Id="rId16" Type="http://schemas.openxmlformats.org/officeDocument/2006/relationships/hyperlink" Target="https://podminky.urs.cz/item/CS_URS_2025_02/162751117" TargetMode="External"/><Relationship Id="rId107" Type="http://schemas.openxmlformats.org/officeDocument/2006/relationships/hyperlink" Target="https://podminky.urs.cz/item/CS_URS_2025_02/977131210.R05" TargetMode="External"/><Relationship Id="rId11" Type="http://schemas.openxmlformats.org/officeDocument/2006/relationships/hyperlink" Target="https://podminky.urs.cz/item/CS_URS_2025_02/122702119" TargetMode="External"/><Relationship Id="rId32" Type="http://schemas.openxmlformats.org/officeDocument/2006/relationships/hyperlink" Target="https://podminky.urs.cz/item/CS_URS_2025_02/311101214" TargetMode="External"/><Relationship Id="rId37" Type="http://schemas.openxmlformats.org/officeDocument/2006/relationships/hyperlink" Target="https://podminky.urs.cz/item/CS_URS_2025_02/317353221" TargetMode="External"/><Relationship Id="rId53" Type="http://schemas.openxmlformats.org/officeDocument/2006/relationships/hyperlink" Target="https://podminky.urs.cz/item/CS_URS_2025_02/451319777.R01" TargetMode="External"/><Relationship Id="rId58" Type="http://schemas.openxmlformats.org/officeDocument/2006/relationships/hyperlink" Target="https://podminky.urs.cz/item/CS_URS_2025_02/458311131" TargetMode="External"/><Relationship Id="rId74" Type="http://schemas.openxmlformats.org/officeDocument/2006/relationships/hyperlink" Target="https://podminky.urs.cz/item/CS_URS_2025_02/628611111" TargetMode="External"/><Relationship Id="rId79" Type="http://schemas.openxmlformats.org/officeDocument/2006/relationships/hyperlink" Target="https://podminky.urs.cz/item/CS_URS_2025_02/632664112" TargetMode="External"/><Relationship Id="rId102" Type="http://schemas.openxmlformats.org/officeDocument/2006/relationships/hyperlink" Target="https://podminky.urs.cz/item/CS_URS_2025_02/966075141" TargetMode="External"/><Relationship Id="rId123" Type="http://schemas.openxmlformats.org/officeDocument/2006/relationships/hyperlink" Target="https://podminky.urs.cz/item/CS_URS_2025_02/997221655" TargetMode="External"/><Relationship Id="rId128" Type="http://schemas.openxmlformats.org/officeDocument/2006/relationships/hyperlink" Target="https://podminky.urs.cz/item/CS_URS_2025_02/711111131.R02" TargetMode="External"/><Relationship Id="rId5" Type="http://schemas.openxmlformats.org/officeDocument/2006/relationships/hyperlink" Target="https://podminky.urs.cz/item/CS_URS_2025_02/113106351" TargetMode="External"/><Relationship Id="rId90" Type="http://schemas.openxmlformats.org/officeDocument/2006/relationships/hyperlink" Target="https://podminky.urs.cz/item/CS_URS_2025_02/914511112" TargetMode="External"/><Relationship Id="rId95" Type="http://schemas.openxmlformats.org/officeDocument/2006/relationships/hyperlink" Target="https://podminky.urs.cz/item/CS_URS_2025_02/919122121" TargetMode="External"/><Relationship Id="rId22" Type="http://schemas.openxmlformats.org/officeDocument/2006/relationships/hyperlink" Target="https://podminky.urs.cz/item/CS_URS_2025_02/171251201" TargetMode="External"/><Relationship Id="rId27" Type="http://schemas.openxmlformats.org/officeDocument/2006/relationships/hyperlink" Target="https://podminky.urs.cz/item/CS_URS_2025_02/212755216" TargetMode="External"/><Relationship Id="rId43" Type="http://schemas.openxmlformats.org/officeDocument/2006/relationships/hyperlink" Target="https://podminky.urs.cz/item/CS_URS_2025_02/348351311.R01" TargetMode="External"/><Relationship Id="rId48" Type="http://schemas.openxmlformats.org/officeDocument/2006/relationships/hyperlink" Target="https://podminky.urs.cz/item/CS_URS_2025_02/421351211.R01" TargetMode="External"/><Relationship Id="rId64" Type="http://schemas.openxmlformats.org/officeDocument/2006/relationships/hyperlink" Target="https://podminky.urs.cz/item/CS_URS_2025_02/573191111" TargetMode="External"/><Relationship Id="rId69" Type="http://schemas.openxmlformats.org/officeDocument/2006/relationships/hyperlink" Target="https://podminky.urs.cz/item/CS_URS_2025_02/599142111.R01" TargetMode="External"/><Relationship Id="rId113" Type="http://schemas.openxmlformats.org/officeDocument/2006/relationships/hyperlink" Target="https://podminky.urs.cz/item/CS_URS_2025_02/985312112.R01" TargetMode="External"/><Relationship Id="rId118" Type="http://schemas.openxmlformats.org/officeDocument/2006/relationships/hyperlink" Target="https://podminky.urs.cz/item/CS_URS_2025_02/997013814" TargetMode="External"/><Relationship Id="rId134" Type="http://schemas.openxmlformats.org/officeDocument/2006/relationships/hyperlink" Target="https://podminky.urs.cz/item/CS_URS_2025_02/783801403" TargetMode="External"/><Relationship Id="rId80" Type="http://schemas.openxmlformats.org/officeDocument/2006/relationships/hyperlink" Target="https://podminky.urs.cz/item/CS_URS_2025_02/632664113" TargetMode="External"/><Relationship Id="rId85" Type="http://schemas.openxmlformats.org/officeDocument/2006/relationships/hyperlink" Target="https://podminky.urs.cz/item/CS_URS_2025_02/113156201" TargetMode="External"/><Relationship Id="rId12" Type="http://schemas.openxmlformats.org/officeDocument/2006/relationships/hyperlink" Target="https://podminky.urs.cz/item/CS_URS_2025_02/129153101" TargetMode="External"/><Relationship Id="rId17" Type="http://schemas.openxmlformats.org/officeDocument/2006/relationships/hyperlink" Target="https://podminky.urs.cz/item/CS_URS_2025_02/162751119" TargetMode="External"/><Relationship Id="rId33" Type="http://schemas.openxmlformats.org/officeDocument/2006/relationships/hyperlink" Target="https://podminky.urs.cz/item/CS_URS_2025_02/317171126" TargetMode="External"/><Relationship Id="rId38" Type="http://schemas.openxmlformats.org/officeDocument/2006/relationships/hyperlink" Target="https://podminky.urs.cz/item/CS_URS_2025_02/317361116" TargetMode="External"/><Relationship Id="rId59" Type="http://schemas.openxmlformats.org/officeDocument/2006/relationships/hyperlink" Target="https://podminky.urs.cz/item/CS_URS_2025_02/564851111" TargetMode="External"/><Relationship Id="rId103" Type="http://schemas.openxmlformats.org/officeDocument/2006/relationships/hyperlink" Target="https://podminky.urs.cz/item/CS_URS_2025_02/977131210.R01" TargetMode="External"/><Relationship Id="rId108" Type="http://schemas.openxmlformats.org/officeDocument/2006/relationships/hyperlink" Target="https://podminky.urs.cz/item/CS_URS_2025_02/977151111" TargetMode="External"/><Relationship Id="rId124" Type="http://schemas.openxmlformats.org/officeDocument/2006/relationships/hyperlink" Target="https://podminky.urs.cz/item/CS_URS_2025_02/998212111" TargetMode="External"/><Relationship Id="rId129" Type="http://schemas.openxmlformats.org/officeDocument/2006/relationships/hyperlink" Target="https://podminky.urs.cz/item/CS_URS_2025_02/711131811" TargetMode="External"/><Relationship Id="rId54" Type="http://schemas.openxmlformats.org/officeDocument/2006/relationships/hyperlink" Target="https://podminky.urs.cz/item/CS_URS_2025_02/451319777.R02" TargetMode="External"/><Relationship Id="rId70" Type="http://schemas.openxmlformats.org/officeDocument/2006/relationships/hyperlink" Target="https://podminky.urs.cz/item/CS_URS_2025_02/599142111.R02" TargetMode="External"/><Relationship Id="rId75" Type="http://schemas.openxmlformats.org/officeDocument/2006/relationships/hyperlink" Target="https://podminky.urs.cz/item/CS_URS_2025_02/628611131" TargetMode="External"/><Relationship Id="rId91" Type="http://schemas.openxmlformats.org/officeDocument/2006/relationships/hyperlink" Target="https://podminky.urs.cz/item/CS_URS_2025_02/915211111" TargetMode="External"/><Relationship Id="rId96" Type="http://schemas.openxmlformats.org/officeDocument/2006/relationships/hyperlink" Target="https://podminky.urs.cz/item/CS_URS_2025_02/919735111" TargetMode="External"/><Relationship Id="rId1" Type="http://schemas.openxmlformats.org/officeDocument/2006/relationships/hyperlink" Target="https://podminky.urs.cz/item/CS_URS_2025_02/111251101" TargetMode="External"/><Relationship Id="rId6" Type="http://schemas.openxmlformats.org/officeDocument/2006/relationships/hyperlink" Target="https://podminky.urs.cz/item/CS_URS_2025_02/113107224" TargetMode="External"/><Relationship Id="rId23" Type="http://schemas.openxmlformats.org/officeDocument/2006/relationships/hyperlink" Target="https://podminky.urs.cz/item/CS_URS_2025_02/174152101" TargetMode="External"/><Relationship Id="rId28" Type="http://schemas.openxmlformats.org/officeDocument/2006/relationships/hyperlink" Target="https://podminky.urs.cz/item/CS_URS_2025_02/213141111.R01" TargetMode="External"/><Relationship Id="rId49" Type="http://schemas.openxmlformats.org/officeDocument/2006/relationships/hyperlink" Target="https://podminky.urs.cz/item/CS_URS_2025_02/421361216.R01" TargetMode="External"/><Relationship Id="rId114" Type="http://schemas.openxmlformats.org/officeDocument/2006/relationships/hyperlink" Target="https://podminky.urs.cz/item/CS_URS_2025_02/985312112.R02" TargetMode="External"/><Relationship Id="rId119" Type="http://schemas.openxmlformats.org/officeDocument/2006/relationships/hyperlink" Target="https://podminky.urs.cz/item/CS_URS_2025_02/997221571" TargetMode="External"/><Relationship Id="rId44" Type="http://schemas.openxmlformats.org/officeDocument/2006/relationships/hyperlink" Target="https://podminky.urs.cz/item/CS_URS_2025_02/348361416.R01" TargetMode="External"/><Relationship Id="rId60" Type="http://schemas.openxmlformats.org/officeDocument/2006/relationships/hyperlink" Target="https://podminky.urs.cz/item/CS_URS_2025_02/564861011" TargetMode="External"/><Relationship Id="rId65" Type="http://schemas.openxmlformats.org/officeDocument/2006/relationships/hyperlink" Target="https://podminky.urs.cz/item/CS_URS_2025_02/573211107" TargetMode="External"/><Relationship Id="rId81" Type="http://schemas.openxmlformats.org/officeDocument/2006/relationships/hyperlink" Target="https://podminky.urs.cz/item/CS_URS_2023_02/633831111" TargetMode="External"/><Relationship Id="rId86" Type="http://schemas.openxmlformats.org/officeDocument/2006/relationships/hyperlink" Target="https://podminky.urs.cz/item/CS_URS_2025_02/912211111" TargetMode="External"/><Relationship Id="rId130" Type="http://schemas.openxmlformats.org/officeDocument/2006/relationships/hyperlink" Target="https://podminky.urs.cz/item/CS_URS_2025_02/711141559" TargetMode="External"/><Relationship Id="rId135" Type="http://schemas.openxmlformats.org/officeDocument/2006/relationships/hyperlink" Target="https://podminky.urs.cz/item/CS_URS_2025_02/094002100R" TargetMode="External"/><Relationship Id="rId13" Type="http://schemas.openxmlformats.org/officeDocument/2006/relationships/hyperlink" Target="https://podminky.urs.cz/item/CS_URS_2025_02/162201401" TargetMode="External"/><Relationship Id="rId18" Type="http://schemas.openxmlformats.org/officeDocument/2006/relationships/hyperlink" Target="https://podminky.urs.cz/item/CS_URS_2025_02/167151101" TargetMode="External"/><Relationship Id="rId39" Type="http://schemas.openxmlformats.org/officeDocument/2006/relationships/hyperlink" Target="https://podminky.urs.cz/item/CS_URS_2025_02/334323218" TargetMode="External"/><Relationship Id="rId109" Type="http://schemas.openxmlformats.org/officeDocument/2006/relationships/hyperlink" Target="https://podminky.urs.cz/item/CS_URS_2025_02/977151115" TargetMode="External"/><Relationship Id="rId34" Type="http://schemas.openxmlformats.org/officeDocument/2006/relationships/hyperlink" Target="https://podminky.urs.cz/item/CS_URS_2025_02/317321118" TargetMode="External"/><Relationship Id="rId50" Type="http://schemas.openxmlformats.org/officeDocument/2006/relationships/hyperlink" Target="https://podminky.urs.cz/item/CS_URS_2025_02/421R001" TargetMode="External"/><Relationship Id="rId55" Type="http://schemas.openxmlformats.org/officeDocument/2006/relationships/hyperlink" Target="https://podminky.urs.cz/item/CS_URS_2025_02/451576121" TargetMode="External"/><Relationship Id="rId76" Type="http://schemas.openxmlformats.org/officeDocument/2006/relationships/hyperlink" Target="https://podminky.urs.cz/item/CS_URS_2025_02/629992112.R01" TargetMode="External"/><Relationship Id="rId97" Type="http://schemas.openxmlformats.org/officeDocument/2006/relationships/hyperlink" Target="https://podminky.urs.cz/item/CS_URS_2025_02/919735112" TargetMode="External"/><Relationship Id="rId104" Type="http://schemas.openxmlformats.org/officeDocument/2006/relationships/hyperlink" Target="https://podminky.urs.cz/item/CS_URS_2025_02/977131210.R02" TargetMode="External"/><Relationship Id="rId120" Type="http://schemas.openxmlformats.org/officeDocument/2006/relationships/hyperlink" Target="https://podminky.urs.cz/item/CS_URS_2025_02/997221579" TargetMode="External"/><Relationship Id="rId125" Type="http://schemas.openxmlformats.org/officeDocument/2006/relationships/hyperlink" Target="https://podminky.urs.cz/item/CS_URS_2025_02/998225111" TargetMode="External"/><Relationship Id="rId7" Type="http://schemas.openxmlformats.org/officeDocument/2006/relationships/hyperlink" Target="https://podminky.urs.cz/item/CS_URS_2025_02/113154124" TargetMode="External"/><Relationship Id="rId71" Type="http://schemas.openxmlformats.org/officeDocument/2006/relationships/hyperlink" Target="https://podminky.urs.cz/item/CS_URS_2025_02/599632111" TargetMode="External"/><Relationship Id="rId92" Type="http://schemas.openxmlformats.org/officeDocument/2006/relationships/hyperlink" Target="https://podminky.urs.cz/item/CS_URS_2025_02/915611111" TargetMode="External"/><Relationship Id="rId2" Type="http://schemas.openxmlformats.org/officeDocument/2006/relationships/hyperlink" Target="https://podminky.urs.cz/item/CS_URS_2025_02/112101101" TargetMode="External"/><Relationship Id="rId29" Type="http://schemas.openxmlformats.org/officeDocument/2006/relationships/hyperlink" Target="https://podminky.urs.cz/item/CS_URS_2025_02/275311127" TargetMode="External"/><Relationship Id="rId24" Type="http://schemas.openxmlformats.org/officeDocument/2006/relationships/hyperlink" Target="https://podminky.urs.cz/item/CS_URS_2025_02/181111131" TargetMode="External"/><Relationship Id="rId40" Type="http://schemas.openxmlformats.org/officeDocument/2006/relationships/hyperlink" Target="https://podminky.urs.cz/item/CS_URS_2025_02/334323291" TargetMode="External"/><Relationship Id="rId45" Type="http://schemas.openxmlformats.org/officeDocument/2006/relationships/hyperlink" Target="https://podminky.urs.cz/item/CS_URS_2025_02/421321128" TargetMode="External"/><Relationship Id="rId66" Type="http://schemas.openxmlformats.org/officeDocument/2006/relationships/hyperlink" Target="https://podminky.urs.cz/item/CS_URS_2025_02/576133321.R01" TargetMode="External"/><Relationship Id="rId87" Type="http://schemas.openxmlformats.org/officeDocument/2006/relationships/hyperlink" Target="https://podminky.urs.cz/item/CS_URS_2025_02/914111111" TargetMode="External"/><Relationship Id="rId110" Type="http://schemas.openxmlformats.org/officeDocument/2006/relationships/hyperlink" Target="https://podminky.urs.cz/item/CS_URS_2025_02/977151125" TargetMode="External"/><Relationship Id="rId115" Type="http://schemas.openxmlformats.org/officeDocument/2006/relationships/hyperlink" Target="https://podminky.urs.cz/item/CS_URS_2025_02/985321111.R01" TargetMode="External"/><Relationship Id="rId131" Type="http://schemas.openxmlformats.org/officeDocument/2006/relationships/hyperlink" Target="https://podminky.urs.cz/item/CS_URS_2025_02/711141559" TargetMode="External"/><Relationship Id="rId136" Type="http://schemas.openxmlformats.org/officeDocument/2006/relationships/drawing" Target="../drawings/drawing2.xml"/><Relationship Id="rId61" Type="http://schemas.openxmlformats.org/officeDocument/2006/relationships/hyperlink" Target="https://podminky.urs.cz/item/CS_URS_2025_02/564861111" TargetMode="External"/><Relationship Id="rId82" Type="http://schemas.openxmlformats.org/officeDocument/2006/relationships/hyperlink" Target="https://podminky.urs.cz/item/CS_URS_2025_02/636195011" TargetMode="External"/><Relationship Id="rId19" Type="http://schemas.openxmlformats.org/officeDocument/2006/relationships/hyperlink" Target="https://podminky.urs.cz/item/CS_URS_2025_02/171151103" TargetMode="External"/><Relationship Id="rId14" Type="http://schemas.openxmlformats.org/officeDocument/2006/relationships/hyperlink" Target="https://podminky.urs.cz/item/CS_URS_2025_02/162251101" TargetMode="External"/><Relationship Id="rId30" Type="http://schemas.openxmlformats.org/officeDocument/2006/relationships/hyperlink" Target="https://podminky.urs.cz/item/CS_URS_2025_02/275354111" TargetMode="External"/><Relationship Id="rId35" Type="http://schemas.openxmlformats.org/officeDocument/2006/relationships/hyperlink" Target="https://podminky.urs.cz/item/CS_URS_2025_02/317321191" TargetMode="External"/><Relationship Id="rId56" Type="http://schemas.openxmlformats.org/officeDocument/2006/relationships/hyperlink" Target="https://podminky.urs.cz/item/CS_URS_2025_02/452312131" TargetMode="External"/><Relationship Id="rId77" Type="http://schemas.openxmlformats.org/officeDocument/2006/relationships/hyperlink" Target="https://podminky.urs.cz/item/CS_URS_2025_02/629995201.R01" TargetMode="External"/><Relationship Id="rId100" Type="http://schemas.openxmlformats.org/officeDocument/2006/relationships/hyperlink" Target="https://podminky.urs.cz/item/CS_URS_2025_02/963051111" TargetMode="External"/><Relationship Id="rId105" Type="http://schemas.openxmlformats.org/officeDocument/2006/relationships/hyperlink" Target="https://podminky.urs.cz/item/CS_URS_2025_02/977131210.R03" TargetMode="External"/><Relationship Id="rId126" Type="http://schemas.openxmlformats.org/officeDocument/2006/relationships/hyperlink" Target="https://podminky.urs.cz/item/CS_URS_2025_02/711111001" TargetMode="External"/><Relationship Id="rId8" Type="http://schemas.openxmlformats.org/officeDocument/2006/relationships/hyperlink" Target="https://podminky.urs.cz/item/CS_URS_2025_02/113201112.R01" TargetMode="External"/><Relationship Id="rId51" Type="http://schemas.openxmlformats.org/officeDocument/2006/relationships/hyperlink" Target="https://podminky.urs.cz/item/CS_URS_2025_02/451317777" TargetMode="External"/><Relationship Id="rId72" Type="http://schemas.openxmlformats.org/officeDocument/2006/relationships/hyperlink" Target="https://podminky.urs.cz/item/CS_URS_2025_02/622311141.R01" TargetMode="External"/><Relationship Id="rId93" Type="http://schemas.openxmlformats.org/officeDocument/2006/relationships/hyperlink" Target="https://podminky.urs.cz/item/CS_URS_2025_02/916131213" TargetMode="External"/><Relationship Id="rId98" Type="http://schemas.openxmlformats.org/officeDocument/2006/relationships/hyperlink" Target="https://podminky.urs.cz/item/CS_URS_2025_02/936941121" TargetMode="External"/><Relationship Id="rId121" Type="http://schemas.openxmlformats.org/officeDocument/2006/relationships/hyperlink" Target="https://podminky.urs.cz/item/CS_URS_2025_02/997221612" TargetMode="External"/><Relationship Id="rId3" Type="http://schemas.openxmlformats.org/officeDocument/2006/relationships/hyperlink" Target="https://podminky.urs.cz/item/CS_URS_2025_02/112155115" TargetMode="External"/><Relationship Id="rId25" Type="http://schemas.openxmlformats.org/officeDocument/2006/relationships/hyperlink" Target="https://podminky.urs.cz/item/CS_URS_2025_02/181411131" TargetMode="External"/><Relationship Id="rId46" Type="http://schemas.openxmlformats.org/officeDocument/2006/relationships/hyperlink" Target="https://podminky.urs.cz/item/CS_URS_2025_02/421321128.R01" TargetMode="External"/><Relationship Id="rId67" Type="http://schemas.openxmlformats.org/officeDocument/2006/relationships/hyperlink" Target="https://podminky.urs.cz/item/CS_URS_2025_02/577144121" TargetMode="External"/><Relationship Id="rId116" Type="http://schemas.openxmlformats.org/officeDocument/2006/relationships/hyperlink" Target="https://podminky.urs.cz/item/CS_URS_2025_02/985323111" TargetMode="External"/><Relationship Id="rId20" Type="http://schemas.openxmlformats.org/officeDocument/2006/relationships/hyperlink" Target="https://podminky.urs.cz/item/CS_URS_2025_02/171152101" TargetMode="External"/><Relationship Id="rId41" Type="http://schemas.openxmlformats.org/officeDocument/2006/relationships/hyperlink" Target="https://podminky.urs.cz/item/CS_URS_2025_02/348171111" TargetMode="External"/><Relationship Id="rId62" Type="http://schemas.openxmlformats.org/officeDocument/2006/relationships/hyperlink" Target="https://podminky.urs.cz/item/CS_URS_2025_02/565155121" TargetMode="External"/><Relationship Id="rId83" Type="http://schemas.openxmlformats.org/officeDocument/2006/relationships/hyperlink" Target="https://podminky.urs.cz/item/CS_URS_2025_02/899623161.R01" TargetMode="External"/><Relationship Id="rId88" Type="http://schemas.openxmlformats.org/officeDocument/2006/relationships/hyperlink" Target="https://podminky.urs.cz/item/CS_URS_2025_02/914321111.R01" TargetMode="External"/><Relationship Id="rId111" Type="http://schemas.openxmlformats.org/officeDocument/2006/relationships/hyperlink" Target="https://podminky.urs.cz/item/CS_URS_2025_02/985311112" TargetMode="External"/><Relationship Id="rId132" Type="http://schemas.openxmlformats.org/officeDocument/2006/relationships/hyperlink" Target="https://podminky.urs.cz/item/CS_URS_2025_02/711141559R" TargetMode="External"/><Relationship Id="rId15" Type="http://schemas.openxmlformats.org/officeDocument/2006/relationships/hyperlink" Target="https://podminky.urs.cz/item/CS_URS_2025_02/162301931" TargetMode="External"/><Relationship Id="rId36" Type="http://schemas.openxmlformats.org/officeDocument/2006/relationships/hyperlink" Target="https://podminky.urs.cz/item/CS_URS_2025_02/317353121" TargetMode="External"/><Relationship Id="rId57" Type="http://schemas.openxmlformats.org/officeDocument/2006/relationships/hyperlink" Target="https://podminky.urs.cz/item/CS_URS_2025_02/452471131" TargetMode="External"/><Relationship Id="rId106" Type="http://schemas.openxmlformats.org/officeDocument/2006/relationships/hyperlink" Target="https://podminky.urs.cz/item/CS_URS_2025_02/977131210.R04" TargetMode="External"/><Relationship Id="rId127" Type="http://schemas.openxmlformats.org/officeDocument/2006/relationships/hyperlink" Target="https://podminky.urs.cz/item/CS_URS_2025_02/711111131.R01" TargetMode="External"/><Relationship Id="rId10" Type="http://schemas.openxmlformats.org/officeDocument/2006/relationships/hyperlink" Target="https://podminky.urs.cz/item/CS_URS_2025_02/122251104" TargetMode="External"/><Relationship Id="rId31" Type="http://schemas.openxmlformats.org/officeDocument/2006/relationships/hyperlink" Target="https://podminky.urs.cz/item/CS_URS_2025_02/275354211" TargetMode="External"/><Relationship Id="rId52" Type="http://schemas.openxmlformats.org/officeDocument/2006/relationships/hyperlink" Target="https://podminky.urs.cz/item/CS_URS_2025_02/451319777" TargetMode="External"/><Relationship Id="rId73" Type="http://schemas.openxmlformats.org/officeDocument/2006/relationships/hyperlink" Target="https://podminky.urs.cz/item/CS_URS_2025_02/628611102" TargetMode="External"/><Relationship Id="rId78" Type="http://schemas.openxmlformats.org/officeDocument/2006/relationships/hyperlink" Target="https://podminky.urs.cz/item/CS_URS_2025_02/629995201.R02" TargetMode="External"/><Relationship Id="rId94" Type="http://schemas.openxmlformats.org/officeDocument/2006/relationships/hyperlink" Target="https://podminky.urs.cz/item/CS_URS_2025_02/916231213" TargetMode="External"/><Relationship Id="rId99" Type="http://schemas.openxmlformats.org/officeDocument/2006/relationships/hyperlink" Target="https://podminky.urs.cz/item/CS_URS_2025_02/936941131" TargetMode="External"/><Relationship Id="rId101" Type="http://schemas.openxmlformats.org/officeDocument/2006/relationships/hyperlink" Target="https://podminky.urs.cz/item/CS_URS_2025_02/966006132" TargetMode="External"/><Relationship Id="rId122" Type="http://schemas.openxmlformats.org/officeDocument/2006/relationships/hyperlink" Target="https://podminky.urs.cz/item/CS_URS_2025_02/997221615" TargetMode="External"/><Relationship Id="rId4" Type="http://schemas.openxmlformats.org/officeDocument/2006/relationships/hyperlink" Target="https://podminky.urs.cz/item/CS_URS_2025_02/112251101" TargetMode="External"/><Relationship Id="rId9" Type="http://schemas.openxmlformats.org/officeDocument/2006/relationships/hyperlink" Target="https://podminky.urs.cz/item/CS_URS_2025_02/121151113" TargetMode="External"/><Relationship Id="rId26" Type="http://schemas.openxmlformats.org/officeDocument/2006/relationships/hyperlink" Target="https://podminky.urs.cz/item/CS_URS_2025_02/181951112" TargetMode="External"/><Relationship Id="rId47" Type="http://schemas.openxmlformats.org/officeDocument/2006/relationships/hyperlink" Target="https://podminky.urs.cz/item/CS_URS_2025_02/421351111.R01" TargetMode="External"/><Relationship Id="rId68" Type="http://schemas.openxmlformats.org/officeDocument/2006/relationships/hyperlink" Target="https://podminky.urs.cz/item/CS_URS_2025_02/594511113" TargetMode="External"/><Relationship Id="rId89" Type="http://schemas.openxmlformats.org/officeDocument/2006/relationships/hyperlink" Target="https://podminky.urs.cz/item/CS_URS_2025_02/914321111.R02" TargetMode="External"/><Relationship Id="rId112" Type="http://schemas.openxmlformats.org/officeDocument/2006/relationships/hyperlink" Target="https://podminky.urs.cz/item/CS_URS_2025_02/985311112.R01" TargetMode="External"/><Relationship Id="rId133" Type="http://schemas.openxmlformats.org/officeDocument/2006/relationships/hyperlink" Target="https://podminky.urs.cz/item/CS_URS_2025_02/99871110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013254000" TargetMode="External"/><Relationship Id="rId2" Type="http://schemas.openxmlformats.org/officeDocument/2006/relationships/hyperlink" Target="https://podminky.urs.cz/item/CS_URS_2025_02/013244000" TargetMode="External"/><Relationship Id="rId1" Type="http://schemas.openxmlformats.org/officeDocument/2006/relationships/hyperlink" Target="https://podminky.urs.cz/item/CS_URS_2025_02/012203000" TargetMode="External"/><Relationship Id="rId6" Type="http://schemas.openxmlformats.org/officeDocument/2006/relationships/drawing" Target="../drawings/drawing3.xml"/><Relationship Id="rId5" Type="http://schemas.openxmlformats.org/officeDocument/2006/relationships/hyperlink" Target="https://podminky.urs.cz/item/CS_URS_2025_02/072103011" TargetMode="External"/><Relationship Id="rId4" Type="http://schemas.openxmlformats.org/officeDocument/2006/relationships/hyperlink" Target="https://podminky.urs.cz/item/CS_URS_2025_02/03000100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50000000000003" customHeight="1"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S2" s="18" t="s">
        <v>6</v>
      </c>
      <c r="BT2" s="18" t="s">
        <v>7</v>
      </c>
    </row>
    <row r="3" spans="1:74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277" t="s">
        <v>14</v>
      </c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8"/>
      <c r="AR5" s="21"/>
      <c r="BE5" s="274" t="s">
        <v>15</v>
      </c>
      <c r="BS5" s="18" t="s">
        <v>6</v>
      </c>
    </row>
    <row r="6" spans="1:74" ht="36.950000000000003" customHeight="1">
      <c r="B6" s="21"/>
      <c r="D6" s="27" t="s">
        <v>16</v>
      </c>
      <c r="K6" s="279" t="s">
        <v>17</v>
      </c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  <c r="AH6" s="278"/>
      <c r="AI6" s="278"/>
      <c r="AJ6" s="278"/>
      <c r="AK6" s="278"/>
      <c r="AL6" s="278"/>
      <c r="AM6" s="278"/>
      <c r="AN6" s="278"/>
      <c r="AO6" s="278"/>
      <c r="AR6" s="21"/>
      <c r="BE6" s="275"/>
      <c r="BS6" s="18" t="s">
        <v>6</v>
      </c>
    </row>
    <row r="7" spans="1:74" ht="12" customHeight="1">
      <c r="B7" s="21"/>
      <c r="D7" s="28" t="s">
        <v>18</v>
      </c>
      <c r="K7" s="26" t="s">
        <v>19</v>
      </c>
      <c r="AK7" s="28" t="s">
        <v>20</v>
      </c>
      <c r="AN7" s="26" t="s">
        <v>19</v>
      </c>
      <c r="AR7" s="21"/>
      <c r="BE7" s="275"/>
      <c r="BS7" s="18" t="s">
        <v>6</v>
      </c>
    </row>
    <row r="8" spans="1:74" ht="12" customHeight="1">
      <c r="B8" s="21"/>
      <c r="D8" s="28" t="s">
        <v>21</v>
      </c>
      <c r="K8" s="26" t="s">
        <v>22</v>
      </c>
      <c r="AK8" s="28" t="s">
        <v>23</v>
      </c>
      <c r="AN8" s="29" t="s">
        <v>24</v>
      </c>
      <c r="AR8" s="21"/>
      <c r="BE8" s="275"/>
      <c r="BS8" s="18" t="s">
        <v>6</v>
      </c>
    </row>
    <row r="9" spans="1:74" ht="14.45" customHeight="1">
      <c r="B9" s="21"/>
      <c r="AR9" s="21"/>
      <c r="BE9" s="275"/>
      <c r="BS9" s="18" t="s">
        <v>6</v>
      </c>
    </row>
    <row r="10" spans="1:74" ht="12" customHeight="1">
      <c r="B10" s="21"/>
      <c r="D10" s="28" t="s">
        <v>25</v>
      </c>
      <c r="AK10" s="28" t="s">
        <v>26</v>
      </c>
      <c r="AN10" s="26" t="s">
        <v>27</v>
      </c>
      <c r="AR10" s="21"/>
      <c r="BE10" s="275"/>
      <c r="BS10" s="18" t="s">
        <v>6</v>
      </c>
    </row>
    <row r="11" spans="1:74" ht="18.399999999999999" customHeight="1">
      <c r="B11" s="21"/>
      <c r="E11" s="26" t="s">
        <v>28</v>
      </c>
      <c r="AK11" s="28" t="s">
        <v>29</v>
      </c>
      <c r="AN11" s="26" t="s">
        <v>30</v>
      </c>
      <c r="AR11" s="21"/>
      <c r="BE11" s="275"/>
      <c r="BS11" s="18" t="s">
        <v>6</v>
      </c>
    </row>
    <row r="12" spans="1:74" ht="6.95" customHeight="1">
      <c r="B12" s="21"/>
      <c r="AR12" s="21"/>
      <c r="BE12" s="275"/>
      <c r="BS12" s="18" t="s">
        <v>6</v>
      </c>
    </row>
    <row r="13" spans="1:74" ht="12" customHeight="1">
      <c r="B13" s="21"/>
      <c r="D13" s="28" t="s">
        <v>31</v>
      </c>
      <c r="AK13" s="28" t="s">
        <v>26</v>
      </c>
      <c r="AN13" s="30" t="s">
        <v>32</v>
      </c>
      <c r="AR13" s="21"/>
      <c r="BE13" s="275"/>
      <c r="BS13" s="18" t="s">
        <v>6</v>
      </c>
    </row>
    <row r="14" spans="1:74" ht="12.75">
      <c r="B14" s="21"/>
      <c r="E14" s="280" t="s">
        <v>32</v>
      </c>
      <c r="F14" s="281"/>
      <c r="G14" s="281"/>
      <c r="H14" s="281"/>
      <c r="I14" s="281"/>
      <c r="J14" s="281"/>
      <c r="K14" s="281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1"/>
      <c r="W14" s="281"/>
      <c r="X14" s="281"/>
      <c r="Y14" s="281"/>
      <c r="Z14" s="281"/>
      <c r="AA14" s="281"/>
      <c r="AB14" s="281"/>
      <c r="AC14" s="281"/>
      <c r="AD14" s="281"/>
      <c r="AE14" s="281"/>
      <c r="AF14" s="281"/>
      <c r="AG14" s="281"/>
      <c r="AH14" s="281"/>
      <c r="AI14" s="281"/>
      <c r="AJ14" s="281"/>
      <c r="AK14" s="28" t="s">
        <v>29</v>
      </c>
      <c r="AN14" s="30" t="s">
        <v>32</v>
      </c>
      <c r="AR14" s="21"/>
      <c r="BE14" s="275"/>
      <c r="BS14" s="18" t="s">
        <v>6</v>
      </c>
    </row>
    <row r="15" spans="1:74" ht="6.95" customHeight="1">
      <c r="B15" s="21"/>
      <c r="AR15" s="21"/>
      <c r="BE15" s="275"/>
      <c r="BS15" s="18" t="s">
        <v>4</v>
      </c>
    </row>
    <row r="16" spans="1:74" ht="12" customHeight="1">
      <c r="B16" s="21"/>
      <c r="D16" s="28" t="s">
        <v>33</v>
      </c>
      <c r="AK16" s="28" t="s">
        <v>26</v>
      </c>
      <c r="AN16" s="26" t="s">
        <v>34</v>
      </c>
      <c r="AR16" s="21"/>
      <c r="BE16" s="275"/>
      <c r="BS16" s="18" t="s">
        <v>4</v>
      </c>
    </row>
    <row r="17" spans="2:71" ht="18.399999999999999" customHeight="1">
      <c r="B17" s="21"/>
      <c r="E17" s="26" t="s">
        <v>35</v>
      </c>
      <c r="AK17" s="28" t="s">
        <v>29</v>
      </c>
      <c r="AN17" s="26" t="s">
        <v>19</v>
      </c>
      <c r="AR17" s="21"/>
      <c r="BE17" s="275"/>
      <c r="BS17" s="18" t="s">
        <v>36</v>
      </c>
    </row>
    <row r="18" spans="2:71" ht="6.95" customHeight="1">
      <c r="B18" s="21"/>
      <c r="AR18" s="21"/>
      <c r="BE18" s="275"/>
      <c r="BS18" s="18" t="s">
        <v>6</v>
      </c>
    </row>
    <row r="19" spans="2:71" ht="12" customHeight="1">
      <c r="B19" s="21"/>
      <c r="D19" s="28" t="s">
        <v>37</v>
      </c>
      <c r="AK19" s="28" t="s">
        <v>26</v>
      </c>
      <c r="AN19" s="26" t="s">
        <v>19</v>
      </c>
      <c r="AR19" s="21"/>
      <c r="BE19" s="275"/>
      <c r="BS19" s="18" t="s">
        <v>6</v>
      </c>
    </row>
    <row r="20" spans="2:71" ht="18.399999999999999" customHeight="1">
      <c r="B20" s="21"/>
      <c r="E20" s="26" t="s">
        <v>22</v>
      </c>
      <c r="AK20" s="28" t="s">
        <v>29</v>
      </c>
      <c r="AN20" s="26" t="s">
        <v>19</v>
      </c>
      <c r="AR20" s="21"/>
      <c r="BE20" s="275"/>
      <c r="BS20" s="18" t="s">
        <v>4</v>
      </c>
    </row>
    <row r="21" spans="2:71" ht="6.95" customHeight="1">
      <c r="B21" s="21"/>
      <c r="AR21" s="21"/>
      <c r="BE21" s="275"/>
    </row>
    <row r="22" spans="2:71" ht="12" customHeight="1">
      <c r="B22" s="21"/>
      <c r="D22" s="28" t="s">
        <v>38</v>
      </c>
      <c r="AR22" s="21"/>
      <c r="BE22" s="275"/>
    </row>
    <row r="23" spans="2:71" ht="47.25" customHeight="1">
      <c r="B23" s="21"/>
      <c r="E23" s="282" t="s">
        <v>39</v>
      </c>
      <c r="F23" s="282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82"/>
      <c r="T23" s="282"/>
      <c r="U23" s="282"/>
      <c r="V23" s="282"/>
      <c r="W23" s="282"/>
      <c r="X23" s="282"/>
      <c r="Y23" s="282"/>
      <c r="Z23" s="282"/>
      <c r="AA23" s="282"/>
      <c r="AB23" s="282"/>
      <c r="AC23" s="282"/>
      <c r="AD23" s="282"/>
      <c r="AE23" s="282"/>
      <c r="AF23" s="282"/>
      <c r="AG23" s="282"/>
      <c r="AH23" s="282"/>
      <c r="AI23" s="282"/>
      <c r="AJ23" s="282"/>
      <c r="AK23" s="282"/>
      <c r="AL23" s="282"/>
      <c r="AM23" s="282"/>
      <c r="AN23" s="282"/>
      <c r="AR23" s="21"/>
      <c r="BE23" s="275"/>
    </row>
    <row r="24" spans="2:71" ht="6.95" customHeight="1">
      <c r="B24" s="21"/>
      <c r="AR24" s="21"/>
      <c r="BE24" s="275"/>
    </row>
    <row r="25" spans="2:7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75"/>
    </row>
    <row r="26" spans="2:71" s="1" customFormat="1" ht="25.9" customHeight="1">
      <c r="B26" s="33"/>
      <c r="D26" s="34" t="s">
        <v>40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83">
        <f>ROUND(AG54,2)</f>
        <v>0</v>
      </c>
      <c r="AL26" s="284"/>
      <c r="AM26" s="284"/>
      <c r="AN26" s="284"/>
      <c r="AO26" s="284"/>
      <c r="AR26" s="33"/>
      <c r="BE26" s="275"/>
    </row>
    <row r="27" spans="2:71" s="1" customFormat="1" ht="6.95" customHeight="1">
      <c r="B27" s="33"/>
      <c r="AR27" s="33"/>
      <c r="BE27" s="275"/>
    </row>
    <row r="28" spans="2:71" s="1" customFormat="1" ht="12.75">
      <c r="B28" s="33"/>
      <c r="L28" s="285" t="s">
        <v>41</v>
      </c>
      <c r="M28" s="285"/>
      <c r="N28" s="285"/>
      <c r="O28" s="285"/>
      <c r="P28" s="285"/>
      <c r="W28" s="285" t="s">
        <v>42</v>
      </c>
      <c r="X28" s="285"/>
      <c r="Y28" s="285"/>
      <c r="Z28" s="285"/>
      <c r="AA28" s="285"/>
      <c r="AB28" s="285"/>
      <c r="AC28" s="285"/>
      <c r="AD28" s="285"/>
      <c r="AE28" s="285"/>
      <c r="AK28" s="285" t="s">
        <v>43</v>
      </c>
      <c r="AL28" s="285"/>
      <c r="AM28" s="285"/>
      <c r="AN28" s="285"/>
      <c r="AO28" s="285"/>
      <c r="AR28" s="33"/>
      <c r="BE28" s="275"/>
    </row>
    <row r="29" spans="2:71" s="2" customFormat="1" ht="14.45" customHeight="1">
      <c r="B29" s="37"/>
      <c r="D29" s="28" t="s">
        <v>44</v>
      </c>
      <c r="F29" s="28" t="s">
        <v>45</v>
      </c>
      <c r="L29" s="288">
        <v>0.21</v>
      </c>
      <c r="M29" s="287"/>
      <c r="N29" s="287"/>
      <c r="O29" s="287"/>
      <c r="P29" s="287"/>
      <c r="W29" s="286">
        <f>ROUND(AZ54, 2)</f>
        <v>0</v>
      </c>
      <c r="X29" s="287"/>
      <c r="Y29" s="287"/>
      <c r="Z29" s="287"/>
      <c r="AA29" s="287"/>
      <c r="AB29" s="287"/>
      <c r="AC29" s="287"/>
      <c r="AD29" s="287"/>
      <c r="AE29" s="287"/>
      <c r="AK29" s="286">
        <f>ROUND(AV54, 2)</f>
        <v>0</v>
      </c>
      <c r="AL29" s="287"/>
      <c r="AM29" s="287"/>
      <c r="AN29" s="287"/>
      <c r="AO29" s="287"/>
      <c r="AR29" s="37"/>
      <c r="BE29" s="276"/>
    </row>
    <row r="30" spans="2:71" s="2" customFormat="1" ht="14.45" customHeight="1">
      <c r="B30" s="37"/>
      <c r="F30" s="28" t="s">
        <v>46</v>
      </c>
      <c r="L30" s="288">
        <v>0.15</v>
      </c>
      <c r="M30" s="287"/>
      <c r="N30" s="287"/>
      <c r="O30" s="287"/>
      <c r="P30" s="287"/>
      <c r="W30" s="286">
        <f>ROUND(BA54, 2)</f>
        <v>0</v>
      </c>
      <c r="X30" s="287"/>
      <c r="Y30" s="287"/>
      <c r="Z30" s="287"/>
      <c r="AA30" s="287"/>
      <c r="AB30" s="287"/>
      <c r="AC30" s="287"/>
      <c r="AD30" s="287"/>
      <c r="AE30" s="287"/>
      <c r="AK30" s="286">
        <f>ROUND(AW54, 2)</f>
        <v>0</v>
      </c>
      <c r="AL30" s="287"/>
      <c r="AM30" s="287"/>
      <c r="AN30" s="287"/>
      <c r="AO30" s="287"/>
      <c r="AR30" s="37"/>
      <c r="BE30" s="276"/>
    </row>
    <row r="31" spans="2:71" s="2" customFormat="1" ht="14.45" hidden="1" customHeight="1">
      <c r="B31" s="37"/>
      <c r="F31" s="28" t="s">
        <v>47</v>
      </c>
      <c r="L31" s="288">
        <v>0.21</v>
      </c>
      <c r="M31" s="287"/>
      <c r="N31" s="287"/>
      <c r="O31" s="287"/>
      <c r="P31" s="287"/>
      <c r="W31" s="286">
        <f>ROUND(BB54, 2)</f>
        <v>0</v>
      </c>
      <c r="X31" s="287"/>
      <c r="Y31" s="287"/>
      <c r="Z31" s="287"/>
      <c r="AA31" s="287"/>
      <c r="AB31" s="287"/>
      <c r="AC31" s="287"/>
      <c r="AD31" s="287"/>
      <c r="AE31" s="287"/>
      <c r="AK31" s="286">
        <v>0</v>
      </c>
      <c r="AL31" s="287"/>
      <c r="AM31" s="287"/>
      <c r="AN31" s="287"/>
      <c r="AO31" s="287"/>
      <c r="AR31" s="37"/>
      <c r="BE31" s="276"/>
    </row>
    <row r="32" spans="2:71" s="2" customFormat="1" ht="14.45" hidden="1" customHeight="1">
      <c r="B32" s="37"/>
      <c r="F32" s="28" t="s">
        <v>48</v>
      </c>
      <c r="L32" s="288">
        <v>0.15</v>
      </c>
      <c r="M32" s="287"/>
      <c r="N32" s="287"/>
      <c r="O32" s="287"/>
      <c r="P32" s="287"/>
      <c r="W32" s="286">
        <f>ROUND(BC54, 2)</f>
        <v>0</v>
      </c>
      <c r="X32" s="287"/>
      <c r="Y32" s="287"/>
      <c r="Z32" s="287"/>
      <c r="AA32" s="287"/>
      <c r="AB32" s="287"/>
      <c r="AC32" s="287"/>
      <c r="AD32" s="287"/>
      <c r="AE32" s="287"/>
      <c r="AK32" s="286">
        <v>0</v>
      </c>
      <c r="AL32" s="287"/>
      <c r="AM32" s="287"/>
      <c r="AN32" s="287"/>
      <c r="AO32" s="287"/>
      <c r="AR32" s="37"/>
      <c r="BE32" s="276"/>
    </row>
    <row r="33" spans="2:44" s="2" customFormat="1" ht="14.45" hidden="1" customHeight="1">
      <c r="B33" s="37"/>
      <c r="F33" s="28" t="s">
        <v>49</v>
      </c>
      <c r="L33" s="288">
        <v>0</v>
      </c>
      <c r="M33" s="287"/>
      <c r="N33" s="287"/>
      <c r="O33" s="287"/>
      <c r="P33" s="287"/>
      <c r="W33" s="286">
        <f>ROUND(BD54, 2)</f>
        <v>0</v>
      </c>
      <c r="X33" s="287"/>
      <c r="Y33" s="287"/>
      <c r="Z33" s="287"/>
      <c r="AA33" s="287"/>
      <c r="AB33" s="287"/>
      <c r="AC33" s="287"/>
      <c r="AD33" s="287"/>
      <c r="AE33" s="287"/>
      <c r="AK33" s="286">
        <v>0</v>
      </c>
      <c r="AL33" s="287"/>
      <c r="AM33" s="287"/>
      <c r="AN33" s="287"/>
      <c r="AO33" s="287"/>
      <c r="AR33" s="37"/>
    </row>
    <row r="34" spans="2:44" s="1" customFormat="1" ht="6.95" customHeight="1">
      <c r="B34" s="33"/>
      <c r="AR34" s="33"/>
    </row>
    <row r="35" spans="2:44" s="1" customFormat="1" ht="25.9" customHeight="1">
      <c r="B35" s="33"/>
      <c r="C35" s="38"/>
      <c r="D35" s="39" t="s">
        <v>50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51</v>
      </c>
      <c r="U35" s="40"/>
      <c r="V35" s="40"/>
      <c r="W35" s="40"/>
      <c r="X35" s="289" t="s">
        <v>52</v>
      </c>
      <c r="Y35" s="290"/>
      <c r="Z35" s="290"/>
      <c r="AA35" s="290"/>
      <c r="AB35" s="290"/>
      <c r="AC35" s="40"/>
      <c r="AD35" s="40"/>
      <c r="AE35" s="40"/>
      <c r="AF35" s="40"/>
      <c r="AG35" s="40"/>
      <c r="AH35" s="40"/>
      <c r="AI35" s="40"/>
      <c r="AJ35" s="40"/>
      <c r="AK35" s="291">
        <f>SUM(AK26:AK33)</f>
        <v>0</v>
      </c>
      <c r="AL35" s="290"/>
      <c r="AM35" s="290"/>
      <c r="AN35" s="290"/>
      <c r="AO35" s="292"/>
      <c r="AP35" s="38"/>
      <c r="AQ35" s="38"/>
      <c r="AR35" s="33"/>
    </row>
    <row r="36" spans="2:44" s="1" customFormat="1" ht="6.95" customHeight="1">
      <c r="B36" s="33"/>
      <c r="AR36" s="33"/>
    </row>
    <row r="37" spans="2:44" s="1" customFormat="1" ht="6.95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5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5" customHeight="1">
      <c r="B42" s="33"/>
      <c r="C42" s="22" t="s">
        <v>53</v>
      </c>
      <c r="AR42" s="33"/>
    </row>
    <row r="43" spans="2:44" s="1" customFormat="1" ht="6.95" customHeight="1">
      <c r="B43" s="33"/>
      <c r="AR43" s="33"/>
    </row>
    <row r="44" spans="2:44" s="3" customFormat="1" ht="12" customHeight="1">
      <c r="B44" s="46"/>
      <c r="C44" s="28" t="s">
        <v>13</v>
      </c>
      <c r="L44" s="3" t="str">
        <f>K5</f>
        <v>2024-012</v>
      </c>
      <c r="AR44" s="46"/>
    </row>
    <row r="45" spans="2:44" s="4" customFormat="1" ht="36.950000000000003" customHeight="1">
      <c r="B45" s="47"/>
      <c r="C45" s="48" t="s">
        <v>16</v>
      </c>
      <c r="L45" s="293" t="str">
        <f>K6</f>
        <v>Most ev.č. KT-04 v obci Vícenice</v>
      </c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R45" s="47"/>
    </row>
    <row r="46" spans="2:44" s="1" customFormat="1" ht="6.95" customHeight="1">
      <c r="B46" s="33"/>
      <c r="AR46" s="33"/>
    </row>
    <row r="47" spans="2:44" s="1" customFormat="1" ht="12" customHeight="1">
      <c r="B47" s="33"/>
      <c r="C47" s="28" t="s">
        <v>21</v>
      </c>
      <c r="L47" s="49" t="str">
        <f>IF(K8="","",K8)</f>
        <v xml:space="preserve"> </v>
      </c>
      <c r="AI47" s="28" t="s">
        <v>23</v>
      </c>
      <c r="AM47" s="295" t="str">
        <f>IF(AN8= "","",AN8)</f>
        <v>2. 12. 2025</v>
      </c>
      <c r="AN47" s="295"/>
      <c r="AR47" s="33"/>
    </row>
    <row r="48" spans="2:44" s="1" customFormat="1" ht="6.95" customHeight="1">
      <c r="B48" s="33"/>
      <c r="AR48" s="33"/>
    </row>
    <row r="49" spans="1:91" s="1" customFormat="1" ht="15.2" customHeight="1">
      <c r="B49" s="33"/>
      <c r="C49" s="28" t="s">
        <v>25</v>
      </c>
      <c r="L49" s="3" t="str">
        <f>IF(E11= "","",E11)</f>
        <v>Město Klatovy</v>
      </c>
      <c r="AI49" s="28" t="s">
        <v>33</v>
      </c>
      <c r="AM49" s="296" t="str">
        <f>IF(E17="","",E17)</f>
        <v>Martin Hejduk</v>
      </c>
      <c r="AN49" s="297"/>
      <c r="AO49" s="297"/>
      <c r="AP49" s="297"/>
      <c r="AR49" s="33"/>
      <c r="AS49" s="298" t="s">
        <v>54</v>
      </c>
      <c r="AT49" s="299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2" customHeight="1">
      <c r="B50" s="33"/>
      <c r="C50" s="28" t="s">
        <v>31</v>
      </c>
      <c r="L50" s="3" t="str">
        <f>IF(E14= "Vyplň údaj","",E14)</f>
        <v/>
      </c>
      <c r="AI50" s="28" t="s">
        <v>37</v>
      </c>
      <c r="AM50" s="296" t="str">
        <f>IF(E20="","",E20)</f>
        <v xml:space="preserve"> </v>
      </c>
      <c r="AN50" s="297"/>
      <c r="AO50" s="297"/>
      <c r="AP50" s="297"/>
      <c r="AR50" s="33"/>
      <c r="AS50" s="300"/>
      <c r="AT50" s="301"/>
      <c r="BD50" s="54"/>
    </row>
    <row r="51" spans="1:91" s="1" customFormat="1" ht="10.9" customHeight="1">
      <c r="B51" s="33"/>
      <c r="AR51" s="33"/>
      <c r="AS51" s="300"/>
      <c r="AT51" s="301"/>
      <c r="BD51" s="54"/>
    </row>
    <row r="52" spans="1:91" s="1" customFormat="1" ht="29.25" customHeight="1">
      <c r="B52" s="33"/>
      <c r="C52" s="302" t="s">
        <v>55</v>
      </c>
      <c r="D52" s="303"/>
      <c r="E52" s="303"/>
      <c r="F52" s="303"/>
      <c r="G52" s="303"/>
      <c r="H52" s="55"/>
      <c r="I52" s="304" t="s">
        <v>56</v>
      </c>
      <c r="J52" s="303"/>
      <c r="K52" s="303"/>
      <c r="L52" s="303"/>
      <c r="M52" s="303"/>
      <c r="N52" s="303"/>
      <c r="O52" s="303"/>
      <c r="P52" s="303"/>
      <c r="Q52" s="303"/>
      <c r="R52" s="303"/>
      <c r="S52" s="303"/>
      <c r="T52" s="303"/>
      <c r="U52" s="303"/>
      <c r="V52" s="303"/>
      <c r="W52" s="303"/>
      <c r="X52" s="303"/>
      <c r="Y52" s="303"/>
      <c r="Z52" s="303"/>
      <c r="AA52" s="303"/>
      <c r="AB52" s="303"/>
      <c r="AC52" s="303"/>
      <c r="AD52" s="303"/>
      <c r="AE52" s="303"/>
      <c r="AF52" s="303"/>
      <c r="AG52" s="305" t="s">
        <v>57</v>
      </c>
      <c r="AH52" s="303"/>
      <c r="AI52" s="303"/>
      <c r="AJ52" s="303"/>
      <c r="AK52" s="303"/>
      <c r="AL52" s="303"/>
      <c r="AM52" s="303"/>
      <c r="AN52" s="304" t="s">
        <v>58</v>
      </c>
      <c r="AO52" s="303"/>
      <c r="AP52" s="303"/>
      <c r="AQ52" s="56" t="s">
        <v>59</v>
      </c>
      <c r="AR52" s="33"/>
      <c r="AS52" s="57" t="s">
        <v>60</v>
      </c>
      <c r="AT52" s="58" t="s">
        <v>61</v>
      </c>
      <c r="AU52" s="58" t="s">
        <v>62</v>
      </c>
      <c r="AV52" s="58" t="s">
        <v>63</v>
      </c>
      <c r="AW52" s="58" t="s">
        <v>64</v>
      </c>
      <c r="AX52" s="58" t="s">
        <v>65</v>
      </c>
      <c r="AY52" s="58" t="s">
        <v>66</v>
      </c>
      <c r="AZ52" s="58" t="s">
        <v>67</v>
      </c>
      <c r="BA52" s="58" t="s">
        <v>68</v>
      </c>
      <c r="BB52" s="58" t="s">
        <v>69</v>
      </c>
      <c r="BC52" s="58" t="s">
        <v>70</v>
      </c>
      <c r="BD52" s="59" t="s">
        <v>71</v>
      </c>
    </row>
    <row r="53" spans="1:91" s="1" customFormat="1" ht="10.9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50000000000003" customHeight="1">
      <c r="B54" s="61"/>
      <c r="C54" s="62" t="s">
        <v>72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309">
        <f>ROUND(SUM(AG55:AG56),2)</f>
        <v>0</v>
      </c>
      <c r="AH54" s="309"/>
      <c r="AI54" s="309"/>
      <c r="AJ54" s="309"/>
      <c r="AK54" s="309"/>
      <c r="AL54" s="309"/>
      <c r="AM54" s="309"/>
      <c r="AN54" s="310">
        <f>SUM(AG54,AT54)</f>
        <v>0</v>
      </c>
      <c r="AO54" s="310"/>
      <c r="AP54" s="310"/>
      <c r="AQ54" s="65" t="s">
        <v>19</v>
      </c>
      <c r="AR54" s="61"/>
      <c r="AS54" s="66">
        <f>ROUND(SUM(AS55:AS56),2)</f>
        <v>0</v>
      </c>
      <c r="AT54" s="67">
        <f>ROUND(SUM(AV54:AW54),2)</f>
        <v>0</v>
      </c>
      <c r="AU54" s="68">
        <f>ROUND(SUM(AU55:AU56),5)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ROUND(SUM(AZ55:AZ56),2)</f>
        <v>0</v>
      </c>
      <c r="BA54" s="67">
        <f>ROUND(SUM(BA55:BA56),2)</f>
        <v>0</v>
      </c>
      <c r="BB54" s="67">
        <f>ROUND(SUM(BB55:BB56),2)</f>
        <v>0</v>
      </c>
      <c r="BC54" s="67">
        <f>ROUND(SUM(BC55:BC56),2)</f>
        <v>0</v>
      </c>
      <c r="BD54" s="69">
        <f>ROUND(SUM(BD55:BD56),2)</f>
        <v>0</v>
      </c>
      <c r="BS54" s="70" t="s">
        <v>73</v>
      </c>
      <c r="BT54" s="70" t="s">
        <v>74</v>
      </c>
      <c r="BU54" s="71" t="s">
        <v>75</v>
      </c>
      <c r="BV54" s="70" t="s">
        <v>76</v>
      </c>
      <c r="BW54" s="70" t="s">
        <v>5</v>
      </c>
      <c r="BX54" s="70" t="s">
        <v>77</v>
      </c>
      <c r="CL54" s="70" t="s">
        <v>19</v>
      </c>
    </row>
    <row r="55" spans="1:91" s="6" customFormat="1" ht="16.5" customHeight="1">
      <c r="A55" s="72" t="s">
        <v>78</v>
      </c>
      <c r="B55" s="73"/>
      <c r="C55" s="74"/>
      <c r="D55" s="308" t="s">
        <v>79</v>
      </c>
      <c r="E55" s="308"/>
      <c r="F55" s="308"/>
      <c r="G55" s="308"/>
      <c r="H55" s="308"/>
      <c r="I55" s="75"/>
      <c r="J55" s="308" t="s">
        <v>80</v>
      </c>
      <c r="K55" s="308"/>
      <c r="L55" s="308"/>
      <c r="M55" s="308"/>
      <c r="N55" s="308"/>
      <c r="O55" s="308"/>
      <c r="P55" s="308"/>
      <c r="Q55" s="308"/>
      <c r="R55" s="308"/>
      <c r="S55" s="308"/>
      <c r="T55" s="308"/>
      <c r="U55" s="308"/>
      <c r="V55" s="308"/>
      <c r="W55" s="308"/>
      <c r="X55" s="308"/>
      <c r="Y55" s="308"/>
      <c r="Z55" s="308"/>
      <c r="AA55" s="308"/>
      <c r="AB55" s="308"/>
      <c r="AC55" s="308"/>
      <c r="AD55" s="308"/>
      <c r="AE55" s="308"/>
      <c r="AF55" s="308"/>
      <c r="AG55" s="306">
        <f>'SO 201 - Most ev.č. KT-04'!J30</f>
        <v>0</v>
      </c>
      <c r="AH55" s="307"/>
      <c r="AI55" s="307"/>
      <c r="AJ55" s="307"/>
      <c r="AK55" s="307"/>
      <c r="AL55" s="307"/>
      <c r="AM55" s="307"/>
      <c r="AN55" s="306">
        <f>SUM(AG55,AT55)</f>
        <v>0</v>
      </c>
      <c r="AO55" s="307"/>
      <c r="AP55" s="307"/>
      <c r="AQ55" s="76" t="s">
        <v>81</v>
      </c>
      <c r="AR55" s="73"/>
      <c r="AS55" s="77">
        <v>0</v>
      </c>
      <c r="AT55" s="78">
        <f>ROUND(SUM(AV55:AW55),2)</f>
        <v>0</v>
      </c>
      <c r="AU55" s="79">
        <f>'SO 201 - Most ev.č. KT-04'!P97</f>
        <v>0</v>
      </c>
      <c r="AV55" s="78">
        <f>'SO 201 - Most ev.č. KT-04'!J33</f>
        <v>0</v>
      </c>
      <c r="AW55" s="78">
        <f>'SO 201 - Most ev.č. KT-04'!J34</f>
        <v>0</v>
      </c>
      <c r="AX55" s="78">
        <f>'SO 201 - Most ev.č. KT-04'!J35</f>
        <v>0</v>
      </c>
      <c r="AY55" s="78">
        <f>'SO 201 - Most ev.č. KT-04'!J36</f>
        <v>0</v>
      </c>
      <c r="AZ55" s="78">
        <f>'SO 201 - Most ev.č. KT-04'!F33</f>
        <v>0</v>
      </c>
      <c r="BA55" s="78">
        <f>'SO 201 - Most ev.č. KT-04'!F34</f>
        <v>0</v>
      </c>
      <c r="BB55" s="78">
        <f>'SO 201 - Most ev.č. KT-04'!F35</f>
        <v>0</v>
      </c>
      <c r="BC55" s="78">
        <f>'SO 201 - Most ev.č. KT-04'!F36</f>
        <v>0</v>
      </c>
      <c r="BD55" s="80">
        <f>'SO 201 - Most ev.č. KT-04'!F37</f>
        <v>0</v>
      </c>
      <c r="BT55" s="81" t="s">
        <v>82</v>
      </c>
      <c r="BV55" s="81" t="s">
        <v>76</v>
      </c>
      <c r="BW55" s="81" t="s">
        <v>83</v>
      </c>
      <c r="BX55" s="81" t="s">
        <v>5</v>
      </c>
      <c r="CL55" s="81" t="s">
        <v>19</v>
      </c>
      <c r="CM55" s="81" t="s">
        <v>84</v>
      </c>
    </row>
    <row r="56" spans="1:91" s="6" customFormat="1" ht="16.5" customHeight="1">
      <c r="A56" s="72" t="s">
        <v>78</v>
      </c>
      <c r="B56" s="73"/>
      <c r="C56" s="74"/>
      <c r="D56" s="308" t="s">
        <v>85</v>
      </c>
      <c r="E56" s="308"/>
      <c r="F56" s="308"/>
      <c r="G56" s="308"/>
      <c r="H56" s="308"/>
      <c r="I56" s="75"/>
      <c r="J56" s="308" t="s">
        <v>86</v>
      </c>
      <c r="K56" s="308"/>
      <c r="L56" s="308"/>
      <c r="M56" s="308"/>
      <c r="N56" s="308"/>
      <c r="O56" s="308"/>
      <c r="P56" s="308"/>
      <c r="Q56" s="308"/>
      <c r="R56" s="308"/>
      <c r="S56" s="308"/>
      <c r="T56" s="308"/>
      <c r="U56" s="308"/>
      <c r="V56" s="308"/>
      <c r="W56" s="308"/>
      <c r="X56" s="308"/>
      <c r="Y56" s="308"/>
      <c r="Z56" s="308"/>
      <c r="AA56" s="308"/>
      <c r="AB56" s="308"/>
      <c r="AC56" s="308"/>
      <c r="AD56" s="308"/>
      <c r="AE56" s="308"/>
      <c r="AF56" s="308"/>
      <c r="AG56" s="306">
        <f>'VORN - Vedlejší a ostatní...'!J30</f>
        <v>0</v>
      </c>
      <c r="AH56" s="307"/>
      <c r="AI56" s="307"/>
      <c r="AJ56" s="307"/>
      <c r="AK56" s="307"/>
      <c r="AL56" s="307"/>
      <c r="AM56" s="307"/>
      <c r="AN56" s="306">
        <f>SUM(AG56,AT56)</f>
        <v>0</v>
      </c>
      <c r="AO56" s="307"/>
      <c r="AP56" s="307"/>
      <c r="AQ56" s="76" t="s">
        <v>81</v>
      </c>
      <c r="AR56" s="73"/>
      <c r="AS56" s="82">
        <v>0</v>
      </c>
      <c r="AT56" s="83">
        <f>ROUND(SUM(AV56:AW56),2)</f>
        <v>0</v>
      </c>
      <c r="AU56" s="84">
        <f>'VORN - Vedlejší a ostatní...'!P84</f>
        <v>0</v>
      </c>
      <c r="AV56" s="83">
        <f>'VORN - Vedlejší a ostatní...'!J33</f>
        <v>0</v>
      </c>
      <c r="AW56" s="83">
        <f>'VORN - Vedlejší a ostatní...'!J34</f>
        <v>0</v>
      </c>
      <c r="AX56" s="83">
        <f>'VORN - Vedlejší a ostatní...'!J35</f>
        <v>0</v>
      </c>
      <c r="AY56" s="83">
        <f>'VORN - Vedlejší a ostatní...'!J36</f>
        <v>0</v>
      </c>
      <c r="AZ56" s="83">
        <f>'VORN - Vedlejší a ostatní...'!F33</f>
        <v>0</v>
      </c>
      <c r="BA56" s="83">
        <f>'VORN - Vedlejší a ostatní...'!F34</f>
        <v>0</v>
      </c>
      <c r="BB56" s="83">
        <f>'VORN - Vedlejší a ostatní...'!F35</f>
        <v>0</v>
      </c>
      <c r="BC56" s="83">
        <f>'VORN - Vedlejší a ostatní...'!F36</f>
        <v>0</v>
      </c>
      <c r="BD56" s="85">
        <f>'VORN - Vedlejší a ostatní...'!F37</f>
        <v>0</v>
      </c>
      <c r="BT56" s="81" t="s">
        <v>82</v>
      </c>
      <c r="BV56" s="81" t="s">
        <v>76</v>
      </c>
      <c r="BW56" s="81" t="s">
        <v>87</v>
      </c>
      <c r="BX56" s="81" t="s">
        <v>5</v>
      </c>
      <c r="CL56" s="81" t="s">
        <v>19</v>
      </c>
      <c r="CM56" s="81" t="s">
        <v>84</v>
      </c>
    </row>
    <row r="57" spans="1:91" s="1" customFormat="1" ht="30" customHeight="1">
      <c r="B57" s="33"/>
      <c r="AR57" s="33"/>
    </row>
    <row r="58" spans="1:91" s="1" customFormat="1" ht="6.95" customHeight="1"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33"/>
    </row>
  </sheetData>
  <sheetProtection algorithmName="SHA-512" hashValue="rpPwpQmk8kOscCmhgvn1BPVrWhKiL2Y58eClGglmrtMkLyEVO6UJGjNg5VTtCAMm6vR1LO+Mny5lbIcwMxiN/g==" saltValue="Gn4WahLZjkBDYMZ1Abw2sLR/5sgvSW8cbpUbceISE9FANZqCS5mjsgMMX0OnUu3jnUMjBUUXvkEKhV35mvvcvA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 201 - Most ev.č. KT-04'!C2" display="/" xr:uid="{00000000-0004-0000-0000-000000000000}"/>
    <hyperlink ref="A56" location="'VORN - Vedlejší a ostatní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150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18" t="s">
        <v>83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84</v>
      </c>
    </row>
    <row r="4" spans="2:46" ht="24.95" customHeight="1">
      <c r="B4" s="21"/>
      <c r="D4" s="22" t="s">
        <v>88</v>
      </c>
      <c r="L4" s="21"/>
      <c r="M4" s="86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1" t="str">
        <f>'Rekapitulace stavby'!K6</f>
        <v>Most ev.č. KT-04 v obci Vícenice</v>
      </c>
      <c r="F7" s="312"/>
      <c r="G7" s="312"/>
      <c r="H7" s="312"/>
      <c r="L7" s="21"/>
    </row>
    <row r="8" spans="2:46" s="1" customFormat="1" ht="12" customHeight="1">
      <c r="B8" s="33"/>
      <c r="D8" s="28" t="s">
        <v>89</v>
      </c>
      <c r="L8" s="33"/>
    </row>
    <row r="9" spans="2:46" s="1" customFormat="1" ht="16.5" customHeight="1">
      <c r="B9" s="33"/>
      <c r="E9" s="293" t="s">
        <v>90</v>
      </c>
      <c r="F9" s="313"/>
      <c r="G9" s="313"/>
      <c r="H9" s="313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2. 12. 2025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tr">
        <f>IF('Rekapitulace stavby'!AN10="","",'Rekapitulace stavby'!AN10)</f>
        <v>00255661</v>
      </c>
      <c r="L14" s="33"/>
    </row>
    <row r="15" spans="2:46" s="1" customFormat="1" ht="18" customHeight="1">
      <c r="B15" s="33"/>
      <c r="E15" s="26" t="str">
        <f>IF('Rekapitulace stavby'!E11="","",'Rekapitulace stavby'!E11)</f>
        <v>Město Klatovy</v>
      </c>
      <c r="I15" s="28" t="s">
        <v>29</v>
      </c>
      <c r="J15" s="26" t="str">
        <f>IF('Rekapitulace stavby'!AN11="","",'Rekapitulace stavby'!AN11)</f>
        <v>CZ00255661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31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4" t="str">
        <f>'Rekapitulace stavby'!E14</f>
        <v>Vyplň údaj</v>
      </c>
      <c r="F18" s="277"/>
      <c r="G18" s="277"/>
      <c r="H18" s="277"/>
      <c r="I18" s="28" t="s">
        <v>29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33</v>
      </c>
      <c r="I20" s="28" t="s">
        <v>26</v>
      </c>
      <c r="J20" s="26" t="str">
        <f>IF('Rekapitulace stavby'!AN16="","",'Rekapitulace stavby'!AN16)</f>
        <v>06730949</v>
      </c>
      <c r="L20" s="33"/>
    </row>
    <row r="21" spans="2:12" s="1" customFormat="1" ht="18" customHeight="1">
      <c r="B21" s="33"/>
      <c r="E21" s="26" t="str">
        <f>IF('Rekapitulace stavby'!E17="","",'Rekapitulace stavby'!E17)</f>
        <v>Martin Hejduk</v>
      </c>
      <c r="I21" s="28" t="s">
        <v>29</v>
      </c>
      <c r="J21" s="26" t="str">
        <f>IF('Rekapitulace stavby'!AN17="","",'Rekapitulace stavby'!AN17)</f>
        <v/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37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29</v>
      </c>
      <c r="J24" s="26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38</v>
      </c>
      <c r="L26" s="33"/>
    </row>
    <row r="27" spans="2:12" s="7" customFormat="1" ht="16.5" customHeight="1">
      <c r="B27" s="87"/>
      <c r="E27" s="282" t="s">
        <v>19</v>
      </c>
      <c r="F27" s="282"/>
      <c r="G27" s="282"/>
      <c r="H27" s="282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40</v>
      </c>
      <c r="J30" s="64">
        <f>ROUND(J97,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42</v>
      </c>
      <c r="I32" s="36" t="s">
        <v>41</v>
      </c>
      <c r="J32" s="36" t="s">
        <v>43</v>
      </c>
      <c r="L32" s="33"/>
    </row>
    <row r="33" spans="2:12" s="1" customFormat="1" ht="14.45" customHeight="1">
      <c r="B33" s="33"/>
      <c r="D33" s="53" t="s">
        <v>44</v>
      </c>
      <c r="E33" s="28" t="s">
        <v>45</v>
      </c>
      <c r="F33" s="89">
        <f>ROUND((SUM(BE97:BE1149)),  2)</f>
        <v>0</v>
      </c>
      <c r="I33" s="90">
        <v>0.21</v>
      </c>
      <c r="J33" s="89">
        <f>ROUND(((SUM(BE97:BE1149))*I33),  2)</f>
        <v>0</v>
      </c>
      <c r="L33" s="33"/>
    </row>
    <row r="34" spans="2:12" s="1" customFormat="1" ht="14.45" customHeight="1">
      <c r="B34" s="33"/>
      <c r="E34" s="28" t="s">
        <v>46</v>
      </c>
      <c r="F34" s="89">
        <f>ROUND((SUM(BF97:BF1149)),  2)</f>
        <v>0</v>
      </c>
      <c r="I34" s="90">
        <v>0.15</v>
      </c>
      <c r="J34" s="89">
        <f>ROUND(((SUM(BF97:BF1149))*I34),  2)</f>
        <v>0</v>
      </c>
      <c r="L34" s="33"/>
    </row>
    <row r="35" spans="2:12" s="1" customFormat="1" ht="14.45" hidden="1" customHeight="1">
      <c r="B35" s="33"/>
      <c r="E35" s="28" t="s">
        <v>47</v>
      </c>
      <c r="F35" s="89">
        <f>ROUND((SUM(BG97:BG1149)),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48</v>
      </c>
      <c r="F36" s="89">
        <f>ROUND((SUM(BH97:BH1149)),  2)</f>
        <v>0</v>
      </c>
      <c r="I36" s="90">
        <v>0.15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49</v>
      </c>
      <c r="F37" s="89">
        <f>ROUND((SUM(BI97:BI1149)),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50</v>
      </c>
      <c r="E39" s="55"/>
      <c r="F39" s="55"/>
      <c r="G39" s="93" t="s">
        <v>51</v>
      </c>
      <c r="H39" s="94" t="s">
        <v>52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91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11" t="str">
        <f>E7</f>
        <v>Most ev.č. KT-04 v obci Vícenice</v>
      </c>
      <c r="F48" s="312"/>
      <c r="G48" s="312"/>
      <c r="H48" s="312"/>
      <c r="L48" s="33"/>
    </row>
    <row r="49" spans="2:47" s="1" customFormat="1" ht="12" customHeight="1">
      <c r="B49" s="33"/>
      <c r="C49" s="28" t="s">
        <v>89</v>
      </c>
      <c r="L49" s="33"/>
    </row>
    <row r="50" spans="2:47" s="1" customFormat="1" ht="16.5" customHeight="1">
      <c r="B50" s="33"/>
      <c r="E50" s="293" t="str">
        <f>E9</f>
        <v>SO 201 - Most ev.č. KT-04</v>
      </c>
      <c r="F50" s="313"/>
      <c r="G50" s="313"/>
      <c r="H50" s="313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 xml:space="preserve"> </v>
      </c>
      <c r="I52" s="28" t="s">
        <v>23</v>
      </c>
      <c r="J52" s="50" t="str">
        <f>IF(J12="","",J12)</f>
        <v>2. 12. 2025</v>
      </c>
      <c r="L52" s="33"/>
    </row>
    <row r="53" spans="2:47" s="1" customFormat="1" ht="6.95" customHeight="1">
      <c r="B53" s="33"/>
      <c r="L53" s="33"/>
    </row>
    <row r="54" spans="2:47" s="1" customFormat="1" ht="15.2" customHeight="1">
      <c r="B54" s="33"/>
      <c r="C54" s="28" t="s">
        <v>25</v>
      </c>
      <c r="F54" s="26" t="str">
        <f>E15</f>
        <v>Město Klatovy</v>
      </c>
      <c r="I54" s="28" t="s">
        <v>33</v>
      </c>
      <c r="J54" s="31" t="str">
        <f>E21</f>
        <v>Martin Hejduk</v>
      </c>
      <c r="L54" s="33"/>
    </row>
    <row r="55" spans="2:47" s="1" customFormat="1" ht="15.2" customHeight="1">
      <c r="B55" s="33"/>
      <c r="C55" s="28" t="s">
        <v>31</v>
      </c>
      <c r="F55" s="26" t="str">
        <f>IF(E18="","",E18)</f>
        <v>Vyplň údaj</v>
      </c>
      <c r="I55" s="28" t="s">
        <v>37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92</v>
      </c>
      <c r="D57" s="91"/>
      <c r="E57" s="91"/>
      <c r="F57" s="91"/>
      <c r="G57" s="91"/>
      <c r="H57" s="91"/>
      <c r="I57" s="91"/>
      <c r="J57" s="98" t="s">
        <v>93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72</v>
      </c>
      <c r="J59" s="64">
        <f>J97</f>
        <v>0</v>
      </c>
      <c r="L59" s="33"/>
      <c r="AU59" s="18" t="s">
        <v>94</v>
      </c>
    </row>
    <row r="60" spans="2:47" s="8" customFormat="1" ht="24.95" customHeight="1">
      <c r="B60" s="100"/>
      <c r="D60" s="101" t="s">
        <v>95</v>
      </c>
      <c r="E60" s="102"/>
      <c r="F60" s="102"/>
      <c r="G60" s="102"/>
      <c r="H60" s="102"/>
      <c r="I60" s="102"/>
      <c r="J60" s="103">
        <f>J98</f>
        <v>0</v>
      </c>
      <c r="L60" s="100"/>
    </row>
    <row r="61" spans="2:47" s="9" customFormat="1" ht="19.899999999999999" customHeight="1">
      <c r="B61" s="104"/>
      <c r="D61" s="105" t="s">
        <v>96</v>
      </c>
      <c r="E61" s="106"/>
      <c r="F61" s="106"/>
      <c r="G61" s="106"/>
      <c r="H61" s="106"/>
      <c r="I61" s="106"/>
      <c r="J61" s="107">
        <f>J99</f>
        <v>0</v>
      </c>
      <c r="L61" s="104"/>
    </row>
    <row r="62" spans="2:47" s="9" customFormat="1" ht="19.899999999999999" customHeight="1">
      <c r="B62" s="104"/>
      <c r="D62" s="105" t="s">
        <v>97</v>
      </c>
      <c r="E62" s="106"/>
      <c r="F62" s="106"/>
      <c r="G62" s="106"/>
      <c r="H62" s="106"/>
      <c r="I62" s="106"/>
      <c r="J62" s="107">
        <f>J326</f>
        <v>0</v>
      </c>
      <c r="L62" s="104"/>
    </row>
    <row r="63" spans="2:47" s="9" customFormat="1" ht="19.899999999999999" customHeight="1">
      <c r="B63" s="104"/>
      <c r="D63" s="105" t="s">
        <v>98</v>
      </c>
      <c r="E63" s="106"/>
      <c r="F63" s="106"/>
      <c r="G63" s="106"/>
      <c r="H63" s="106"/>
      <c r="I63" s="106"/>
      <c r="J63" s="107">
        <f>J364</f>
        <v>0</v>
      </c>
      <c r="L63" s="104"/>
    </row>
    <row r="64" spans="2:47" s="9" customFormat="1" ht="19.899999999999999" customHeight="1">
      <c r="B64" s="104"/>
      <c r="D64" s="105" t="s">
        <v>99</v>
      </c>
      <c r="E64" s="106"/>
      <c r="F64" s="106"/>
      <c r="G64" s="106"/>
      <c r="H64" s="106"/>
      <c r="I64" s="106"/>
      <c r="J64" s="107">
        <f>J445</f>
        <v>0</v>
      </c>
      <c r="L64" s="104"/>
    </row>
    <row r="65" spans="2:12" s="9" customFormat="1" ht="19.899999999999999" customHeight="1">
      <c r="B65" s="104"/>
      <c r="D65" s="105" t="s">
        <v>100</v>
      </c>
      <c r="E65" s="106"/>
      <c r="F65" s="106"/>
      <c r="G65" s="106"/>
      <c r="H65" s="106"/>
      <c r="I65" s="106"/>
      <c r="J65" s="107">
        <f>J516</f>
        <v>0</v>
      </c>
      <c r="L65" s="104"/>
    </row>
    <row r="66" spans="2:12" s="9" customFormat="1" ht="19.899999999999999" customHeight="1">
      <c r="B66" s="104"/>
      <c r="D66" s="105" t="s">
        <v>101</v>
      </c>
      <c r="E66" s="106"/>
      <c r="F66" s="106"/>
      <c r="G66" s="106"/>
      <c r="H66" s="106"/>
      <c r="I66" s="106"/>
      <c r="J66" s="107">
        <f>J590</f>
        <v>0</v>
      </c>
      <c r="L66" s="104"/>
    </row>
    <row r="67" spans="2:12" s="9" customFormat="1" ht="19.899999999999999" customHeight="1">
      <c r="B67" s="104"/>
      <c r="D67" s="105" t="s">
        <v>102</v>
      </c>
      <c r="E67" s="106"/>
      <c r="F67" s="106"/>
      <c r="G67" s="106"/>
      <c r="H67" s="106"/>
      <c r="I67" s="106"/>
      <c r="J67" s="107">
        <f>J685</f>
        <v>0</v>
      </c>
      <c r="L67" s="104"/>
    </row>
    <row r="68" spans="2:12" s="9" customFormat="1" ht="19.899999999999999" customHeight="1">
      <c r="B68" s="104"/>
      <c r="D68" s="105" t="s">
        <v>103</v>
      </c>
      <c r="E68" s="106"/>
      <c r="F68" s="106"/>
      <c r="G68" s="106"/>
      <c r="H68" s="106"/>
      <c r="I68" s="106"/>
      <c r="J68" s="107">
        <f>J696</f>
        <v>0</v>
      </c>
      <c r="L68" s="104"/>
    </row>
    <row r="69" spans="2:12" s="9" customFormat="1" ht="19.899999999999999" customHeight="1">
      <c r="B69" s="104"/>
      <c r="D69" s="105" t="s">
        <v>104</v>
      </c>
      <c r="E69" s="106"/>
      <c r="F69" s="106"/>
      <c r="G69" s="106"/>
      <c r="H69" s="106"/>
      <c r="I69" s="106"/>
      <c r="J69" s="107">
        <f>J966</f>
        <v>0</v>
      </c>
      <c r="L69" s="104"/>
    </row>
    <row r="70" spans="2:12" s="9" customFormat="1" ht="19.899999999999999" customHeight="1">
      <c r="B70" s="104"/>
      <c r="D70" s="105" t="s">
        <v>105</v>
      </c>
      <c r="E70" s="106"/>
      <c r="F70" s="106"/>
      <c r="G70" s="106"/>
      <c r="H70" s="106"/>
      <c r="I70" s="106"/>
      <c r="J70" s="107">
        <f>J1050</f>
        <v>0</v>
      </c>
      <c r="L70" s="104"/>
    </row>
    <row r="71" spans="2:12" s="8" customFormat="1" ht="24.95" customHeight="1">
      <c r="B71" s="100"/>
      <c r="D71" s="101" t="s">
        <v>106</v>
      </c>
      <c r="E71" s="102"/>
      <c r="F71" s="102"/>
      <c r="G71" s="102"/>
      <c r="H71" s="102"/>
      <c r="I71" s="102"/>
      <c r="J71" s="103">
        <f>J1055</f>
        <v>0</v>
      </c>
      <c r="L71" s="100"/>
    </row>
    <row r="72" spans="2:12" s="9" customFormat="1" ht="19.899999999999999" customHeight="1">
      <c r="B72" s="104"/>
      <c r="D72" s="105" t="s">
        <v>107</v>
      </c>
      <c r="E72" s="106"/>
      <c r="F72" s="106"/>
      <c r="G72" s="106"/>
      <c r="H72" s="106"/>
      <c r="I72" s="106"/>
      <c r="J72" s="107">
        <f>J1056</f>
        <v>0</v>
      </c>
      <c r="L72" s="104"/>
    </row>
    <row r="73" spans="2:12" s="9" customFormat="1" ht="19.899999999999999" customHeight="1">
      <c r="B73" s="104"/>
      <c r="D73" s="105" t="s">
        <v>108</v>
      </c>
      <c r="E73" s="106"/>
      <c r="F73" s="106"/>
      <c r="G73" s="106"/>
      <c r="H73" s="106"/>
      <c r="I73" s="106"/>
      <c r="J73" s="107">
        <f>J1125</f>
        <v>0</v>
      </c>
      <c r="L73" s="104"/>
    </row>
    <row r="74" spans="2:12" s="8" customFormat="1" ht="24.95" customHeight="1">
      <c r="B74" s="100"/>
      <c r="D74" s="101" t="s">
        <v>109</v>
      </c>
      <c r="E74" s="102"/>
      <c r="F74" s="102"/>
      <c r="G74" s="102"/>
      <c r="H74" s="102"/>
      <c r="I74" s="102"/>
      <c r="J74" s="103">
        <f>J1141</f>
        <v>0</v>
      </c>
      <c r="L74" s="100"/>
    </row>
    <row r="75" spans="2:12" s="9" customFormat="1" ht="19.899999999999999" customHeight="1">
      <c r="B75" s="104"/>
      <c r="D75" s="105" t="s">
        <v>110</v>
      </c>
      <c r="E75" s="106"/>
      <c r="F75" s="106"/>
      <c r="G75" s="106"/>
      <c r="H75" s="106"/>
      <c r="I75" s="106"/>
      <c r="J75" s="107">
        <f>J1142</f>
        <v>0</v>
      </c>
      <c r="L75" s="104"/>
    </row>
    <row r="76" spans="2:12" s="8" customFormat="1" ht="24.95" customHeight="1">
      <c r="B76" s="100"/>
      <c r="D76" s="101" t="s">
        <v>111</v>
      </c>
      <c r="E76" s="102"/>
      <c r="F76" s="102"/>
      <c r="G76" s="102"/>
      <c r="H76" s="102"/>
      <c r="I76" s="102"/>
      <c r="J76" s="103">
        <f>J1143</f>
        <v>0</v>
      </c>
      <c r="L76" s="100"/>
    </row>
    <row r="77" spans="2:12" s="9" customFormat="1" ht="19.899999999999999" customHeight="1">
      <c r="B77" s="104"/>
      <c r="D77" s="105" t="s">
        <v>112</v>
      </c>
      <c r="E77" s="106"/>
      <c r="F77" s="106"/>
      <c r="G77" s="106"/>
      <c r="H77" s="106"/>
      <c r="I77" s="106"/>
      <c r="J77" s="107">
        <f>J1144</f>
        <v>0</v>
      </c>
      <c r="L77" s="104"/>
    </row>
    <row r="78" spans="2:12" s="1" customFormat="1" ht="21.75" customHeight="1">
      <c r="B78" s="33"/>
      <c r="L78" s="33"/>
    </row>
    <row r="79" spans="2:12" s="1" customFormat="1" ht="6.95" customHeight="1"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33"/>
    </row>
    <row r="83" spans="2:20" s="1" customFormat="1" ht="6.95" customHeight="1">
      <c r="B83" s="44"/>
      <c r="C83" s="45"/>
      <c r="D83" s="45"/>
      <c r="E83" s="45"/>
      <c r="F83" s="45"/>
      <c r="G83" s="45"/>
      <c r="H83" s="45"/>
      <c r="I83" s="45"/>
      <c r="J83" s="45"/>
      <c r="K83" s="45"/>
      <c r="L83" s="33"/>
    </row>
    <row r="84" spans="2:20" s="1" customFormat="1" ht="24.95" customHeight="1">
      <c r="B84" s="33"/>
      <c r="C84" s="22" t="s">
        <v>113</v>
      </c>
      <c r="L84" s="33"/>
    </row>
    <row r="85" spans="2:20" s="1" customFormat="1" ht="6.95" customHeight="1">
      <c r="B85" s="33"/>
      <c r="L85" s="33"/>
    </row>
    <row r="86" spans="2:20" s="1" customFormat="1" ht="12" customHeight="1">
      <c r="B86" s="33"/>
      <c r="C86" s="28" t="s">
        <v>16</v>
      </c>
      <c r="L86" s="33"/>
    </row>
    <row r="87" spans="2:20" s="1" customFormat="1" ht="16.5" customHeight="1">
      <c r="B87" s="33"/>
      <c r="E87" s="311" t="str">
        <f>E7</f>
        <v>Most ev.č. KT-04 v obci Vícenice</v>
      </c>
      <c r="F87" s="312"/>
      <c r="G87" s="312"/>
      <c r="H87" s="312"/>
      <c r="L87" s="33"/>
    </row>
    <row r="88" spans="2:20" s="1" customFormat="1" ht="12" customHeight="1">
      <c r="B88" s="33"/>
      <c r="C88" s="28" t="s">
        <v>89</v>
      </c>
      <c r="L88" s="33"/>
    </row>
    <row r="89" spans="2:20" s="1" customFormat="1" ht="16.5" customHeight="1">
      <c r="B89" s="33"/>
      <c r="E89" s="293" t="str">
        <f>E9</f>
        <v>SO 201 - Most ev.č. KT-04</v>
      </c>
      <c r="F89" s="313"/>
      <c r="G89" s="313"/>
      <c r="H89" s="313"/>
      <c r="L89" s="33"/>
    </row>
    <row r="90" spans="2:20" s="1" customFormat="1" ht="6.95" customHeight="1">
      <c r="B90" s="33"/>
      <c r="L90" s="33"/>
    </row>
    <row r="91" spans="2:20" s="1" customFormat="1" ht="12" customHeight="1">
      <c r="B91" s="33"/>
      <c r="C91" s="28" t="s">
        <v>21</v>
      </c>
      <c r="F91" s="26" t="str">
        <f>F12</f>
        <v xml:space="preserve"> </v>
      </c>
      <c r="I91" s="28" t="s">
        <v>23</v>
      </c>
      <c r="J91" s="50" t="str">
        <f>IF(J12="","",J12)</f>
        <v>2. 12. 2025</v>
      </c>
      <c r="L91" s="33"/>
    </row>
    <row r="92" spans="2:20" s="1" customFormat="1" ht="6.95" customHeight="1">
      <c r="B92" s="33"/>
      <c r="L92" s="33"/>
    </row>
    <row r="93" spans="2:20" s="1" customFormat="1" ht="15.2" customHeight="1">
      <c r="B93" s="33"/>
      <c r="C93" s="28" t="s">
        <v>25</v>
      </c>
      <c r="F93" s="26" t="str">
        <f>E15</f>
        <v>Město Klatovy</v>
      </c>
      <c r="I93" s="28" t="s">
        <v>33</v>
      </c>
      <c r="J93" s="31" t="str">
        <f>E21</f>
        <v>Martin Hejduk</v>
      </c>
      <c r="L93" s="33"/>
    </row>
    <row r="94" spans="2:20" s="1" customFormat="1" ht="15.2" customHeight="1">
      <c r="B94" s="33"/>
      <c r="C94" s="28" t="s">
        <v>31</v>
      </c>
      <c r="F94" s="26" t="str">
        <f>IF(E18="","",E18)</f>
        <v>Vyplň údaj</v>
      </c>
      <c r="I94" s="28" t="s">
        <v>37</v>
      </c>
      <c r="J94" s="31" t="str">
        <f>E24</f>
        <v xml:space="preserve"> </v>
      </c>
      <c r="L94" s="33"/>
    </row>
    <row r="95" spans="2:20" s="1" customFormat="1" ht="10.35" customHeight="1">
      <c r="B95" s="33"/>
      <c r="L95" s="33"/>
    </row>
    <row r="96" spans="2:20" s="10" customFormat="1" ht="29.25" customHeight="1">
      <c r="B96" s="108"/>
      <c r="C96" s="109" t="s">
        <v>114</v>
      </c>
      <c r="D96" s="110" t="s">
        <v>59</v>
      </c>
      <c r="E96" s="110" t="s">
        <v>55</v>
      </c>
      <c r="F96" s="110" t="s">
        <v>56</v>
      </c>
      <c r="G96" s="110" t="s">
        <v>115</v>
      </c>
      <c r="H96" s="110" t="s">
        <v>116</v>
      </c>
      <c r="I96" s="110" t="s">
        <v>117</v>
      </c>
      <c r="J96" s="111" t="s">
        <v>93</v>
      </c>
      <c r="K96" s="112" t="s">
        <v>118</v>
      </c>
      <c r="L96" s="108"/>
      <c r="M96" s="57" t="s">
        <v>19</v>
      </c>
      <c r="N96" s="58" t="s">
        <v>44</v>
      </c>
      <c r="O96" s="58" t="s">
        <v>119</v>
      </c>
      <c r="P96" s="58" t="s">
        <v>120</v>
      </c>
      <c r="Q96" s="58" t="s">
        <v>121</v>
      </c>
      <c r="R96" s="58" t="s">
        <v>122</v>
      </c>
      <c r="S96" s="58" t="s">
        <v>123</v>
      </c>
      <c r="T96" s="59" t="s">
        <v>124</v>
      </c>
    </row>
    <row r="97" spans="2:65" s="1" customFormat="1" ht="22.9" customHeight="1">
      <c r="B97" s="33"/>
      <c r="C97" s="62" t="s">
        <v>125</v>
      </c>
      <c r="J97" s="113">
        <f>BK97</f>
        <v>0</v>
      </c>
      <c r="L97" s="33"/>
      <c r="M97" s="60"/>
      <c r="N97" s="51"/>
      <c r="O97" s="51"/>
      <c r="P97" s="114">
        <f>P98+P1055+P1141+P1143</f>
        <v>0</v>
      </c>
      <c r="Q97" s="51"/>
      <c r="R97" s="114">
        <f>R98+R1055+R1141+R1143</f>
        <v>388.72591001000001</v>
      </c>
      <c r="S97" s="51"/>
      <c r="T97" s="115">
        <f>T98+T1055+T1141+T1143</f>
        <v>281.37145200000003</v>
      </c>
      <c r="AT97" s="18" t="s">
        <v>73</v>
      </c>
      <c r="AU97" s="18" t="s">
        <v>94</v>
      </c>
      <c r="BK97" s="116">
        <f>BK98+BK1055+BK1141+BK1143</f>
        <v>0</v>
      </c>
    </row>
    <row r="98" spans="2:65" s="11" customFormat="1" ht="25.9" customHeight="1">
      <c r="B98" s="117"/>
      <c r="D98" s="118" t="s">
        <v>73</v>
      </c>
      <c r="E98" s="119" t="s">
        <v>126</v>
      </c>
      <c r="F98" s="119" t="s">
        <v>127</v>
      </c>
      <c r="I98" s="120"/>
      <c r="J98" s="121">
        <f>BK98</f>
        <v>0</v>
      </c>
      <c r="L98" s="117"/>
      <c r="M98" s="122"/>
      <c r="P98" s="123">
        <f>P99+P326+P364+P445+P516+P590+P685+P696+P966+P1050</f>
        <v>0</v>
      </c>
      <c r="R98" s="123">
        <f>R99+R326+R364+R445+R516+R590+R685+R696+R966+R1050</f>
        <v>388.72591001000001</v>
      </c>
      <c r="T98" s="124">
        <f>T99+T326+T364+T445+T516+T590+T685+T696+T966+T1050</f>
        <v>281.37145200000003</v>
      </c>
      <c r="AR98" s="118" t="s">
        <v>82</v>
      </c>
      <c r="AT98" s="125" t="s">
        <v>73</v>
      </c>
      <c r="AU98" s="125" t="s">
        <v>74</v>
      </c>
      <c r="AY98" s="118" t="s">
        <v>128</v>
      </c>
      <c r="BK98" s="126">
        <f>BK99+BK326+BK364+BK445+BK516+BK590+BK685+BK696+BK966+BK1050</f>
        <v>0</v>
      </c>
    </row>
    <row r="99" spans="2:65" s="11" customFormat="1" ht="22.9" customHeight="1">
      <c r="B99" s="117"/>
      <c r="D99" s="118" t="s">
        <v>73</v>
      </c>
      <c r="E99" s="127" t="s">
        <v>82</v>
      </c>
      <c r="F99" s="127" t="s">
        <v>129</v>
      </c>
      <c r="I99" s="120"/>
      <c r="J99" s="128">
        <f>BK99</f>
        <v>0</v>
      </c>
      <c r="L99" s="117"/>
      <c r="M99" s="122"/>
      <c r="P99" s="123">
        <f>SUM(P100:P325)</f>
        <v>0</v>
      </c>
      <c r="R99" s="123">
        <f>SUM(R100:R325)</f>
        <v>335.64811400000002</v>
      </c>
      <c r="T99" s="124">
        <f>SUM(T100:T325)</f>
        <v>281.32800000000003</v>
      </c>
      <c r="AR99" s="118" t="s">
        <v>82</v>
      </c>
      <c r="AT99" s="125" t="s">
        <v>73</v>
      </c>
      <c r="AU99" s="125" t="s">
        <v>82</v>
      </c>
      <c r="AY99" s="118" t="s">
        <v>128</v>
      </c>
      <c r="BK99" s="126">
        <f>SUM(BK100:BK325)</f>
        <v>0</v>
      </c>
    </row>
    <row r="100" spans="2:65" s="1" customFormat="1" ht="24.2" customHeight="1">
      <c r="B100" s="33"/>
      <c r="C100" s="129" t="s">
        <v>82</v>
      </c>
      <c r="D100" s="129" t="s">
        <v>130</v>
      </c>
      <c r="E100" s="130" t="s">
        <v>131</v>
      </c>
      <c r="F100" s="131" t="s">
        <v>132</v>
      </c>
      <c r="G100" s="132" t="s">
        <v>133</v>
      </c>
      <c r="H100" s="133">
        <v>58</v>
      </c>
      <c r="I100" s="134"/>
      <c r="J100" s="135">
        <f>ROUND(I100*H100,2)</f>
        <v>0</v>
      </c>
      <c r="K100" s="136"/>
      <c r="L100" s="33"/>
      <c r="M100" s="137" t="s">
        <v>19</v>
      </c>
      <c r="N100" s="138" t="s">
        <v>45</v>
      </c>
      <c r="P100" s="139">
        <f>O100*H100</f>
        <v>0</v>
      </c>
      <c r="Q100" s="139">
        <v>0</v>
      </c>
      <c r="R100" s="139">
        <f>Q100*H100</f>
        <v>0</v>
      </c>
      <c r="S100" s="139">
        <v>0</v>
      </c>
      <c r="T100" s="140">
        <f>S100*H100</f>
        <v>0</v>
      </c>
      <c r="AR100" s="141" t="s">
        <v>134</v>
      </c>
      <c r="AT100" s="141" t="s">
        <v>130</v>
      </c>
      <c r="AU100" s="141" t="s">
        <v>84</v>
      </c>
      <c r="AY100" s="18" t="s">
        <v>128</v>
      </c>
      <c r="BE100" s="142">
        <f>IF(N100="základní",J100,0)</f>
        <v>0</v>
      </c>
      <c r="BF100" s="142">
        <f>IF(N100="snížená",J100,0)</f>
        <v>0</v>
      </c>
      <c r="BG100" s="142">
        <f>IF(N100="zákl. přenesená",J100,0)</f>
        <v>0</v>
      </c>
      <c r="BH100" s="142">
        <f>IF(N100="sníž. přenesená",J100,0)</f>
        <v>0</v>
      </c>
      <c r="BI100" s="142">
        <f>IF(N100="nulová",J100,0)</f>
        <v>0</v>
      </c>
      <c r="BJ100" s="18" t="s">
        <v>82</v>
      </c>
      <c r="BK100" s="142">
        <f>ROUND(I100*H100,2)</f>
        <v>0</v>
      </c>
      <c r="BL100" s="18" t="s">
        <v>134</v>
      </c>
      <c r="BM100" s="141" t="s">
        <v>135</v>
      </c>
    </row>
    <row r="101" spans="2:65" s="1" customFormat="1" ht="11.25">
      <c r="B101" s="33"/>
      <c r="D101" s="143" t="s">
        <v>136</v>
      </c>
      <c r="F101" s="144" t="s">
        <v>137</v>
      </c>
      <c r="I101" s="145"/>
      <c r="L101" s="33"/>
      <c r="M101" s="146"/>
      <c r="T101" s="54"/>
      <c r="AT101" s="18" t="s">
        <v>136</v>
      </c>
      <c r="AU101" s="18" t="s">
        <v>84</v>
      </c>
    </row>
    <row r="102" spans="2:65" s="12" customFormat="1" ht="11.25">
      <c r="B102" s="147"/>
      <c r="D102" s="148" t="s">
        <v>138</v>
      </c>
      <c r="E102" s="149" t="s">
        <v>19</v>
      </c>
      <c r="F102" s="150" t="s">
        <v>139</v>
      </c>
      <c r="H102" s="149" t="s">
        <v>19</v>
      </c>
      <c r="I102" s="151"/>
      <c r="L102" s="147"/>
      <c r="M102" s="152"/>
      <c r="T102" s="153"/>
      <c r="AT102" s="149" t="s">
        <v>138</v>
      </c>
      <c r="AU102" s="149" t="s">
        <v>84</v>
      </c>
      <c r="AV102" s="12" t="s">
        <v>82</v>
      </c>
      <c r="AW102" s="12" t="s">
        <v>36</v>
      </c>
      <c r="AX102" s="12" t="s">
        <v>74</v>
      </c>
      <c r="AY102" s="149" t="s">
        <v>128</v>
      </c>
    </row>
    <row r="103" spans="2:65" s="13" customFormat="1" ht="11.25">
      <c r="B103" s="154"/>
      <c r="D103" s="148" t="s">
        <v>138</v>
      </c>
      <c r="E103" s="155" t="s">
        <v>19</v>
      </c>
      <c r="F103" s="156" t="s">
        <v>140</v>
      </c>
      <c r="H103" s="157">
        <v>58</v>
      </c>
      <c r="I103" s="158"/>
      <c r="L103" s="154"/>
      <c r="M103" s="159"/>
      <c r="T103" s="160"/>
      <c r="AT103" s="155" t="s">
        <v>138</v>
      </c>
      <c r="AU103" s="155" t="s">
        <v>84</v>
      </c>
      <c r="AV103" s="13" t="s">
        <v>84</v>
      </c>
      <c r="AW103" s="13" t="s">
        <v>36</v>
      </c>
      <c r="AX103" s="13" t="s">
        <v>74</v>
      </c>
      <c r="AY103" s="155" t="s">
        <v>128</v>
      </c>
    </row>
    <row r="104" spans="2:65" s="14" customFormat="1" ht="11.25">
      <c r="B104" s="161"/>
      <c r="D104" s="148" t="s">
        <v>138</v>
      </c>
      <c r="E104" s="162" t="s">
        <v>19</v>
      </c>
      <c r="F104" s="163" t="s">
        <v>141</v>
      </c>
      <c r="H104" s="164">
        <v>58</v>
      </c>
      <c r="I104" s="165"/>
      <c r="L104" s="161"/>
      <c r="M104" s="166"/>
      <c r="T104" s="167"/>
      <c r="AT104" s="162" t="s">
        <v>138</v>
      </c>
      <c r="AU104" s="162" t="s">
        <v>84</v>
      </c>
      <c r="AV104" s="14" t="s">
        <v>134</v>
      </c>
      <c r="AW104" s="14" t="s">
        <v>36</v>
      </c>
      <c r="AX104" s="14" t="s">
        <v>82</v>
      </c>
      <c r="AY104" s="162" t="s">
        <v>128</v>
      </c>
    </row>
    <row r="105" spans="2:65" s="1" customFormat="1" ht="21.75" customHeight="1">
      <c r="B105" s="33"/>
      <c r="C105" s="129" t="s">
        <v>84</v>
      </c>
      <c r="D105" s="129" t="s">
        <v>130</v>
      </c>
      <c r="E105" s="130" t="s">
        <v>142</v>
      </c>
      <c r="F105" s="131" t="s">
        <v>143</v>
      </c>
      <c r="G105" s="132" t="s">
        <v>144</v>
      </c>
      <c r="H105" s="133">
        <v>3</v>
      </c>
      <c r="I105" s="134"/>
      <c r="J105" s="135">
        <f>ROUND(I105*H105,2)</f>
        <v>0</v>
      </c>
      <c r="K105" s="136"/>
      <c r="L105" s="33"/>
      <c r="M105" s="137" t="s">
        <v>19</v>
      </c>
      <c r="N105" s="138" t="s">
        <v>45</v>
      </c>
      <c r="P105" s="139">
        <f>O105*H105</f>
        <v>0</v>
      </c>
      <c r="Q105" s="139">
        <v>0</v>
      </c>
      <c r="R105" s="139">
        <f>Q105*H105</f>
        <v>0</v>
      </c>
      <c r="S105" s="139">
        <v>0</v>
      </c>
      <c r="T105" s="140">
        <f>S105*H105</f>
        <v>0</v>
      </c>
      <c r="AR105" s="141" t="s">
        <v>134</v>
      </c>
      <c r="AT105" s="141" t="s">
        <v>130</v>
      </c>
      <c r="AU105" s="141" t="s">
        <v>84</v>
      </c>
      <c r="AY105" s="18" t="s">
        <v>128</v>
      </c>
      <c r="BE105" s="142">
        <f>IF(N105="základní",J105,0)</f>
        <v>0</v>
      </c>
      <c r="BF105" s="142">
        <f>IF(N105="snížená",J105,0)</f>
        <v>0</v>
      </c>
      <c r="BG105" s="142">
        <f>IF(N105="zákl. přenesená",J105,0)</f>
        <v>0</v>
      </c>
      <c r="BH105" s="142">
        <f>IF(N105="sníž. přenesená",J105,0)</f>
        <v>0</v>
      </c>
      <c r="BI105" s="142">
        <f>IF(N105="nulová",J105,0)</f>
        <v>0</v>
      </c>
      <c r="BJ105" s="18" t="s">
        <v>82</v>
      </c>
      <c r="BK105" s="142">
        <f>ROUND(I105*H105,2)</f>
        <v>0</v>
      </c>
      <c r="BL105" s="18" t="s">
        <v>134</v>
      </c>
      <c r="BM105" s="141" t="s">
        <v>145</v>
      </c>
    </row>
    <row r="106" spans="2:65" s="1" customFormat="1" ht="11.25">
      <c r="B106" s="33"/>
      <c r="D106" s="143" t="s">
        <v>136</v>
      </c>
      <c r="F106" s="144" t="s">
        <v>146</v>
      </c>
      <c r="I106" s="145"/>
      <c r="L106" s="33"/>
      <c r="M106" s="146"/>
      <c r="T106" s="54"/>
      <c r="AT106" s="18" t="s">
        <v>136</v>
      </c>
      <c r="AU106" s="18" t="s">
        <v>84</v>
      </c>
    </row>
    <row r="107" spans="2:65" s="12" customFormat="1" ht="11.25">
      <c r="B107" s="147"/>
      <c r="D107" s="148" t="s">
        <v>138</v>
      </c>
      <c r="E107" s="149" t="s">
        <v>19</v>
      </c>
      <c r="F107" s="150" t="s">
        <v>147</v>
      </c>
      <c r="H107" s="149" t="s">
        <v>19</v>
      </c>
      <c r="I107" s="151"/>
      <c r="L107" s="147"/>
      <c r="M107" s="152"/>
      <c r="T107" s="153"/>
      <c r="AT107" s="149" t="s">
        <v>138</v>
      </c>
      <c r="AU107" s="149" t="s">
        <v>84</v>
      </c>
      <c r="AV107" s="12" t="s">
        <v>82</v>
      </c>
      <c r="AW107" s="12" t="s">
        <v>36</v>
      </c>
      <c r="AX107" s="12" t="s">
        <v>74</v>
      </c>
      <c r="AY107" s="149" t="s">
        <v>128</v>
      </c>
    </row>
    <row r="108" spans="2:65" s="12" customFormat="1" ht="11.25">
      <c r="B108" s="147"/>
      <c r="D108" s="148" t="s">
        <v>138</v>
      </c>
      <c r="E108" s="149" t="s">
        <v>19</v>
      </c>
      <c r="F108" s="150" t="s">
        <v>148</v>
      </c>
      <c r="H108" s="149" t="s">
        <v>19</v>
      </c>
      <c r="I108" s="151"/>
      <c r="L108" s="147"/>
      <c r="M108" s="152"/>
      <c r="T108" s="153"/>
      <c r="AT108" s="149" t="s">
        <v>138</v>
      </c>
      <c r="AU108" s="149" t="s">
        <v>84</v>
      </c>
      <c r="AV108" s="12" t="s">
        <v>82</v>
      </c>
      <c r="AW108" s="12" t="s">
        <v>36</v>
      </c>
      <c r="AX108" s="12" t="s">
        <v>74</v>
      </c>
      <c r="AY108" s="149" t="s">
        <v>128</v>
      </c>
    </row>
    <row r="109" spans="2:65" s="12" customFormat="1" ht="11.25">
      <c r="B109" s="147"/>
      <c r="D109" s="148" t="s">
        <v>138</v>
      </c>
      <c r="E109" s="149" t="s">
        <v>19</v>
      </c>
      <c r="F109" s="150" t="s">
        <v>149</v>
      </c>
      <c r="H109" s="149" t="s">
        <v>19</v>
      </c>
      <c r="I109" s="151"/>
      <c r="L109" s="147"/>
      <c r="M109" s="152"/>
      <c r="T109" s="153"/>
      <c r="AT109" s="149" t="s">
        <v>138</v>
      </c>
      <c r="AU109" s="149" t="s">
        <v>84</v>
      </c>
      <c r="AV109" s="12" t="s">
        <v>82</v>
      </c>
      <c r="AW109" s="12" t="s">
        <v>36</v>
      </c>
      <c r="AX109" s="12" t="s">
        <v>74</v>
      </c>
      <c r="AY109" s="149" t="s">
        <v>128</v>
      </c>
    </row>
    <row r="110" spans="2:65" s="12" customFormat="1" ht="11.25">
      <c r="B110" s="147"/>
      <c r="D110" s="148" t="s">
        <v>138</v>
      </c>
      <c r="E110" s="149" t="s">
        <v>19</v>
      </c>
      <c r="F110" s="150" t="s">
        <v>150</v>
      </c>
      <c r="H110" s="149" t="s">
        <v>19</v>
      </c>
      <c r="I110" s="151"/>
      <c r="L110" s="147"/>
      <c r="M110" s="152"/>
      <c r="T110" s="153"/>
      <c r="AT110" s="149" t="s">
        <v>138</v>
      </c>
      <c r="AU110" s="149" t="s">
        <v>84</v>
      </c>
      <c r="AV110" s="12" t="s">
        <v>82</v>
      </c>
      <c r="AW110" s="12" t="s">
        <v>36</v>
      </c>
      <c r="AX110" s="12" t="s">
        <v>74</v>
      </c>
      <c r="AY110" s="149" t="s">
        <v>128</v>
      </c>
    </row>
    <row r="111" spans="2:65" s="13" customFormat="1" ht="11.25">
      <c r="B111" s="154"/>
      <c r="D111" s="148" t="s">
        <v>138</v>
      </c>
      <c r="E111" s="155" t="s">
        <v>19</v>
      </c>
      <c r="F111" s="156" t="s">
        <v>151</v>
      </c>
      <c r="H111" s="157">
        <v>3</v>
      </c>
      <c r="I111" s="158"/>
      <c r="L111" s="154"/>
      <c r="M111" s="159"/>
      <c r="T111" s="160"/>
      <c r="AT111" s="155" t="s">
        <v>138</v>
      </c>
      <c r="AU111" s="155" t="s">
        <v>84</v>
      </c>
      <c r="AV111" s="13" t="s">
        <v>84</v>
      </c>
      <c r="AW111" s="13" t="s">
        <v>36</v>
      </c>
      <c r="AX111" s="13" t="s">
        <v>74</v>
      </c>
      <c r="AY111" s="155" t="s">
        <v>128</v>
      </c>
    </row>
    <row r="112" spans="2:65" s="14" customFormat="1" ht="11.25">
      <c r="B112" s="161"/>
      <c r="D112" s="148" t="s">
        <v>138</v>
      </c>
      <c r="E112" s="162" t="s">
        <v>19</v>
      </c>
      <c r="F112" s="163" t="s">
        <v>141</v>
      </c>
      <c r="H112" s="164">
        <v>3</v>
      </c>
      <c r="I112" s="165"/>
      <c r="L112" s="161"/>
      <c r="M112" s="166"/>
      <c r="T112" s="167"/>
      <c r="AT112" s="162" t="s">
        <v>138</v>
      </c>
      <c r="AU112" s="162" t="s">
        <v>84</v>
      </c>
      <c r="AV112" s="14" t="s">
        <v>134</v>
      </c>
      <c r="AW112" s="14" t="s">
        <v>36</v>
      </c>
      <c r="AX112" s="14" t="s">
        <v>82</v>
      </c>
      <c r="AY112" s="162" t="s">
        <v>128</v>
      </c>
    </row>
    <row r="113" spans="2:65" s="1" customFormat="1" ht="24.2" customHeight="1">
      <c r="B113" s="33"/>
      <c r="C113" s="129" t="s">
        <v>151</v>
      </c>
      <c r="D113" s="129" t="s">
        <v>130</v>
      </c>
      <c r="E113" s="130" t="s">
        <v>152</v>
      </c>
      <c r="F113" s="131" t="s">
        <v>153</v>
      </c>
      <c r="G113" s="132" t="s">
        <v>144</v>
      </c>
      <c r="H113" s="133">
        <v>3</v>
      </c>
      <c r="I113" s="134"/>
      <c r="J113" s="135">
        <f>ROUND(I113*H113,2)</f>
        <v>0</v>
      </c>
      <c r="K113" s="136"/>
      <c r="L113" s="33"/>
      <c r="M113" s="137" t="s">
        <v>19</v>
      </c>
      <c r="N113" s="138" t="s">
        <v>45</v>
      </c>
      <c r="P113" s="139">
        <f>O113*H113</f>
        <v>0</v>
      </c>
      <c r="Q113" s="139">
        <v>0</v>
      </c>
      <c r="R113" s="139">
        <f>Q113*H113</f>
        <v>0</v>
      </c>
      <c r="S113" s="139">
        <v>0</v>
      </c>
      <c r="T113" s="140">
        <f>S113*H113</f>
        <v>0</v>
      </c>
      <c r="AR113" s="141" t="s">
        <v>134</v>
      </c>
      <c r="AT113" s="141" t="s">
        <v>130</v>
      </c>
      <c r="AU113" s="141" t="s">
        <v>84</v>
      </c>
      <c r="AY113" s="18" t="s">
        <v>128</v>
      </c>
      <c r="BE113" s="142">
        <f>IF(N113="základní",J113,0)</f>
        <v>0</v>
      </c>
      <c r="BF113" s="142">
        <f>IF(N113="snížená",J113,0)</f>
        <v>0</v>
      </c>
      <c r="BG113" s="142">
        <f>IF(N113="zákl. přenesená",J113,0)</f>
        <v>0</v>
      </c>
      <c r="BH113" s="142">
        <f>IF(N113="sníž. přenesená",J113,0)</f>
        <v>0</v>
      </c>
      <c r="BI113" s="142">
        <f>IF(N113="nulová",J113,0)</f>
        <v>0</v>
      </c>
      <c r="BJ113" s="18" t="s">
        <v>82</v>
      </c>
      <c r="BK113" s="142">
        <f>ROUND(I113*H113,2)</f>
        <v>0</v>
      </c>
      <c r="BL113" s="18" t="s">
        <v>134</v>
      </c>
      <c r="BM113" s="141" t="s">
        <v>154</v>
      </c>
    </row>
    <row r="114" spans="2:65" s="1" customFormat="1" ht="11.25">
      <c r="B114" s="33"/>
      <c r="D114" s="143" t="s">
        <v>136</v>
      </c>
      <c r="F114" s="144" t="s">
        <v>155</v>
      </c>
      <c r="I114" s="145"/>
      <c r="L114" s="33"/>
      <c r="M114" s="146"/>
      <c r="T114" s="54"/>
      <c r="AT114" s="18" t="s">
        <v>136</v>
      </c>
      <c r="AU114" s="18" t="s">
        <v>84</v>
      </c>
    </row>
    <row r="115" spans="2:65" s="12" customFormat="1" ht="11.25">
      <c r="B115" s="147"/>
      <c r="D115" s="148" t="s">
        <v>138</v>
      </c>
      <c r="E115" s="149" t="s">
        <v>19</v>
      </c>
      <c r="F115" s="150" t="s">
        <v>147</v>
      </c>
      <c r="H115" s="149" t="s">
        <v>19</v>
      </c>
      <c r="I115" s="151"/>
      <c r="L115" s="147"/>
      <c r="M115" s="152"/>
      <c r="T115" s="153"/>
      <c r="AT115" s="149" t="s">
        <v>138</v>
      </c>
      <c r="AU115" s="149" t="s">
        <v>84</v>
      </c>
      <c r="AV115" s="12" t="s">
        <v>82</v>
      </c>
      <c r="AW115" s="12" t="s">
        <v>36</v>
      </c>
      <c r="AX115" s="12" t="s">
        <v>74</v>
      </c>
      <c r="AY115" s="149" t="s">
        <v>128</v>
      </c>
    </row>
    <row r="116" spans="2:65" s="12" customFormat="1" ht="11.25">
      <c r="B116" s="147"/>
      <c r="D116" s="148" t="s">
        <v>138</v>
      </c>
      <c r="E116" s="149" t="s">
        <v>19</v>
      </c>
      <c r="F116" s="150" t="s">
        <v>148</v>
      </c>
      <c r="H116" s="149" t="s">
        <v>19</v>
      </c>
      <c r="I116" s="151"/>
      <c r="L116" s="147"/>
      <c r="M116" s="152"/>
      <c r="T116" s="153"/>
      <c r="AT116" s="149" t="s">
        <v>138</v>
      </c>
      <c r="AU116" s="149" t="s">
        <v>84</v>
      </c>
      <c r="AV116" s="12" t="s">
        <v>82</v>
      </c>
      <c r="AW116" s="12" t="s">
        <v>36</v>
      </c>
      <c r="AX116" s="12" t="s">
        <v>74</v>
      </c>
      <c r="AY116" s="149" t="s">
        <v>128</v>
      </c>
    </row>
    <row r="117" spans="2:65" s="12" customFormat="1" ht="11.25">
      <c r="B117" s="147"/>
      <c r="D117" s="148" t="s">
        <v>138</v>
      </c>
      <c r="E117" s="149" t="s">
        <v>19</v>
      </c>
      <c r="F117" s="150" t="s">
        <v>149</v>
      </c>
      <c r="H117" s="149" t="s">
        <v>19</v>
      </c>
      <c r="I117" s="151"/>
      <c r="L117" s="147"/>
      <c r="M117" s="152"/>
      <c r="T117" s="153"/>
      <c r="AT117" s="149" t="s">
        <v>138</v>
      </c>
      <c r="AU117" s="149" t="s">
        <v>84</v>
      </c>
      <c r="AV117" s="12" t="s">
        <v>82</v>
      </c>
      <c r="AW117" s="12" t="s">
        <v>36</v>
      </c>
      <c r="AX117" s="12" t="s">
        <v>74</v>
      </c>
      <c r="AY117" s="149" t="s">
        <v>128</v>
      </c>
    </row>
    <row r="118" spans="2:65" s="12" customFormat="1" ht="11.25">
      <c r="B118" s="147"/>
      <c r="D118" s="148" t="s">
        <v>138</v>
      </c>
      <c r="E118" s="149" t="s">
        <v>19</v>
      </c>
      <c r="F118" s="150" t="s">
        <v>150</v>
      </c>
      <c r="H118" s="149" t="s">
        <v>19</v>
      </c>
      <c r="I118" s="151"/>
      <c r="L118" s="147"/>
      <c r="M118" s="152"/>
      <c r="T118" s="153"/>
      <c r="AT118" s="149" t="s">
        <v>138</v>
      </c>
      <c r="AU118" s="149" t="s">
        <v>84</v>
      </c>
      <c r="AV118" s="12" t="s">
        <v>82</v>
      </c>
      <c r="AW118" s="12" t="s">
        <v>36</v>
      </c>
      <c r="AX118" s="12" t="s">
        <v>74</v>
      </c>
      <c r="AY118" s="149" t="s">
        <v>128</v>
      </c>
    </row>
    <row r="119" spans="2:65" s="13" customFormat="1" ht="11.25">
      <c r="B119" s="154"/>
      <c r="D119" s="148" t="s">
        <v>138</v>
      </c>
      <c r="E119" s="155" t="s">
        <v>19</v>
      </c>
      <c r="F119" s="156" t="s">
        <v>151</v>
      </c>
      <c r="H119" s="157">
        <v>3</v>
      </c>
      <c r="I119" s="158"/>
      <c r="L119" s="154"/>
      <c r="M119" s="159"/>
      <c r="T119" s="160"/>
      <c r="AT119" s="155" t="s">
        <v>138</v>
      </c>
      <c r="AU119" s="155" t="s">
        <v>84</v>
      </c>
      <c r="AV119" s="13" t="s">
        <v>84</v>
      </c>
      <c r="AW119" s="13" t="s">
        <v>36</v>
      </c>
      <c r="AX119" s="13" t="s">
        <v>74</v>
      </c>
      <c r="AY119" s="155" t="s">
        <v>128</v>
      </c>
    </row>
    <row r="120" spans="2:65" s="14" customFormat="1" ht="11.25">
      <c r="B120" s="161"/>
      <c r="D120" s="148" t="s">
        <v>138</v>
      </c>
      <c r="E120" s="162" t="s">
        <v>19</v>
      </c>
      <c r="F120" s="163" t="s">
        <v>141</v>
      </c>
      <c r="H120" s="164">
        <v>3</v>
      </c>
      <c r="I120" s="165"/>
      <c r="L120" s="161"/>
      <c r="M120" s="166"/>
      <c r="T120" s="167"/>
      <c r="AT120" s="162" t="s">
        <v>138</v>
      </c>
      <c r="AU120" s="162" t="s">
        <v>84</v>
      </c>
      <c r="AV120" s="14" t="s">
        <v>134</v>
      </c>
      <c r="AW120" s="14" t="s">
        <v>36</v>
      </c>
      <c r="AX120" s="14" t="s">
        <v>82</v>
      </c>
      <c r="AY120" s="162" t="s">
        <v>128</v>
      </c>
    </row>
    <row r="121" spans="2:65" s="1" customFormat="1" ht="16.5" customHeight="1">
      <c r="B121" s="33"/>
      <c r="C121" s="129" t="s">
        <v>134</v>
      </c>
      <c r="D121" s="129" t="s">
        <v>130</v>
      </c>
      <c r="E121" s="130" t="s">
        <v>156</v>
      </c>
      <c r="F121" s="131" t="s">
        <v>157</v>
      </c>
      <c r="G121" s="132" t="s">
        <v>144</v>
      </c>
      <c r="H121" s="133">
        <v>3</v>
      </c>
      <c r="I121" s="134"/>
      <c r="J121" s="135">
        <f>ROUND(I121*H121,2)</f>
        <v>0</v>
      </c>
      <c r="K121" s="136"/>
      <c r="L121" s="33"/>
      <c r="M121" s="137" t="s">
        <v>19</v>
      </c>
      <c r="N121" s="138" t="s">
        <v>45</v>
      </c>
      <c r="P121" s="139">
        <f>O121*H121</f>
        <v>0</v>
      </c>
      <c r="Q121" s="139">
        <v>0</v>
      </c>
      <c r="R121" s="139">
        <f>Q121*H121</f>
        <v>0</v>
      </c>
      <c r="S121" s="139">
        <v>0</v>
      </c>
      <c r="T121" s="140">
        <f>S121*H121</f>
        <v>0</v>
      </c>
      <c r="AR121" s="141" t="s">
        <v>134</v>
      </c>
      <c r="AT121" s="141" t="s">
        <v>130</v>
      </c>
      <c r="AU121" s="141" t="s">
        <v>84</v>
      </c>
      <c r="AY121" s="18" t="s">
        <v>128</v>
      </c>
      <c r="BE121" s="142">
        <f>IF(N121="základní",J121,0)</f>
        <v>0</v>
      </c>
      <c r="BF121" s="142">
        <f>IF(N121="snížená",J121,0)</f>
        <v>0</v>
      </c>
      <c r="BG121" s="142">
        <f>IF(N121="zákl. přenesená",J121,0)</f>
        <v>0</v>
      </c>
      <c r="BH121" s="142">
        <f>IF(N121="sníž. přenesená",J121,0)</f>
        <v>0</v>
      </c>
      <c r="BI121" s="142">
        <f>IF(N121="nulová",J121,0)</f>
        <v>0</v>
      </c>
      <c r="BJ121" s="18" t="s">
        <v>82</v>
      </c>
      <c r="BK121" s="142">
        <f>ROUND(I121*H121,2)</f>
        <v>0</v>
      </c>
      <c r="BL121" s="18" t="s">
        <v>134</v>
      </c>
      <c r="BM121" s="141" t="s">
        <v>158</v>
      </c>
    </row>
    <row r="122" spans="2:65" s="1" customFormat="1" ht="11.25">
      <c r="B122" s="33"/>
      <c r="D122" s="143" t="s">
        <v>136</v>
      </c>
      <c r="F122" s="144" t="s">
        <v>159</v>
      </c>
      <c r="I122" s="145"/>
      <c r="L122" s="33"/>
      <c r="M122" s="146"/>
      <c r="T122" s="54"/>
      <c r="AT122" s="18" t="s">
        <v>136</v>
      </c>
      <c r="AU122" s="18" t="s">
        <v>84</v>
      </c>
    </row>
    <row r="123" spans="2:65" s="12" customFormat="1" ht="11.25">
      <c r="B123" s="147"/>
      <c r="D123" s="148" t="s">
        <v>138</v>
      </c>
      <c r="E123" s="149" t="s">
        <v>19</v>
      </c>
      <c r="F123" s="150" t="s">
        <v>147</v>
      </c>
      <c r="H123" s="149" t="s">
        <v>19</v>
      </c>
      <c r="I123" s="151"/>
      <c r="L123" s="147"/>
      <c r="M123" s="152"/>
      <c r="T123" s="153"/>
      <c r="AT123" s="149" t="s">
        <v>138</v>
      </c>
      <c r="AU123" s="149" t="s">
        <v>84</v>
      </c>
      <c r="AV123" s="12" t="s">
        <v>82</v>
      </c>
      <c r="AW123" s="12" t="s">
        <v>36</v>
      </c>
      <c r="AX123" s="12" t="s">
        <v>74</v>
      </c>
      <c r="AY123" s="149" t="s">
        <v>128</v>
      </c>
    </row>
    <row r="124" spans="2:65" s="12" customFormat="1" ht="11.25">
      <c r="B124" s="147"/>
      <c r="D124" s="148" t="s">
        <v>138</v>
      </c>
      <c r="E124" s="149" t="s">
        <v>19</v>
      </c>
      <c r="F124" s="150" t="s">
        <v>148</v>
      </c>
      <c r="H124" s="149" t="s">
        <v>19</v>
      </c>
      <c r="I124" s="151"/>
      <c r="L124" s="147"/>
      <c r="M124" s="152"/>
      <c r="T124" s="153"/>
      <c r="AT124" s="149" t="s">
        <v>138</v>
      </c>
      <c r="AU124" s="149" t="s">
        <v>84</v>
      </c>
      <c r="AV124" s="12" t="s">
        <v>82</v>
      </c>
      <c r="AW124" s="12" t="s">
        <v>36</v>
      </c>
      <c r="AX124" s="12" t="s">
        <v>74</v>
      </c>
      <c r="AY124" s="149" t="s">
        <v>128</v>
      </c>
    </row>
    <row r="125" spans="2:65" s="12" customFormat="1" ht="11.25">
      <c r="B125" s="147"/>
      <c r="D125" s="148" t="s">
        <v>138</v>
      </c>
      <c r="E125" s="149" t="s">
        <v>19</v>
      </c>
      <c r="F125" s="150" t="s">
        <v>149</v>
      </c>
      <c r="H125" s="149" t="s">
        <v>19</v>
      </c>
      <c r="I125" s="151"/>
      <c r="L125" s="147"/>
      <c r="M125" s="152"/>
      <c r="T125" s="153"/>
      <c r="AT125" s="149" t="s">
        <v>138</v>
      </c>
      <c r="AU125" s="149" t="s">
        <v>84</v>
      </c>
      <c r="AV125" s="12" t="s">
        <v>82</v>
      </c>
      <c r="AW125" s="12" t="s">
        <v>36</v>
      </c>
      <c r="AX125" s="12" t="s">
        <v>74</v>
      </c>
      <c r="AY125" s="149" t="s">
        <v>128</v>
      </c>
    </row>
    <row r="126" spans="2:65" s="12" customFormat="1" ht="11.25">
      <c r="B126" s="147"/>
      <c r="D126" s="148" t="s">
        <v>138</v>
      </c>
      <c r="E126" s="149" t="s">
        <v>19</v>
      </c>
      <c r="F126" s="150" t="s">
        <v>150</v>
      </c>
      <c r="H126" s="149" t="s">
        <v>19</v>
      </c>
      <c r="I126" s="151"/>
      <c r="L126" s="147"/>
      <c r="M126" s="152"/>
      <c r="T126" s="153"/>
      <c r="AT126" s="149" t="s">
        <v>138</v>
      </c>
      <c r="AU126" s="149" t="s">
        <v>84</v>
      </c>
      <c r="AV126" s="12" t="s">
        <v>82</v>
      </c>
      <c r="AW126" s="12" t="s">
        <v>36</v>
      </c>
      <c r="AX126" s="12" t="s">
        <v>74</v>
      </c>
      <c r="AY126" s="149" t="s">
        <v>128</v>
      </c>
    </row>
    <row r="127" spans="2:65" s="13" customFormat="1" ht="11.25">
      <c r="B127" s="154"/>
      <c r="D127" s="148" t="s">
        <v>138</v>
      </c>
      <c r="E127" s="155" t="s">
        <v>19</v>
      </c>
      <c r="F127" s="156" t="s">
        <v>151</v>
      </c>
      <c r="H127" s="157">
        <v>3</v>
      </c>
      <c r="I127" s="158"/>
      <c r="L127" s="154"/>
      <c r="M127" s="159"/>
      <c r="T127" s="160"/>
      <c r="AT127" s="155" t="s">
        <v>138</v>
      </c>
      <c r="AU127" s="155" t="s">
        <v>84</v>
      </c>
      <c r="AV127" s="13" t="s">
        <v>84</v>
      </c>
      <c r="AW127" s="13" t="s">
        <v>36</v>
      </c>
      <c r="AX127" s="13" t="s">
        <v>74</v>
      </c>
      <c r="AY127" s="155" t="s">
        <v>128</v>
      </c>
    </row>
    <row r="128" spans="2:65" s="14" customFormat="1" ht="11.25">
      <c r="B128" s="161"/>
      <c r="D128" s="148" t="s">
        <v>138</v>
      </c>
      <c r="E128" s="162" t="s">
        <v>19</v>
      </c>
      <c r="F128" s="163" t="s">
        <v>141</v>
      </c>
      <c r="H128" s="164">
        <v>3</v>
      </c>
      <c r="I128" s="165"/>
      <c r="L128" s="161"/>
      <c r="M128" s="166"/>
      <c r="T128" s="167"/>
      <c r="AT128" s="162" t="s">
        <v>138</v>
      </c>
      <c r="AU128" s="162" t="s">
        <v>84</v>
      </c>
      <c r="AV128" s="14" t="s">
        <v>134</v>
      </c>
      <c r="AW128" s="14" t="s">
        <v>36</v>
      </c>
      <c r="AX128" s="14" t="s">
        <v>82</v>
      </c>
      <c r="AY128" s="162" t="s">
        <v>128</v>
      </c>
    </row>
    <row r="129" spans="2:65" s="1" customFormat="1" ht="37.9" customHeight="1">
      <c r="B129" s="33"/>
      <c r="C129" s="129" t="s">
        <v>160</v>
      </c>
      <c r="D129" s="129" t="s">
        <v>130</v>
      </c>
      <c r="E129" s="130" t="s">
        <v>161</v>
      </c>
      <c r="F129" s="131" t="s">
        <v>162</v>
      </c>
      <c r="G129" s="132" t="s">
        <v>133</v>
      </c>
      <c r="H129" s="133">
        <v>8</v>
      </c>
      <c r="I129" s="134"/>
      <c r="J129" s="135">
        <f>ROUND(I129*H129,2)</f>
        <v>0</v>
      </c>
      <c r="K129" s="136"/>
      <c r="L129" s="33"/>
      <c r="M129" s="137" t="s">
        <v>19</v>
      </c>
      <c r="N129" s="138" t="s">
        <v>45</v>
      </c>
      <c r="P129" s="139">
        <f>O129*H129</f>
        <v>0</v>
      </c>
      <c r="Q129" s="139">
        <v>0</v>
      </c>
      <c r="R129" s="139">
        <f>Q129*H129</f>
        <v>0</v>
      </c>
      <c r="S129" s="139">
        <v>0.41699999999999998</v>
      </c>
      <c r="T129" s="140">
        <f>S129*H129</f>
        <v>3.3359999999999999</v>
      </c>
      <c r="AR129" s="141" t="s">
        <v>134</v>
      </c>
      <c r="AT129" s="141" t="s">
        <v>130</v>
      </c>
      <c r="AU129" s="141" t="s">
        <v>84</v>
      </c>
      <c r="AY129" s="18" t="s">
        <v>128</v>
      </c>
      <c r="BE129" s="142">
        <f>IF(N129="základní",J129,0)</f>
        <v>0</v>
      </c>
      <c r="BF129" s="142">
        <f>IF(N129="snížená",J129,0)</f>
        <v>0</v>
      </c>
      <c r="BG129" s="142">
        <f>IF(N129="zákl. přenesená",J129,0)</f>
        <v>0</v>
      </c>
      <c r="BH129" s="142">
        <f>IF(N129="sníž. přenesená",J129,0)</f>
        <v>0</v>
      </c>
      <c r="BI129" s="142">
        <f>IF(N129="nulová",J129,0)</f>
        <v>0</v>
      </c>
      <c r="BJ129" s="18" t="s">
        <v>82</v>
      </c>
      <c r="BK129" s="142">
        <f>ROUND(I129*H129,2)</f>
        <v>0</v>
      </c>
      <c r="BL129" s="18" t="s">
        <v>134</v>
      </c>
      <c r="BM129" s="141" t="s">
        <v>163</v>
      </c>
    </row>
    <row r="130" spans="2:65" s="1" customFormat="1" ht="11.25">
      <c r="B130" s="33"/>
      <c r="D130" s="143" t="s">
        <v>136</v>
      </c>
      <c r="F130" s="144" t="s">
        <v>164</v>
      </c>
      <c r="I130" s="145"/>
      <c r="L130" s="33"/>
      <c r="M130" s="146"/>
      <c r="T130" s="54"/>
      <c r="AT130" s="18" t="s">
        <v>136</v>
      </c>
      <c r="AU130" s="18" t="s">
        <v>84</v>
      </c>
    </row>
    <row r="131" spans="2:65" s="13" customFormat="1" ht="11.25">
      <c r="B131" s="154"/>
      <c r="D131" s="148" t="s">
        <v>138</v>
      </c>
      <c r="E131" s="155" t="s">
        <v>19</v>
      </c>
      <c r="F131" s="156" t="s">
        <v>165</v>
      </c>
      <c r="H131" s="157">
        <v>8</v>
      </c>
      <c r="I131" s="158"/>
      <c r="L131" s="154"/>
      <c r="M131" s="159"/>
      <c r="T131" s="160"/>
      <c r="AT131" s="155" t="s">
        <v>138</v>
      </c>
      <c r="AU131" s="155" t="s">
        <v>84</v>
      </c>
      <c r="AV131" s="13" t="s">
        <v>84</v>
      </c>
      <c r="AW131" s="13" t="s">
        <v>36</v>
      </c>
      <c r="AX131" s="13" t="s">
        <v>74</v>
      </c>
      <c r="AY131" s="155" t="s">
        <v>128</v>
      </c>
    </row>
    <row r="132" spans="2:65" s="14" customFormat="1" ht="11.25">
      <c r="B132" s="161"/>
      <c r="D132" s="148" t="s">
        <v>138</v>
      </c>
      <c r="E132" s="162" t="s">
        <v>19</v>
      </c>
      <c r="F132" s="163" t="s">
        <v>141</v>
      </c>
      <c r="H132" s="164">
        <v>8</v>
      </c>
      <c r="I132" s="165"/>
      <c r="L132" s="161"/>
      <c r="M132" s="166"/>
      <c r="T132" s="167"/>
      <c r="AT132" s="162" t="s">
        <v>138</v>
      </c>
      <c r="AU132" s="162" t="s">
        <v>84</v>
      </c>
      <c r="AV132" s="14" t="s">
        <v>134</v>
      </c>
      <c r="AW132" s="14" t="s">
        <v>36</v>
      </c>
      <c r="AX132" s="14" t="s">
        <v>82</v>
      </c>
      <c r="AY132" s="162" t="s">
        <v>128</v>
      </c>
    </row>
    <row r="133" spans="2:65" s="1" customFormat="1" ht="37.9" customHeight="1">
      <c r="B133" s="33"/>
      <c r="C133" s="129" t="s">
        <v>166</v>
      </c>
      <c r="D133" s="129" t="s">
        <v>130</v>
      </c>
      <c r="E133" s="130" t="s">
        <v>167</v>
      </c>
      <c r="F133" s="131" t="s">
        <v>168</v>
      </c>
      <c r="G133" s="132" t="s">
        <v>133</v>
      </c>
      <c r="H133" s="133">
        <v>267.3</v>
      </c>
      <c r="I133" s="134"/>
      <c r="J133" s="135">
        <f>ROUND(I133*H133,2)</f>
        <v>0</v>
      </c>
      <c r="K133" s="136"/>
      <c r="L133" s="33"/>
      <c r="M133" s="137" t="s">
        <v>19</v>
      </c>
      <c r="N133" s="138" t="s">
        <v>45</v>
      </c>
      <c r="P133" s="139">
        <f>O133*H133</f>
        <v>0</v>
      </c>
      <c r="Q133" s="139">
        <v>0</v>
      </c>
      <c r="R133" s="139">
        <f>Q133*H133</f>
        <v>0</v>
      </c>
      <c r="S133" s="139">
        <v>0.57999999999999996</v>
      </c>
      <c r="T133" s="140">
        <f>S133*H133</f>
        <v>155.03399999999999</v>
      </c>
      <c r="AR133" s="141" t="s">
        <v>134</v>
      </c>
      <c r="AT133" s="141" t="s">
        <v>130</v>
      </c>
      <c r="AU133" s="141" t="s">
        <v>84</v>
      </c>
      <c r="AY133" s="18" t="s">
        <v>128</v>
      </c>
      <c r="BE133" s="142">
        <f>IF(N133="základní",J133,0)</f>
        <v>0</v>
      </c>
      <c r="BF133" s="142">
        <f>IF(N133="snížená",J133,0)</f>
        <v>0</v>
      </c>
      <c r="BG133" s="142">
        <f>IF(N133="zákl. přenesená",J133,0)</f>
        <v>0</v>
      </c>
      <c r="BH133" s="142">
        <f>IF(N133="sníž. přenesená",J133,0)</f>
        <v>0</v>
      </c>
      <c r="BI133" s="142">
        <f>IF(N133="nulová",J133,0)</f>
        <v>0</v>
      </c>
      <c r="BJ133" s="18" t="s">
        <v>82</v>
      </c>
      <c r="BK133" s="142">
        <f>ROUND(I133*H133,2)</f>
        <v>0</v>
      </c>
      <c r="BL133" s="18" t="s">
        <v>134</v>
      </c>
      <c r="BM133" s="141" t="s">
        <v>169</v>
      </c>
    </row>
    <row r="134" spans="2:65" s="1" customFormat="1" ht="11.25">
      <c r="B134" s="33"/>
      <c r="D134" s="143" t="s">
        <v>136</v>
      </c>
      <c r="F134" s="144" t="s">
        <v>170</v>
      </c>
      <c r="I134" s="145"/>
      <c r="L134" s="33"/>
      <c r="M134" s="146"/>
      <c r="T134" s="54"/>
      <c r="AT134" s="18" t="s">
        <v>136</v>
      </c>
      <c r="AU134" s="18" t="s">
        <v>84</v>
      </c>
    </row>
    <row r="135" spans="2:65" s="12" customFormat="1" ht="11.25">
      <c r="B135" s="147"/>
      <c r="D135" s="148" t="s">
        <v>138</v>
      </c>
      <c r="E135" s="149" t="s">
        <v>19</v>
      </c>
      <c r="F135" s="150" t="s">
        <v>171</v>
      </c>
      <c r="H135" s="149" t="s">
        <v>19</v>
      </c>
      <c r="I135" s="151"/>
      <c r="L135" s="147"/>
      <c r="M135" s="152"/>
      <c r="T135" s="153"/>
      <c r="AT135" s="149" t="s">
        <v>138</v>
      </c>
      <c r="AU135" s="149" t="s">
        <v>84</v>
      </c>
      <c r="AV135" s="12" t="s">
        <v>82</v>
      </c>
      <c r="AW135" s="12" t="s">
        <v>36</v>
      </c>
      <c r="AX135" s="12" t="s">
        <v>74</v>
      </c>
      <c r="AY135" s="149" t="s">
        <v>128</v>
      </c>
    </row>
    <row r="136" spans="2:65" s="13" customFormat="1" ht="11.25">
      <c r="B136" s="154"/>
      <c r="D136" s="148" t="s">
        <v>138</v>
      </c>
      <c r="E136" s="155" t="s">
        <v>19</v>
      </c>
      <c r="F136" s="156" t="s">
        <v>172</v>
      </c>
      <c r="H136" s="157">
        <v>267.3</v>
      </c>
      <c r="I136" s="158"/>
      <c r="L136" s="154"/>
      <c r="M136" s="159"/>
      <c r="T136" s="160"/>
      <c r="AT136" s="155" t="s">
        <v>138</v>
      </c>
      <c r="AU136" s="155" t="s">
        <v>84</v>
      </c>
      <c r="AV136" s="13" t="s">
        <v>84</v>
      </c>
      <c r="AW136" s="13" t="s">
        <v>36</v>
      </c>
      <c r="AX136" s="13" t="s">
        <v>74</v>
      </c>
      <c r="AY136" s="155" t="s">
        <v>128</v>
      </c>
    </row>
    <row r="137" spans="2:65" s="14" customFormat="1" ht="11.25">
      <c r="B137" s="161"/>
      <c r="D137" s="148" t="s">
        <v>138</v>
      </c>
      <c r="E137" s="162" t="s">
        <v>19</v>
      </c>
      <c r="F137" s="163" t="s">
        <v>141</v>
      </c>
      <c r="H137" s="164">
        <v>267.3</v>
      </c>
      <c r="I137" s="165"/>
      <c r="L137" s="161"/>
      <c r="M137" s="166"/>
      <c r="T137" s="167"/>
      <c r="AT137" s="162" t="s">
        <v>138</v>
      </c>
      <c r="AU137" s="162" t="s">
        <v>84</v>
      </c>
      <c r="AV137" s="14" t="s">
        <v>134</v>
      </c>
      <c r="AW137" s="14" t="s">
        <v>36</v>
      </c>
      <c r="AX137" s="14" t="s">
        <v>82</v>
      </c>
      <c r="AY137" s="162" t="s">
        <v>128</v>
      </c>
    </row>
    <row r="138" spans="2:65" s="1" customFormat="1" ht="24.2" customHeight="1">
      <c r="B138" s="33"/>
      <c r="C138" s="129" t="s">
        <v>173</v>
      </c>
      <c r="D138" s="129" t="s">
        <v>130</v>
      </c>
      <c r="E138" s="130" t="s">
        <v>174</v>
      </c>
      <c r="F138" s="131" t="s">
        <v>175</v>
      </c>
      <c r="G138" s="132" t="s">
        <v>133</v>
      </c>
      <c r="H138" s="133">
        <v>534.6</v>
      </c>
      <c r="I138" s="134"/>
      <c r="J138" s="135">
        <f>ROUND(I138*H138,2)</f>
        <v>0</v>
      </c>
      <c r="K138" s="136"/>
      <c r="L138" s="33"/>
      <c r="M138" s="137" t="s">
        <v>19</v>
      </c>
      <c r="N138" s="138" t="s">
        <v>45</v>
      </c>
      <c r="P138" s="139">
        <f>O138*H138</f>
        <v>0</v>
      </c>
      <c r="Q138" s="139">
        <v>9.0000000000000006E-5</v>
      </c>
      <c r="R138" s="139">
        <f>Q138*H138</f>
        <v>4.8114000000000004E-2</v>
      </c>
      <c r="S138" s="139">
        <v>0.23</v>
      </c>
      <c r="T138" s="140">
        <f>S138*H138</f>
        <v>122.95800000000001</v>
      </c>
      <c r="AR138" s="141" t="s">
        <v>134</v>
      </c>
      <c r="AT138" s="141" t="s">
        <v>130</v>
      </c>
      <c r="AU138" s="141" t="s">
        <v>84</v>
      </c>
      <c r="AY138" s="18" t="s">
        <v>128</v>
      </c>
      <c r="BE138" s="142">
        <f>IF(N138="základní",J138,0)</f>
        <v>0</v>
      </c>
      <c r="BF138" s="142">
        <f>IF(N138="snížená",J138,0)</f>
        <v>0</v>
      </c>
      <c r="BG138" s="142">
        <f>IF(N138="zákl. přenesená",J138,0)</f>
        <v>0</v>
      </c>
      <c r="BH138" s="142">
        <f>IF(N138="sníž. přenesená",J138,0)</f>
        <v>0</v>
      </c>
      <c r="BI138" s="142">
        <f>IF(N138="nulová",J138,0)</f>
        <v>0</v>
      </c>
      <c r="BJ138" s="18" t="s">
        <v>82</v>
      </c>
      <c r="BK138" s="142">
        <f>ROUND(I138*H138,2)</f>
        <v>0</v>
      </c>
      <c r="BL138" s="18" t="s">
        <v>134</v>
      </c>
      <c r="BM138" s="141" t="s">
        <v>176</v>
      </c>
    </row>
    <row r="139" spans="2:65" s="1" customFormat="1" ht="11.25">
      <c r="B139" s="33"/>
      <c r="D139" s="143" t="s">
        <v>136</v>
      </c>
      <c r="F139" s="144" t="s">
        <v>177</v>
      </c>
      <c r="I139" s="145"/>
      <c r="L139" s="33"/>
      <c r="M139" s="146"/>
      <c r="T139" s="54"/>
      <c r="AT139" s="18" t="s">
        <v>136</v>
      </c>
      <c r="AU139" s="18" t="s">
        <v>84</v>
      </c>
    </row>
    <row r="140" spans="2:65" s="12" customFormat="1" ht="11.25">
      <c r="B140" s="147"/>
      <c r="D140" s="148" t="s">
        <v>138</v>
      </c>
      <c r="E140" s="149" t="s">
        <v>19</v>
      </c>
      <c r="F140" s="150" t="s">
        <v>178</v>
      </c>
      <c r="H140" s="149" t="s">
        <v>19</v>
      </c>
      <c r="I140" s="151"/>
      <c r="L140" s="147"/>
      <c r="M140" s="152"/>
      <c r="T140" s="153"/>
      <c r="AT140" s="149" t="s">
        <v>138</v>
      </c>
      <c r="AU140" s="149" t="s">
        <v>84</v>
      </c>
      <c r="AV140" s="12" t="s">
        <v>82</v>
      </c>
      <c r="AW140" s="12" t="s">
        <v>36</v>
      </c>
      <c r="AX140" s="12" t="s">
        <v>74</v>
      </c>
      <c r="AY140" s="149" t="s">
        <v>128</v>
      </c>
    </row>
    <row r="141" spans="2:65" s="12" customFormat="1" ht="11.25">
      <c r="B141" s="147"/>
      <c r="D141" s="148" t="s">
        <v>138</v>
      </c>
      <c r="E141" s="149" t="s">
        <v>19</v>
      </c>
      <c r="F141" s="150" t="s">
        <v>179</v>
      </c>
      <c r="H141" s="149" t="s">
        <v>19</v>
      </c>
      <c r="I141" s="151"/>
      <c r="L141" s="147"/>
      <c r="M141" s="152"/>
      <c r="T141" s="153"/>
      <c r="AT141" s="149" t="s">
        <v>138</v>
      </c>
      <c r="AU141" s="149" t="s">
        <v>84</v>
      </c>
      <c r="AV141" s="12" t="s">
        <v>82</v>
      </c>
      <c r="AW141" s="12" t="s">
        <v>36</v>
      </c>
      <c r="AX141" s="12" t="s">
        <v>74</v>
      </c>
      <c r="AY141" s="149" t="s">
        <v>128</v>
      </c>
    </row>
    <row r="142" spans="2:65" s="13" customFormat="1" ht="11.25">
      <c r="B142" s="154"/>
      <c r="D142" s="148" t="s">
        <v>138</v>
      </c>
      <c r="E142" s="155" t="s">
        <v>19</v>
      </c>
      <c r="F142" s="156" t="s">
        <v>180</v>
      </c>
      <c r="H142" s="157">
        <v>267.3</v>
      </c>
      <c r="I142" s="158"/>
      <c r="L142" s="154"/>
      <c r="M142" s="159"/>
      <c r="T142" s="160"/>
      <c r="AT142" s="155" t="s">
        <v>138</v>
      </c>
      <c r="AU142" s="155" t="s">
        <v>84</v>
      </c>
      <c r="AV142" s="13" t="s">
        <v>84</v>
      </c>
      <c r="AW142" s="13" t="s">
        <v>36</v>
      </c>
      <c r="AX142" s="13" t="s">
        <v>74</v>
      </c>
      <c r="AY142" s="155" t="s">
        <v>128</v>
      </c>
    </row>
    <row r="143" spans="2:65" s="12" customFormat="1" ht="11.25">
      <c r="B143" s="147"/>
      <c r="D143" s="148" t="s">
        <v>138</v>
      </c>
      <c r="E143" s="149" t="s">
        <v>19</v>
      </c>
      <c r="F143" s="150" t="s">
        <v>181</v>
      </c>
      <c r="H143" s="149" t="s">
        <v>19</v>
      </c>
      <c r="I143" s="151"/>
      <c r="L143" s="147"/>
      <c r="M143" s="152"/>
      <c r="T143" s="153"/>
      <c r="AT143" s="149" t="s">
        <v>138</v>
      </c>
      <c r="AU143" s="149" t="s">
        <v>84</v>
      </c>
      <c r="AV143" s="12" t="s">
        <v>82</v>
      </c>
      <c r="AW143" s="12" t="s">
        <v>36</v>
      </c>
      <c r="AX143" s="12" t="s">
        <v>74</v>
      </c>
      <c r="AY143" s="149" t="s">
        <v>128</v>
      </c>
    </row>
    <row r="144" spans="2:65" s="13" customFormat="1" ht="11.25">
      <c r="B144" s="154"/>
      <c r="D144" s="148" t="s">
        <v>138</v>
      </c>
      <c r="E144" s="155" t="s">
        <v>19</v>
      </c>
      <c r="F144" s="156" t="s">
        <v>180</v>
      </c>
      <c r="H144" s="157">
        <v>267.3</v>
      </c>
      <c r="I144" s="158"/>
      <c r="L144" s="154"/>
      <c r="M144" s="159"/>
      <c r="T144" s="160"/>
      <c r="AT144" s="155" t="s">
        <v>138</v>
      </c>
      <c r="AU144" s="155" t="s">
        <v>84</v>
      </c>
      <c r="AV144" s="13" t="s">
        <v>84</v>
      </c>
      <c r="AW144" s="13" t="s">
        <v>36</v>
      </c>
      <c r="AX144" s="13" t="s">
        <v>74</v>
      </c>
      <c r="AY144" s="155" t="s">
        <v>128</v>
      </c>
    </row>
    <row r="145" spans="2:65" s="14" customFormat="1" ht="11.25">
      <c r="B145" s="161"/>
      <c r="D145" s="148" t="s">
        <v>138</v>
      </c>
      <c r="E145" s="162" t="s">
        <v>19</v>
      </c>
      <c r="F145" s="163" t="s">
        <v>141</v>
      </c>
      <c r="H145" s="164">
        <v>534.6</v>
      </c>
      <c r="I145" s="165"/>
      <c r="L145" s="161"/>
      <c r="M145" s="166"/>
      <c r="T145" s="167"/>
      <c r="AT145" s="162" t="s">
        <v>138</v>
      </c>
      <c r="AU145" s="162" t="s">
        <v>84</v>
      </c>
      <c r="AV145" s="14" t="s">
        <v>134</v>
      </c>
      <c r="AW145" s="14" t="s">
        <v>36</v>
      </c>
      <c r="AX145" s="14" t="s">
        <v>82</v>
      </c>
      <c r="AY145" s="162" t="s">
        <v>128</v>
      </c>
    </row>
    <row r="146" spans="2:65" s="1" customFormat="1" ht="16.5" customHeight="1">
      <c r="B146" s="33"/>
      <c r="C146" s="129" t="s">
        <v>182</v>
      </c>
      <c r="D146" s="129" t="s">
        <v>130</v>
      </c>
      <c r="E146" s="130" t="s">
        <v>183</v>
      </c>
      <c r="F146" s="131" t="s">
        <v>184</v>
      </c>
      <c r="G146" s="132" t="s">
        <v>185</v>
      </c>
      <c r="H146" s="133">
        <v>44</v>
      </c>
      <c r="I146" s="134"/>
      <c r="J146" s="135">
        <f>ROUND(I146*H146,2)</f>
        <v>0</v>
      </c>
      <c r="K146" s="136"/>
      <c r="L146" s="33"/>
      <c r="M146" s="137" t="s">
        <v>19</v>
      </c>
      <c r="N146" s="138" t="s">
        <v>45</v>
      </c>
      <c r="P146" s="139">
        <f>O146*H146</f>
        <v>0</v>
      </c>
      <c r="Q146" s="139">
        <v>0</v>
      </c>
      <c r="R146" s="139">
        <f>Q146*H146</f>
        <v>0</v>
      </c>
      <c r="S146" s="139">
        <v>0</v>
      </c>
      <c r="T146" s="140">
        <f>S146*H146</f>
        <v>0</v>
      </c>
      <c r="AR146" s="141" t="s">
        <v>134</v>
      </c>
      <c r="AT146" s="141" t="s">
        <v>130</v>
      </c>
      <c r="AU146" s="141" t="s">
        <v>84</v>
      </c>
      <c r="AY146" s="18" t="s">
        <v>128</v>
      </c>
      <c r="BE146" s="142">
        <f>IF(N146="základní",J146,0)</f>
        <v>0</v>
      </c>
      <c r="BF146" s="142">
        <f>IF(N146="snížená",J146,0)</f>
        <v>0</v>
      </c>
      <c r="BG146" s="142">
        <f>IF(N146="zákl. přenesená",J146,0)</f>
        <v>0</v>
      </c>
      <c r="BH146" s="142">
        <f>IF(N146="sníž. přenesená",J146,0)</f>
        <v>0</v>
      </c>
      <c r="BI146" s="142">
        <f>IF(N146="nulová",J146,0)</f>
        <v>0</v>
      </c>
      <c r="BJ146" s="18" t="s">
        <v>82</v>
      </c>
      <c r="BK146" s="142">
        <f>ROUND(I146*H146,2)</f>
        <v>0</v>
      </c>
      <c r="BL146" s="18" t="s">
        <v>134</v>
      </c>
      <c r="BM146" s="141" t="s">
        <v>186</v>
      </c>
    </row>
    <row r="147" spans="2:65" s="1" customFormat="1" ht="11.25">
      <c r="B147" s="33"/>
      <c r="D147" s="143" t="s">
        <v>136</v>
      </c>
      <c r="F147" s="144" t="s">
        <v>187</v>
      </c>
      <c r="I147" s="145"/>
      <c r="L147" s="33"/>
      <c r="M147" s="146"/>
      <c r="T147" s="54"/>
      <c r="AT147" s="18" t="s">
        <v>136</v>
      </c>
      <c r="AU147" s="18" t="s">
        <v>84</v>
      </c>
    </row>
    <row r="148" spans="2:65" s="12" customFormat="1" ht="11.25">
      <c r="B148" s="147"/>
      <c r="D148" s="148" t="s">
        <v>138</v>
      </c>
      <c r="E148" s="149" t="s">
        <v>19</v>
      </c>
      <c r="F148" s="150" t="s">
        <v>188</v>
      </c>
      <c r="H148" s="149" t="s">
        <v>19</v>
      </c>
      <c r="I148" s="151"/>
      <c r="L148" s="147"/>
      <c r="M148" s="152"/>
      <c r="T148" s="153"/>
      <c r="AT148" s="149" t="s">
        <v>138</v>
      </c>
      <c r="AU148" s="149" t="s">
        <v>84</v>
      </c>
      <c r="AV148" s="12" t="s">
        <v>82</v>
      </c>
      <c r="AW148" s="12" t="s">
        <v>36</v>
      </c>
      <c r="AX148" s="12" t="s">
        <v>74</v>
      </c>
      <c r="AY148" s="149" t="s">
        <v>128</v>
      </c>
    </row>
    <row r="149" spans="2:65" s="13" customFormat="1" ht="11.25">
      <c r="B149" s="154"/>
      <c r="D149" s="148" t="s">
        <v>138</v>
      </c>
      <c r="E149" s="155" t="s">
        <v>19</v>
      </c>
      <c r="F149" s="156" t="s">
        <v>189</v>
      </c>
      <c r="H149" s="157">
        <v>33</v>
      </c>
      <c r="I149" s="158"/>
      <c r="L149" s="154"/>
      <c r="M149" s="159"/>
      <c r="T149" s="160"/>
      <c r="AT149" s="155" t="s">
        <v>138</v>
      </c>
      <c r="AU149" s="155" t="s">
        <v>84</v>
      </c>
      <c r="AV149" s="13" t="s">
        <v>84</v>
      </c>
      <c r="AW149" s="13" t="s">
        <v>36</v>
      </c>
      <c r="AX149" s="13" t="s">
        <v>74</v>
      </c>
      <c r="AY149" s="155" t="s">
        <v>128</v>
      </c>
    </row>
    <row r="150" spans="2:65" s="13" customFormat="1" ht="11.25">
      <c r="B150" s="154"/>
      <c r="D150" s="148" t="s">
        <v>138</v>
      </c>
      <c r="E150" s="155" t="s">
        <v>19</v>
      </c>
      <c r="F150" s="156" t="s">
        <v>190</v>
      </c>
      <c r="H150" s="157">
        <v>11</v>
      </c>
      <c r="I150" s="158"/>
      <c r="L150" s="154"/>
      <c r="M150" s="159"/>
      <c r="T150" s="160"/>
      <c r="AT150" s="155" t="s">
        <v>138</v>
      </c>
      <c r="AU150" s="155" t="s">
        <v>84</v>
      </c>
      <c r="AV150" s="13" t="s">
        <v>84</v>
      </c>
      <c r="AW150" s="13" t="s">
        <v>36</v>
      </c>
      <c r="AX150" s="13" t="s">
        <v>74</v>
      </c>
      <c r="AY150" s="155" t="s">
        <v>128</v>
      </c>
    </row>
    <row r="151" spans="2:65" s="14" customFormat="1" ht="11.25">
      <c r="B151" s="161"/>
      <c r="D151" s="148" t="s">
        <v>138</v>
      </c>
      <c r="E151" s="162" t="s">
        <v>19</v>
      </c>
      <c r="F151" s="163" t="s">
        <v>141</v>
      </c>
      <c r="H151" s="164">
        <v>44</v>
      </c>
      <c r="I151" s="165"/>
      <c r="L151" s="161"/>
      <c r="M151" s="166"/>
      <c r="T151" s="167"/>
      <c r="AT151" s="162" t="s">
        <v>138</v>
      </c>
      <c r="AU151" s="162" t="s">
        <v>84</v>
      </c>
      <c r="AV151" s="14" t="s">
        <v>134</v>
      </c>
      <c r="AW151" s="14" t="s">
        <v>36</v>
      </c>
      <c r="AX151" s="14" t="s">
        <v>82</v>
      </c>
      <c r="AY151" s="162" t="s">
        <v>128</v>
      </c>
    </row>
    <row r="152" spans="2:65" s="1" customFormat="1" ht="16.5" customHeight="1">
      <c r="B152" s="33"/>
      <c r="C152" s="129" t="s">
        <v>191</v>
      </c>
      <c r="D152" s="129" t="s">
        <v>130</v>
      </c>
      <c r="E152" s="130" t="s">
        <v>192</v>
      </c>
      <c r="F152" s="131" t="s">
        <v>193</v>
      </c>
      <c r="G152" s="132" t="s">
        <v>133</v>
      </c>
      <c r="H152" s="133">
        <v>294.10000000000002</v>
      </c>
      <c r="I152" s="134"/>
      <c r="J152" s="135">
        <f>ROUND(I152*H152,2)</f>
        <v>0</v>
      </c>
      <c r="K152" s="136"/>
      <c r="L152" s="33"/>
      <c r="M152" s="137" t="s">
        <v>19</v>
      </c>
      <c r="N152" s="138" t="s">
        <v>45</v>
      </c>
      <c r="P152" s="139">
        <f>O152*H152</f>
        <v>0</v>
      </c>
      <c r="Q152" s="139">
        <v>0</v>
      </c>
      <c r="R152" s="139">
        <f>Q152*H152</f>
        <v>0</v>
      </c>
      <c r="S152" s="139">
        <v>0</v>
      </c>
      <c r="T152" s="140">
        <f>S152*H152</f>
        <v>0</v>
      </c>
      <c r="AR152" s="141" t="s">
        <v>134</v>
      </c>
      <c r="AT152" s="141" t="s">
        <v>130</v>
      </c>
      <c r="AU152" s="141" t="s">
        <v>84</v>
      </c>
      <c r="AY152" s="18" t="s">
        <v>128</v>
      </c>
      <c r="BE152" s="142">
        <f>IF(N152="základní",J152,0)</f>
        <v>0</v>
      </c>
      <c r="BF152" s="142">
        <f>IF(N152="snížená",J152,0)</f>
        <v>0</v>
      </c>
      <c r="BG152" s="142">
        <f>IF(N152="zákl. přenesená",J152,0)</f>
        <v>0</v>
      </c>
      <c r="BH152" s="142">
        <f>IF(N152="sníž. přenesená",J152,0)</f>
        <v>0</v>
      </c>
      <c r="BI152" s="142">
        <f>IF(N152="nulová",J152,0)</f>
        <v>0</v>
      </c>
      <c r="BJ152" s="18" t="s">
        <v>82</v>
      </c>
      <c r="BK152" s="142">
        <f>ROUND(I152*H152,2)</f>
        <v>0</v>
      </c>
      <c r="BL152" s="18" t="s">
        <v>134</v>
      </c>
      <c r="BM152" s="141" t="s">
        <v>194</v>
      </c>
    </row>
    <row r="153" spans="2:65" s="1" customFormat="1" ht="11.25">
      <c r="B153" s="33"/>
      <c r="D153" s="143" t="s">
        <v>136</v>
      </c>
      <c r="F153" s="144" t="s">
        <v>195</v>
      </c>
      <c r="I153" s="145"/>
      <c r="L153" s="33"/>
      <c r="M153" s="146"/>
      <c r="T153" s="54"/>
      <c r="AT153" s="18" t="s">
        <v>136</v>
      </c>
      <c r="AU153" s="18" t="s">
        <v>84</v>
      </c>
    </row>
    <row r="154" spans="2:65" s="13" customFormat="1" ht="11.25">
      <c r="B154" s="154"/>
      <c r="D154" s="148" t="s">
        <v>138</v>
      </c>
      <c r="E154" s="155" t="s">
        <v>19</v>
      </c>
      <c r="F154" s="156" t="s">
        <v>196</v>
      </c>
      <c r="H154" s="157">
        <v>294.10000000000002</v>
      </c>
      <c r="I154" s="158"/>
      <c r="L154" s="154"/>
      <c r="M154" s="159"/>
      <c r="T154" s="160"/>
      <c r="AT154" s="155" t="s">
        <v>138</v>
      </c>
      <c r="AU154" s="155" t="s">
        <v>84</v>
      </c>
      <c r="AV154" s="13" t="s">
        <v>84</v>
      </c>
      <c r="AW154" s="13" t="s">
        <v>36</v>
      </c>
      <c r="AX154" s="13" t="s">
        <v>74</v>
      </c>
      <c r="AY154" s="155" t="s">
        <v>128</v>
      </c>
    </row>
    <row r="155" spans="2:65" s="14" customFormat="1" ht="11.25">
      <c r="B155" s="161"/>
      <c r="D155" s="148" t="s">
        <v>138</v>
      </c>
      <c r="E155" s="162" t="s">
        <v>19</v>
      </c>
      <c r="F155" s="163" t="s">
        <v>141</v>
      </c>
      <c r="H155" s="164">
        <v>294.10000000000002</v>
      </c>
      <c r="I155" s="165"/>
      <c r="L155" s="161"/>
      <c r="M155" s="166"/>
      <c r="T155" s="167"/>
      <c r="AT155" s="162" t="s">
        <v>138</v>
      </c>
      <c r="AU155" s="162" t="s">
        <v>84</v>
      </c>
      <c r="AV155" s="14" t="s">
        <v>134</v>
      </c>
      <c r="AW155" s="14" t="s">
        <v>36</v>
      </c>
      <c r="AX155" s="14" t="s">
        <v>82</v>
      </c>
      <c r="AY155" s="162" t="s">
        <v>128</v>
      </c>
    </row>
    <row r="156" spans="2:65" s="1" customFormat="1" ht="21.75" customHeight="1">
      <c r="B156" s="33"/>
      <c r="C156" s="129" t="s">
        <v>197</v>
      </c>
      <c r="D156" s="129" t="s">
        <v>130</v>
      </c>
      <c r="E156" s="130" t="s">
        <v>198</v>
      </c>
      <c r="F156" s="131" t="s">
        <v>199</v>
      </c>
      <c r="G156" s="132" t="s">
        <v>200</v>
      </c>
      <c r="H156" s="133">
        <v>153.38300000000001</v>
      </c>
      <c r="I156" s="134"/>
      <c r="J156" s="135">
        <f>ROUND(I156*H156,2)</f>
        <v>0</v>
      </c>
      <c r="K156" s="136"/>
      <c r="L156" s="33"/>
      <c r="M156" s="137" t="s">
        <v>19</v>
      </c>
      <c r="N156" s="138" t="s">
        <v>45</v>
      </c>
      <c r="P156" s="139">
        <f>O156*H156</f>
        <v>0</v>
      </c>
      <c r="Q156" s="139">
        <v>0</v>
      </c>
      <c r="R156" s="139">
        <f>Q156*H156</f>
        <v>0</v>
      </c>
      <c r="S156" s="139">
        <v>0</v>
      </c>
      <c r="T156" s="140">
        <f>S156*H156</f>
        <v>0</v>
      </c>
      <c r="AR156" s="141" t="s">
        <v>134</v>
      </c>
      <c r="AT156" s="141" t="s">
        <v>130</v>
      </c>
      <c r="AU156" s="141" t="s">
        <v>84</v>
      </c>
      <c r="AY156" s="18" t="s">
        <v>128</v>
      </c>
      <c r="BE156" s="142">
        <f>IF(N156="základní",J156,0)</f>
        <v>0</v>
      </c>
      <c r="BF156" s="142">
        <f>IF(N156="snížená",J156,0)</f>
        <v>0</v>
      </c>
      <c r="BG156" s="142">
        <f>IF(N156="zákl. přenesená",J156,0)</f>
        <v>0</v>
      </c>
      <c r="BH156" s="142">
        <f>IF(N156="sníž. přenesená",J156,0)</f>
        <v>0</v>
      </c>
      <c r="BI156" s="142">
        <f>IF(N156="nulová",J156,0)</f>
        <v>0</v>
      </c>
      <c r="BJ156" s="18" t="s">
        <v>82</v>
      </c>
      <c r="BK156" s="142">
        <f>ROUND(I156*H156,2)</f>
        <v>0</v>
      </c>
      <c r="BL156" s="18" t="s">
        <v>134</v>
      </c>
      <c r="BM156" s="141" t="s">
        <v>201</v>
      </c>
    </row>
    <row r="157" spans="2:65" s="1" customFormat="1" ht="11.25">
      <c r="B157" s="33"/>
      <c r="D157" s="143" t="s">
        <v>136</v>
      </c>
      <c r="F157" s="144" t="s">
        <v>202</v>
      </c>
      <c r="I157" s="145"/>
      <c r="L157" s="33"/>
      <c r="M157" s="146"/>
      <c r="T157" s="54"/>
      <c r="AT157" s="18" t="s">
        <v>136</v>
      </c>
      <c r="AU157" s="18" t="s">
        <v>84</v>
      </c>
    </row>
    <row r="158" spans="2:65" s="12" customFormat="1" ht="11.25">
      <c r="B158" s="147"/>
      <c r="D158" s="148" t="s">
        <v>138</v>
      </c>
      <c r="E158" s="149" t="s">
        <v>19</v>
      </c>
      <c r="F158" s="150" t="s">
        <v>203</v>
      </c>
      <c r="H158" s="149" t="s">
        <v>19</v>
      </c>
      <c r="I158" s="151"/>
      <c r="L158" s="147"/>
      <c r="M158" s="152"/>
      <c r="T158" s="153"/>
      <c r="AT158" s="149" t="s">
        <v>138</v>
      </c>
      <c r="AU158" s="149" t="s">
        <v>84</v>
      </c>
      <c r="AV158" s="12" t="s">
        <v>82</v>
      </c>
      <c r="AW158" s="12" t="s">
        <v>36</v>
      </c>
      <c r="AX158" s="12" t="s">
        <v>74</v>
      </c>
      <c r="AY158" s="149" t="s">
        <v>128</v>
      </c>
    </row>
    <row r="159" spans="2:65" s="13" customFormat="1" ht="11.25">
      <c r="B159" s="154"/>
      <c r="D159" s="148" t="s">
        <v>138</v>
      </c>
      <c r="E159" s="155" t="s">
        <v>19</v>
      </c>
      <c r="F159" s="156" t="s">
        <v>204</v>
      </c>
      <c r="H159" s="157">
        <v>6.48</v>
      </c>
      <c r="I159" s="158"/>
      <c r="L159" s="154"/>
      <c r="M159" s="159"/>
      <c r="T159" s="160"/>
      <c r="AT159" s="155" t="s">
        <v>138</v>
      </c>
      <c r="AU159" s="155" t="s">
        <v>84</v>
      </c>
      <c r="AV159" s="13" t="s">
        <v>84</v>
      </c>
      <c r="AW159" s="13" t="s">
        <v>36</v>
      </c>
      <c r="AX159" s="13" t="s">
        <v>74</v>
      </c>
      <c r="AY159" s="155" t="s">
        <v>128</v>
      </c>
    </row>
    <row r="160" spans="2:65" s="13" customFormat="1" ht="11.25">
      <c r="B160" s="154"/>
      <c r="D160" s="148" t="s">
        <v>138</v>
      </c>
      <c r="E160" s="155" t="s">
        <v>19</v>
      </c>
      <c r="F160" s="156" t="s">
        <v>205</v>
      </c>
      <c r="H160" s="157">
        <v>14.15</v>
      </c>
      <c r="I160" s="158"/>
      <c r="L160" s="154"/>
      <c r="M160" s="159"/>
      <c r="T160" s="160"/>
      <c r="AT160" s="155" t="s">
        <v>138</v>
      </c>
      <c r="AU160" s="155" t="s">
        <v>84</v>
      </c>
      <c r="AV160" s="13" t="s">
        <v>84</v>
      </c>
      <c r="AW160" s="13" t="s">
        <v>36</v>
      </c>
      <c r="AX160" s="13" t="s">
        <v>74</v>
      </c>
      <c r="AY160" s="155" t="s">
        <v>128</v>
      </c>
    </row>
    <row r="161" spans="2:65" s="13" customFormat="1" ht="11.25">
      <c r="B161" s="154"/>
      <c r="D161" s="148" t="s">
        <v>138</v>
      </c>
      <c r="E161" s="155" t="s">
        <v>19</v>
      </c>
      <c r="F161" s="156" t="s">
        <v>206</v>
      </c>
      <c r="H161" s="157">
        <v>11.425000000000001</v>
      </c>
      <c r="I161" s="158"/>
      <c r="L161" s="154"/>
      <c r="M161" s="159"/>
      <c r="T161" s="160"/>
      <c r="AT161" s="155" t="s">
        <v>138</v>
      </c>
      <c r="AU161" s="155" t="s">
        <v>84</v>
      </c>
      <c r="AV161" s="13" t="s">
        <v>84</v>
      </c>
      <c r="AW161" s="13" t="s">
        <v>36</v>
      </c>
      <c r="AX161" s="13" t="s">
        <v>74</v>
      </c>
      <c r="AY161" s="155" t="s">
        <v>128</v>
      </c>
    </row>
    <row r="162" spans="2:65" s="13" customFormat="1" ht="11.25">
      <c r="B162" s="154"/>
      <c r="D162" s="148" t="s">
        <v>138</v>
      </c>
      <c r="E162" s="155" t="s">
        <v>19</v>
      </c>
      <c r="F162" s="156" t="s">
        <v>207</v>
      </c>
      <c r="H162" s="157">
        <v>0.51200000000000001</v>
      </c>
      <c r="I162" s="158"/>
      <c r="L162" s="154"/>
      <c r="M162" s="159"/>
      <c r="T162" s="160"/>
      <c r="AT162" s="155" t="s">
        <v>138</v>
      </c>
      <c r="AU162" s="155" t="s">
        <v>84</v>
      </c>
      <c r="AV162" s="13" t="s">
        <v>84</v>
      </c>
      <c r="AW162" s="13" t="s">
        <v>36</v>
      </c>
      <c r="AX162" s="13" t="s">
        <v>74</v>
      </c>
      <c r="AY162" s="155" t="s">
        <v>128</v>
      </c>
    </row>
    <row r="163" spans="2:65" s="13" customFormat="1" ht="11.25">
      <c r="B163" s="154"/>
      <c r="D163" s="148" t="s">
        <v>138</v>
      </c>
      <c r="E163" s="155" t="s">
        <v>19</v>
      </c>
      <c r="F163" s="156" t="s">
        <v>208</v>
      </c>
      <c r="H163" s="157">
        <v>120.816</v>
      </c>
      <c r="I163" s="158"/>
      <c r="L163" s="154"/>
      <c r="M163" s="159"/>
      <c r="T163" s="160"/>
      <c r="AT163" s="155" t="s">
        <v>138</v>
      </c>
      <c r="AU163" s="155" t="s">
        <v>84</v>
      </c>
      <c r="AV163" s="13" t="s">
        <v>84</v>
      </c>
      <c r="AW163" s="13" t="s">
        <v>36</v>
      </c>
      <c r="AX163" s="13" t="s">
        <v>74</v>
      </c>
      <c r="AY163" s="155" t="s">
        <v>128</v>
      </c>
    </row>
    <row r="164" spans="2:65" s="14" customFormat="1" ht="11.25">
      <c r="B164" s="161"/>
      <c r="D164" s="148" t="s">
        <v>138</v>
      </c>
      <c r="E164" s="162" t="s">
        <v>19</v>
      </c>
      <c r="F164" s="163" t="s">
        <v>141</v>
      </c>
      <c r="H164" s="164">
        <v>153.38300000000001</v>
      </c>
      <c r="I164" s="165"/>
      <c r="L164" s="161"/>
      <c r="M164" s="166"/>
      <c r="T164" s="167"/>
      <c r="AT164" s="162" t="s">
        <v>138</v>
      </c>
      <c r="AU164" s="162" t="s">
        <v>84</v>
      </c>
      <c r="AV164" s="14" t="s">
        <v>134</v>
      </c>
      <c r="AW164" s="14" t="s">
        <v>36</v>
      </c>
      <c r="AX164" s="14" t="s">
        <v>82</v>
      </c>
      <c r="AY164" s="162" t="s">
        <v>128</v>
      </c>
    </row>
    <row r="165" spans="2:65" s="1" customFormat="1" ht="16.5" customHeight="1">
      <c r="B165" s="33"/>
      <c r="C165" s="129" t="s">
        <v>209</v>
      </c>
      <c r="D165" s="129" t="s">
        <v>130</v>
      </c>
      <c r="E165" s="130" t="s">
        <v>210</v>
      </c>
      <c r="F165" s="131" t="s">
        <v>211</v>
      </c>
      <c r="G165" s="132" t="s">
        <v>200</v>
      </c>
      <c r="H165" s="133">
        <v>153.38300000000001</v>
      </c>
      <c r="I165" s="134"/>
      <c r="J165" s="135">
        <f>ROUND(I165*H165,2)</f>
        <v>0</v>
      </c>
      <c r="K165" s="136"/>
      <c r="L165" s="33"/>
      <c r="M165" s="137" t="s">
        <v>19</v>
      </c>
      <c r="N165" s="138" t="s">
        <v>45</v>
      </c>
      <c r="P165" s="139">
        <f>O165*H165</f>
        <v>0</v>
      </c>
      <c r="Q165" s="139">
        <v>0</v>
      </c>
      <c r="R165" s="139">
        <f>Q165*H165</f>
        <v>0</v>
      </c>
      <c r="S165" s="139">
        <v>0</v>
      </c>
      <c r="T165" s="140">
        <f>S165*H165</f>
        <v>0</v>
      </c>
      <c r="AR165" s="141" t="s">
        <v>134</v>
      </c>
      <c r="AT165" s="141" t="s">
        <v>130</v>
      </c>
      <c r="AU165" s="141" t="s">
        <v>84</v>
      </c>
      <c r="AY165" s="18" t="s">
        <v>128</v>
      </c>
      <c r="BE165" s="142">
        <f>IF(N165="základní",J165,0)</f>
        <v>0</v>
      </c>
      <c r="BF165" s="142">
        <f>IF(N165="snížená",J165,0)</f>
        <v>0</v>
      </c>
      <c r="BG165" s="142">
        <f>IF(N165="zákl. přenesená",J165,0)</f>
        <v>0</v>
      </c>
      <c r="BH165" s="142">
        <f>IF(N165="sníž. přenesená",J165,0)</f>
        <v>0</v>
      </c>
      <c r="BI165" s="142">
        <f>IF(N165="nulová",J165,0)</f>
        <v>0</v>
      </c>
      <c r="BJ165" s="18" t="s">
        <v>82</v>
      </c>
      <c r="BK165" s="142">
        <f>ROUND(I165*H165,2)</f>
        <v>0</v>
      </c>
      <c r="BL165" s="18" t="s">
        <v>134</v>
      </c>
      <c r="BM165" s="141" t="s">
        <v>212</v>
      </c>
    </row>
    <row r="166" spans="2:65" s="1" customFormat="1" ht="11.25">
      <c r="B166" s="33"/>
      <c r="D166" s="143" t="s">
        <v>136</v>
      </c>
      <c r="F166" s="144" t="s">
        <v>213</v>
      </c>
      <c r="I166" s="145"/>
      <c r="L166" s="33"/>
      <c r="M166" s="146"/>
      <c r="T166" s="54"/>
      <c r="AT166" s="18" t="s">
        <v>136</v>
      </c>
      <c r="AU166" s="18" t="s">
        <v>84</v>
      </c>
    </row>
    <row r="167" spans="2:65" s="12" customFormat="1" ht="11.25">
      <c r="B167" s="147"/>
      <c r="D167" s="148" t="s">
        <v>138</v>
      </c>
      <c r="E167" s="149" t="s">
        <v>19</v>
      </c>
      <c r="F167" s="150" t="s">
        <v>203</v>
      </c>
      <c r="H167" s="149" t="s">
        <v>19</v>
      </c>
      <c r="I167" s="151"/>
      <c r="L167" s="147"/>
      <c r="M167" s="152"/>
      <c r="T167" s="153"/>
      <c r="AT167" s="149" t="s">
        <v>138</v>
      </c>
      <c r="AU167" s="149" t="s">
        <v>84</v>
      </c>
      <c r="AV167" s="12" t="s">
        <v>82</v>
      </c>
      <c r="AW167" s="12" t="s">
        <v>36</v>
      </c>
      <c r="AX167" s="12" t="s">
        <v>74</v>
      </c>
      <c r="AY167" s="149" t="s">
        <v>128</v>
      </c>
    </row>
    <row r="168" spans="2:65" s="13" customFormat="1" ht="11.25">
      <c r="B168" s="154"/>
      <c r="D168" s="148" t="s">
        <v>138</v>
      </c>
      <c r="E168" s="155" t="s">
        <v>19</v>
      </c>
      <c r="F168" s="156" t="s">
        <v>204</v>
      </c>
      <c r="H168" s="157">
        <v>6.48</v>
      </c>
      <c r="I168" s="158"/>
      <c r="L168" s="154"/>
      <c r="M168" s="159"/>
      <c r="T168" s="160"/>
      <c r="AT168" s="155" t="s">
        <v>138</v>
      </c>
      <c r="AU168" s="155" t="s">
        <v>84</v>
      </c>
      <c r="AV168" s="13" t="s">
        <v>84</v>
      </c>
      <c r="AW168" s="13" t="s">
        <v>36</v>
      </c>
      <c r="AX168" s="13" t="s">
        <v>74</v>
      </c>
      <c r="AY168" s="155" t="s">
        <v>128</v>
      </c>
    </row>
    <row r="169" spans="2:65" s="13" customFormat="1" ht="11.25">
      <c r="B169" s="154"/>
      <c r="D169" s="148" t="s">
        <v>138</v>
      </c>
      <c r="E169" s="155" t="s">
        <v>19</v>
      </c>
      <c r="F169" s="156" t="s">
        <v>205</v>
      </c>
      <c r="H169" s="157">
        <v>14.15</v>
      </c>
      <c r="I169" s="158"/>
      <c r="L169" s="154"/>
      <c r="M169" s="159"/>
      <c r="T169" s="160"/>
      <c r="AT169" s="155" t="s">
        <v>138</v>
      </c>
      <c r="AU169" s="155" t="s">
        <v>84</v>
      </c>
      <c r="AV169" s="13" t="s">
        <v>84</v>
      </c>
      <c r="AW169" s="13" t="s">
        <v>36</v>
      </c>
      <c r="AX169" s="13" t="s">
        <v>74</v>
      </c>
      <c r="AY169" s="155" t="s">
        <v>128</v>
      </c>
    </row>
    <row r="170" spans="2:65" s="13" customFormat="1" ht="11.25">
      <c r="B170" s="154"/>
      <c r="D170" s="148" t="s">
        <v>138</v>
      </c>
      <c r="E170" s="155" t="s">
        <v>19</v>
      </c>
      <c r="F170" s="156" t="s">
        <v>206</v>
      </c>
      <c r="H170" s="157">
        <v>11.425000000000001</v>
      </c>
      <c r="I170" s="158"/>
      <c r="L170" s="154"/>
      <c r="M170" s="159"/>
      <c r="T170" s="160"/>
      <c r="AT170" s="155" t="s">
        <v>138</v>
      </c>
      <c r="AU170" s="155" t="s">
        <v>84</v>
      </c>
      <c r="AV170" s="13" t="s">
        <v>84</v>
      </c>
      <c r="AW170" s="13" t="s">
        <v>36</v>
      </c>
      <c r="AX170" s="13" t="s">
        <v>74</v>
      </c>
      <c r="AY170" s="155" t="s">
        <v>128</v>
      </c>
    </row>
    <row r="171" spans="2:65" s="13" customFormat="1" ht="11.25">
      <c r="B171" s="154"/>
      <c r="D171" s="148" t="s">
        <v>138</v>
      </c>
      <c r="E171" s="155" t="s">
        <v>19</v>
      </c>
      <c r="F171" s="156" t="s">
        <v>207</v>
      </c>
      <c r="H171" s="157">
        <v>0.51200000000000001</v>
      </c>
      <c r="I171" s="158"/>
      <c r="L171" s="154"/>
      <c r="M171" s="159"/>
      <c r="T171" s="160"/>
      <c r="AT171" s="155" t="s">
        <v>138</v>
      </c>
      <c r="AU171" s="155" t="s">
        <v>84</v>
      </c>
      <c r="AV171" s="13" t="s">
        <v>84</v>
      </c>
      <c r="AW171" s="13" t="s">
        <v>36</v>
      </c>
      <c r="AX171" s="13" t="s">
        <v>74</v>
      </c>
      <c r="AY171" s="155" t="s">
        <v>128</v>
      </c>
    </row>
    <row r="172" spans="2:65" s="13" customFormat="1" ht="11.25">
      <c r="B172" s="154"/>
      <c r="D172" s="148" t="s">
        <v>138</v>
      </c>
      <c r="E172" s="155" t="s">
        <v>19</v>
      </c>
      <c r="F172" s="156" t="s">
        <v>208</v>
      </c>
      <c r="H172" s="157">
        <v>120.816</v>
      </c>
      <c r="I172" s="158"/>
      <c r="L172" s="154"/>
      <c r="M172" s="159"/>
      <c r="T172" s="160"/>
      <c r="AT172" s="155" t="s">
        <v>138</v>
      </c>
      <c r="AU172" s="155" t="s">
        <v>84</v>
      </c>
      <c r="AV172" s="13" t="s">
        <v>84</v>
      </c>
      <c r="AW172" s="13" t="s">
        <v>36</v>
      </c>
      <c r="AX172" s="13" t="s">
        <v>74</v>
      </c>
      <c r="AY172" s="155" t="s">
        <v>128</v>
      </c>
    </row>
    <row r="173" spans="2:65" s="14" customFormat="1" ht="11.25">
      <c r="B173" s="161"/>
      <c r="D173" s="148" t="s">
        <v>138</v>
      </c>
      <c r="E173" s="162" t="s">
        <v>19</v>
      </c>
      <c r="F173" s="163" t="s">
        <v>141</v>
      </c>
      <c r="H173" s="164">
        <v>153.38300000000001</v>
      </c>
      <c r="I173" s="165"/>
      <c r="L173" s="161"/>
      <c r="M173" s="166"/>
      <c r="T173" s="167"/>
      <c r="AT173" s="162" t="s">
        <v>138</v>
      </c>
      <c r="AU173" s="162" t="s">
        <v>84</v>
      </c>
      <c r="AV173" s="14" t="s">
        <v>134</v>
      </c>
      <c r="AW173" s="14" t="s">
        <v>36</v>
      </c>
      <c r="AX173" s="14" t="s">
        <v>82</v>
      </c>
      <c r="AY173" s="162" t="s">
        <v>128</v>
      </c>
    </row>
    <row r="174" spans="2:65" s="1" customFormat="1" ht="37.9" customHeight="1">
      <c r="B174" s="33"/>
      <c r="C174" s="129" t="s">
        <v>214</v>
      </c>
      <c r="D174" s="129" t="s">
        <v>130</v>
      </c>
      <c r="E174" s="130" t="s">
        <v>215</v>
      </c>
      <c r="F174" s="131" t="s">
        <v>216</v>
      </c>
      <c r="G174" s="132" t="s">
        <v>200</v>
      </c>
      <c r="H174" s="133">
        <v>20.010000000000002</v>
      </c>
      <c r="I174" s="134"/>
      <c r="J174" s="135">
        <f>ROUND(I174*H174,2)</f>
        <v>0</v>
      </c>
      <c r="K174" s="136"/>
      <c r="L174" s="33"/>
      <c r="M174" s="137" t="s">
        <v>19</v>
      </c>
      <c r="N174" s="138" t="s">
        <v>45</v>
      </c>
      <c r="P174" s="139">
        <f>O174*H174</f>
        <v>0</v>
      </c>
      <c r="Q174" s="139">
        <v>0</v>
      </c>
      <c r="R174" s="139">
        <f>Q174*H174</f>
        <v>0</v>
      </c>
      <c r="S174" s="139">
        <v>0</v>
      </c>
      <c r="T174" s="140">
        <f>S174*H174</f>
        <v>0</v>
      </c>
      <c r="AR174" s="141" t="s">
        <v>134</v>
      </c>
      <c r="AT174" s="141" t="s">
        <v>130</v>
      </c>
      <c r="AU174" s="141" t="s">
        <v>84</v>
      </c>
      <c r="AY174" s="18" t="s">
        <v>128</v>
      </c>
      <c r="BE174" s="142">
        <f>IF(N174="základní",J174,0)</f>
        <v>0</v>
      </c>
      <c r="BF174" s="142">
        <f>IF(N174="snížená",J174,0)</f>
        <v>0</v>
      </c>
      <c r="BG174" s="142">
        <f>IF(N174="zákl. přenesená",J174,0)</f>
        <v>0</v>
      </c>
      <c r="BH174" s="142">
        <f>IF(N174="sníž. přenesená",J174,0)</f>
        <v>0</v>
      </c>
      <c r="BI174" s="142">
        <f>IF(N174="nulová",J174,0)</f>
        <v>0</v>
      </c>
      <c r="BJ174" s="18" t="s">
        <v>82</v>
      </c>
      <c r="BK174" s="142">
        <f>ROUND(I174*H174,2)</f>
        <v>0</v>
      </c>
      <c r="BL174" s="18" t="s">
        <v>134</v>
      </c>
      <c r="BM174" s="141" t="s">
        <v>217</v>
      </c>
    </row>
    <row r="175" spans="2:65" s="1" customFormat="1" ht="11.25">
      <c r="B175" s="33"/>
      <c r="D175" s="143" t="s">
        <v>136</v>
      </c>
      <c r="F175" s="144" t="s">
        <v>218</v>
      </c>
      <c r="I175" s="145"/>
      <c r="L175" s="33"/>
      <c r="M175" s="146"/>
      <c r="T175" s="54"/>
      <c r="AT175" s="18" t="s">
        <v>136</v>
      </c>
      <c r="AU175" s="18" t="s">
        <v>84</v>
      </c>
    </row>
    <row r="176" spans="2:65" s="12" customFormat="1" ht="11.25">
      <c r="B176" s="147"/>
      <c r="D176" s="148" t="s">
        <v>138</v>
      </c>
      <c r="E176" s="149" t="s">
        <v>19</v>
      </c>
      <c r="F176" s="150" t="s">
        <v>219</v>
      </c>
      <c r="H176" s="149" t="s">
        <v>19</v>
      </c>
      <c r="I176" s="151"/>
      <c r="L176" s="147"/>
      <c r="M176" s="152"/>
      <c r="T176" s="153"/>
      <c r="AT176" s="149" t="s">
        <v>138</v>
      </c>
      <c r="AU176" s="149" t="s">
        <v>84</v>
      </c>
      <c r="AV176" s="12" t="s">
        <v>82</v>
      </c>
      <c r="AW176" s="12" t="s">
        <v>36</v>
      </c>
      <c r="AX176" s="12" t="s">
        <v>74</v>
      </c>
      <c r="AY176" s="149" t="s">
        <v>128</v>
      </c>
    </row>
    <row r="177" spans="2:65" s="12" customFormat="1" ht="11.25">
      <c r="B177" s="147"/>
      <c r="D177" s="148" t="s">
        <v>138</v>
      </c>
      <c r="E177" s="149" t="s">
        <v>19</v>
      </c>
      <c r="F177" s="150" t="s">
        <v>220</v>
      </c>
      <c r="H177" s="149" t="s">
        <v>19</v>
      </c>
      <c r="I177" s="151"/>
      <c r="L177" s="147"/>
      <c r="M177" s="152"/>
      <c r="T177" s="153"/>
      <c r="AT177" s="149" t="s">
        <v>138</v>
      </c>
      <c r="AU177" s="149" t="s">
        <v>84</v>
      </c>
      <c r="AV177" s="12" t="s">
        <v>82</v>
      </c>
      <c r="AW177" s="12" t="s">
        <v>36</v>
      </c>
      <c r="AX177" s="12" t="s">
        <v>74</v>
      </c>
      <c r="AY177" s="149" t="s">
        <v>128</v>
      </c>
    </row>
    <row r="178" spans="2:65" s="13" customFormat="1" ht="11.25">
      <c r="B178" s="154"/>
      <c r="D178" s="148" t="s">
        <v>138</v>
      </c>
      <c r="E178" s="155" t="s">
        <v>19</v>
      </c>
      <c r="F178" s="156" t="s">
        <v>221</v>
      </c>
      <c r="H178" s="157">
        <v>20.010000000000002</v>
      </c>
      <c r="I178" s="158"/>
      <c r="L178" s="154"/>
      <c r="M178" s="159"/>
      <c r="T178" s="160"/>
      <c r="AT178" s="155" t="s">
        <v>138</v>
      </c>
      <c r="AU178" s="155" t="s">
        <v>84</v>
      </c>
      <c r="AV178" s="13" t="s">
        <v>84</v>
      </c>
      <c r="AW178" s="13" t="s">
        <v>36</v>
      </c>
      <c r="AX178" s="13" t="s">
        <v>74</v>
      </c>
      <c r="AY178" s="155" t="s">
        <v>128</v>
      </c>
    </row>
    <row r="179" spans="2:65" s="14" customFormat="1" ht="11.25">
      <c r="B179" s="161"/>
      <c r="D179" s="148" t="s">
        <v>138</v>
      </c>
      <c r="E179" s="162" t="s">
        <v>19</v>
      </c>
      <c r="F179" s="163" t="s">
        <v>141</v>
      </c>
      <c r="H179" s="164">
        <v>20.010000000000002</v>
      </c>
      <c r="I179" s="165"/>
      <c r="L179" s="161"/>
      <c r="M179" s="166"/>
      <c r="T179" s="167"/>
      <c r="AT179" s="162" t="s">
        <v>138</v>
      </c>
      <c r="AU179" s="162" t="s">
        <v>84</v>
      </c>
      <c r="AV179" s="14" t="s">
        <v>134</v>
      </c>
      <c r="AW179" s="14" t="s">
        <v>36</v>
      </c>
      <c r="AX179" s="14" t="s">
        <v>82</v>
      </c>
      <c r="AY179" s="162" t="s">
        <v>128</v>
      </c>
    </row>
    <row r="180" spans="2:65" s="1" customFormat="1" ht="24.2" customHeight="1">
      <c r="B180" s="33"/>
      <c r="C180" s="129" t="s">
        <v>222</v>
      </c>
      <c r="D180" s="129" t="s">
        <v>130</v>
      </c>
      <c r="E180" s="130" t="s">
        <v>223</v>
      </c>
      <c r="F180" s="131" t="s">
        <v>224</v>
      </c>
      <c r="G180" s="132" t="s">
        <v>144</v>
      </c>
      <c r="H180" s="133">
        <v>3</v>
      </c>
      <c r="I180" s="134"/>
      <c r="J180" s="135">
        <f>ROUND(I180*H180,2)</f>
        <v>0</v>
      </c>
      <c r="K180" s="136"/>
      <c r="L180" s="33"/>
      <c r="M180" s="137" t="s">
        <v>19</v>
      </c>
      <c r="N180" s="138" t="s">
        <v>45</v>
      </c>
      <c r="P180" s="139">
        <f>O180*H180</f>
        <v>0</v>
      </c>
      <c r="Q180" s="139">
        <v>0</v>
      </c>
      <c r="R180" s="139">
        <f>Q180*H180</f>
        <v>0</v>
      </c>
      <c r="S180" s="139">
        <v>0</v>
      </c>
      <c r="T180" s="140">
        <f>S180*H180</f>
        <v>0</v>
      </c>
      <c r="AR180" s="141" t="s">
        <v>134</v>
      </c>
      <c r="AT180" s="141" t="s">
        <v>130</v>
      </c>
      <c r="AU180" s="141" t="s">
        <v>84</v>
      </c>
      <c r="AY180" s="18" t="s">
        <v>128</v>
      </c>
      <c r="BE180" s="142">
        <f>IF(N180="základní",J180,0)</f>
        <v>0</v>
      </c>
      <c r="BF180" s="142">
        <f>IF(N180="snížená",J180,0)</f>
        <v>0</v>
      </c>
      <c r="BG180" s="142">
        <f>IF(N180="zákl. přenesená",J180,0)</f>
        <v>0</v>
      </c>
      <c r="BH180" s="142">
        <f>IF(N180="sníž. přenesená",J180,0)</f>
        <v>0</v>
      </c>
      <c r="BI180" s="142">
        <f>IF(N180="nulová",J180,0)</f>
        <v>0</v>
      </c>
      <c r="BJ180" s="18" t="s">
        <v>82</v>
      </c>
      <c r="BK180" s="142">
        <f>ROUND(I180*H180,2)</f>
        <v>0</v>
      </c>
      <c r="BL180" s="18" t="s">
        <v>134</v>
      </c>
      <c r="BM180" s="141" t="s">
        <v>225</v>
      </c>
    </row>
    <row r="181" spans="2:65" s="1" customFormat="1" ht="11.25">
      <c r="B181" s="33"/>
      <c r="D181" s="143" t="s">
        <v>136</v>
      </c>
      <c r="F181" s="144" t="s">
        <v>226</v>
      </c>
      <c r="I181" s="145"/>
      <c r="L181" s="33"/>
      <c r="M181" s="146"/>
      <c r="T181" s="54"/>
      <c r="AT181" s="18" t="s">
        <v>136</v>
      </c>
      <c r="AU181" s="18" t="s">
        <v>84</v>
      </c>
    </row>
    <row r="182" spans="2:65" s="12" customFormat="1" ht="11.25">
      <c r="B182" s="147"/>
      <c r="D182" s="148" t="s">
        <v>138</v>
      </c>
      <c r="E182" s="149" t="s">
        <v>19</v>
      </c>
      <c r="F182" s="150" t="s">
        <v>147</v>
      </c>
      <c r="H182" s="149" t="s">
        <v>19</v>
      </c>
      <c r="I182" s="151"/>
      <c r="L182" s="147"/>
      <c r="M182" s="152"/>
      <c r="T182" s="153"/>
      <c r="AT182" s="149" t="s">
        <v>138</v>
      </c>
      <c r="AU182" s="149" t="s">
        <v>84</v>
      </c>
      <c r="AV182" s="12" t="s">
        <v>82</v>
      </c>
      <c r="AW182" s="12" t="s">
        <v>36</v>
      </c>
      <c r="AX182" s="12" t="s">
        <v>74</v>
      </c>
      <c r="AY182" s="149" t="s">
        <v>128</v>
      </c>
    </row>
    <row r="183" spans="2:65" s="12" customFormat="1" ht="11.25">
      <c r="B183" s="147"/>
      <c r="D183" s="148" t="s">
        <v>138</v>
      </c>
      <c r="E183" s="149" t="s">
        <v>19</v>
      </c>
      <c r="F183" s="150" t="s">
        <v>148</v>
      </c>
      <c r="H183" s="149" t="s">
        <v>19</v>
      </c>
      <c r="I183" s="151"/>
      <c r="L183" s="147"/>
      <c r="M183" s="152"/>
      <c r="T183" s="153"/>
      <c r="AT183" s="149" t="s">
        <v>138</v>
      </c>
      <c r="AU183" s="149" t="s">
        <v>84</v>
      </c>
      <c r="AV183" s="12" t="s">
        <v>82</v>
      </c>
      <c r="AW183" s="12" t="s">
        <v>36</v>
      </c>
      <c r="AX183" s="12" t="s">
        <v>74</v>
      </c>
      <c r="AY183" s="149" t="s">
        <v>128</v>
      </c>
    </row>
    <row r="184" spans="2:65" s="12" customFormat="1" ht="11.25">
      <c r="B184" s="147"/>
      <c r="D184" s="148" t="s">
        <v>138</v>
      </c>
      <c r="E184" s="149" t="s">
        <v>19</v>
      </c>
      <c r="F184" s="150" t="s">
        <v>149</v>
      </c>
      <c r="H184" s="149" t="s">
        <v>19</v>
      </c>
      <c r="I184" s="151"/>
      <c r="L184" s="147"/>
      <c r="M184" s="152"/>
      <c r="T184" s="153"/>
      <c r="AT184" s="149" t="s">
        <v>138</v>
      </c>
      <c r="AU184" s="149" t="s">
        <v>84</v>
      </c>
      <c r="AV184" s="12" t="s">
        <v>82</v>
      </c>
      <c r="AW184" s="12" t="s">
        <v>36</v>
      </c>
      <c r="AX184" s="12" t="s">
        <v>74</v>
      </c>
      <c r="AY184" s="149" t="s">
        <v>128</v>
      </c>
    </row>
    <row r="185" spans="2:65" s="12" customFormat="1" ht="11.25">
      <c r="B185" s="147"/>
      <c r="D185" s="148" t="s">
        <v>138</v>
      </c>
      <c r="E185" s="149" t="s">
        <v>19</v>
      </c>
      <c r="F185" s="150" t="s">
        <v>150</v>
      </c>
      <c r="H185" s="149" t="s">
        <v>19</v>
      </c>
      <c r="I185" s="151"/>
      <c r="L185" s="147"/>
      <c r="M185" s="152"/>
      <c r="T185" s="153"/>
      <c r="AT185" s="149" t="s">
        <v>138</v>
      </c>
      <c r="AU185" s="149" t="s">
        <v>84</v>
      </c>
      <c r="AV185" s="12" t="s">
        <v>82</v>
      </c>
      <c r="AW185" s="12" t="s">
        <v>36</v>
      </c>
      <c r="AX185" s="12" t="s">
        <v>74</v>
      </c>
      <c r="AY185" s="149" t="s">
        <v>128</v>
      </c>
    </row>
    <row r="186" spans="2:65" s="13" customFormat="1" ht="11.25">
      <c r="B186" s="154"/>
      <c r="D186" s="148" t="s">
        <v>138</v>
      </c>
      <c r="E186" s="155" t="s">
        <v>19</v>
      </c>
      <c r="F186" s="156" t="s">
        <v>151</v>
      </c>
      <c r="H186" s="157">
        <v>3</v>
      </c>
      <c r="I186" s="158"/>
      <c r="L186" s="154"/>
      <c r="M186" s="159"/>
      <c r="T186" s="160"/>
      <c r="AT186" s="155" t="s">
        <v>138</v>
      </c>
      <c r="AU186" s="155" t="s">
        <v>84</v>
      </c>
      <c r="AV186" s="13" t="s">
        <v>84</v>
      </c>
      <c r="AW186" s="13" t="s">
        <v>36</v>
      </c>
      <c r="AX186" s="13" t="s">
        <v>74</v>
      </c>
      <c r="AY186" s="155" t="s">
        <v>128</v>
      </c>
    </row>
    <row r="187" spans="2:65" s="14" customFormat="1" ht="11.25">
      <c r="B187" s="161"/>
      <c r="D187" s="148" t="s">
        <v>138</v>
      </c>
      <c r="E187" s="162" t="s">
        <v>19</v>
      </c>
      <c r="F187" s="163" t="s">
        <v>141</v>
      </c>
      <c r="H187" s="164">
        <v>3</v>
      </c>
      <c r="I187" s="165"/>
      <c r="L187" s="161"/>
      <c r="M187" s="166"/>
      <c r="T187" s="167"/>
      <c r="AT187" s="162" t="s">
        <v>138</v>
      </c>
      <c r="AU187" s="162" t="s">
        <v>84</v>
      </c>
      <c r="AV187" s="14" t="s">
        <v>134</v>
      </c>
      <c r="AW187" s="14" t="s">
        <v>36</v>
      </c>
      <c r="AX187" s="14" t="s">
        <v>82</v>
      </c>
      <c r="AY187" s="162" t="s">
        <v>128</v>
      </c>
    </row>
    <row r="188" spans="2:65" s="1" customFormat="1" ht="33" customHeight="1">
      <c r="B188" s="33"/>
      <c r="C188" s="129" t="s">
        <v>227</v>
      </c>
      <c r="D188" s="129" t="s">
        <v>130</v>
      </c>
      <c r="E188" s="130" t="s">
        <v>228</v>
      </c>
      <c r="F188" s="131" t="s">
        <v>229</v>
      </c>
      <c r="G188" s="132" t="s">
        <v>200</v>
      </c>
      <c r="H188" s="133">
        <v>58.82</v>
      </c>
      <c r="I188" s="134"/>
      <c r="J188" s="135">
        <f>ROUND(I188*H188,2)</f>
        <v>0</v>
      </c>
      <c r="K188" s="136"/>
      <c r="L188" s="33"/>
      <c r="M188" s="137" t="s">
        <v>19</v>
      </c>
      <c r="N188" s="138" t="s">
        <v>45</v>
      </c>
      <c r="P188" s="139">
        <f>O188*H188</f>
        <v>0</v>
      </c>
      <c r="Q188" s="139">
        <v>0</v>
      </c>
      <c r="R188" s="139">
        <f>Q188*H188</f>
        <v>0</v>
      </c>
      <c r="S188" s="139">
        <v>0</v>
      </c>
      <c r="T188" s="140">
        <f>S188*H188</f>
        <v>0</v>
      </c>
      <c r="AR188" s="141" t="s">
        <v>134</v>
      </c>
      <c r="AT188" s="141" t="s">
        <v>130</v>
      </c>
      <c r="AU188" s="141" t="s">
        <v>84</v>
      </c>
      <c r="AY188" s="18" t="s">
        <v>128</v>
      </c>
      <c r="BE188" s="142">
        <f>IF(N188="základní",J188,0)</f>
        <v>0</v>
      </c>
      <c r="BF188" s="142">
        <f>IF(N188="snížená",J188,0)</f>
        <v>0</v>
      </c>
      <c r="BG188" s="142">
        <f>IF(N188="zákl. přenesená",J188,0)</f>
        <v>0</v>
      </c>
      <c r="BH188" s="142">
        <f>IF(N188="sníž. přenesená",J188,0)</f>
        <v>0</v>
      </c>
      <c r="BI188" s="142">
        <f>IF(N188="nulová",J188,0)</f>
        <v>0</v>
      </c>
      <c r="BJ188" s="18" t="s">
        <v>82</v>
      </c>
      <c r="BK188" s="142">
        <f>ROUND(I188*H188,2)</f>
        <v>0</v>
      </c>
      <c r="BL188" s="18" t="s">
        <v>134</v>
      </c>
      <c r="BM188" s="141" t="s">
        <v>230</v>
      </c>
    </row>
    <row r="189" spans="2:65" s="1" customFormat="1" ht="11.25">
      <c r="B189" s="33"/>
      <c r="D189" s="143" t="s">
        <v>136</v>
      </c>
      <c r="F189" s="144" t="s">
        <v>231</v>
      </c>
      <c r="I189" s="145"/>
      <c r="L189" s="33"/>
      <c r="M189" s="146"/>
      <c r="T189" s="54"/>
      <c r="AT189" s="18" t="s">
        <v>136</v>
      </c>
      <c r="AU189" s="18" t="s">
        <v>84</v>
      </c>
    </row>
    <row r="190" spans="2:65" s="12" customFormat="1" ht="11.25">
      <c r="B190" s="147"/>
      <c r="D190" s="148" t="s">
        <v>138</v>
      </c>
      <c r="E190" s="149" t="s">
        <v>19</v>
      </c>
      <c r="F190" s="150" t="s">
        <v>232</v>
      </c>
      <c r="H190" s="149" t="s">
        <v>19</v>
      </c>
      <c r="I190" s="151"/>
      <c r="L190" s="147"/>
      <c r="M190" s="152"/>
      <c r="T190" s="153"/>
      <c r="AT190" s="149" t="s">
        <v>138</v>
      </c>
      <c r="AU190" s="149" t="s">
        <v>84</v>
      </c>
      <c r="AV190" s="12" t="s">
        <v>82</v>
      </c>
      <c r="AW190" s="12" t="s">
        <v>36</v>
      </c>
      <c r="AX190" s="12" t="s">
        <v>74</v>
      </c>
      <c r="AY190" s="149" t="s">
        <v>128</v>
      </c>
    </row>
    <row r="191" spans="2:65" s="13" customFormat="1" ht="11.25">
      <c r="B191" s="154"/>
      <c r="D191" s="148" t="s">
        <v>138</v>
      </c>
      <c r="E191" s="155" t="s">
        <v>19</v>
      </c>
      <c r="F191" s="156" t="s">
        <v>233</v>
      </c>
      <c r="H191" s="157">
        <v>58.82</v>
      </c>
      <c r="I191" s="158"/>
      <c r="L191" s="154"/>
      <c r="M191" s="159"/>
      <c r="T191" s="160"/>
      <c r="AT191" s="155" t="s">
        <v>138</v>
      </c>
      <c r="AU191" s="155" t="s">
        <v>84</v>
      </c>
      <c r="AV191" s="13" t="s">
        <v>84</v>
      </c>
      <c r="AW191" s="13" t="s">
        <v>36</v>
      </c>
      <c r="AX191" s="13" t="s">
        <v>74</v>
      </c>
      <c r="AY191" s="155" t="s">
        <v>128</v>
      </c>
    </row>
    <row r="192" spans="2:65" s="14" customFormat="1" ht="11.25">
      <c r="B192" s="161"/>
      <c r="D192" s="148" t="s">
        <v>138</v>
      </c>
      <c r="E192" s="162" t="s">
        <v>19</v>
      </c>
      <c r="F192" s="163" t="s">
        <v>141</v>
      </c>
      <c r="H192" s="164">
        <v>58.82</v>
      </c>
      <c r="I192" s="165"/>
      <c r="L192" s="161"/>
      <c r="M192" s="166"/>
      <c r="T192" s="167"/>
      <c r="AT192" s="162" t="s">
        <v>138</v>
      </c>
      <c r="AU192" s="162" t="s">
        <v>84</v>
      </c>
      <c r="AV192" s="14" t="s">
        <v>134</v>
      </c>
      <c r="AW192" s="14" t="s">
        <v>36</v>
      </c>
      <c r="AX192" s="14" t="s">
        <v>82</v>
      </c>
      <c r="AY192" s="162" t="s">
        <v>128</v>
      </c>
    </row>
    <row r="193" spans="2:65" s="1" customFormat="1" ht="37.9" customHeight="1">
      <c r="B193" s="33"/>
      <c r="C193" s="129" t="s">
        <v>8</v>
      </c>
      <c r="D193" s="129" t="s">
        <v>130</v>
      </c>
      <c r="E193" s="130" t="s">
        <v>234</v>
      </c>
      <c r="F193" s="131" t="s">
        <v>235</v>
      </c>
      <c r="G193" s="132" t="s">
        <v>144</v>
      </c>
      <c r="H193" s="133">
        <v>3</v>
      </c>
      <c r="I193" s="134"/>
      <c r="J193" s="135">
        <f>ROUND(I193*H193,2)</f>
        <v>0</v>
      </c>
      <c r="K193" s="136"/>
      <c r="L193" s="33"/>
      <c r="M193" s="137" t="s">
        <v>19</v>
      </c>
      <c r="N193" s="138" t="s">
        <v>45</v>
      </c>
      <c r="P193" s="139">
        <f>O193*H193</f>
        <v>0</v>
      </c>
      <c r="Q193" s="139">
        <v>0</v>
      </c>
      <c r="R193" s="139">
        <f>Q193*H193</f>
        <v>0</v>
      </c>
      <c r="S193" s="139">
        <v>0</v>
      </c>
      <c r="T193" s="140">
        <f>S193*H193</f>
        <v>0</v>
      </c>
      <c r="AR193" s="141" t="s">
        <v>134</v>
      </c>
      <c r="AT193" s="141" t="s">
        <v>130</v>
      </c>
      <c r="AU193" s="141" t="s">
        <v>84</v>
      </c>
      <c r="AY193" s="18" t="s">
        <v>128</v>
      </c>
      <c r="BE193" s="142">
        <f>IF(N193="základní",J193,0)</f>
        <v>0</v>
      </c>
      <c r="BF193" s="142">
        <f>IF(N193="snížená",J193,0)</f>
        <v>0</v>
      </c>
      <c r="BG193" s="142">
        <f>IF(N193="zákl. přenesená",J193,0)</f>
        <v>0</v>
      </c>
      <c r="BH193" s="142">
        <f>IF(N193="sníž. přenesená",J193,0)</f>
        <v>0</v>
      </c>
      <c r="BI193" s="142">
        <f>IF(N193="nulová",J193,0)</f>
        <v>0</v>
      </c>
      <c r="BJ193" s="18" t="s">
        <v>82</v>
      </c>
      <c r="BK193" s="142">
        <f>ROUND(I193*H193,2)</f>
        <v>0</v>
      </c>
      <c r="BL193" s="18" t="s">
        <v>134</v>
      </c>
      <c r="BM193" s="141" t="s">
        <v>236</v>
      </c>
    </row>
    <row r="194" spans="2:65" s="1" customFormat="1" ht="11.25">
      <c r="B194" s="33"/>
      <c r="D194" s="143" t="s">
        <v>136</v>
      </c>
      <c r="F194" s="144" t="s">
        <v>237</v>
      </c>
      <c r="I194" s="145"/>
      <c r="L194" s="33"/>
      <c r="M194" s="146"/>
      <c r="T194" s="54"/>
      <c r="AT194" s="18" t="s">
        <v>136</v>
      </c>
      <c r="AU194" s="18" t="s">
        <v>84</v>
      </c>
    </row>
    <row r="195" spans="2:65" s="12" customFormat="1" ht="11.25">
      <c r="B195" s="147"/>
      <c r="D195" s="148" t="s">
        <v>138</v>
      </c>
      <c r="E195" s="149" t="s">
        <v>19</v>
      </c>
      <c r="F195" s="150" t="s">
        <v>147</v>
      </c>
      <c r="H195" s="149" t="s">
        <v>19</v>
      </c>
      <c r="I195" s="151"/>
      <c r="L195" s="147"/>
      <c r="M195" s="152"/>
      <c r="T195" s="153"/>
      <c r="AT195" s="149" t="s">
        <v>138</v>
      </c>
      <c r="AU195" s="149" t="s">
        <v>84</v>
      </c>
      <c r="AV195" s="12" t="s">
        <v>82</v>
      </c>
      <c r="AW195" s="12" t="s">
        <v>36</v>
      </c>
      <c r="AX195" s="12" t="s">
        <v>74</v>
      </c>
      <c r="AY195" s="149" t="s">
        <v>128</v>
      </c>
    </row>
    <row r="196" spans="2:65" s="12" customFormat="1" ht="11.25">
      <c r="B196" s="147"/>
      <c r="D196" s="148" t="s">
        <v>138</v>
      </c>
      <c r="E196" s="149" t="s">
        <v>19</v>
      </c>
      <c r="F196" s="150" t="s">
        <v>148</v>
      </c>
      <c r="H196" s="149" t="s">
        <v>19</v>
      </c>
      <c r="I196" s="151"/>
      <c r="L196" s="147"/>
      <c r="M196" s="152"/>
      <c r="T196" s="153"/>
      <c r="AT196" s="149" t="s">
        <v>138</v>
      </c>
      <c r="AU196" s="149" t="s">
        <v>84</v>
      </c>
      <c r="AV196" s="12" t="s">
        <v>82</v>
      </c>
      <c r="AW196" s="12" t="s">
        <v>36</v>
      </c>
      <c r="AX196" s="12" t="s">
        <v>74</v>
      </c>
      <c r="AY196" s="149" t="s">
        <v>128</v>
      </c>
    </row>
    <row r="197" spans="2:65" s="12" customFormat="1" ht="11.25">
      <c r="B197" s="147"/>
      <c r="D197" s="148" t="s">
        <v>138</v>
      </c>
      <c r="E197" s="149" t="s">
        <v>19</v>
      </c>
      <c r="F197" s="150" t="s">
        <v>149</v>
      </c>
      <c r="H197" s="149" t="s">
        <v>19</v>
      </c>
      <c r="I197" s="151"/>
      <c r="L197" s="147"/>
      <c r="M197" s="152"/>
      <c r="T197" s="153"/>
      <c r="AT197" s="149" t="s">
        <v>138</v>
      </c>
      <c r="AU197" s="149" t="s">
        <v>84</v>
      </c>
      <c r="AV197" s="12" t="s">
        <v>82</v>
      </c>
      <c r="AW197" s="12" t="s">
        <v>36</v>
      </c>
      <c r="AX197" s="12" t="s">
        <v>74</v>
      </c>
      <c r="AY197" s="149" t="s">
        <v>128</v>
      </c>
    </row>
    <row r="198" spans="2:65" s="12" customFormat="1" ht="11.25">
      <c r="B198" s="147"/>
      <c r="D198" s="148" t="s">
        <v>138</v>
      </c>
      <c r="E198" s="149" t="s">
        <v>19</v>
      </c>
      <c r="F198" s="150" t="s">
        <v>150</v>
      </c>
      <c r="H198" s="149" t="s">
        <v>19</v>
      </c>
      <c r="I198" s="151"/>
      <c r="L198" s="147"/>
      <c r="M198" s="152"/>
      <c r="T198" s="153"/>
      <c r="AT198" s="149" t="s">
        <v>138</v>
      </c>
      <c r="AU198" s="149" t="s">
        <v>84</v>
      </c>
      <c r="AV198" s="12" t="s">
        <v>82</v>
      </c>
      <c r="AW198" s="12" t="s">
        <v>36</v>
      </c>
      <c r="AX198" s="12" t="s">
        <v>74</v>
      </c>
      <c r="AY198" s="149" t="s">
        <v>128</v>
      </c>
    </row>
    <row r="199" spans="2:65" s="13" customFormat="1" ht="11.25">
      <c r="B199" s="154"/>
      <c r="D199" s="148" t="s">
        <v>138</v>
      </c>
      <c r="E199" s="155" t="s">
        <v>19</v>
      </c>
      <c r="F199" s="156" t="s">
        <v>151</v>
      </c>
      <c r="H199" s="157">
        <v>3</v>
      </c>
      <c r="I199" s="158"/>
      <c r="L199" s="154"/>
      <c r="M199" s="159"/>
      <c r="T199" s="160"/>
      <c r="AT199" s="155" t="s">
        <v>138</v>
      </c>
      <c r="AU199" s="155" t="s">
        <v>84</v>
      </c>
      <c r="AV199" s="13" t="s">
        <v>84</v>
      </c>
      <c r="AW199" s="13" t="s">
        <v>36</v>
      </c>
      <c r="AX199" s="13" t="s">
        <v>74</v>
      </c>
      <c r="AY199" s="155" t="s">
        <v>128</v>
      </c>
    </row>
    <row r="200" spans="2:65" s="14" customFormat="1" ht="11.25">
      <c r="B200" s="161"/>
      <c r="D200" s="148" t="s">
        <v>138</v>
      </c>
      <c r="E200" s="162" t="s">
        <v>19</v>
      </c>
      <c r="F200" s="163" t="s">
        <v>141</v>
      </c>
      <c r="H200" s="164">
        <v>3</v>
      </c>
      <c r="I200" s="165"/>
      <c r="L200" s="161"/>
      <c r="M200" s="166"/>
      <c r="T200" s="167"/>
      <c r="AT200" s="162" t="s">
        <v>138</v>
      </c>
      <c r="AU200" s="162" t="s">
        <v>84</v>
      </c>
      <c r="AV200" s="14" t="s">
        <v>134</v>
      </c>
      <c r="AW200" s="14" t="s">
        <v>36</v>
      </c>
      <c r="AX200" s="14" t="s">
        <v>82</v>
      </c>
      <c r="AY200" s="162" t="s">
        <v>128</v>
      </c>
    </row>
    <row r="201" spans="2:65" s="1" customFormat="1" ht="21.75" customHeight="1">
      <c r="B201" s="33"/>
      <c r="C201" s="129" t="s">
        <v>186</v>
      </c>
      <c r="D201" s="129" t="s">
        <v>130</v>
      </c>
      <c r="E201" s="130" t="s">
        <v>238</v>
      </c>
      <c r="F201" s="131" t="s">
        <v>239</v>
      </c>
      <c r="G201" s="132" t="s">
        <v>200</v>
      </c>
      <c r="H201" s="133">
        <v>280.31299999999999</v>
      </c>
      <c r="I201" s="134"/>
      <c r="J201" s="135">
        <f>ROUND(I201*H201,2)</f>
        <v>0</v>
      </c>
      <c r="K201" s="136"/>
      <c r="L201" s="33"/>
      <c r="M201" s="137" t="s">
        <v>19</v>
      </c>
      <c r="N201" s="138" t="s">
        <v>45</v>
      </c>
      <c r="P201" s="139">
        <f>O201*H201</f>
        <v>0</v>
      </c>
      <c r="Q201" s="139">
        <v>0</v>
      </c>
      <c r="R201" s="139">
        <f>Q201*H201</f>
        <v>0</v>
      </c>
      <c r="S201" s="139">
        <v>0</v>
      </c>
      <c r="T201" s="140">
        <f>S201*H201</f>
        <v>0</v>
      </c>
      <c r="AR201" s="141" t="s">
        <v>134</v>
      </c>
      <c r="AT201" s="141" t="s">
        <v>130</v>
      </c>
      <c r="AU201" s="141" t="s">
        <v>84</v>
      </c>
      <c r="AY201" s="18" t="s">
        <v>128</v>
      </c>
      <c r="BE201" s="142">
        <f>IF(N201="základní",J201,0)</f>
        <v>0</v>
      </c>
      <c r="BF201" s="142">
        <f>IF(N201="snížená",J201,0)</f>
        <v>0</v>
      </c>
      <c r="BG201" s="142">
        <f>IF(N201="zákl. přenesená",J201,0)</f>
        <v>0</v>
      </c>
      <c r="BH201" s="142">
        <f>IF(N201="sníž. přenesená",J201,0)</f>
        <v>0</v>
      </c>
      <c r="BI201" s="142">
        <f>IF(N201="nulová",J201,0)</f>
        <v>0</v>
      </c>
      <c r="BJ201" s="18" t="s">
        <v>82</v>
      </c>
      <c r="BK201" s="142">
        <f>ROUND(I201*H201,2)</f>
        <v>0</v>
      </c>
      <c r="BL201" s="18" t="s">
        <v>134</v>
      </c>
      <c r="BM201" s="141" t="s">
        <v>240</v>
      </c>
    </row>
    <row r="202" spans="2:65" s="1" customFormat="1" ht="11.25">
      <c r="B202" s="33"/>
      <c r="D202" s="143" t="s">
        <v>136</v>
      </c>
      <c r="F202" s="144" t="s">
        <v>241</v>
      </c>
      <c r="I202" s="145"/>
      <c r="L202" s="33"/>
      <c r="M202" s="146"/>
      <c r="T202" s="54"/>
      <c r="AT202" s="18" t="s">
        <v>136</v>
      </c>
      <c r="AU202" s="18" t="s">
        <v>84</v>
      </c>
    </row>
    <row r="203" spans="2:65" s="12" customFormat="1" ht="11.25">
      <c r="B203" s="147"/>
      <c r="D203" s="148" t="s">
        <v>138</v>
      </c>
      <c r="E203" s="149" t="s">
        <v>19</v>
      </c>
      <c r="F203" s="150" t="s">
        <v>171</v>
      </c>
      <c r="H203" s="149" t="s">
        <v>19</v>
      </c>
      <c r="I203" s="151"/>
      <c r="L203" s="147"/>
      <c r="M203" s="152"/>
      <c r="T203" s="153"/>
      <c r="AT203" s="149" t="s">
        <v>138</v>
      </c>
      <c r="AU203" s="149" t="s">
        <v>84</v>
      </c>
      <c r="AV203" s="12" t="s">
        <v>82</v>
      </c>
      <c r="AW203" s="12" t="s">
        <v>36</v>
      </c>
      <c r="AX203" s="12" t="s">
        <v>74</v>
      </c>
      <c r="AY203" s="149" t="s">
        <v>128</v>
      </c>
    </row>
    <row r="204" spans="2:65" s="13" customFormat="1" ht="11.25">
      <c r="B204" s="154"/>
      <c r="D204" s="148" t="s">
        <v>138</v>
      </c>
      <c r="E204" s="155" t="s">
        <v>19</v>
      </c>
      <c r="F204" s="156" t="s">
        <v>242</v>
      </c>
      <c r="H204" s="157">
        <v>106.92</v>
      </c>
      <c r="I204" s="158"/>
      <c r="L204" s="154"/>
      <c r="M204" s="159"/>
      <c r="T204" s="160"/>
      <c r="AT204" s="155" t="s">
        <v>138</v>
      </c>
      <c r="AU204" s="155" t="s">
        <v>84</v>
      </c>
      <c r="AV204" s="13" t="s">
        <v>84</v>
      </c>
      <c r="AW204" s="13" t="s">
        <v>36</v>
      </c>
      <c r="AX204" s="13" t="s">
        <v>74</v>
      </c>
      <c r="AY204" s="155" t="s">
        <v>128</v>
      </c>
    </row>
    <row r="205" spans="2:65" s="12" customFormat="1" ht="11.25">
      <c r="B205" s="147"/>
      <c r="D205" s="148" t="s">
        <v>138</v>
      </c>
      <c r="E205" s="149" t="s">
        <v>19</v>
      </c>
      <c r="F205" s="150" t="s">
        <v>203</v>
      </c>
      <c r="H205" s="149" t="s">
        <v>19</v>
      </c>
      <c r="I205" s="151"/>
      <c r="L205" s="147"/>
      <c r="M205" s="152"/>
      <c r="T205" s="153"/>
      <c r="AT205" s="149" t="s">
        <v>138</v>
      </c>
      <c r="AU205" s="149" t="s">
        <v>84</v>
      </c>
      <c r="AV205" s="12" t="s">
        <v>82</v>
      </c>
      <c r="AW205" s="12" t="s">
        <v>36</v>
      </c>
      <c r="AX205" s="12" t="s">
        <v>74</v>
      </c>
      <c r="AY205" s="149" t="s">
        <v>128</v>
      </c>
    </row>
    <row r="206" spans="2:65" s="13" customFormat="1" ht="11.25">
      <c r="B206" s="154"/>
      <c r="D206" s="148" t="s">
        <v>138</v>
      </c>
      <c r="E206" s="155" t="s">
        <v>19</v>
      </c>
      <c r="F206" s="156" t="s">
        <v>204</v>
      </c>
      <c r="H206" s="157">
        <v>6.48</v>
      </c>
      <c r="I206" s="158"/>
      <c r="L206" s="154"/>
      <c r="M206" s="159"/>
      <c r="T206" s="160"/>
      <c r="AT206" s="155" t="s">
        <v>138</v>
      </c>
      <c r="AU206" s="155" t="s">
        <v>84</v>
      </c>
      <c r="AV206" s="13" t="s">
        <v>84</v>
      </c>
      <c r="AW206" s="13" t="s">
        <v>36</v>
      </c>
      <c r="AX206" s="13" t="s">
        <v>74</v>
      </c>
      <c r="AY206" s="155" t="s">
        <v>128</v>
      </c>
    </row>
    <row r="207" spans="2:65" s="13" customFormat="1" ht="11.25">
      <c r="B207" s="154"/>
      <c r="D207" s="148" t="s">
        <v>138</v>
      </c>
      <c r="E207" s="155" t="s">
        <v>19</v>
      </c>
      <c r="F207" s="156" t="s">
        <v>205</v>
      </c>
      <c r="H207" s="157">
        <v>14.15</v>
      </c>
      <c r="I207" s="158"/>
      <c r="L207" s="154"/>
      <c r="M207" s="159"/>
      <c r="T207" s="160"/>
      <c r="AT207" s="155" t="s">
        <v>138</v>
      </c>
      <c r="AU207" s="155" t="s">
        <v>84</v>
      </c>
      <c r="AV207" s="13" t="s">
        <v>84</v>
      </c>
      <c r="AW207" s="13" t="s">
        <v>36</v>
      </c>
      <c r="AX207" s="13" t="s">
        <v>74</v>
      </c>
      <c r="AY207" s="155" t="s">
        <v>128</v>
      </c>
    </row>
    <row r="208" spans="2:65" s="13" customFormat="1" ht="11.25">
      <c r="B208" s="154"/>
      <c r="D208" s="148" t="s">
        <v>138</v>
      </c>
      <c r="E208" s="155" t="s">
        <v>19</v>
      </c>
      <c r="F208" s="156" t="s">
        <v>206</v>
      </c>
      <c r="H208" s="157">
        <v>11.425000000000001</v>
      </c>
      <c r="I208" s="158"/>
      <c r="L208" s="154"/>
      <c r="M208" s="159"/>
      <c r="T208" s="160"/>
      <c r="AT208" s="155" t="s">
        <v>138</v>
      </c>
      <c r="AU208" s="155" t="s">
        <v>84</v>
      </c>
      <c r="AV208" s="13" t="s">
        <v>84</v>
      </c>
      <c r="AW208" s="13" t="s">
        <v>36</v>
      </c>
      <c r="AX208" s="13" t="s">
        <v>74</v>
      </c>
      <c r="AY208" s="155" t="s">
        <v>128</v>
      </c>
    </row>
    <row r="209" spans="2:65" s="13" customFormat="1" ht="11.25">
      <c r="B209" s="154"/>
      <c r="D209" s="148" t="s">
        <v>138</v>
      </c>
      <c r="E209" s="155" t="s">
        <v>19</v>
      </c>
      <c r="F209" s="156" t="s">
        <v>207</v>
      </c>
      <c r="H209" s="157">
        <v>0.51200000000000001</v>
      </c>
      <c r="I209" s="158"/>
      <c r="L209" s="154"/>
      <c r="M209" s="159"/>
      <c r="T209" s="160"/>
      <c r="AT209" s="155" t="s">
        <v>138</v>
      </c>
      <c r="AU209" s="155" t="s">
        <v>84</v>
      </c>
      <c r="AV209" s="13" t="s">
        <v>84</v>
      </c>
      <c r="AW209" s="13" t="s">
        <v>36</v>
      </c>
      <c r="AX209" s="13" t="s">
        <v>74</v>
      </c>
      <c r="AY209" s="155" t="s">
        <v>128</v>
      </c>
    </row>
    <row r="210" spans="2:65" s="13" customFormat="1" ht="11.25">
      <c r="B210" s="154"/>
      <c r="D210" s="148" t="s">
        <v>138</v>
      </c>
      <c r="E210" s="155" t="s">
        <v>19</v>
      </c>
      <c r="F210" s="156" t="s">
        <v>208</v>
      </c>
      <c r="H210" s="157">
        <v>120.816</v>
      </c>
      <c r="I210" s="158"/>
      <c r="L210" s="154"/>
      <c r="M210" s="159"/>
      <c r="T210" s="160"/>
      <c r="AT210" s="155" t="s">
        <v>138</v>
      </c>
      <c r="AU210" s="155" t="s">
        <v>84</v>
      </c>
      <c r="AV210" s="13" t="s">
        <v>84</v>
      </c>
      <c r="AW210" s="13" t="s">
        <v>36</v>
      </c>
      <c r="AX210" s="13" t="s">
        <v>74</v>
      </c>
      <c r="AY210" s="155" t="s">
        <v>128</v>
      </c>
    </row>
    <row r="211" spans="2:65" s="12" customFormat="1" ht="11.25">
      <c r="B211" s="147"/>
      <c r="D211" s="148" t="s">
        <v>138</v>
      </c>
      <c r="E211" s="149" t="s">
        <v>19</v>
      </c>
      <c r="F211" s="150" t="s">
        <v>220</v>
      </c>
      <c r="H211" s="149" t="s">
        <v>19</v>
      </c>
      <c r="I211" s="151"/>
      <c r="L211" s="147"/>
      <c r="M211" s="152"/>
      <c r="T211" s="153"/>
      <c r="AT211" s="149" t="s">
        <v>138</v>
      </c>
      <c r="AU211" s="149" t="s">
        <v>84</v>
      </c>
      <c r="AV211" s="12" t="s">
        <v>82</v>
      </c>
      <c r="AW211" s="12" t="s">
        <v>36</v>
      </c>
      <c r="AX211" s="12" t="s">
        <v>74</v>
      </c>
      <c r="AY211" s="149" t="s">
        <v>128</v>
      </c>
    </row>
    <row r="212" spans="2:65" s="13" customFormat="1" ht="11.25">
      <c r="B212" s="154"/>
      <c r="D212" s="148" t="s">
        <v>138</v>
      </c>
      <c r="E212" s="155" t="s">
        <v>19</v>
      </c>
      <c r="F212" s="156" t="s">
        <v>221</v>
      </c>
      <c r="H212" s="157">
        <v>20.010000000000002</v>
      </c>
      <c r="I212" s="158"/>
      <c r="L212" s="154"/>
      <c r="M212" s="159"/>
      <c r="T212" s="160"/>
      <c r="AT212" s="155" t="s">
        <v>138</v>
      </c>
      <c r="AU212" s="155" t="s">
        <v>84</v>
      </c>
      <c r="AV212" s="13" t="s">
        <v>84</v>
      </c>
      <c r="AW212" s="13" t="s">
        <v>36</v>
      </c>
      <c r="AX212" s="13" t="s">
        <v>74</v>
      </c>
      <c r="AY212" s="155" t="s">
        <v>128</v>
      </c>
    </row>
    <row r="213" spans="2:65" s="14" customFormat="1" ht="11.25">
      <c r="B213" s="161"/>
      <c r="D213" s="148" t="s">
        <v>138</v>
      </c>
      <c r="E213" s="162" t="s">
        <v>19</v>
      </c>
      <c r="F213" s="163" t="s">
        <v>141</v>
      </c>
      <c r="H213" s="164">
        <v>280.31299999999999</v>
      </c>
      <c r="I213" s="165"/>
      <c r="L213" s="161"/>
      <c r="M213" s="166"/>
      <c r="T213" s="167"/>
      <c r="AT213" s="162" t="s">
        <v>138</v>
      </c>
      <c r="AU213" s="162" t="s">
        <v>84</v>
      </c>
      <c r="AV213" s="14" t="s">
        <v>134</v>
      </c>
      <c r="AW213" s="14" t="s">
        <v>36</v>
      </c>
      <c r="AX213" s="14" t="s">
        <v>82</v>
      </c>
      <c r="AY213" s="162" t="s">
        <v>128</v>
      </c>
    </row>
    <row r="214" spans="2:65" s="1" customFormat="1" ht="24.2" customHeight="1">
      <c r="B214" s="33"/>
      <c r="C214" s="129" t="s">
        <v>243</v>
      </c>
      <c r="D214" s="129" t="s">
        <v>130</v>
      </c>
      <c r="E214" s="130" t="s">
        <v>244</v>
      </c>
      <c r="F214" s="131" t="s">
        <v>245</v>
      </c>
      <c r="G214" s="132" t="s">
        <v>200</v>
      </c>
      <c r="H214" s="133">
        <v>4204.68</v>
      </c>
      <c r="I214" s="134"/>
      <c r="J214" s="135">
        <f>ROUND(I214*H214,2)</f>
        <v>0</v>
      </c>
      <c r="K214" s="136"/>
      <c r="L214" s="33"/>
      <c r="M214" s="137" t="s">
        <v>19</v>
      </c>
      <c r="N214" s="138" t="s">
        <v>45</v>
      </c>
      <c r="P214" s="139">
        <f>O214*H214</f>
        <v>0</v>
      </c>
      <c r="Q214" s="139">
        <v>0</v>
      </c>
      <c r="R214" s="139">
        <f>Q214*H214</f>
        <v>0</v>
      </c>
      <c r="S214" s="139">
        <v>0</v>
      </c>
      <c r="T214" s="140">
        <f>S214*H214</f>
        <v>0</v>
      </c>
      <c r="AR214" s="141" t="s">
        <v>134</v>
      </c>
      <c r="AT214" s="141" t="s">
        <v>130</v>
      </c>
      <c r="AU214" s="141" t="s">
        <v>84</v>
      </c>
      <c r="AY214" s="18" t="s">
        <v>128</v>
      </c>
      <c r="BE214" s="142">
        <f>IF(N214="základní",J214,0)</f>
        <v>0</v>
      </c>
      <c r="BF214" s="142">
        <f>IF(N214="snížená",J214,0)</f>
        <v>0</v>
      </c>
      <c r="BG214" s="142">
        <f>IF(N214="zákl. přenesená",J214,0)</f>
        <v>0</v>
      </c>
      <c r="BH214" s="142">
        <f>IF(N214="sníž. přenesená",J214,0)</f>
        <v>0</v>
      </c>
      <c r="BI214" s="142">
        <f>IF(N214="nulová",J214,0)</f>
        <v>0</v>
      </c>
      <c r="BJ214" s="18" t="s">
        <v>82</v>
      </c>
      <c r="BK214" s="142">
        <f>ROUND(I214*H214,2)</f>
        <v>0</v>
      </c>
      <c r="BL214" s="18" t="s">
        <v>134</v>
      </c>
      <c r="BM214" s="141" t="s">
        <v>246</v>
      </c>
    </row>
    <row r="215" spans="2:65" s="1" customFormat="1" ht="11.25">
      <c r="B215" s="33"/>
      <c r="D215" s="143" t="s">
        <v>136</v>
      </c>
      <c r="F215" s="144" t="s">
        <v>247</v>
      </c>
      <c r="I215" s="145"/>
      <c r="L215" s="33"/>
      <c r="M215" s="146"/>
      <c r="T215" s="54"/>
      <c r="AT215" s="18" t="s">
        <v>136</v>
      </c>
      <c r="AU215" s="18" t="s">
        <v>84</v>
      </c>
    </row>
    <row r="216" spans="2:65" s="12" customFormat="1" ht="11.25">
      <c r="B216" s="147"/>
      <c r="D216" s="148" t="s">
        <v>138</v>
      </c>
      <c r="E216" s="149" t="s">
        <v>19</v>
      </c>
      <c r="F216" s="150" t="s">
        <v>171</v>
      </c>
      <c r="H216" s="149" t="s">
        <v>19</v>
      </c>
      <c r="I216" s="151"/>
      <c r="L216" s="147"/>
      <c r="M216" s="152"/>
      <c r="T216" s="153"/>
      <c r="AT216" s="149" t="s">
        <v>138</v>
      </c>
      <c r="AU216" s="149" t="s">
        <v>84</v>
      </c>
      <c r="AV216" s="12" t="s">
        <v>82</v>
      </c>
      <c r="AW216" s="12" t="s">
        <v>36</v>
      </c>
      <c r="AX216" s="12" t="s">
        <v>74</v>
      </c>
      <c r="AY216" s="149" t="s">
        <v>128</v>
      </c>
    </row>
    <row r="217" spans="2:65" s="13" customFormat="1" ht="11.25">
      <c r="B217" s="154"/>
      <c r="D217" s="148" t="s">
        <v>138</v>
      </c>
      <c r="E217" s="155" t="s">
        <v>19</v>
      </c>
      <c r="F217" s="156" t="s">
        <v>242</v>
      </c>
      <c r="H217" s="157">
        <v>106.92</v>
      </c>
      <c r="I217" s="158"/>
      <c r="L217" s="154"/>
      <c r="M217" s="159"/>
      <c r="T217" s="160"/>
      <c r="AT217" s="155" t="s">
        <v>138</v>
      </c>
      <c r="AU217" s="155" t="s">
        <v>84</v>
      </c>
      <c r="AV217" s="13" t="s">
        <v>84</v>
      </c>
      <c r="AW217" s="13" t="s">
        <v>36</v>
      </c>
      <c r="AX217" s="13" t="s">
        <v>74</v>
      </c>
      <c r="AY217" s="155" t="s">
        <v>128</v>
      </c>
    </row>
    <row r="218" spans="2:65" s="12" customFormat="1" ht="11.25">
      <c r="B218" s="147"/>
      <c r="D218" s="148" t="s">
        <v>138</v>
      </c>
      <c r="E218" s="149" t="s">
        <v>19</v>
      </c>
      <c r="F218" s="150" t="s">
        <v>203</v>
      </c>
      <c r="H218" s="149" t="s">
        <v>19</v>
      </c>
      <c r="I218" s="151"/>
      <c r="L218" s="147"/>
      <c r="M218" s="152"/>
      <c r="T218" s="153"/>
      <c r="AT218" s="149" t="s">
        <v>138</v>
      </c>
      <c r="AU218" s="149" t="s">
        <v>84</v>
      </c>
      <c r="AV218" s="12" t="s">
        <v>82</v>
      </c>
      <c r="AW218" s="12" t="s">
        <v>36</v>
      </c>
      <c r="AX218" s="12" t="s">
        <v>74</v>
      </c>
      <c r="AY218" s="149" t="s">
        <v>128</v>
      </c>
    </row>
    <row r="219" spans="2:65" s="13" customFormat="1" ht="11.25">
      <c r="B219" s="154"/>
      <c r="D219" s="148" t="s">
        <v>138</v>
      </c>
      <c r="E219" s="155" t="s">
        <v>19</v>
      </c>
      <c r="F219" s="156" t="s">
        <v>204</v>
      </c>
      <c r="H219" s="157">
        <v>6.48</v>
      </c>
      <c r="I219" s="158"/>
      <c r="L219" s="154"/>
      <c r="M219" s="159"/>
      <c r="T219" s="160"/>
      <c r="AT219" s="155" t="s">
        <v>138</v>
      </c>
      <c r="AU219" s="155" t="s">
        <v>84</v>
      </c>
      <c r="AV219" s="13" t="s">
        <v>84</v>
      </c>
      <c r="AW219" s="13" t="s">
        <v>36</v>
      </c>
      <c r="AX219" s="13" t="s">
        <v>74</v>
      </c>
      <c r="AY219" s="155" t="s">
        <v>128</v>
      </c>
    </row>
    <row r="220" spans="2:65" s="13" customFormat="1" ht="11.25">
      <c r="B220" s="154"/>
      <c r="D220" s="148" t="s">
        <v>138</v>
      </c>
      <c r="E220" s="155" t="s">
        <v>19</v>
      </c>
      <c r="F220" s="156" t="s">
        <v>205</v>
      </c>
      <c r="H220" s="157">
        <v>14.15</v>
      </c>
      <c r="I220" s="158"/>
      <c r="L220" s="154"/>
      <c r="M220" s="159"/>
      <c r="T220" s="160"/>
      <c r="AT220" s="155" t="s">
        <v>138</v>
      </c>
      <c r="AU220" s="155" t="s">
        <v>84</v>
      </c>
      <c r="AV220" s="13" t="s">
        <v>84</v>
      </c>
      <c r="AW220" s="13" t="s">
        <v>36</v>
      </c>
      <c r="AX220" s="13" t="s">
        <v>74</v>
      </c>
      <c r="AY220" s="155" t="s">
        <v>128</v>
      </c>
    </row>
    <row r="221" spans="2:65" s="13" customFormat="1" ht="11.25">
      <c r="B221" s="154"/>
      <c r="D221" s="148" t="s">
        <v>138</v>
      </c>
      <c r="E221" s="155" t="s">
        <v>19</v>
      </c>
      <c r="F221" s="156" t="s">
        <v>206</v>
      </c>
      <c r="H221" s="157">
        <v>11.425000000000001</v>
      </c>
      <c r="I221" s="158"/>
      <c r="L221" s="154"/>
      <c r="M221" s="159"/>
      <c r="T221" s="160"/>
      <c r="AT221" s="155" t="s">
        <v>138</v>
      </c>
      <c r="AU221" s="155" t="s">
        <v>84</v>
      </c>
      <c r="AV221" s="13" t="s">
        <v>84</v>
      </c>
      <c r="AW221" s="13" t="s">
        <v>36</v>
      </c>
      <c r="AX221" s="13" t="s">
        <v>74</v>
      </c>
      <c r="AY221" s="155" t="s">
        <v>128</v>
      </c>
    </row>
    <row r="222" spans="2:65" s="13" customFormat="1" ht="11.25">
      <c r="B222" s="154"/>
      <c r="D222" s="148" t="s">
        <v>138</v>
      </c>
      <c r="E222" s="155" t="s">
        <v>19</v>
      </c>
      <c r="F222" s="156" t="s">
        <v>207</v>
      </c>
      <c r="H222" s="157">
        <v>0.51200000000000001</v>
      </c>
      <c r="I222" s="158"/>
      <c r="L222" s="154"/>
      <c r="M222" s="159"/>
      <c r="T222" s="160"/>
      <c r="AT222" s="155" t="s">
        <v>138</v>
      </c>
      <c r="AU222" s="155" t="s">
        <v>84</v>
      </c>
      <c r="AV222" s="13" t="s">
        <v>84</v>
      </c>
      <c r="AW222" s="13" t="s">
        <v>36</v>
      </c>
      <c r="AX222" s="13" t="s">
        <v>74</v>
      </c>
      <c r="AY222" s="155" t="s">
        <v>128</v>
      </c>
    </row>
    <row r="223" spans="2:65" s="13" customFormat="1" ht="11.25">
      <c r="B223" s="154"/>
      <c r="D223" s="148" t="s">
        <v>138</v>
      </c>
      <c r="E223" s="155" t="s">
        <v>19</v>
      </c>
      <c r="F223" s="156" t="s">
        <v>208</v>
      </c>
      <c r="H223" s="157">
        <v>120.816</v>
      </c>
      <c r="I223" s="158"/>
      <c r="L223" s="154"/>
      <c r="M223" s="159"/>
      <c r="T223" s="160"/>
      <c r="AT223" s="155" t="s">
        <v>138</v>
      </c>
      <c r="AU223" s="155" t="s">
        <v>84</v>
      </c>
      <c r="AV223" s="13" t="s">
        <v>84</v>
      </c>
      <c r="AW223" s="13" t="s">
        <v>36</v>
      </c>
      <c r="AX223" s="13" t="s">
        <v>74</v>
      </c>
      <c r="AY223" s="155" t="s">
        <v>128</v>
      </c>
    </row>
    <row r="224" spans="2:65" s="12" customFormat="1" ht="11.25">
      <c r="B224" s="147"/>
      <c r="D224" s="148" t="s">
        <v>138</v>
      </c>
      <c r="E224" s="149" t="s">
        <v>19</v>
      </c>
      <c r="F224" s="150" t="s">
        <v>220</v>
      </c>
      <c r="H224" s="149" t="s">
        <v>19</v>
      </c>
      <c r="I224" s="151"/>
      <c r="L224" s="147"/>
      <c r="M224" s="152"/>
      <c r="T224" s="153"/>
      <c r="AT224" s="149" t="s">
        <v>138</v>
      </c>
      <c r="AU224" s="149" t="s">
        <v>84</v>
      </c>
      <c r="AV224" s="12" t="s">
        <v>82</v>
      </c>
      <c r="AW224" s="12" t="s">
        <v>36</v>
      </c>
      <c r="AX224" s="12" t="s">
        <v>74</v>
      </c>
      <c r="AY224" s="149" t="s">
        <v>128</v>
      </c>
    </row>
    <row r="225" spans="2:65" s="13" customFormat="1" ht="11.25">
      <c r="B225" s="154"/>
      <c r="D225" s="148" t="s">
        <v>138</v>
      </c>
      <c r="E225" s="155" t="s">
        <v>19</v>
      </c>
      <c r="F225" s="156" t="s">
        <v>221</v>
      </c>
      <c r="H225" s="157">
        <v>20.010000000000002</v>
      </c>
      <c r="I225" s="158"/>
      <c r="L225" s="154"/>
      <c r="M225" s="159"/>
      <c r="T225" s="160"/>
      <c r="AT225" s="155" t="s">
        <v>138</v>
      </c>
      <c r="AU225" s="155" t="s">
        <v>84</v>
      </c>
      <c r="AV225" s="13" t="s">
        <v>84</v>
      </c>
      <c r="AW225" s="13" t="s">
        <v>36</v>
      </c>
      <c r="AX225" s="13" t="s">
        <v>74</v>
      </c>
      <c r="AY225" s="155" t="s">
        <v>128</v>
      </c>
    </row>
    <row r="226" spans="2:65" s="15" customFormat="1" ht="11.25">
      <c r="B226" s="168"/>
      <c r="D226" s="148" t="s">
        <v>138</v>
      </c>
      <c r="E226" s="169" t="s">
        <v>19</v>
      </c>
      <c r="F226" s="170" t="s">
        <v>248</v>
      </c>
      <c r="H226" s="171">
        <v>280.31299999999999</v>
      </c>
      <c r="I226" s="172"/>
      <c r="L226" s="168"/>
      <c r="M226" s="173"/>
      <c r="T226" s="174"/>
      <c r="AT226" s="169" t="s">
        <v>138</v>
      </c>
      <c r="AU226" s="169" t="s">
        <v>84</v>
      </c>
      <c r="AV226" s="15" t="s">
        <v>151</v>
      </c>
      <c r="AW226" s="15" t="s">
        <v>36</v>
      </c>
      <c r="AX226" s="15" t="s">
        <v>74</v>
      </c>
      <c r="AY226" s="169" t="s">
        <v>128</v>
      </c>
    </row>
    <row r="227" spans="2:65" s="13" customFormat="1" ht="11.25">
      <c r="B227" s="154"/>
      <c r="D227" s="148" t="s">
        <v>138</v>
      </c>
      <c r="E227" s="155" t="s">
        <v>19</v>
      </c>
      <c r="F227" s="156" t="s">
        <v>249</v>
      </c>
      <c r="H227" s="157">
        <v>4204.68</v>
      </c>
      <c r="I227" s="158"/>
      <c r="L227" s="154"/>
      <c r="M227" s="159"/>
      <c r="T227" s="160"/>
      <c r="AT227" s="155" t="s">
        <v>138</v>
      </c>
      <c r="AU227" s="155" t="s">
        <v>84</v>
      </c>
      <c r="AV227" s="13" t="s">
        <v>84</v>
      </c>
      <c r="AW227" s="13" t="s">
        <v>36</v>
      </c>
      <c r="AX227" s="13" t="s">
        <v>82</v>
      </c>
      <c r="AY227" s="155" t="s">
        <v>128</v>
      </c>
    </row>
    <row r="228" spans="2:65" s="1" customFormat="1" ht="16.5" customHeight="1">
      <c r="B228" s="33"/>
      <c r="C228" s="129" t="s">
        <v>250</v>
      </c>
      <c r="D228" s="129" t="s">
        <v>130</v>
      </c>
      <c r="E228" s="130" t="s">
        <v>251</v>
      </c>
      <c r="F228" s="131" t="s">
        <v>252</v>
      </c>
      <c r="G228" s="132" t="s">
        <v>200</v>
      </c>
      <c r="H228" s="133">
        <v>339.13299999999998</v>
      </c>
      <c r="I228" s="134"/>
      <c r="J228" s="135">
        <f>ROUND(I228*H228,2)</f>
        <v>0</v>
      </c>
      <c r="K228" s="136"/>
      <c r="L228" s="33"/>
      <c r="M228" s="137" t="s">
        <v>19</v>
      </c>
      <c r="N228" s="138" t="s">
        <v>45</v>
      </c>
      <c r="P228" s="139">
        <f>O228*H228</f>
        <v>0</v>
      </c>
      <c r="Q228" s="139">
        <v>0</v>
      </c>
      <c r="R228" s="139">
        <f>Q228*H228</f>
        <v>0</v>
      </c>
      <c r="S228" s="139">
        <v>0</v>
      </c>
      <c r="T228" s="140">
        <f>S228*H228</f>
        <v>0</v>
      </c>
      <c r="AR228" s="141" t="s">
        <v>134</v>
      </c>
      <c r="AT228" s="141" t="s">
        <v>130</v>
      </c>
      <c r="AU228" s="141" t="s">
        <v>84</v>
      </c>
      <c r="AY228" s="18" t="s">
        <v>128</v>
      </c>
      <c r="BE228" s="142">
        <f>IF(N228="základní",J228,0)</f>
        <v>0</v>
      </c>
      <c r="BF228" s="142">
        <f>IF(N228="snížená",J228,0)</f>
        <v>0</v>
      </c>
      <c r="BG228" s="142">
        <f>IF(N228="zákl. přenesená",J228,0)</f>
        <v>0</v>
      </c>
      <c r="BH228" s="142">
        <f>IF(N228="sníž. přenesená",J228,0)</f>
        <v>0</v>
      </c>
      <c r="BI228" s="142">
        <f>IF(N228="nulová",J228,0)</f>
        <v>0</v>
      </c>
      <c r="BJ228" s="18" t="s">
        <v>82</v>
      </c>
      <c r="BK228" s="142">
        <f>ROUND(I228*H228,2)</f>
        <v>0</v>
      </c>
      <c r="BL228" s="18" t="s">
        <v>134</v>
      </c>
      <c r="BM228" s="141" t="s">
        <v>253</v>
      </c>
    </row>
    <row r="229" spans="2:65" s="1" customFormat="1" ht="11.25">
      <c r="B229" s="33"/>
      <c r="D229" s="143" t="s">
        <v>136</v>
      </c>
      <c r="F229" s="144" t="s">
        <v>254</v>
      </c>
      <c r="I229" s="145"/>
      <c r="L229" s="33"/>
      <c r="M229" s="146"/>
      <c r="T229" s="54"/>
      <c r="AT229" s="18" t="s">
        <v>136</v>
      </c>
      <c r="AU229" s="18" t="s">
        <v>84</v>
      </c>
    </row>
    <row r="230" spans="2:65" s="12" customFormat="1" ht="11.25">
      <c r="B230" s="147"/>
      <c r="D230" s="148" t="s">
        <v>138</v>
      </c>
      <c r="E230" s="149" t="s">
        <v>19</v>
      </c>
      <c r="F230" s="150" t="s">
        <v>171</v>
      </c>
      <c r="H230" s="149" t="s">
        <v>19</v>
      </c>
      <c r="I230" s="151"/>
      <c r="L230" s="147"/>
      <c r="M230" s="152"/>
      <c r="T230" s="153"/>
      <c r="AT230" s="149" t="s">
        <v>138</v>
      </c>
      <c r="AU230" s="149" t="s">
        <v>84</v>
      </c>
      <c r="AV230" s="12" t="s">
        <v>82</v>
      </c>
      <c r="AW230" s="12" t="s">
        <v>36</v>
      </c>
      <c r="AX230" s="12" t="s">
        <v>74</v>
      </c>
      <c r="AY230" s="149" t="s">
        <v>128</v>
      </c>
    </row>
    <row r="231" spans="2:65" s="13" customFormat="1" ht="11.25">
      <c r="B231" s="154"/>
      <c r="D231" s="148" t="s">
        <v>138</v>
      </c>
      <c r="E231" s="155" t="s">
        <v>19</v>
      </c>
      <c r="F231" s="156" t="s">
        <v>242</v>
      </c>
      <c r="H231" s="157">
        <v>106.92</v>
      </c>
      <c r="I231" s="158"/>
      <c r="L231" s="154"/>
      <c r="M231" s="159"/>
      <c r="T231" s="160"/>
      <c r="AT231" s="155" t="s">
        <v>138</v>
      </c>
      <c r="AU231" s="155" t="s">
        <v>84</v>
      </c>
      <c r="AV231" s="13" t="s">
        <v>84</v>
      </c>
      <c r="AW231" s="13" t="s">
        <v>36</v>
      </c>
      <c r="AX231" s="13" t="s">
        <v>74</v>
      </c>
      <c r="AY231" s="155" t="s">
        <v>128</v>
      </c>
    </row>
    <row r="232" spans="2:65" s="12" customFormat="1" ht="11.25">
      <c r="B232" s="147"/>
      <c r="D232" s="148" t="s">
        <v>138</v>
      </c>
      <c r="E232" s="149" t="s">
        <v>19</v>
      </c>
      <c r="F232" s="150" t="s">
        <v>232</v>
      </c>
      <c r="H232" s="149" t="s">
        <v>19</v>
      </c>
      <c r="I232" s="151"/>
      <c r="L232" s="147"/>
      <c r="M232" s="152"/>
      <c r="T232" s="153"/>
      <c r="AT232" s="149" t="s">
        <v>138</v>
      </c>
      <c r="AU232" s="149" t="s">
        <v>84</v>
      </c>
      <c r="AV232" s="12" t="s">
        <v>82</v>
      </c>
      <c r="AW232" s="12" t="s">
        <v>36</v>
      </c>
      <c r="AX232" s="12" t="s">
        <v>74</v>
      </c>
      <c r="AY232" s="149" t="s">
        <v>128</v>
      </c>
    </row>
    <row r="233" spans="2:65" s="13" customFormat="1" ht="11.25">
      <c r="B233" s="154"/>
      <c r="D233" s="148" t="s">
        <v>138</v>
      </c>
      <c r="E233" s="155" t="s">
        <v>19</v>
      </c>
      <c r="F233" s="156" t="s">
        <v>233</v>
      </c>
      <c r="H233" s="157">
        <v>58.82</v>
      </c>
      <c r="I233" s="158"/>
      <c r="L233" s="154"/>
      <c r="M233" s="159"/>
      <c r="T233" s="160"/>
      <c r="AT233" s="155" t="s">
        <v>138</v>
      </c>
      <c r="AU233" s="155" t="s">
        <v>84</v>
      </c>
      <c r="AV233" s="13" t="s">
        <v>84</v>
      </c>
      <c r="AW233" s="13" t="s">
        <v>36</v>
      </c>
      <c r="AX233" s="13" t="s">
        <v>74</v>
      </c>
      <c r="AY233" s="155" t="s">
        <v>128</v>
      </c>
    </row>
    <row r="234" spans="2:65" s="12" customFormat="1" ht="11.25">
      <c r="B234" s="147"/>
      <c r="D234" s="148" t="s">
        <v>138</v>
      </c>
      <c r="E234" s="149" t="s">
        <v>19</v>
      </c>
      <c r="F234" s="150" t="s">
        <v>203</v>
      </c>
      <c r="H234" s="149" t="s">
        <v>19</v>
      </c>
      <c r="I234" s="151"/>
      <c r="L234" s="147"/>
      <c r="M234" s="152"/>
      <c r="T234" s="153"/>
      <c r="AT234" s="149" t="s">
        <v>138</v>
      </c>
      <c r="AU234" s="149" t="s">
        <v>84</v>
      </c>
      <c r="AV234" s="12" t="s">
        <v>82</v>
      </c>
      <c r="AW234" s="12" t="s">
        <v>36</v>
      </c>
      <c r="AX234" s="12" t="s">
        <v>74</v>
      </c>
      <c r="AY234" s="149" t="s">
        <v>128</v>
      </c>
    </row>
    <row r="235" spans="2:65" s="13" customFormat="1" ht="11.25">
      <c r="B235" s="154"/>
      <c r="D235" s="148" t="s">
        <v>138</v>
      </c>
      <c r="E235" s="155" t="s">
        <v>19</v>
      </c>
      <c r="F235" s="156" t="s">
        <v>204</v>
      </c>
      <c r="H235" s="157">
        <v>6.48</v>
      </c>
      <c r="I235" s="158"/>
      <c r="L235" s="154"/>
      <c r="M235" s="159"/>
      <c r="T235" s="160"/>
      <c r="AT235" s="155" t="s">
        <v>138</v>
      </c>
      <c r="AU235" s="155" t="s">
        <v>84</v>
      </c>
      <c r="AV235" s="13" t="s">
        <v>84</v>
      </c>
      <c r="AW235" s="13" t="s">
        <v>36</v>
      </c>
      <c r="AX235" s="13" t="s">
        <v>74</v>
      </c>
      <c r="AY235" s="155" t="s">
        <v>128</v>
      </c>
    </row>
    <row r="236" spans="2:65" s="13" customFormat="1" ht="11.25">
      <c r="B236" s="154"/>
      <c r="D236" s="148" t="s">
        <v>138</v>
      </c>
      <c r="E236" s="155" t="s">
        <v>19</v>
      </c>
      <c r="F236" s="156" t="s">
        <v>205</v>
      </c>
      <c r="H236" s="157">
        <v>14.15</v>
      </c>
      <c r="I236" s="158"/>
      <c r="L236" s="154"/>
      <c r="M236" s="159"/>
      <c r="T236" s="160"/>
      <c r="AT236" s="155" t="s">
        <v>138</v>
      </c>
      <c r="AU236" s="155" t="s">
        <v>84</v>
      </c>
      <c r="AV236" s="13" t="s">
        <v>84</v>
      </c>
      <c r="AW236" s="13" t="s">
        <v>36</v>
      </c>
      <c r="AX236" s="13" t="s">
        <v>74</v>
      </c>
      <c r="AY236" s="155" t="s">
        <v>128</v>
      </c>
    </row>
    <row r="237" spans="2:65" s="13" customFormat="1" ht="11.25">
      <c r="B237" s="154"/>
      <c r="D237" s="148" t="s">
        <v>138</v>
      </c>
      <c r="E237" s="155" t="s">
        <v>19</v>
      </c>
      <c r="F237" s="156" t="s">
        <v>206</v>
      </c>
      <c r="H237" s="157">
        <v>11.425000000000001</v>
      </c>
      <c r="I237" s="158"/>
      <c r="L237" s="154"/>
      <c r="M237" s="159"/>
      <c r="T237" s="160"/>
      <c r="AT237" s="155" t="s">
        <v>138</v>
      </c>
      <c r="AU237" s="155" t="s">
        <v>84</v>
      </c>
      <c r="AV237" s="13" t="s">
        <v>84</v>
      </c>
      <c r="AW237" s="13" t="s">
        <v>36</v>
      </c>
      <c r="AX237" s="13" t="s">
        <v>74</v>
      </c>
      <c r="AY237" s="155" t="s">
        <v>128</v>
      </c>
    </row>
    <row r="238" spans="2:65" s="13" customFormat="1" ht="11.25">
      <c r="B238" s="154"/>
      <c r="D238" s="148" t="s">
        <v>138</v>
      </c>
      <c r="E238" s="155" t="s">
        <v>19</v>
      </c>
      <c r="F238" s="156" t="s">
        <v>207</v>
      </c>
      <c r="H238" s="157">
        <v>0.51200000000000001</v>
      </c>
      <c r="I238" s="158"/>
      <c r="L238" s="154"/>
      <c r="M238" s="159"/>
      <c r="T238" s="160"/>
      <c r="AT238" s="155" t="s">
        <v>138</v>
      </c>
      <c r="AU238" s="155" t="s">
        <v>84</v>
      </c>
      <c r="AV238" s="13" t="s">
        <v>84</v>
      </c>
      <c r="AW238" s="13" t="s">
        <v>36</v>
      </c>
      <c r="AX238" s="13" t="s">
        <v>74</v>
      </c>
      <c r="AY238" s="155" t="s">
        <v>128</v>
      </c>
    </row>
    <row r="239" spans="2:65" s="13" customFormat="1" ht="11.25">
      <c r="B239" s="154"/>
      <c r="D239" s="148" t="s">
        <v>138</v>
      </c>
      <c r="E239" s="155" t="s">
        <v>19</v>
      </c>
      <c r="F239" s="156" t="s">
        <v>208</v>
      </c>
      <c r="H239" s="157">
        <v>120.816</v>
      </c>
      <c r="I239" s="158"/>
      <c r="L239" s="154"/>
      <c r="M239" s="159"/>
      <c r="T239" s="160"/>
      <c r="AT239" s="155" t="s">
        <v>138</v>
      </c>
      <c r="AU239" s="155" t="s">
        <v>84</v>
      </c>
      <c r="AV239" s="13" t="s">
        <v>84</v>
      </c>
      <c r="AW239" s="13" t="s">
        <v>36</v>
      </c>
      <c r="AX239" s="13" t="s">
        <v>74</v>
      </c>
      <c r="AY239" s="155" t="s">
        <v>128</v>
      </c>
    </row>
    <row r="240" spans="2:65" s="12" customFormat="1" ht="11.25">
      <c r="B240" s="147"/>
      <c r="D240" s="148" t="s">
        <v>138</v>
      </c>
      <c r="E240" s="149" t="s">
        <v>19</v>
      </c>
      <c r="F240" s="150" t="s">
        <v>220</v>
      </c>
      <c r="H240" s="149" t="s">
        <v>19</v>
      </c>
      <c r="I240" s="151"/>
      <c r="L240" s="147"/>
      <c r="M240" s="152"/>
      <c r="T240" s="153"/>
      <c r="AT240" s="149" t="s">
        <v>138</v>
      </c>
      <c r="AU240" s="149" t="s">
        <v>84</v>
      </c>
      <c r="AV240" s="12" t="s">
        <v>82</v>
      </c>
      <c r="AW240" s="12" t="s">
        <v>36</v>
      </c>
      <c r="AX240" s="12" t="s">
        <v>74</v>
      </c>
      <c r="AY240" s="149" t="s">
        <v>128</v>
      </c>
    </row>
    <row r="241" spans="2:65" s="13" customFormat="1" ht="11.25">
      <c r="B241" s="154"/>
      <c r="D241" s="148" t="s">
        <v>138</v>
      </c>
      <c r="E241" s="155" t="s">
        <v>19</v>
      </c>
      <c r="F241" s="156" t="s">
        <v>221</v>
      </c>
      <c r="H241" s="157">
        <v>20.010000000000002</v>
      </c>
      <c r="I241" s="158"/>
      <c r="L241" s="154"/>
      <c r="M241" s="159"/>
      <c r="T241" s="160"/>
      <c r="AT241" s="155" t="s">
        <v>138</v>
      </c>
      <c r="AU241" s="155" t="s">
        <v>84</v>
      </c>
      <c r="AV241" s="13" t="s">
        <v>84</v>
      </c>
      <c r="AW241" s="13" t="s">
        <v>36</v>
      </c>
      <c r="AX241" s="13" t="s">
        <v>74</v>
      </c>
      <c r="AY241" s="155" t="s">
        <v>128</v>
      </c>
    </row>
    <row r="242" spans="2:65" s="14" customFormat="1" ht="11.25">
      <c r="B242" s="161"/>
      <c r="D242" s="148" t="s">
        <v>138</v>
      </c>
      <c r="E242" s="162" t="s">
        <v>19</v>
      </c>
      <c r="F242" s="163" t="s">
        <v>141</v>
      </c>
      <c r="H242" s="164">
        <v>339.13300000000004</v>
      </c>
      <c r="I242" s="165"/>
      <c r="L242" s="161"/>
      <c r="M242" s="166"/>
      <c r="T242" s="167"/>
      <c r="AT242" s="162" t="s">
        <v>138</v>
      </c>
      <c r="AU242" s="162" t="s">
        <v>84</v>
      </c>
      <c r="AV242" s="14" t="s">
        <v>134</v>
      </c>
      <c r="AW242" s="14" t="s">
        <v>36</v>
      </c>
      <c r="AX242" s="14" t="s">
        <v>82</v>
      </c>
      <c r="AY242" s="162" t="s">
        <v>128</v>
      </c>
    </row>
    <row r="243" spans="2:65" s="1" customFormat="1" ht="16.5" customHeight="1">
      <c r="B243" s="33"/>
      <c r="C243" s="129" t="s">
        <v>255</v>
      </c>
      <c r="D243" s="129" t="s">
        <v>130</v>
      </c>
      <c r="E243" s="130" t="s">
        <v>256</v>
      </c>
      <c r="F243" s="131" t="s">
        <v>257</v>
      </c>
      <c r="G243" s="132" t="s">
        <v>200</v>
      </c>
      <c r="H243" s="133">
        <v>1.68</v>
      </c>
      <c r="I243" s="134"/>
      <c r="J243" s="135">
        <f>ROUND(I243*H243,2)</f>
        <v>0</v>
      </c>
      <c r="K243" s="136"/>
      <c r="L243" s="33"/>
      <c r="M243" s="137" t="s">
        <v>19</v>
      </c>
      <c r="N243" s="138" t="s">
        <v>45</v>
      </c>
      <c r="P243" s="139">
        <f>O243*H243</f>
        <v>0</v>
      </c>
      <c r="Q243" s="139">
        <v>0</v>
      </c>
      <c r="R243" s="139">
        <f>Q243*H243</f>
        <v>0</v>
      </c>
      <c r="S243" s="139">
        <v>0</v>
      </c>
      <c r="T243" s="140">
        <f>S243*H243</f>
        <v>0</v>
      </c>
      <c r="AR243" s="141" t="s">
        <v>134</v>
      </c>
      <c r="AT243" s="141" t="s">
        <v>130</v>
      </c>
      <c r="AU243" s="141" t="s">
        <v>84</v>
      </c>
      <c r="AY243" s="18" t="s">
        <v>128</v>
      </c>
      <c r="BE243" s="142">
        <f>IF(N243="základní",J243,0)</f>
        <v>0</v>
      </c>
      <c r="BF243" s="142">
        <f>IF(N243="snížená",J243,0)</f>
        <v>0</v>
      </c>
      <c r="BG243" s="142">
        <f>IF(N243="zákl. přenesená",J243,0)</f>
        <v>0</v>
      </c>
      <c r="BH243" s="142">
        <f>IF(N243="sníž. přenesená",J243,0)</f>
        <v>0</v>
      </c>
      <c r="BI243" s="142">
        <f>IF(N243="nulová",J243,0)</f>
        <v>0</v>
      </c>
      <c r="BJ243" s="18" t="s">
        <v>82</v>
      </c>
      <c r="BK243" s="142">
        <f>ROUND(I243*H243,2)</f>
        <v>0</v>
      </c>
      <c r="BL243" s="18" t="s">
        <v>134</v>
      </c>
      <c r="BM243" s="141" t="s">
        <v>258</v>
      </c>
    </row>
    <row r="244" spans="2:65" s="1" customFormat="1" ht="11.25">
      <c r="B244" s="33"/>
      <c r="D244" s="143" t="s">
        <v>136</v>
      </c>
      <c r="F244" s="144" t="s">
        <v>259</v>
      </c>
      <c r="I244" s="145"/>
      <c r="L244" s="33"/>
      <c r="M244" s="146"/>
      <c r="T244" s="54"/>
      <c r="AT244" s="18" t="s">
        <v>136</v>
      </c>
      <c r="AU244" s="18" t="s">
        <v>84</v>
      </c>
    </row>
    <row r="245" spans="2:65" s="12" customFormat="1" ht="11.25">
      <c r="B245" s="147"/>
      <c r="D245" s="148" t="s">
        <v>138</v>
      </c>
      <c r="E245" s="149" t="s">
        <v>19</v>
      </c>
      <c r="F245" s="150" t="s">
        <v>260</v>
      </c>
      <c r="H245" s="149" t="s">
        <v>19</v>
      </c>
      <c r="I245" s="151"/>
      <c r="L245" s="147"/>
      <c r="M245" s="152"/>
      <c r="T245" s="153"/>
      <c r="AT245" s="149" t="s">
        <v>138</v>
      </c>
      <c r="AU245" s="149" t="s">
        <v>84</v>
      </c>
      <c r="AV245" s="12" t="s">
        <v>82</v>
      </c>
      <c r="AW245" s="12" t="s">
        <v>36</v>
      </c>
      <c r="AX245" s="12" t="s">
        <v>74</v>
      </c>
      <c r="AY245" s="149" t="s">
        <v>128</v>
      </c>
    </row>
    <row r="246" spans="2:65" s="13" customFormat="1" ht="11.25">
      <c r="B246" s="154"/>
      <c r="D246" s="148" t="s">
        <v>138</v>
      </c>
      <c r="E246" s="155" t="s">
        <v>19</v>
      </c>
      <c r="F246" s="156" t="s">
        <v>261</v>
      </c>
      <c r="H246" s="157">
        <v>1.68</v>
      </c>
      <c r="I246" s="158"/>
      <c r="L246" s="154"/>
      <c r="M246" s="159"/>
      <c r="T246" s="160"/>
      <c r="AT246" s="155" t="s">
        <v>138</v>
      </c>
      <c r="AU246" s="155" t="s">
        <v>84</v>
      </c>
      <c r="AV246" s="13" t="s">
        <v>84</v>
      </c>
      <c r="AW246" s="13" t="s">
        <v>36</v>
      </c>
      <c r="AX246" s="13" t="s">
        <v>74</v>
      </c>
      <c r="AY246" s="155" t="s">
        <v>128</v>
      </c>
    </row>
    <row r="247" spans="2:65" s="14" customFormat="1" ht="11.25">
      <c r="B247" s="161"/>
      <c r="D247" s="148" t="s">
        <v>138</v>
      </c>
      <c r="E247" s="162" t="s">
        <v>19</v>
      </c>
      <c r="F247" s="163" t="s">
        <v>141</v>
      </c>
      <c r="H247" s="164">
        <v>1.68</v>
      </c>
      <c r="I247" s="165"/>
      <c r="L247" s="161"/>
      <c r="M247" s="166"/>
      <c r="T247" s="167"/>
      <c r="AT247" s="162" t="s">
        <v>138</v>
      </c>
      <c r="AU247" s="162" t="s">
        <v>84</v>
      </c>
      <c r="AV247" s="14" t="s">
        <v>134</v>
      </c>
      <c r="AW247" s="14" t="s">
        <v>36</v>
      </c>
      <c r="AX247" s="14" t="s">
        <v>82</v>
      </c>
      <c r="AY247" s="162" t="s">
        <v>128</v>
      </c>
    </row>
    <row r="248" spans="2:65" s="1" customFormat="1" ht="16.5" customHeight="1">
      <c r="B248" s="33"/>
      <c r="C248" s="175" t="s">
        <v>262</v>
      </c>
      <c r="D248" s="175" t="s">
        <v>263</v>
      </c>
      <c r="E248" s="176" t="s">
        <v>264</v>
      </c>
      <c r="F248" s="177" t="s">
        <v>265</v>
      </c>
      <c r="G248" s="178" t="s">
        <v>266</v>
      </c>
      <c r="H248" s="179">
        <v>66.049000000000007</v>
      </c>
      <c r="I248" s="180"/>
      <c r="J248" s="181">
        <f>ROUND(I248*H248,2)</f>
        <v>0</v>
      </c>
      <c r="K248" s="182"/>
      <c r="L248" s="183"/>
      <c r="M248" s="184" t="s">
        <v>19</v>
      </c>
      <c r="N248" s="185" t="s">
        <v>45</v>
      </c>
      <c r="P248" s="139">
        <f>O248*H248</f>
        <v>0</v>
      </c>
      <c r="Q248" s="139">
        <v>0</v>
      </c>
      <c r="R248" s="139">
        <f>Q248*H248</f>
        <v>0</v>
      </c>
      <c r="S248" s="139">
        <v>0</v>
      </c>
      <c r="T248" s="140">
        <f>S248*H248</f>
        <v>0</v>
      </c>
      <c r="AR248" s="141" t="s">
        <v>182</v>
      </c>
      <c r="AT248" s="141" t="s">
        <v>263</v>
      </c>
      <c r="AU248" s="141" t="s">
        <v>84</v>
      </c>
      <c r="AY248" s="18" t="s">
        <v>128</v>
      </c>
      <c r="BE248" s="142">
        <f>IF(N248="základní",J248,0)</f>
        <v>0</v>
      </c>
      <c r="BF248" s="142">
        <f>IF(N248="snížená",J248,0)</f>
        <v>0</v>
      </c>
      <c r="BG248" s="142">
        <f>IF(N248="zákl. přenesená",J248,0)</f>
        <v>0</v>
      </c>
      <c r="BH248" s="142">
        <f>IF(N248="sníž. přenesená",J248,0)</f>
        <v>0</v>
      </c>
      <c r="BI248" s="142">
        <f>IF(N248="nulová",J248,0)</f>
        <v>0</v>
      </c>
      <c r="BJ248" s="18" t="s">
        <v>82</v>
      </c>
      <c r="BK248" s="142">
        <f>ROUND(I248*H248,2)</f>
        <v>0</v>
      </c>
      <c r="BL248" s="18" t="s">
        <v>134</v>
      </c>
      <c r="BM248" s="141" t="s">
        <v>267</v>
      </c>
    </row>
    <row r="249" spans="2:65" s="12" customFormat="1" ht="11.25">
      <c r="B249" s="147"/>
      <c r="D249" s="148" t="s">
        <v>138</v>
      </c>
      <c r="E249" s="149" t="s">
        <v>19</v>
      </c>
      <c r="F249" s="150" t="s">
        <v>260</v>
      </c>
      <c r="H249" s="149" t="s">
        <v>19</v>
      </c>
      <c r="I249" s="151"/>
      <c r="L249" s="147"/>
      <c r="M249" s="152"/>
      <c r="T249" s="153"/>
      <c r="AT249" s="149" t="s">
        <v>138</v>
      </c>
      <c r="AU249" s="149" t="s">
        <v>84</v>
      </c>
      <c r="AV249" s="12" t="s">
        <v>82</v>
      </c>
      <c r="AW249" s="12" t="s">
        <v>36</v>
      </c>
      <c r="AX249" s="12" t="s">
        <v>74</v>
      </c>
      <c r="AY249" s="149" t="s">
        <v>128</v>
      </c>
    </row>
    <row r="250" spans="2:65" s="13" customFormat="1" ht="11.25">
      <c r="B250" s="154"/>
      <c r="D250" s="148" t="s">
        <v>138</v>
      </c>
      <c r="E250" s="155" t="s">
        <v>19</v>
      </c>
      <c r="F250" s="156" t="s">
        <v>261</v>
      </c>
      <c r="H250" s="157">
        <v>1.68</v>
      </c>
      <c r="I250" s="158"/>
      <c r="L250" s="154"/>
      <c r="M250" s="159"/>
      <c r="T250" s="160"/>
      <c r="AT250" s="155" t="s">
        <v>138</v>
      </c>
      <c r="AU250" s="155" t="s">
        <v>84</v>
      </c>
      <c r="AV250" s="13" t="s">
        <v>84</v>
      </c>
      <c r="AW250" s="13" t="s">
        <v>36</v>
      </c>
      <c r="AX250" s="13" t="s">
        <v>74</v>
      </c>
      <c r="AY250" s="155" t="s">
        <v>128</v>
      </c>
    </row>
    <row r="251" spans="2:65" s="12" customFormat="1" ht="11.25">
      <c r="B251" s="147"/>
      <c r="D251" s="148" t="s">
        <v>138</v>
      </c>
      <c r="E251" s="149" t="s">
        <v>19</v>
      </c>
      <c r="F251" s="150" t="s">
        <v>268</v>
      </c>
      <c r="H251" s="149" t="s">
        <v>19</v>
      </c>
      <c r="I251" s="151"/>
      <c r="L251" s="147"/>
      <c r="M251" s="152"/>
      <c r="T251" s="153"/>
      <c r="AT251" s="149" t="s">
        <v>138</v>
      </c>
      <c r="AU251" s="149" t="s">
        <v>84</v>
      </c>
      <c r="AV251" s="12" t="s">
        <v>82</v>
      </c>
      <c r="AW251" s="12" t="s">
        <v>36</v>
      </c>
      <c r="AX251" s="12" t="s">
        <v>74</v>
      </c>
      <c r="AY251" s="149" t="s">
        <v>128</v>
      </c>
    </row>
    <row r="252" spans="2:65" s="13" customFormat="1" ht="11.25">
      <c r="B252" s="154"/>
      <c r="D252" s="148" t="s">
        <v>138</v>
      </c>
      <c r="E252" s="155" t="s">
        <v>19</v>
      </c>
      <c r="F252" s="156" t="s">
        <v>269</v>
      </c>
      <c r="H252" s="157">
        <v>19</v>
      </c>
      <c r="I252" s="158"/>
      <c r="L252" s="154"/>
      <c r="M252" s="159"/>
      <c r="T252" s="160"/>
      <c r="AT252" s="155" t="s">
        <v>138</v>
      </c>
      <c r="AU252" s="155" t="s">
        <v>84</v>
      </c>
      <c r="AV252" s="13" t="s">
        <v>84</v>
      </c>
      <c r="AW252" s="13" t="s">
        <v>36</v>
      </c>
      <c r="AX252" s="13" t="s">
        <v>74</v>
      </c>
      <c r="AY252" s="155" t="s">
        <v>128</v>
      </c>
    </row>
    <row r="253" spans="2:65" s="12" customFormat="1" ht="11.25">
      <c r="B253" s="147"/>
      <c r="D253" s="148" t="s">
        <v>138</v>
      </c>
      <c r="E253" s="149" t="s">
        <v>19</v>
      </c>
      <c r="F253" s="150" t="s">
        <v>270</v>
      </c>
      <c r="H253" s="149" t="s">
        <v>19</v>
      </c>
      <c r="I253" s="151"/>
      <c r="L253" s="147"/>
      <c r="M253" s="152"/>
      <c r="T253" s="153"/>
      <c r="AT253" s="149" t="s">
        <v>138</v>
      </c>
      <c r="AU253" s="149" t="s">
        <v>84</v>
      </c>
      <c r="AV253" s="12" t="s">
        <v>82</v>
      </c>
      <c r="AW253" s="12" t="s">
        <v>36</v>
      </c>
      <c r="AX253" s="12" t="s">
        <v>74</v>
      </c>
      <c r="AY253" s="149" t="s">
        <v>128</v>
      </c>
    </row>
    <row r="254" spans="2:65" s="12" customFormat="1" ht="11.25">
      <c r="B254" s="147"/>
      <c r="D254" s="148" t="s">
        <v>138</v>
      </c>
      <c r="E254" s="149" t="s">
        <v>19</v>
      </c>
      <c r="F254" s="150" t="s">
        <v>271</v>
      </c>
      <c r="H254" s="149" t="s">
        <v>19</v>
      </c>
      <c r="I254" s="151"/>
      <c r="L254" s="147"/>
      <c r="M254" s="152"/>
      <c r="T254" s="153"/>
      <c r="AT254" s="149" t="s">
        <v>138</v>
      </c>
      <c r="AU254" s="149" t="s">
        <v>84</v>
      </c>
      <c r="AV254" s="12" t="s">
        <v>82</v>
      </c>
      <c r="AW254" s="12" t="s">
        <v>36</v>
      </c>
      <c r="AX254" s="12" t="s">
        <v>74</v>
      </c>
      <c r="AY254" s="149" t="s">
        <v>128</v>
      </c>
    </row>
    <row r="255" spans="2:65" s="13" customFormat="1" ht="11.25">
      <c r="B255" s="154"/>
      <c r="D255" s="148" t="s">
        <v>138</v>
      </c>
      <c r="E255" s="155" t="s">
        <v>19</v>
      </c>
      <c r="F255" s="156" t="s">
        <v>272</v>
      </c>
      <c r="H255" s="157">
        <v>4.2450000000000001</v>
      </c>
      <c r="I255" s="158"/>
      <c r="L255" s="154"/>
      <c r="M255" s="159"/>
      <c r="T255" s="160"/>
      <c r="AT255" s="155" t="s">
        <v>138</v>
      </c>
      <c r="AU255" s="155" t="s">
        <v>84</v>
      </c>
      <c r="AV255" s="13" t="s">
        <v>84</v>
      </c>
      <c r="AW255" s="13" t="s">
        <v>36</v>
      </c>
      <c r="AX255" s="13" t="s">
        <v>74</v>
      </c>
      <c r="AY255" s="155" t="s">
        <v>128</v>
      </c>
    </row>
    <row r="256" spans="2:65" s="12" customFormat="1" ht="11.25">
      <c r="B256" s="147"/>
      <c r="D256" s="148" t="s">
        <v>138</v>
      </c>
      <c r="E256" s="149" t="s">
        <v>19</v>
      </c>
      <c r="F256" s="150" t="s">
        <v>273</v>
      </c>
      <c r="H256" s="149" t="s">
        <v>19</v>
      </c>
      <c r="I256" s="151"/>
      <c r="L256" s="147"/>
      <c r="M256" s="152"/>
      <c r="T256" s="153"/>
      <c r="AT256" s="149" t="s">
        <v>138</v>
      </c>
      <c r="AU256" s="149" t="s">
        <v>84</v>
      </c>
      <c r="AV256" s="12" t="s">
        <v>82</v>
      </c>
      <c r="AW256" s="12" t="s">
        <v>36</v>
      </c>
      <c r="AX256" s="12" t="s">
        <v>74</v>
      </c>
      <c r="AY256" s="149" t="s">
        <v>128</v>
      </c>
    </row>
    <row r="257" spans="2:65" s="13" customFormat="1" ht="11.25">
      <c r="B257" s="154"/>
      <c r="D257" s="148" t="s">
        <v>138</v>
      </c>
      <c r="E257" s="155" t="s">
        <v>19</v>
      </c>
      <c r="F257" s="156" t="s">
        <v>274</v>
      </c>
      <c r="H257" s="157">
        <v>11.425000000000001</v>
      </c>
      <c r="I257" s="158"/>
      <c r="L257" s="154"/>
      <c r="M257" s="159"/>
      <c r="T257" s="160"/>
      <c r="AT257" s="155" t="s">
        <v>138</v>
      </c>
      <c r="AU257" s="155" t="s">
        <v>84</v>
      </c>
      <c r="AV257" s="13" t="s">
        <v>84</v>
      </c>
      <c r="AW257" s="13" t="s">
        <v>36</v>
      </c>
      <c r="AX257" s="13" t="s">
        <v>74</v>
      </c>
      <c r="AY257" s="155" t="s">
        <v>128</v>
      </c>
    </row>
    <row r="258" spans="2:65" s="12" customFormat="1" ht="11.25">
      <c r="B258" s="147"/>
      <c r="D258" s="148" t="s">
        <v>138</v>
      </c>
      <c r="E258" s="149" t="s">
        <v>19</v>
      </c>
      <c r="F258" s="150" t="s">
        <v>275</v>
      </c>
      <c r="H258" s="149" t="s">
        <v>19</v>
      </c>
      <c r="I258" s="151"/>
      <c r="L258" s="147"/>
      <c r="M258" s="152"/>
      <c r="T258" s="153"/>
      <c r="AT258" s="149" t="s">
        <v>138</v>
      </c>
      <c r="AU258" s="149" t="s">
        <v>84</v>
      </c>
      <c r="AV258" s="12" t="s">
        <v>82</v>
      </c>
      <c r="AW258" s="12" t="s">
        <v>36</v>
      </c>
      <c r="AX258" s="12" t="s">
        <v>74</v>
      </c>
      <c r="AY258" s="149" t="s">
        <v>128</v>
      </c>
    </row>
    <row r="259" spans="2:65" s="13" customFormat="1" ht="11.25">
      <c r="B259" s="154"/>
      <c r="D259" s="148" t="s">
        <v>138</v>
      </c>
      <c r="E259" s="155" t="s">
        <v>19</v>
      </c>
      <c r="F259" s="156" t="s">
        <v>276</v>
      </c>
      <c r="H259" s="157">
        <v>0.34399999999999997</v>
      </c>
      <c r="I259" s="158"/>
      <c r="L259" s="154"/>
      <c r="M259" s="159"/>
      <c r="T259" s="160"/>
      <c r="AT259" s="155" t="s">
        <v>138</v>
      </c>
      <c r="AU259" s="155" t="s">
        <v>84</v>
      </c>
      <c r="AV259" s="13" t="s">
        <v>84</v>
      </c>
      <c r="AW259" s="13" t="s">
        <v>36</v>
      </c>
      <c r="AX259" s="13" t="s">
        <v>74</v>
      </c>
      <c r="AY259" s="155" t="s">
        <v>128</v>
      </c>
    </row>
    <row r="260" spans="2:65" s="15" customFormat="1" ht="11.25">
      <c r="B260" s="168"/>
      <c r="D260" s="148" t="s">
        <v>138</v>
      </c>
      <c r="E260" s="169" t="s">
        <v>19</v>
      </c>
      <c r="F260" s="170" t="s">
        <v>248</v>
      </c>
      <c r="H260" s="171">
        <v>36.694000000000003</v>
      </c>
      <c r="I260" s="172"/>
      <c r="L260" s="168"/>
      <c r="M260" s="173"/>
      <c r="T260" s="174"/>
      <c r="AT260" s="169" t="s">
        <v>138</v>
      </c>
      <c r="AU260" s="169" t="s">
        <v>84</v>
      </c>
      <c r="AV260" s="15" t="s">
        <v>151</v>
      </c>
      <c r="AW260" s="15" t="s">
        <v>36</v>
      </c>
      <c r="AX260" s="15" t="s">
        <v>74</v>
      </c>
      <c r="AY260" s="169" t="s">
        <v>128</v>
      </c>
    </row>
    <row r="261" spans="2:65" s="13" customFormat="1" ht="11.25">
      <c r="B261" s="154"/>
      <c r="D261" s="148" t="s">
        <v>138</v>
      </c>
      <c r="E261" s="155" t="s">
        <v>19</v>
      </c>
      <c r="F261" s="156" t="s">
        <v>277</v>
      </c>
      <c r="H261" s="157">
        <v>66.049000000000007</v>
      </c>
      <c r="I261" s="158"/>
      <c r="L261" s="154"/>
      <c r="M261" s="159"/>
      <c r="T261" s="160"/>
      <c r="AT261" s="155" t="s">
        <v>138</v>
      </c>
      <c r="AU261" s="155" t="s">
        <v>84</v>
      </c>
      <c r="AV261" s="13" t="s">
        <v>84</v>
      </c>
      <c r="AW261" s="13" t="s">
        <v>36</v>
      </c>
      <c r="AX261" s="13" t="s">
        <v>82</v>
      </c>
      <c r="AY261" s="155" t="s">
        <v>128</v>
      </c>
    </row>
    <row r="262" spans="2:65" s="1" customFormat="1" ht="24.2" customHeight="1">
      <c r="B262" s="33"/>
      <c r="C262" s="129" t="s">
        <v>7</v>
      </c>
      <c r="D262" s="129" t="s">
        <v>130</v>
      </c>
      <c r="E262" s="130" t="s">
        <v>278</v>
      </c>
      <c r="F262" s="131" t="s">
        <v>279</v>
      </c>
      <c r="G262" s="132" t="s">
        <v>200</v>
      </c>
      <c r="H262" s="133">
        <v>19</v>
      </c>
      <c r="I262" s="134"/>
      <c r="J262" s="135">
        <f>ROUND(I262*H262,2)</f>
        <v>0</v>
      </c>
      <c r="K262" s="136"/>
      <c r="L262" s="33"/>
      <c r="M262" s="137" t="s">
        <v>19</v>
      </c>
      <c r="N262" s="138" t="s">
        <v>45</v>
      </c>
      <c r="P262" s="139">
        <f>O262*H262</f>
        <v>0</v>
      </c>
      <c r="Q262" s="139">
        <v>0</v>
      </c>
      <c r="R262" s="139">
        <f>Q262*H262</f>
        <v>0</v>
      </c>
      <c r="S262" s="139">
        <v>0</v>
      </c>
      <c r="T262" s="140">
        <f>S262*H262</f>
        <v>0</v>
      </c>
      <c r="AR262" s="141" t="s">
        <v>134</v>
      </c>
      <c r="AT262" s="141" t="s">
        <v>130</v>
      </c>
      <c r="AU262" s="141" t="s">
        <v>84</v>
      </c>
      <c r="AY262" s="18" t="s">
        <v>128</v>
      </c>
      <c r="BE262" s="142">
        <f>IF(N262="základní",J262,0)</f>
        <v>0</v>
      </c>
      <c r="BF262" s="142">
        <f>IF(N262="snížená",J262,0)</f>
        <v>0</v>
      </c>
      <c r="BG262" s="142">
        <f>IF(N262="zákl. přenesená",J262,0)</f>
        <v>0</v>
      </c>
      <c r="BH262" s="142">
        <f>IF(N262="sníž. přenesená",J262,0)</f>
        <v>0</v>
      </c>
      <c r="BI262" s="142">
        <f>IF(N262="nulová",J262,0)</f>
        <v>0</v>
      </c>
      <c r="BJ262" s="18" t="s">
        <v>82</v>
      </c>
      <c r="BK262" s="142">
        <f>ROUND(I262*H262,2)</f>
        <v>0</v>
      </c>
      <c r="BL262" s="18" t="s">
        <v>134</v>
      </c>
      <c r="BM262" s="141" t="s">
        <v>280</v>
      </c>
    </row>
    <row r="263" spans="2:65" s="1" customFormat="1" ht="11.25">
      <c r="B263" s="33"/>
      <c r="D263" s="143" t="s">
        <v>136</v>
      </c>
      <c r="F263" s="144" t="s">
        <v>281</v>
      </c>
      <c r="I263" s="145"/>
      <c r="L263" s="33"/>
      <c r="M263" s="146"/>
      <c r="T263" s="54"/>
      <c r="AT263" s="18" t="s">
        <v>136</v>
      </c>
      <c r="AU263" s="18" t="s">
        <v>84</v>
      </c>
    </row>
    <row r="264" spans="2:65" s="12" customFormat="1" ht="11.25">
      <c r="B264" s="147"/>
      <c r="D264" s="148" t="s">
        <v>138</v>
      </c>
      <c r="E264" s="149" t="s">
        <v>19</v>
      </c>
      <c r="F264" s="150" t="s">
        <v>268</v>
      </c>
      <c r="H264" s="149" t="s">
        <v>19</v>
      </c>
      <c r="I264" s="151"/>
      <c r="L264" s="147"/>
      <c r="M264" s="152"/>
      <c r="T264" s="153"/>
      <c r="AT264" s="149" t="s">
        <v>138</v>
      </c>
      <c r="AU264" s="149" t="s">
        <v>84</v>
      </c>
      <c r="AV264" s="12" t="s">
        <v>82</v>
      </c>
      <c r="AW264" s="12" t="s">
        <v>36</v>
      </c>
      <c r="AX264" s="12" t="s">
        <v>74</v>
      </c>
      <c r="AY264" s="149" t="s">
        <v>128</v>
      </c>
    </row>
    <row r="265" spans="2:65" s="13" customFormat="1" ht="11.25">
      <c r="B265" s="154"/>
      <c r="D265" s="148" t="s">
        <v>138</v>
      </c>
      <c r="E265" s="155" t="s">
        <v>19</v>
      </c>
      <c r="F265" s="156" t="s">
        <v>269</v>
      </c>
      <c r="H265" s="157">
        <v>19</v>
      </c>
      <c r="I265" s="158"/>
      <c r="L265" s="154"/>
      <c r="M265" s="159"/>
      <c r="T265" s="160"/>
      <c r="AT265" s="155" t="s">
        <v>138</v>
      </c>
      <c r="AU265" s="155" t="s">
        <v>84</v>
      </c>
      <c r="AV265" s="13" t="s">
        <v>84</v>
      </c>
      <c r="AW265" s="13" t="s">
        <v>36</v>
      </c>
      <c r="AX265" s="13" t="s">
        <v>74</v>
      </c>
      <c r="AY265" s="155" t="s">
        <v>128</v>
      </c>
    </row>
    <row r="266" spans="2:65" s="14" customFormat="1" ht="11.25">
      <c r="B266" s="161"/>
      <c r="D266" s="148" t="s">
        <v>138</v>
      </c>
      <c r="E266" s="162" t="s">
        <v>19</v>
      </c>
      <c r="F266" s="163" t="s">
        <v>141</v>
      </c>
      <c r="H266" s="164">
        <v>19</v>
      </c>
      <c r="I266" s="165"/>
      <c r="L266" s="161"/>
      <c r="M266" s="166"/>
      <c r="T266" s="167"/>
      <c r="AT266" s="162" t="s">
        <v>138</v>
      </c>
      <c r="AU266" s="162" t="s">
        <v>84</v>
      </c>
      <c r="AV266" s="14" t="s">
        <v>134</v>
      </c>
      <c r="AW266" s="14" t="s">
        <v>36</v>
      </c>
      <c r="AX266" s="14" t="s">
        <v>82</v>
      </c>
      <c r="AY266" s="162" t="s">
        <v>128</v>
      </c>
    </row>
    <row r="267" spans="2:65" s="1" customFormat="1" ht="33" customHeight="1">
      <c r="B267" s="33"/>
      <c r="C267" s="129" t="s">
        <v>282</v>
      </c>
      <c r="D267" s="129" t="s">
        <v>130</v>
      </c>
      <c r="E267" s="130" t="s">
        <v>283</v>
      </c>
      <c r="F267" s="131" t="s">
        <v>284</v>
      </c>
      <c r="G267" s="132" t="s">
        <v>200</v>
      </c>
      <c r="H267" s="133">
        <v>186.964</v>
      </c>
      <c r="I267" s="134"/>
      <c r="J267" s="135">
        <f>ROUND(I267*H267,2)</f>
        <v>0</v>
      </c>
      <c r="K267" s="136"/>
      <c r="L267" s="33"/>
      <c r="M267" s="137" t="s">
        <v>19</v>
      </c>
      <c r="N267" s="138" t="s">
        <v>45</v>
      </c>
      <c r="P267" s="139">
        <f>O267*H267</f>
        <v>0</v>
      </c>
      <c r="Q267" s="139">
        <v>0</v>
      </c>
      <c r="R267" s="139">
        <f>Q267*H267</f>
        <v>0</v>
      </c>
      <c r="S267" s="139">
        <v>0</v>
      </c>
      <c r="T267" s="140">
        <f>S267*H267</f>
        <v>0</v>
      </c>
      <c r="AR267" s="141" t="s">
        <v>134</v>
      </c>
      <c r="AT267" s="141" t="s">
        <v>130</v>
      </c>
      <c r="AU267" s="141" t="s">
        <v>84</v>
      </c>
      <c r="AY267" s="18" t="s">
        <v>128</v>
      </c>
      <c r="BE267" s="142">
        <f>IF(N267="základní",J267,0)</f>
        <v>0</v>
      </c>
      <c r="BF267" s="142">
        <f>IF(N267="snížená",J267,0)</f>
        <v>0</v>
      </c>
      <c r="BG267" s="142">
        <f>IF(N267="zákl. přenesená",J267,0)</f>
        <v>0</v>
      </c>
      <c r="BH267" s="142">
        <f>IF(N267="sníž. přenesená",J267,0)</f>
        <v>0</v>
      </c>
      <c r="BI267" s="142">
        <f>IF(N267="nulová",J267,0)</f>
        <v>0</v>
      </c>
      <c r="BJ267" s="18" t="s">
        <v>82</v>
      </c>
      <c r="BK267" s="142">
        <f>ROUND(I267*H267,2)</f>
        <v>0</v>
      </c>
      <c r="BL267" s="18" t="s">
        <v>134</v>
      </c>
      <c r="BM267" s="141" t="s">
        <v>285</v>
      </c>
    </row>
    <row r="268" spans="2:65" s="1" customFormat="1" ht="11.25">
      <c r="B268" s="33"/>
      <c r="D268" s="143" t="s">
        <v>136</v>
      </c>
      <c r="F268" s="144" t="s">
        <v>286</v>
      </c>
      <c r="I268" s="145"/>
      <c r="L268" s="33"/>
      <c r="M268" s="146"/>
      <c r="T268" s="54"/>
      <c r="AT268" s="18" t="s">
        <v>136</v>
      </c>
      <c r="AU268" s="18" t="s">
        <v>84</v>
      </c>
    </row>
    <row r="269" spans="2:65" s="1" customFormat="1" ht="16.5" customHeight="1">
      <c r="B269" s="33"/>
      <c r="C269" s="175" t="s">
        <v>287</v>
      </c>
      <c r="D269" s="175" t="s">
        <v>263</v>
      </c>
      <c r="E269" s="176" t="s">
        <v>288</v>
      </c>
      <c r="F269" s="177" t="s">
        <v>289</v>
      </c>
      <c r="G269" s="178" t="s">
        <v>266</v>
      </c>
      <c r="H269" s="179">
        <v>268.48</v>
      </c>
      <c r="I269" s="180"/>
      <c r="J269" s="181">
        <f>ROUND(I269*H269,2)</f>
        <v>0</v>
      </c>
      <c r="K269" s="182"/>
      <c r="L269" s="183"/>
      <c r="M269" s="184" t="s">
        <v>19</v>
      </c>
      <c r="N269" s="185" t="s">
        <v>45</v>
      </c>
      <c r="P269" s="139">
        <f>O269*H269</f>
        <v>0</v>
      </c>
      <c r="Q269" s="139">
        <v>1</v>
      </c>
      <c r="R269" s="139">
        <f>Q269*H269</f>
        <v>268.48</v>
      </c>
      <c r="S269" s="139">
        <v>0</v>
      </c>
      <c r="T269" s="140">
        <f>S269*H269</f>
        <v>0</v>
      </c>
      <c r="AR269" s="141" t="s">
        <v>182</v>
      </c>
      <c r="AT269" s="141" t="s">
        <v>263</v>
      </c>
      <c r="AU269" s="141" t="s">
        <v>84</v>
      </c>
      <c r="AY269" s="18" t="s">
        <v>128</v>
      </c>
      <c r="BE269" s="142">
        <f>IF(N269="základní",J269,0)</f>
        <v>0</v>
      </c>
      <c r="BF269" s="142">
        <f>IF(N269="snížená",J269,0)</f>
        <v>0</v>
      </c>
      <c r="BG269" s="142">
        <f>IF(N269="zákl. přenesená",J269,0)</f>
        <v>0</v>
      </c>
      <c r="BH269" s="142">
        <f>IF(N269="sníž. přenesená",J269,0)</f>
        <v>0</v>
      </c>
      <c r="BI269" s="142">
        <f>IF(N269="nulová",J269,0)</f>
        <v>0</v>
      </c>
      <c r="BJ269" s="18" t="s">
        <v>82</v>
      </c>
      <c r="BK269" s="142">
        <f>ROUND(I269*H269,2)</f>
        <v>0</v>
      </c>
      <c r="BL269" s="18" t="s">
        <v>134</v>
      </c>
      <c r="BM269" s="141" t="s">
        <v>290</v>
      </c>
    </row>
    <row r="270" spans="2:65" s="12" customFormat="1" ht="11.25">
      <c r="B270" s="147"/>
      <c r="D270" s="148" t="s">
        <v>138</v>
      </c>
      <c r="E270" s="149" t="s">
        <v>19</v>
      </c>
      <c r="F270" s="150" t="s">
        <v>291</v>
      </c>
      <c r="H270" s="149" t="s">
        <v>19</v>
      </c>
      <c r="I270" s="151"/>
      <c r="L270" s="147"/>
      <c r="M270" s="152"/>
      <c r="T270" s="153"/>
      <c r="AT270" s="149" t="s">
        <v>138</v>
      </c>
      <c r="AU270" s="149" t="s">
        <v>84</v>
      </c>
      <c r="AV270" s="12" t="s">
        <v>82</v>
      </c>
      <c r="AW270" s="12" t="s">
        <v>36</v>
      </c>
      <c r="AX270" s="12" t="s">
        <v>74</v>
      </c>
      <c r="AY270" s="149" t="s">
        <v>128</v>
      </c>
    </row>
    <row r="271" spans="2:65" s="13" customFormat="1" ht="11.25">
      <c r="B271" s="154"/>
      <c r="D271" s="148" t="s">
        <v>138</v>
      </c>
      <c r="E271" s="155" t="s">
        <v>19</v>
      </c>
      <c r="F271" s="156" t="s">
        <v>292</v>
      </c>
      <c r="H271" s="157">
        <v>134.24</v>
      </c>
      <c r="I271" s="158"/>
      <c r="L271" s="154"/>
      <c r="M271" s="159"/>
      <c r="T271" s="160"/>
      <c r="AT271" s="155" t="s">
        <v>138</v>
      </c>
      <c r="AU271" s="155" t="s">
        <v>84</v>
      </c>
      <c r="AV271" s="13" t="s">
        <v>84</v>
      </c>
      <c r="AW271" s="13" t="s">
        <v>36</v>
      </c>
      <c r="AX271" s="13" t="s">
        <v>74</v>
      </c>
      <c r="AY271" s="155" t="s">
        <v>128</v>
      </c>
    </row>
    <row r="272" spans="2:65" s="15" customFormat="1" ht="11.25">
      <c r="B272" s="168"/>
      <c r="D272" s="148" t="s">
        <v>138</v>
      </c>
      <c r="E272" s="169" t="s">
        <v>19</v>
      </c>
      <c r="F272" s="170" t="s">
        <v>248</v>
      </c>
      <c r="H272" s="171">
        <v>134.24</v>
      </c>
      <c r="I272" s="172"/>
      <c r="L272" s="168"/>
      <c r="M272" s="173"/>
      <c r="T272" s="174"/>
      <c r="AT272" s="169" t="s">
        <v>138</v>
      </c>
      <c r="AU272" s="169" t="s">
        <v>84</v>
      </c>
      <c r="AV272" s="15" t="s">
        <v>151</v>
      </c>
      <c r="AW272" s="15" t="s">
        <v>36</v>
      </c>
      <c r="AX272" s="15" t="s">
        <v>74</v>
      </c>
      <c r="AY272" s="169" t="s">
        <v>128</v>
      </c>
    </row>
    <row r="273" spans="2:65" s="13" customFormat="1" ht="11.25">
      <c r="B273" s="154"/>
      <c r="D273" s="148" t="s">
        <v>138</v>
      </c>
      <c r="E273" s="155" t="s">
        <v>19</v>
      </c>
      <c r="F273" s="156" t="s">
        <v>293</v>
      </c>
      <c r="H273" s="157">
        <v>268.48</v>
      </c>
      <c r="I273" s="158"/>
      <c r="L273" s="154"/>
      <c r="M273" s="159"/>
      <c r="T273" s="160"/>
      <c r="AT273" s="155" t="s">
        <v>138</v>
      </c>
      <c r="AU273" s="155" t="s">
        <v>84</v>
      </c>
      <c r="AV273" s="13" t="s">
        <v>84</v>
      </c>
      <c r="AW273" s="13" t="s">
        <v>36</v>
      </c>
      <c r="AX273" s="13" t="s">
        <v>82</v>
      </c>
      <c r="AY273" s="155" t="s">
        <v>128</v>
      </c>
    </row>
    <row r="274" spans="2:65" s="1" customFormat="1" ht="16.5" customHeight="1">
      <c r="B274" s="33"/>
      <c r="C274" s="175" t="s">
        <v>240</v>
      </c>
      <c r="D274" s="175" t="s">
        <v>263</v>
      </c>
      <c r="E274" s="176" t="s">
        <v>294</v>
      </c>
      <c r="F274" s="177" t="s">
        <v>295</v>
      </c>
      <c r="G274" s="178" t="s">
        <v>266</v>
      </c>
      <c r="H274" s="179">
        <v>67.12</v>
      </c>
      <c r="I274" s="180"/>
      <c r="J274" s="181">
        <f>ROUND(I274*H274,2)</f>
        <v>0</v>
      </c>
      <c r="K274" s="182"/>
      <c r="L274" s="183"/>
      <c r="M274" s="184" t="s">
        <v>19</v>
      </c>
      <c r="N274" s="185" t="s">
        <v>45</v>
      </c>
      <c r="P274" s="139">
        <f>O274*H274</f>
        <v>0</v>
      </c>
      <c r="Q274" s="139">
        <v>1</v>
      </c>
      <c r="R274" s="139">
        <f>Q274*H274</f>
        <v>67.12</v>
      </c>
      <c r="S274" s="139">
        <v>0</v>
      </c>
      <c r="T274" s="140">
        <f>S274*H274</f>
        <v>0</v>
      </c>
      <c r="AR274" s="141" t="s">
        <v>182</v>
      </c>
      <c r="AT274" s="141" t="s">
        <v>263</v>
      </c>
      <c r="AU274" s="141" t="s">
        <v>84</v>
      </c>
      <c r="AY274" s="18" t="s">
        <v>128</v>
      </c>
      <c r="BE274" s="142">
        <f>IF(N274="základní",J274,0)</f>
        <v>0</v>
      </c>
      <c r="BF274" s="142">
        <f>IF(N274="snížená",J274,0)</f>
        <v>0</v>
      </c>
      <c r="BG274" s="142">
        <f>IF(N274="zákl. přenesená",J274,0)</f>
        <v>0</v>
      </c>
      <c r="BH274" s="142">
        <f>IF(N274="sníž. přenesená",J274,0)</f>
        <v>0</v>
      </c>
      <c r="BI274" s="142">
        <f>IF(N274="nulová",J274,0)</f>
        <v>0</v>
      </c>
      <c r="BJ274" s="18" t="s">
        <v>82</v>
      </c>
      <c r="BK274" s="142">
        <f>ROUND(I274*H274,2)</f>
        <v>0</v>
      </c>
      <c r="BL274" s="18" t="s">
        <v>134</v>
      </c>
      <c r="BM274" s="141" t="s">
        <v>296</v>
      </c>
    </row>
    <row r="275" spans="2:65" s="12" customFormat="1" ht="11.25">
      <c r="B275" s="147"/>
      <c r="D275" s="148" t="s">
        <v>138</v>
      </c>
      <c r="E275" s="149" t="s">
        <v>19</v>
      </c>
      <c r="F275" s="150" t="s">
        <v>297</v>
      </c>
      <c r="H275" s="149" t="s">
        <v>19</v>
      </c>
      <c r="I275" s="151"/>
      <c r="L275" s="147"/>
      <c r="M275" s="152"/>
      <c r="T275" s="153"/>
      <c r="AT275" s="149" t="s">
        <v>138</v>
      </c>
      <c r="AU275" s="149" t="s">
        <v>84</v>
      </c>
      <c r="AV275" s="12" t="s">
        <v>82</v>
      </c>
      <c r="AW275" s="12" t="s">
        <v>36</v>
      </c>
      <c r="AX275" s="12" t="s">
        <v>74</v>
      </c>
      <c r="AY275" s="149" t="s">
        <v>128</v>
      </c>
    </row>
    <row r="276" spans="2:65" s="13" customFormat="1" ht="11.25">
      <c r="B276" s="154"/>
      <c r="D276" s="148" t="s">
        <v>138</v>
      </c>
      <c r="E276" s="155" t="s">
        <v>19</v>
      </c>
      <c r="F276" s="156" t="s">
        <v>298</v>
      </c>
      <c r="H276" s="157">
        <v>33.56</v>
      </c>
      <c r="I276" s="158"/>
      <c r="L276" s="154"/>
      <c r="M276" s="159"/>
      <c r="T276" s="160"/>
      <c r="AT276" s="155" t="s">
        <v>138</v>
      </c>
      <c r="AU276" s="155" t="s">
        <v>84</v>
      </c>
      <c r="AV276" s="13" t="s">
        <v>84</v>
      </c>
      <c r="AW276" s="13" t="s">
        <v>36</v>
      </c>
      <c r="AX276" s="13" t="s">
        <v>74</v>
      </c>
      <c r="AY276" s="155" t="s">
        <v>128</v>
      </c>
    </row>
    <row r="277" spans="2:65" s="15" customFormat="1" ht="11.25">
      <c r="B277" s="168"/>
      <c r="D277" s="148" t="s">
        <v>138</v>
      </c>
      <c r="E277" s="169" t="s">
        <v>19</v>
      </c>
      <c r="F277" s="170" t="s">
        <v>248</v>
      </c>
      <c r="H277" s="171">
        <v>33.56</v>
      </c>
      <c r="I277" s="172"/>
      <c r="L277" s="168"/>
      <c r="M277" s="173"/>
      <c r="T277" s="174"/>
      <c r="AT277" s="169" t="s">
        <v>138</v>
      </c>
      <c r="AU277" s="169" t="s">
        <v>84</v>
      </c>
      <c r="AV277" s="15" t="s">
        <v>151</v>
      </c>
      <c r="AW277" s="15" t="s">
        <v>36</v>
      </c>
      <c r="AX277" s="15" t="s">
        <v>74</v>
      </c>
      <c r="AY277" s="169" t="s">
        <v>128</v>
      </c>
    </row>
    <row r="278" spans="2:65" s="13" customFormat="1" ht="11.25">
      <c r="B278" s="154"/>
      <c r="D278" s="148" t="s">
        <v>138</v>
      </c>
      <c r="E278" s="155" t="s">
        <v>19</v>
      </c>
      <c r="F278" s="156" t="s">
        <v>299</v>
      </c>
      <c r="H278" s="157">
        <v>67.12</v>
      </c>
      <c r="I278" s="158"/>
      <c r="L278" s="154"/>
      <c r="M278" s="159"/>
      <c r="T278" s="160"/>
      <c r="AT278" s="155" t="s">
        <v>138</v>
      </c>
      <c r="AU278" s="155" t="s">
        <v>84</v>
      </c>
      <c r="AV278" s="13" t="s">
        <v>84</v>
      </c>
      <c r="AW278" s="13" t="s">
        <v>36</v>
      </c>
      <c r="AX278" s="13" t="s">
        <v>82</v>
      </c>
      <c r="AY278" s="155" t="s">
        <v>128</v>
      </c>
    </row>
    <row r="279" spans="2:65" s="1" customFormat="1" ht="16.5" customHeight="1">
      <c r="B279" s="33"/>
      <c r="C279" s="129" t="s">
        <v>300</v>
      </c>
      <c r="D279" s="129" t="s">
        <v>130</v>
      </c>
      <c r="E279" s="130" t="s">
        <v>301</v>
      </c>
      <c r="F279" s="131" t="s">
        <v>302</v>
      </c>
      <c r="G279" s="132" t="s">
        <v>200</v>
      </c>
      <c r="H279" s="133">
        <v>339.13299999999998</v>
      </c>
      <c r="I279" s="134"/>
      <c r="J279" s="135">
        <f>ROUND(I279*H279,2)</f>
        <v>0</v>
      </c>
      <c r="K279" s="136"/>
      <c r="L279" s="33"/>
      <c r="M279" s="137" t="s">
        <v>19</v>
      </c>
      <c r="N279" s="138" t="s">
        <v>45</v>
      </c>
      <c r="P279" s="139">
        <f>O279*H279</f>
        <v>0</v>
      </c>
      <c r="Q279" s="139">
        <v>0</v>
      </c>
      <c r="R279" s="139">
        <f>Q279*H279</f>
        <v>0</v>
      </c>
      <c r="S279" s="139">
        <v>0</v>
      </c>
      <c r="T279" s="140">
        <f>S279*H279</f>
        <v>0</v>
      </c>
      <c r="AR279" s="141" t="s">
        <v>134</v>
      </c>
      <c r="AT279" s="141" t="s">
        <v>130</v>
      </c>
      <c r="AU279" s="141" t="s">
        <v>84</v>
      </c>
      <c r="AY279" s="18" t="s">
        <v>128</v>
      </c>
      <c r="BE279" s="142">
        <f>IF(N279="základní",J279,0)</f>
        <v>0</v>
      </c>
      <c r="BF279" s="142">
        <f>IF(N279="snížená",J279,0)</f>
        <v>0</v>
      </c>
      <c r="BG279" s="142">
        <f>IF(N279="zákl. přenesená",J279,0)</f>
        <v>0</v>
      </c>
      <c r="BH279" s="142">
        <f>IF(N279="sníž. přenesená",J279,0)</f>
        <v>0</v>
      </c>
      <c r="BI279" s="142">
        <f>IF(N279="nulová",J279,0)</f>
        <v>0</v>
      </c>
      <c r="BJ279" s="18" t="s">
        <v>82</v>
      </c>
      <c r="BK279" s="142">
        <f>ROUND(I279*H279,2)</f>
        <v>0</v>
      </c>
      <c r="BL279" s="18" t="s">
        <v>134</v>
      </c>
      <c r="BM279" s="141" t="s">
        <v>303</v>
      </c>
    </row>
    <row r="280" spans="2:65" s="1" customFormat="1" ht="11.25">
      <c r="B280" s="33"/>
      <c r="D280" s="143" t="s">
        <v>136</v>
      </c>
      <c r="F280" s="144" t="s">
        <v>304</v>
      </c>
      <c r="I280" s="145"/>
      <c r="L280" s="33"/>
      <c r="M280" s="146"/>
      <c r="T280" s="54"/>
      <c r="AT280" s="18" t="s">
        <v>136</v>
      </c>
      <c r="AU280" s="18" t="s">
        <v>84</v>
      </c>
    </row>
    <row r="281" spans="2:65" s="12" customFormat="1" ht="11.25">
      <c r="B281" s="147"/>
      <c r="D281" s="148" t="s">
        <v>138</v>
      </c>
      <c r="E281" s="149" t="s">
        <v>19</v>
      </c>
      <c r="F281" s="150" t="s">
        <v>171</v>
      </c>
      <c r="H281" s="149" t="s">
        <v>19</v>
      </c>
      <c r="I281" s="151"/>
      <c r="L281" s="147"/>
      <c r="M281" s="152"/>
      <c r="T281" s="153"/>
      <c r="AT281" s="149" t="s">
        <v>138</v>
      </c>
      <c r="AU281" s="149" t="s">
        <v>84</v>
      </c>
      <c r="AV281" s="12" t="s">
        <v>82</v>
      </c>
      <c r="AW281" s="12" t="s">
        <v>36</v>
      </c>
      <c r="AX281" s="12" t="s">
        <v>74</v>
      </c>
      <c r="AY281" s="149" t="s">
        <v>128</v>
      </c>
    </row>
    <row r="282" spans="2:65" s="13" customFormat="1" ht="11.25">
      <c r="B282" s="154"/>
      <c r="D282" s="148" t="s">
        <v>138</v>
      </c>
      <c r="E282" s="155" t="s">
        <v>19</v>
      </c>
      <c r="F282" s="156" t="s">
        <v>242</v>
      </c>
      <c r="H282" s="157">
        <v>106.92</v>
      </c>
      <c r="I282" s="158"/>
      <c r="L282" s="154"/>
      <c r="M282" s="159"/>
      <c r="T282" s="160"/>
      <c r="AT282" s="155" t="s">
        <v>138</v>
      </c>
      <c r="AU282" s="155" t="s">
        <v>84</v>
      </c>
      <c r="AV282" s="13" t="s">
        <v>84</v>
      </c>
      <c r="AW282" s="13" t="s">
        <v>36</v>
      </c>
      <c r="AX282" s="13" t="s">
        <v>74</v>
      </c>
      <c r="AY282" s="155" t="s">
        <v>128</v>
      </c>
    </row>
    <row r="283" spans="2:65" s="12" customFormat="1" ht="11.25">
      <c r="B283" s="147"/>
      <c r="D283" s="148" t="s">
        <v>138</v>
      </c>
      <c r="E283" s="149" t="s">
        <v>19</v>
      </c>
      <c r="F283" s="150" t="s">
        <v>232</v>
      </c>
      <c r="H283" s="149" t="s">
        <v>19</v>
      </c>
      <c r="I283" s="151"/>
      <c r="L283" s="147"/>
      <c r="M283" s="152"/>
      <c r="T283" s="153"/>
      <c r="AT283" s="149" t="s">
        <v>138</v>
      </c>
      <c r="AU283" s="149" t="s">
        <v>84</v>
      </c>
      <c r="AV283" s="12" t="s">
        <v>82</v>
      </c>
      <c r="AW283" s="12" t="s">
        <v>36</v>
      </c>
      <c r="AX283" s="12" t="s">
        <v>74</v>
      </c>
      <c r="AY283" s="149" t="s">
        <v>128</v>
      </c>
    </row>
    <row r="284" spans="2:65" s="13" customFormat="1" ht="11.25">
      <c r="B284" s="154"/>
      <c r="D284" s="148" t="s">
        <v>138</v>
      </c>
      <c r="E284" s="155" t="s">
        <v>19</v>
      </c>
      <c r="F284" s="156" t="s">
        <v>233</v>
      </c>
      <c r="H284" s="157">
        <v>58.82</v>
      </c>
      <c r="I284" s="158"/>
      <c r="L284" s="154"/>
      <c r="M284" s="159"/>
      <c r="T284" s="160"/>
      <c r="AT284" s="155" t="s">
        <v>138</v>
      </c>
      <c r="AU284" s="155" t="s">
        <v>84</v>
      </c>
      <c r="AV284" s="13" t="s">
        <v>84</v>
      </c>
      <c r="AW284" s="13" t="s">
        <v>36</v>
      </c>
      <c r="AX284" s="13" t="s">
        <v>74</v>
      </c>
      <c r="AY284" s="155" t="s">
        <v>128</v>
      </c>
    </row>
    <row r="285" spans="2:65" s="12" customFormat="1" ht="11.25">
      <c r="B285" s="147"/>
      <c r="D285" s="148" t="s">
        <v>138</v>
      </c>
      <c r="E285" s="149" t="s">
        <v>19</v>
      </c>
      <c r="F285" s="150" t="s">
        <v>203</v>
      </c>
      <c r="H285" s="149" t="s">
        <v>19</v>
      </c>
      <c r="I285" s="151"/>
      <c r="L285" s="147"/>
      <c r="M285" s="152"/>
      <c r="T285" s="153"/>
      <c r="AT285" s="149" t="s">
        <v>138</v>
      </c>
      <c r="AU285" s="149" t="s">
        <v>84</v>
      </c>
      <c r="AV285" s="12" t="s">
        <v>82</v>
      </c>
      <c r="AW285" s="12" t="s">
        <v>36</v>
      </c>
      <c r="AX285" s="12" t="s">
        <v>74</v>
      </c>
      <c r="AY285" s="149" t="s">
        <v>128</v>
      </c>
    </row>
    <row r="286" spans="2:65" s="13" customFormat="1" ht="11.25">
      <c r="B286" s="154"/>
      <c r="D286" s="148" t="s">
        <v>138</v>
      </c>
      <c r="E286" s="155" t="s">
        <v>19</v>
      </c>
      <c r="F286" s="156" t="s">
        <v>204</v>
      </c>
      <c r="H286" s="157">
        <v>6.48</v>
      </c>
      <c r="I286" s="158"/>
      <c r="L286" s="154"/>
      <c r="M286" s="159"/>
      <c r="T286" s="160"/>
      <c r="AT286" s="155" t="s">
        <v>138</v>
      </c>
      <c r="AU286" s="155" t="s">
        <v>84</v>
      </c>
      <c r="AV286" s="13" t="s">
        <v>84</v>
      </c>
      <c r="AW286" s="13" t="s">
        <v>36</v>
      </c>
      <c r="AX286" s="13" t="s">
        <v>74</v>
      </c>
      <c r="AY286" s="155" t="s">
        <v>128</v>
      </c>
    </row>
    <row r="287" spans="2:65" s="13" customFormat="1" ht="11.25">
      <c r="B287" s="154"/>
      <c r="D287" s="148" t="s">
        <v>138</v>
      </c>
      <c r="E287" s="155" t="s">
        <v>19</v>
      </c>
      <c r="F287" s="156" t="s">
        <v>205</v>
      </c>
      <c r="H287" s="157">
        <v>14.15</v>
      </c>
      <c r="I287" s="158"/>
      <c r="L287" s="154"/>
      <c r="M287" s="159"/>
      <c r="T287" s="160"/>
      <c r="AT287" s="155" t="s">
        <v>138</v>
      </c>
      <c r="AU287" s="155" t="s">
        <v>84</v>
      </c>
      <c r="AV287" s="13" t="s">
        <v>84</v>
      </c>
      <c r="AW287" s="13" t="s">
        <v>36</v>
      </c>
      <c r="AX287" s="13" t="s">
        <v>74</v>
      </c>
      <c r="AY287" s="155" t="s">
        <v>128</v>
      </c>
    </row>
    <row r="288" spans="2:65" s="13" customFormat="1" ht="11.25">
      <c r="B288" s="154"/>
      <c r="D288" s="148" t="s">
        <v>138</v>
      </c>
      <c r="E288" s="155" t="s">
        <v>19</v>
      </c>
      <c r="F288" s="156" t="s">
        <v>206</v>
      </c>
      <c r="H288" s="157">
        <v>11.425000000000001</v>
      </c>
      <c r="I288" s="158"/>
      <c r="L288" s="154"/>
      <c r="M288" s="159"/>
      <c r="T288" s="160"/>
      <c r="AT288" s="155" t="s">
        <v>138</v>
      </c>
      <c r="AU288" s="155" t="s">
        <v>84</v>
      </c>
      <c r="AV288" s="13" t="s">
        <v>84</v>
      </c>
      <c r="AW288" s="13" t="s">
        <v>36</v>
      </c>
      <c r="AX288" s="13" t="s">
        <v>74</v>
      </c>
      <c r="AY288" s="155" t="s">
        <v>128</v>
      </c>
    </row>
    <row r="289" spans="2:65" s="13" customFormat="1" ht="11.25">
      <c r="B289" s="154"/>
      <c r="D289" s="148" t="s">
        <v>138</v>
      </c>
      <c r="E289" s="155" t="s">
        <v>19</v>
      </c>
      <c r="F289" s="156" t="s">
        <v>207</v>
      </c>
      <c r="H289" s="157">
        <v>0.51200000000000001</v>
      </c>
      <c r="I289" s="158"/>
      <c r="L289" s="154"/>
      <c r="M289" s="159"/>
      <c r="T289" s="160"/>
      <c r="AT289" s="155" t="s">
        <v>138</v>
      </c>
      <c r="AU289" s="155" t="s">
        <v>84</v>
      </c>
      <c r="AV289" s="13" t="s">
        <v>84</v>
      </c>
      <c r="AW289" s="13" t="s">
        <v>36</v>
      </c>
      <c r="AX289" s="13" t="s">
        <v>74</v>
      </c>
      <c r="AY289" s="155" t="s">
        <v>128</v>
      </c>
    </row>
    <row r="290" spans="2:65" s="13" customFormat="1" ht="11.25">
      <c r="B290" s="154"/>
      <c r="D290" s="148" t="s">
        <v>138</v>
      </c>
      <c r="E290" s="155" t="s">
        <v>19</v>
      </c>
      <c r="F290" s="156" t="s">
        <v>208</v>
      </c>
      <c r="H290" s="157">
        <v>120.816</v>
      </c>
      <c r="I290" s="158"/>
      <c r="L290" s="154"/>
      <c r="M290" s="159"/>
      <c r="T290" s="160"/>
      <c r="AT290" s="155" t="s">
        <v>138</v>
      </c>
      <c r="AU290" s="155" t="s">
        <v>84</v>
      </c>
      <c r="AV290" s="13" t="s">
        <v>84</v>
      </c>
      <c r="AW290" s="13" t="s">
        <v>36</v>
      </c>
      <c r="AX290" s="13" t="s">
        <v>74</v>
      </c>
      <c r="AY290" s="155" t="s">
        <v>128</v>
      </c>
    </row>
    <row r="291" spans="2:65" s="12" customFormat="1" ht="11.25">
      <c r="B291" s="147"/>
      <c r="D291" s="148" t="s">
        <v>138</v>
      </c>
      <c r="E291" s="149" t="s">
        <v>19</v>
      </c>
      <c r="F291" s="150" t="s">
        <v>220</v>
      </c>
      <c r="H291" s="149" t="s">
        <v>19</v>
      </c>
      <c r="I291" s="151"/>
      <c r="L291" s="147"/>
      <c r="M291" s="152"/>
      <c r="T291" s="153"/>
      <c r="AT291" s="149" t="s">
        <v>138</v>
      </c>
      <c r="AU291" s="149" t="s">
        <v>84</v>
      </c>
      <c r="AV291" s="12" t="s">
        <v>82</v>
      </c>
      <c r="AW291" s="12" t="s">
        <v>36</v>
      </c>
      <c r="AX291" s="12" t="s">
        <v>74</v>
      </c>
      <c r="AY291" s="149" t="s">
        <v>128</v>
      </c>
    </row>
    <row r="292" spans="2:65" s="13" customFormat="1" ht="11.25">
      <c r="B292" s="154"/>
      <c r="D292" s="148" t="s">
        <v>138</v>
      </c>
      <c r="E292" s="155" t="s">
        <v>19</v>
      </c>
      <c r="F292" s="156" t="s">
        <v>221</v>
      </c>
      <c r="H292" s="157">
        <v>20.010000000000002</v>
      </c>
      <c r="I292" s="158"/>
      <c r="L292" s="154"/>
      <c r="M292" s="159"/>
      <c r="T292" s="160"/>
      <c r="AT292" s="155" t="s">
        <v>138</v>
      </c>
      <c r="AU292" s="155" t="s">
        <v>84</v>
      </c>
      <c r="AV292" s="13" t="s">
        <v>84</v>
      </c>
      <c r="AW292" s="13" t="s">
        <v>36</v>
      </c>
      <c r="AX292" s="13" t="s">
        <v>74</v>
      </c>
      <c r="AY292" s="155" t="s">
        <v>128</v>
      </c>
    </row>
    <row r="293" spans="2:65" s="14" customFormat="1" ht="11.25">
      <c r="B293" s="161"/>
      <c r="D293" s="148" t="s">
        <v>138</v>
      </c>
      <c r="E293" s="162" t="s">
        <v>19</v>
      </c>
      <c r="F293" s="163" t="s">
        <v>141</v>
      </c>
      <c r="H293" s="164">
        <v>339.13300000000004</v>
      </c>
      <c r="I293" s="165"/>
      <c r="L293" s="161"/>
      <c r="M293" s="166"/>
      <c r="T293" s="167"/>
      <c r="AT293" s="162" t="s">
        <v>138</v>
      </c>
      <c r="AU293" s="162" t="s">
        <v>84</v>
      </c>
      <c r="AV293" s="14" t="s">
        <v>134</v>
      </c>
      <c r="AW293" s="14" t="s">
        <v>36</v>
      </c>
      <c r="AX293" s="14" t="s">
        <v>82</v>
      </c>
      <c r="AY293" s="162" t="s">
        <v>128</v>
      </c>
    </row>
    <row r="294" spans="2:65" s="1" customFormat="1" ht="33" customHeight="1">
      <c r="B294" s="33"/>
      <c r="C294" s="129" t="s">
        <v>246</v>
      </c>
      <c r="D294" s="129" t="s">
        <v>130</v>
      </c>
      <c r="E294" s="130" t="s">
        <v>305</v>
      </c>
      <c r="F294" s="131" t="s">
        <v>306</v>
      </c>
      <c r="G294" s="132" t="s">
        <v>200</v>
      </c>
      <c r="H294" s="133">
        <v>16.013999999999999</v>
      </c>
      <c r="I294" s="134"/>
      <c r="J294" s="135">
        <f>ROUND(I294*H294,2)</f>
        <v>0</v>
      </c>
      <c r="K294" s="136"/>
      <c r="L294" s="33"/>
      <c r="M294" s="137" t="s">
        <v>19</v>
      </c>
      <c r="N294" s="138" t="s">
        <v>45</v>
      </c>
      <c r="P294" s="139">
        <f>O294*H294</f>
        <v>0</v>
      </c>
      <c r="Q294" s="139">
        <v>0</v>
      </c>
      <c r="R294" s="139">
        <f>Q294*H294</f>
        <v>0</v>
      </c>
      <c r="S294" s="139">
        <v>0</v>
      </c>
      <c r="T294" s="140">
        <f>S294*H294</f>
        <v>0</v>
      </c>
      <c r="AR294" s="141" t="s">
        <v>134</v>
      </c>
      <c r="AT294" s="141" t="s">
        <v>130</v>
      </c>
      <c r="AU294" s="141" t="s">
        <v>84</v>
      </c>
      <c r="AY294" s="18" t="s">
        <v>128</v>
      </c>
      <c r="BE294" s="142">
        <f>IF(N294="základní",J294,0)</f>
        <v>0</v>
      </c>
      <c r="BF294" s="142">
        <f>IF(N294="snížená",J294,0)</f>
        <v>0</v>
      </c>
      <c r="BG294" s="142">
        <f>IF(N294="zákl. přenesená",J294,0)</f>
        <v>0</v>
      </c>
      <c r="BH294" s="142">
        <f>IF(N294="sníž. přenesená",J294,0)</f>
        <v>0</v>
      </c>
      <c r="BI294" s="142">
        <f>IF(N294="nulová",J294,0)</f>
        <v>0</v>
      </c>
      <c r="BJ294" s="18" t="s">
        <v>82</v>
      </c>
      <c r="BK294" s="142">
        <f>ROUND(I294*H294,2)</f>
        <v>0</v>
      </c>
      <c r="BL294" s="18" t="s">
        <v>134</v>
      </c>
      <c r="BM294" s="141" t="s">
        <v>307</v>
      </c>
    </row>
    <row r="295" spans="2:65" s="1" customFormat="1" ht="11.25">
      <c r="B295" s="33"/>
      <c r="D295" s="143" t="s">
        <v>136</v>
      </c>
      <c r="F295" s="144" t="s">
        <v>308</v>
      </c>
      <c r="I295" s="145"/>
      <c r="L295" s="33"/>
      <c r="M295" s="146"/>
      <c r="T295" s="54"/>
      <c r="AT295" s="18" t="s">
        <v>136</v>
      </c>
      <c r="AU295" s="18" t="s">
        <v>84</v>
      </c>
    </row>
    <row r="296" spans="2:65" s="12" customFormat="1" ht="11.25">
      <c r="B296" s="147"/>
      <c r="D296" s="148" t="s">
        <v>138</v>
      </c>
      <c r="E296" s="149" t="s">
        <v>19</v>
      </c>
      <c r="F296" s="150" t="s">
        <v>270</v>
      </c>
      <c r="H296" s="149" t="s">
        <v>19</v>
      </c>
      <c r="I296" s="151"/>
      <c r="L296" s="147"/>
      <c r="M296" s="152"/>
      <c r="T296" s="153"/>
      <c r="AT296" s="149" t="s">
        <v>138</v>
      </c>
      <c r="AU296" s="149" t="s">
        <v>84</v>
      </c>
      <c r="AV296" s="12" t="s">
        <v>82</v>
      </c>
      <c r="AW296" s="12" t="s">
        <v>36</v>
      </c>
      <c r="AX296" s="12" t="s">
        <v>74</v>
      </c>
      <c r="AY296" s="149" t="s">
        <v>128</v>
      </c>
    </row>
    <row r="297" spans="2:65" s="12" customFormat="1" ht="11.25">
      <c r="B297" s="147"/>
      <c r="D297" s="148" t="s">
        <v>138</v>
      </c>
      <c r="E297" s="149" t="s">
        <v>19</v>
      </c>
      <c r="F297" s="150" t="s">
        <v>271</v>
      </c>
      <c r="H297" s="149" t="s">
        <v>19</v>
      </c>
      <c r="I297" s="151"/>
      <c r="L297" s="147"/>
      <c r="M297" s="152"/>
      <c r="T297" s="153"/>
      <c r="AT297" s="149" t="s">
        <v>138</v>
      </c>
      <c r="AU297" s="149" t="s">
        <v>84</v>
      </c>
      <c r="AV297" s="12" t="s">
        <v>82</v>
      </c>
      <c r="AW297" s="12" t="s">
        <v>36</v>
      </c>
      <c r="AX297" s="12" t="s">
        <v>74</v>
      </c>
      <c r="AY297" s="149" t="s">
        <v>128</v>
      </c>
    </row>
    <row r="298" spans="2:65" s="13" customFormat="1" ht="11.25">
      <c r="B298" s="154"/>
      <c r="D298" s="148" t="s">
        <v>138</v>
      </c>
      <c r="E298" s="155" t="s">
        <v>19</v>
      </c>
      <c r="F298" s="156" t="s">
        <v>272</v>
      </c>
      <c r="H298" s="157">
        <v>4.2450000000000001</v>
      </c>
      <c r="I298" s="158"/>
      <c r="L298" s="154"/>
      <c r="M298" s="159"/>
      <c r="T298" s="160"/>
      <c r="AT298" s="155" t="s">
        <v>138</v>
      </c>
      <c r="AU298" s="155" t="s">
        <v>84</v>
      </c>
      <c r="AV298" s="13" t="s">
        <v>84</v>
      </c>
      <c r="AW298" s="13" t="s">
        <v>36</v>
      </c>
      <c r="AX298" s="13" t="s">
        <v>74</v>
      </c>
      <c r="AY298" s="155" t="s">
        <v>128</v>
      </c>
    </row>
    <row r="299" spans="2:65" s="12" customFormat="1" ht="11.25">
      <c r="B299" s="147"/>
      <c r="D299" s="148" t="s">
        <v>138</v>
      </c>
      <c r="E299" s="149" t="s">
        <v>19</v>
      </c>
      <c r="F299" s="150" t="s">
        <v>273</v>
      </c>
      <c r="H299" s="149" t="s">
        <v>19</v>
      </c>
      <c r="I299" s="151"/>
      <c r="L299" s="147"/>
      <c r="M299" s="152"/>
      <c r="T299" s="153"/>
      <c r="AT299" s="149" t="s">
        <v>138</v>
      </c>
      <c r="AU299" s="149" t="s">
        <v>84</v>
      </c>
      <c r="AV299" s="12" t="s">
        <v>82</v>
      </c>
      <c r="AW299" s="12" t="s">
        <v>36</v>
      </c>
      <c r="AX299" s="12" t="s">
        <v>74</v>
      </c>
      <c r="AY299" s="149" t="s">
        <v>128</v>
      </c>
    </row>
    <row r="300" spans="2:65" s="13" customFormat="1" ht="11.25">
      <c r="B300" s="154"/>
      <c r="D300" s="148" t="s">
        <v>138</v>
      </c>
      <c r="E300" s="155" t="s">
        <v>19</v>
      </c>
      <c r="F300" s="156" t="s">
        <v>274</v>
      </c>
      <c r="H300" s="157">
        <v>11.425000000000001</v>
      </c>
      <c r="I300" s="158"/>
      <c r="L300" s="154"/>
      <c r="M300" s="159"/>
      <c r="T300" s="160"/>
      <c r="AT300" s="155" t="s">
        <v>138</v>
      </c>
      <c r="AU300" s="155" t="s">
        <v>84</v>
      </c>
      <c r="AV300" s="13" t="s">
        <v>84</v>
      </c>
      <c r="AW300" s="13" t="s">
        <v>36</v>
      </c>
      <c r="AX300" s="13" t="s">
        <v>74</v>
      </c>
      <c r="AY300" s="155" t="s">
        <v>128</v>
      </c>
    </row>
    <row r="301" spans="2:65" s="12" customFormat="1" ht="11.25">
      <c r="B301" s="147"/>
      <c r="D301" s="148" t="s">
        <v>138</v>
      </c>
      <c r="E301" s="149" t="s">
        <v>19</v>
      </c>
      <c r="F301" s="150" t="s">
        <v>275</v>
      </c>
      <c r="H301" s="149" t="s">
        <v>19</v>
      </c>
      <c r="I301" s="151"/>
      <c r="L301" s="147"/>
      <c r="M301" s="152"/>
      <c r="T301" s="153"/>
      <c r="AT301" s="149" t="s">
        <v>138</v>
      </c>
      <c r="AU301" s="149" t="s">
        <v>84</v>
      </c>
      <c r="AV301" s="12" t="s">
        <v>82</v>
      </c>
      <c r="AW301" s="12" t="s">
        <v>36</v>
      </c>
      <c r="AX301" s="12" t="s">
        <v>74</v>
      </c>
      <c r="AY301" s="149" t="s">
        <v>128</v>
      </c>
    </row>
    <row r="302" spans="2:65" s="13" customFormat="1" ht="11.25">
      <c r="B302" s="154"/>
      <c r="D302" s="148" t="s">
        <v>138</v>
      </c>
      <c r="E302" s="155" t="s">
        <v>19</v>
      </c>
      <c r="F302" s="156" t="s">
        <v>276</v>
      </c>
      <c r="H302" s="157">
        <v>0.34399999999999997</v>
      </c>
      <c r="I302" s="158"/>
      <c r="L302" s="154"/>
      <c r="M302" s="159"/>
      <c r="T302" s="160"/>
      <c r="AT302" s="155" t="s">
        <v>138</v>
      </c>
      <c r="AU302" s="155" t="s">
        <v>84</v>
      </c>
      <c r="AV302" s="13" t="s">
        <v>84</v>
      </c>
      <c r="AW302" s="13" t="s">
        <v>36</v>
      </c>
      <c r="AX302" s="13" t="s">
        <v>74</v>
      </c>
      <c r="AY302" s="155" t="s">
        <v>128</v>
      </c>
    </row>
    <row r="303" spans="2:65" s="14" customFormat="1" ht="11.25">
      <c r="B303" s="161"/>
      <c r="D303" s="148" t="s">
        <v>138</v>
      </c>
      <c r="E303" s="162" t="s">
        <v>19</v>
      </c>
      <c r="F303" s="163" t="s">
        <v>141</v>
      </c>
      <c r="H303" s="164">
        <v>16.014000000000003</v>
      </c>
      <c r="I303" s="165"/>
      <c r="L303" s="161"/>
      <c r="M303" s="166"/>
      <c r="T303" s="167"/>
      <c r="AT303" s="162" t="s">
        <v>138</v>
      </c>
      <c r="AU303" s="162" t="s">
        <v>84</v>
      </c>
      <c r="AV303" s="14" t="s">
        <v>134</v>
      </c>
      <c r="AW303" s="14" t="s">
        <v>36</v>
      </c>
      <c r="AX303" s="14" t="s">
        <v>82</v>
      </c>
      <c r="AY303" s="162" t="s">
        <v>128</v>
      </c>
    </row>
    <row r="304" spans="2:65" s="1" customFormat="1" ht="24.2" customHeight="1">
      <c r="B304" s="33"/>
      <c r="C304" s="129" t="s">
        <v>309</v>
      </c>
      <c r="D304" s="129" t="s">
        <v>130</v>
      </c>
      <c r="E304" s="130" t="s">
        <v>310</v>
      </c>
      <c r="F304" s="131" t="s">
        <v>311</v>
      </c>
      <c r="G304" s="132" t="s">
        <v>133</v>
      </c>
      <c r="H304" s="133">
        <v>128.1</v>
      </c>
      <c r="I304" s="134"/>
      <c r="J304" s="135">
        <f>ROUND(I304*H304,2)</f>
        <v>0</v>
      </c>
      <c r="K304" s="136"/>
      <c r="L304" s="33"/>
      <c r="M304" s="137" t="s">
        <v>19</v>
      </c>
      <c r="N304" s="138" t="s">
        <v>45</v>
      </c>
      <c r="P304" s="139">
        <f>O304*H304</f>
        <v>0</v>
      </c>
      <c r="Q304" s="139">
        <v>0</v>
      </c>
      <c r="R304" s="139">
        <f>Q304*H304</f>
        <v>0</v>
      </c>
      <c r="S304" s="139">
        <v>0</v>
      </c>
      <c r="T304" s="140">
        <f>S304*H304</f>
        <v>0</v>
      </c>
      <c r="AR304" s="141" t="s">
        <v>134</v>
      </c>
      <c r="AT304" s="141" t="s">
        <v>130</v>
      </c>
      <c r="AU304" s="141" t="s">
        <v>84</v>
      </c>
      <c r="AY304" s="18" t="s">
        <v>128</v>
      </c>
      <c r="BE304" s="142">
        <f>IF(N304="základní",J304,0)</f>
        <v>0</v>
      </c>
      <c r="BF304" s="142">
        <f>IF(N304="snížená",J304,0)</f>
        <v>0</v>
      </c>
      <c r="BG304" s="142">
        <f>IF(N304="zákl. přenesená",J304,0)</f>
        <v>0</v>
      </c>
      <c r="BH304" s="142">
        <f>IF(N304="sníž. přenesená",J304,0)</f>
        <v>0</v>
      </c>
      <c r="BI304" s="142">
        <f>IF(N304="nulová",J304,0)</f>
        <v>0</v>
      </c>
      <c r="BJ304" s="18" t="s">
        <v>82</v>
      </c>
      <c r="BK304" s="142">
        <f>ROUND(I304*H304,2)</f>
        <v>0</v>
      </c>
      <c r="BL304" s="18" t="s">
        <v>134</v>
      </c>
      <c r="BM304" s="141" t="s">
        <v>312</v>
      </c>
    </row>
    <row r="305" spans="2:65" s="1" customFormat="1" ht="11.25">
      <c r="B305" s="33"/>
      <c r="D305" s="143" t="s">
        <v>136</v>
      </c>
      <c r="F305" s="144" t="s">
        <v>313</v>
      </c>
      <c r="I305" s="145"/>
      <c r="L305" s="33"/>
      <c r="M305" s="146"/>
      <c r="T305" s="54"/>
      <c r="AT305" s="18" t="s">
        <v>136</v>
      </c>
      <c r="AU305" s="18" t="s">
        <v>84</v>
      </c>
    </row>
    <row r="306" spans="2:65" s="12" customFormat="1" ht="11.25">
      <c r="B306" s="147"/>
      <c r="D306" s="148" t="s">
        <v>138</v>
      </c>
      <c r="E306" s="149" t="s">
        <v>19</v>
      </c>
      <c r="F306" s="150" t="s">
        <v>314</v>
      </c>
      <c r="H306" s="149" t="s">
        <v>19</v>
      </c>
      <c r="I306" s="151"/>
      <c r="L306" s="147"/>
      <c r="M306" s="152"/>
      <c r="T306" s="153"/>
      <c r="AT306" s="149" t="s">
        <v>138</v>
      </c>
      <c r="AU306" s="149" t="s">
        <v>84</v>
      </c>
      <c r="AV306" s="12" t="s">
        <v>82</v>
      </c>
      <c r="AW306" s="12" t="s">
        <v>36</v>
      </c>
      <c r="AX306" s="12" t="s">
        <v>74</v>
      </c>
      <c r="AY306" s="149" t="s">
        <v>128</v>
      </c>
    </row>
    <row r="307" spans="2:65" s="13" customFormat="1" ht="11.25">
      <c r="B307" s="154"/>
      <c r="D307" s="148" t="s">
        <v>138</v>
      </c>
      <c r="E307" s="155" t="s">
        <v>19</v>
      </c>
      <c r="F307" s="156" t="s">
        <v>315</v>
      </c>
      <c r="H307" s="157">
        <v>128.1</v>
      </c>
      <c r="I307" s="158"/>
      <c r="L307" s="154"/>
      <c r="M307" s="159"/>
      <c r="T307" s="160"/>
      <c r="AT307" s="155" t="s">
        <v>138</v>
      </c>
      <c r="AU307" s="155" t="s">
        <v>84</v>
      </c>
      <c r="AV307" s="13" t="s">
        <v>84</v>
      </c>
      <c r="AW307" s="13" t="s">
        <v>36</v>
      </c>
      <c r="AX307" s="13" t="s">
        <v>74</v>
      </c>
      <c r="AY307" s="155" t="s">
        <v>128</v>
      </c>
    </row>
    <row r="308" spans="2:65" s="14" customFormat="1" ht="11.25">
      <c r="B308" s="161"/>
      <c r="D308" s="148" t="s">
        <v>138</v>
      </c>
      <c r="E308" s="162" t="s">
        <v>19</v>
      </c>
      <c r="F308" s="163" t="s">
        <v>141</v>
      </c>
      <c r="H308" s="164">
        <v>128.1</v>
      </c>
      <c r="I308" s="165"/>
      <c r="L308" s="161"/>
      <c r="M308" s="166"/>
      <c r="T308" s="167"/>
      <c r="AT308" s="162" t="s">
        <v>138</v>
      </c>
      <c r="AU308" s="162" t="s">
        <v>84</v>
      </c>
      <c r="AV308" s="14" t="s">
        <v>134</v>
      </c>
      <c r="AW308" s="14" t="s">
        <v>36</v>
      </c>
      <c r="AX308" s="14" t="s">
        <v>82</v>
      </c>
      <c r="AY308" s="162" t="s">
        <v>128</v>
      </c>
    </row>
    <row r="309" spans="2:65" s="1" customFormat="1" ht="16.5" customHeight="1">
      <c r="B309" s="33"/>
      <c r="C309" s="129" t="s">
        <v>316</v>
      </c>
      <c r="D309" s="129" t="s">
        <v>130</v>
      </c>
      <c r="E309" s="130" t="s">
        <v>317</v>
      </c>
      <c r="F309" s="131" t="s">
        <v>318</v>
      </c>
      <c r="G309" s="132" t="s">
        <v>133</v>
      </c>
      <c r="H309" s="133">
        <v>128.1</v>
      </c>
      <c r="I309" s="134"/>
      <c r="J309" s="135">
        <f>ROUND(I309*H309,2)</f>
        <v>0</v>
      </c>
      <c r="K309" s="136"/>
      <c r="L309" s="33"/>
      <c r="M309" s="137" t="s">
        <v>19</v>
      </c>
      <c r="N309" s="138" t="s">
        <v>45</v>
      </c>
      <c r="P309" s="139">
        <f>O309*H309</f>
        <v>0</v>
      </c>
      <c r="Q309" s="139">
        <v>0</v>
      </c>
      <c r="R309" s="139">
        <f>Q309*H309</f>
        <v>0</v>
      </c>
      <c r="S309" s="139">
        <v>0</v>
      </c>
      <c r="T309" s="140">
        <f>S309*H309</f>
        <v>0</v>
      </c>
      <c r="AR309" s="141" t="s">
        <v>134</v>
      </c>
      <c r="AT309" s="141" t="s">
        <v>130</v>
      </c>
      <c r="AU309" s="141" t="s">
        <v>84</v>
      </c>
      <c r="AY309" s="18" t="s">
        <v>128</v>
      </c>
      <c r="BE309" s="142">
        <f>IF(N309="základní",J309,0)</f>
        <v>0</v>
      </c>
      <c r="BF309" s="142">
        <f>IF(N309="snížená",J309,0)</f>
        <v>0</v>
      </c>
      <c r="BG309" s="142">
        <f>IF(N309="zákl. přenesená",J309,0)</f>
        <v>0</v>
      </c>
      <c r="BH309" s="142">
        <f>IF(N309="sníž. přenesená",J309,0)</f>
        <v>0</v>
      </c>
      <c r="BI309" s="142">
        <f>IF(N309="nulová",J309,0)</f>
        <v>0</v>
      </c>
      <c r="BJ309" s="18" t="s">
        <v>82</v>
      </c>
      <c r="BK309" s="142">
        <f>ROUND(I309*H309,2)</f>
        <v>0</v>
      </c>
      <c r="BL309" s="18" t="s">
        <v>134</v>
      </c>
      <c r="BM309" s="141" t="s">
        <v>319</v>
      </c>
    </row>
    <row r="310" spans="2:65" s="1" customFormat="1" ht="11.25">
      <c r="B310" s="33"/>
      <c r="D310" s="143" t="s">
        <v>136</v>
      </c>
      <c r="F310" s="144" t="s">
        <v>320</v>
      </c>
      <c r="I310" s="145"/>
      <c r="L310" s="33"/>
      <c r="M310" s="146"/>
      <c r="T310" s="54"/>
      <c r="AT310" s="18" t="s">
        <v>136</v>
      </c>
      <c r="AU310" s="18" t="s">
        <v>84</v>
      </c>
    </row>
    <row r="311" spans="2:65" s="12" customFormat="1" ht="11.25">
      <c r="B311" s="147"/>
      <c r="D311" s="148" t="s">
        <v>138</v>
      </c>
      <c r="E311" s="149" t="s">
        <v>19</v>
      </c>
      <c r="F311" s="150" t="s">
        <v>314</v>
      </c>
      <c r="H311" s="149" t="s">
        <v>19</v>
      </c>
      <c r="I311" s="151"/>
      <c r="L311" s="147"/>
      <c r="M311" s="152"/>
      <c r="T311" s="153"/>
      <c r="AT311" s="149" t="s">
        <v>138</v>
      </c>
      <c r="AU311" s="149" t="s">
        <v>84</v>
      </c>
      <c r="AV311" s="12" t="s">
        <v>82</v>
      </c>
      <c r="AW311" s="12" t="s">
        <v>36</v>
      </c>
      <c r="AX311" s="12" t="s">
        <v>74</v>
      </c>
      <c r="AY311" s="149" t="s">
        <v>128</v>
      </c>
    </row>
    <row r="312" spans="2:65" s="13" customFormat="1" ht="11.25">
      <c r="B312" s="154"/>
      <c r="D312" s="148" t="s">
        <v>138</v>
      </c>
      <c r="E312" s="155" t="s">
        <v>19</v>
      </c>
      <c r="F312" s="156" t="s">
        <v>315</v>
      </c>
      <c r="H312" s="157">
        <v>128.1</v>
      </c>
      <c r="I312" s="158"/>
      <c r="L312" s="154"/>
      <c r="M312" s="159"/>
      <c r="T312" s="160"/>
      <c r="AT312" s="155" t="s">
        <v>138</v>
      </c>
      <c r="AU312" s="155" t="s">
        <v>84</v>
      </c>
      <c r="AV312" s="13" t="s">
        <v>84</v>
      </c>
      <c r="AW312" s="13" t="s">
        <v>36</v>
      </c>
      <c r="AX312" s="13" t="s">
        <v>74</v>
      </c>
      <c r="AY312" s="155" t="s">
        <v>128</v>
      </c>
    </row>
    <row r="313" spans="2:65" s="14" customFormat="1" ht="11.25">
      <c r="B313" s="161"/>
      <c r="D313" s="148" t="s">
        <v>138</v>
      </c>
      <c r="E313" s="162" t="s">
        <v>19</v>
      </c>
      <c r="F313" s="163" t="s">
        <v>141</v>
      </c>
      <c r="H313" s="164">
        <v>128.1</v>
      </c>
      <c r="I313" s="165"/>
      <c r="L313" s="161"/>
      <c r="M313" s="166"/>
      <c r="T313" s="167"/>
      <c r="AT313" s="162" t="s">
        <v>138</v>
      </c>
      <c r="AU313" s="162" t="s">
        <v>84</v>
      </c>
      <c r="AV313" s="14" t="s">
        <v>134</v>
      </c>
      <c r="AW313" s="14" t="s">
        <v>36</v>
      </c>
      <c r="AX313" s="14" t="s">
        <v>82</v>
      </c>
      <c r="AY313" s="162" t="s">
        <v>128</v>
      </c>
    </row>
    <row r="314" spans="2:65" s="1" customFormat="1" ht="16.5" customHeight="1">
      <c r="B314" s="33"/>
      <c r="C314" s="175" t="s">
        <v>321</v>
      </c>
      <c r="D314" s="175" t="s">
        <v>263</v>
      </c>
      <c r="E314" s="176" t="s">
        <v>322</v>
      </c>
      <c r="F314" s="177" t="s">
        <v>323</v>
      </c>
      <c r="G314" s="178" t="s">
        <v>324</v>
      </c>
      <c r="H314" s="179">
        <v>2.5619999999999998</v>
      </c>
      <c r="I314" s="180"/>
      <c r="J314" s="181">
        <f>ROUND(I314*H314,2)</f>
        <v>0</v>
      </c>
      <c r="K314" s="182"/>
      <c r="L314" s="183"/>
      <c r="M314" s="184" t="s">
        <v>19</v>
      </c>
      <c r="N314" s="185" t="s">
        <v>45</v>
      </c>
      <c r="P314" s="139">
        <f>O314*H314</f>
        <v>0</v>
      </c>
      <c r="Q314" s="139">
        <v>0</v>
      </c>
      <c r="R314" s="139">
        <f>Q314*H314</f>
        <v>0</v>
      </c>
      <c r="S314" s="139">
        <v>0</v>
      </c>
      <c r="T314" s="140">
        <f>S314*H314</f>
        <v>0</v>
      </c>
      <c r="AR314" s="141" t="s">
        <v>182</v>
      </c>
      <c r="AT314" s="141" t="s">
        <v>263</v>
      </c>
      <c r="AU314" s="141" t="s">
        <v>84</v>
      </c>
      <c r="AY314" s="18" t="s">
        <v>128</v>
      </c>
      <c r="BE314" s="142">
        <f>IF(N314="základní",J314,0)</f>
        <v>0</v>
      </c>
      <c r="BF314" s="142">
        <f>IF(N314="snížená",J314,0)</f>
        <v>0</v>
      </c>
      <c r="BG314" s="142">
        <f>IF(N314="zákl. přenesená",J314,0)</f>
        <v>0</v>
      </c>
      <c r="BH314" s="142">
        <f>IF(N314="sníž. přenesená",J314,0)</f>
        <v>0</v>
      </c>
      <c r="BI314" s="142">
        <f>IF(N314="nulová",J314,0)</f>
        <v>0</v>
      </c>
      <c r="BJ314" s="18" t="s">
        <v>82</v>
      </c>
      <c r="BK314" s="142">
        <f>ROUND(I314*H314,2)</f>
        <v>0</v>
      </c>
      <c r="BL314" s="18" t="s">
        <v>134</v>
      </c>
      <c r="BM314" s="141" t="s">
        <v>325</v>
      </c>
    </row>
    <row r="315" spans="2:65" s="12" customFormat="1" ht="11.25">
      <c r="B315" s="147"/>
      <c r="D315" s="148" t="s">
        <v>138</v>
      </c>
      <c r="E315" s="149" t="s">
        <v>19</v>
      </c>
      <c r="F315" s="150" t="s">
        <v>326</v>
      </c>
      <c r="H315" s="149" t="s">
        <v>19</v>
      </c>
      <c r="I315" s="151"/>
      <c r="L315" s="147"/>
      <c r="M315" s="152"/>
      <c r="T315" s="153"/>
      <c r="AT315" s="149" t="s">
        <v>138</v>
      </c>
      <c r="AU315" s="149" t="s">
        <v>84</v>
      </c>
      <c r="AV315" s="12" t="s">
        <v>82</v>
      </c>
      <c r="AW315" s="12" t="s">
        <v>36</v>
      </c>
      <c r="AX315" s="12" t="s">
        <v>74</v>
      </c>
      <c r="AY315" s="149" t="s">
        <v>128</v>
      </c>
    </row>
    <row r="316" spans="2:65" s="13" customFormat="1" ht="11.25">
      <c r="B316" s="154"/>
      <c r="D316" s="148" t="s">
        <v>138</v>
      </c>
      <c r="E316" s="155" t="s">
        <v>19</v>
      </c>
      <c r="F316" s="156" t="s">
        <v>315</v>
      </c>
      <c r="H316" s="157">
        <v>128.1</v>
      </c>
      <c r="I316" s="158"/>
      <c r="L316" s="154"/>
      <c r="M316" s="159"/>
      <c r="T316" s="160"/>
      <c r="AT316" s="155" t="s">
        <v>138</v>
      </c>
      <c r="AU316" s="155" t="s">
        <v>84</v>
      </c>
      <c r="AV316" s="13" t="s">
        <v>84</v>
      </c>
      <c r="AW316" s="13" t="s">
        <v>36</v>
      </c>
      <c r="AX316" s="13" t="s">
        <v>74</v>
      </c>
      <c r="AY316" s="155" t="s">
        <v>128</v>
      </c>
    </row>
    <row r="317" spans="2:65" s="15" customFormat="1" ht="11.25">
      <c r="B317" s="168"/>
      <c r="D317" s="148" t="s">
        <v>138</v>
      </c>
      <c r="E317" s="169" t="s">
        <v>19</v>
      </c>
      <c r="F317" s="170" t="s">
        <v>248</v>
      </c>
      <c r="H317" s="171">
        <v>128.1</v>
      </c>
      <c r="I317" s="172"/>
      <c r="L317" s="168"/>
      <c r="M317" s="173"/>
      <c r="T317" s="174"/>
      <c r="AT317" s="169" t="s">
        <v>138</v>
      </c>
      <c r="AU317" s="169" t="s">
        <v>84</v>
      </c>
      <c r="AV317" s="15" t="s">
        <v>151</v>
      </c>
      <c r="AW317" s="15" t="s">
        <v>36</v>
      </c>
      <c r="AX317" s="15" t="s">
        <v>74</v>
      </c>
      <c r="AY317" s="169" t="s">
        <v>128</v>
      </c>
    </row>
    <row r="318" spans="2:65" s="13" customFormat="1" ht="11.25">
      <c r="B318" s="154"/>
      <c r="D318" s="148" t="s">
        <v>138</v>
      </c>
      <c r="E318" s="155" t="s">
        <v>19</v>
      </c>
      <c r="F318" s="156" t="s">
        <v>327</v>
      </c>
      <c r="H318" s="157">
        <v>2.5619999999999998</v>
      </c>
      <c r="I318" s="158"/>
      <c r="L318" s="154"/>
      <c r="M318" s="159"/>
      <c r="T318" s="160"/>
      <c r="AT318" s="155" t="s">
        <v>138</v>
      </c>
      <c r="AU318" s="155" t="s">
        <v>84</v>
      </c>
      <c r="AV318" s="13" t="s">
        <v>84</v>
      </c>
      <c r="AW318" s="13" t="s">
        <v>36</v>
      </c>
      <c r="AX318" s="13" t="s">
        <v>82</v>
      </c>
      <c r="AY318" s="155" t="s">
        <v>128</v>
      </c>
    </row>
    <row r="319" spans="2:65" s="1" customFormat="1" ht="16.5" customHeight="1">
      <c r="B319" s="33"/>
      <c r="C319" s="129" t="s">
        <v>253</v>
      </c>
      <c r="D319" s="129" t="s">
        <v>130</v>
      </c>
      <c r="E319" s="130" t="s">
        <v>328</v>
      </c>
      <c r="F319" s="131" t="s">
        <v>329</v>
      </c>
      <c r="G319" s="132" t="s">
        <v>133</v>
      </c>
      <c r="H319" s="133">
        <v>376.04</v>
      </c>
      <c r="I319" s="134"/>
      <c r="J319" s="135">
        <f>ROUND(I319*H319,2)</f>
        <v>0</v>
      </c>
      <c r="K319" s="136"/>
      <c r="L319" s="33"/>
      <c r="M319" s="137" t="s">
        <v>19</v>
      </c>
      <c r="N319" s="138" t="s">
        <v>45</v>
      </c>
      <c r="P319" s="139">
        <f>O319*H319</f>
        <v>0</v>
      </c>
      <c r="Q319" s="139">
        <v>0</v>
      </c>
      <c r="R319" s="139">
        <f>Q319*H319</f>
        <v>0</v>
      </c>
      <c r="S319" s="139">
        <v>0</v>
      </c>
      <c r="T319" s="140">
        <f>S319*H319</f>
        <v>0</v>
      </c>
      <c r="AR319" s="141" t="s">
        <v>134</v>
      </c>
      <c r="AT319" s="141" t="s">
        <v>130</v>
      </c>
      <c r="AU319" s="141" t="s">
        <v>84</v>
      </c>
      <c r="AY319" s="18" t="s">
        <v>128</v>
      </c>
      <c r="BE319" s="142">
        <f>IF(N319="základní",J319,0)</f>
        <v>0</v>
      </c>
      <c r="BF319" s="142">
        <f>IF(N319="snížená",J319,0)</f>
        <v>0</v>
      </c>
      <c r="BG319" s="142">
        <f>IF(N319="zákl. přenesená",J319,0)</f>
        <v>0</v>
      </c>
      <c r="BH319" s="142">
        <f>IF(N319="sníž. přenesená",J319,0)</f>
        <v>0</v>
      </c>
      <c r="BI319" s="142">
        <f>IF(N319="nulová",J319,0)</f>
        <v>0</v>
      </c>
      <c r="BJ319" s="18" t="s">
        <v>82</v>
      </c>
      <c r="BK319" s="142">
        <f>ROUND(I319*H319,2)</f>
        <v>0</v>
      </c>
      <c r="BL319" s="18" t="s">
        <v>134</v>
      </c>
      <c r="BM319" s="141" t="s">
        <v>330</v>
      </c>
    </row>
    <row r="320" spans="2:65" s="1" customFormat="1" ht="11.25">
      <c r="B320" s="33"/>
      <c r="D320" s="143" t="s">
        <v>136</v>
      </c>
      <c r="F320" s="144" t="s">
        <v>331</v>
      </c>
      <c r="I320" s="145"/>
      <c r="L320" s="33"/>
      <c r="M320" s="146"/>
      <c r="T320" s="54"/>
      <c r="AT320" s="18" t="s">
        <v>136</v>
      </c>
      <c r="AU320" s="18" t="s">
        <v>84</v>
      </c>
    </row>
    <row r="321" spans="2:65" s="12" customFormat="1" ht="11.25">
      <c r="B321" s="147"/>
      <c r="D321" s="148" t="s">
        <v>138</v>
      </c>
      <c r="E321" s="149" t="s">
        <v>19</v>
      </c>
      <c r="F321" s="150" t="s">
        <v>332</v>
      </c>
      <c r="H321" s="149" t="s">
        <v>19</v>
      </c>
      <c r="I321" s="151"/>
      <c r="L321" s="147"/>
      <c r="M321" s="152"/>
      <c r="T321" s="153"/>
      <c r="AT321" s="149" t="s">
        <v>138</v>
      </c>
      <c r="AU321" s="149" t="s">
        <v>84</v>
      </c>
      <c r="AV321" s="12" t="s">
        <v>82</v>
      </c>
      <c r="AW321" s="12" t="s">
        <v>36</v>
      </c>
      <c r="AX321" s="12" t="s">
        <v>74</v>
      </c>
      <c r="AY321" s="149" t="s">
        <v>128</v>
      </c>
    </row>
    <row r="322" spans="2:65" s="13" customFormat="1" ht="11.25">
      <c r="B322" s="154"/>
      <c r="D322" s="148" t="s">
        <v>138</v>
      </c>
      <c r="E322" s="155" t="s">
        <v>19</v>
      </c>
      <c r="F322" s="156" t="s">
        <v>333</v>
      </c>
      <c r="H322" s="157">
        <v>8.64</v>
      </c>
      <c r="I322" s="158"/>
      <c r="L322" s="154"/>
      <c r="M322" s="159"/>
      <c r="T322" s="160"/>
      <c r="AT322" s="155" t="s">
        <v>138</v>
      </c>
      <c r="AU322" s="155" t="s">
        <v>84</v>
      </c>
      <c r="AV322" s="13" t="s">
        <v>84</v>
      </c>
      <c r="AW322" s="13" t="s">
        <v>36</v>
      </c>
      <c r="AX322" s="13" t="s">
        <v>74</v>
      </c>
      <c r="AY322" s="155" t="s">
        <v>128</v>
      </c>
    </row>
    <row r="323" spans="2:65" s="13" customFormat="1" ht="11.25">
      <c r="B323" s="154"/>
      <c r="D323" s="148" t="s">
        <v>138</v>
      </c>
      <c r="E323" s="155" t="s">
        <v>19</v>
      </c>
      <c r="F323" s="156" t="s">
        <v>334</v>
      </c>
      <c r="H323" s="157">
        <v>335.6</v>
      </c>
      <c r="I323" s="158"/>
      <c r="L323" s="154"/>
      <c r="M323" s="159"/>
      <c r="T323" s="160"/>
      <c r="AT323" s="155" t="s">
        <v>138</v>
      </c>
      <c r="AU323" s="155" t="s">
        <v>84</v>
      </c>
      <c r="AV323" s="13" t="s">
        <v>84</v>
      </c>
      <c r="AW323" s="13" t="s">
        <v>36</v>
      </c>
      <c r="AX323" s="13" t="s">
        <v>74</v>
      </c>
      <c r="AY323" s="155" t="s">
        <v>128</v>
      </c>
    </row>
    <row r="324" spans="2:65" s="13" customFormat="1" ht="11.25">
      <c r="B324" s="154"/>
      <c r="D324" s="148" t="s">
        <v>138</v>
      </c>
      <c r="E324" s="155" t="s">
        <v>19</v>
      </c>
      <c r="F324" s="156" t="s">
        <v>335</v>
      </c>
      <c r="H324" s="157">
        <v>31.8</v>
      </c>
      <c r="I324" s="158"/>
      <c r="L324" s="154"/>
      <c r="M324" s="159"/>
      <c r="T324" s="160"/>
      <c r="AT324" s="155" t="s">
        <v>138</v>
      </c>
      <c r="AU324" s="155" t="s">
        <v>84</v>
      </c>
      <c r="AV324" s="13" t="s">
        <v>84</v>
      </c>
      <c r="AW324" s="13" t="s">
        <v>36</v>
      </c>
      <c r="AX324" s="13" t="s">
        <v>74</v>
      </c>
      <c r="AY324" s="155" t="s">
        <v>128</v>
      </c>
    </row>
    <row r="325" spans="2:65" s="14" customFormat="1" ht="11.25">
      <c r="B325" s="161"/>
      <c r="D325" s="148" t="s">
        <v>138</v>
      </c>
      <c r="E325" s="162" t="s">
        <v>19</v>
      </c>
      <c r="F325" s="163" t="s">
        <v>141</v>
      </c>
      <c r="H325" s="164">
        <v>376.04</v>
      </c>
      <c r="I325" s="165"/>
      <c r="L325" s="161"/>
      <c r="M325" s="166"/>
      <c r="T325" s="167"/>
      <c r="AT325" s="162" t="s">
        <v>138</v>
      </c>
      <c r="AU325" s="162" t="s">
        <v>84</v>
      </c>
      <c r="AV325" s="14" t="s">
        <v>134</v>
      </c>
      <c r="AW325" s="14" t="s">
        <v>36</v>
      </c>
      <c r="AX325" s="14" t="s">
        <v>82</v>
      </c>
      <c r="AY325" s="162" t="s">
        <v>128</v>
      </c>
    </row>
    <row r="326" spans="2:65" s="11" customFormat="1" ht="22.9" customHeight="1">
      <c r="B326" s="117"/>
      <c r="D326" s="118" t="s">
        <v>73</v>
      </c>
      <c r="E326" s="127" t="s">
        <v>84</v>
      </c>
      <c r="F326" s="127" t="s">
        <v>336</v>
      </c>
      <c r="I326" s="120"/>
      <c r="J326" s="128">
        <f>BK326</f>
        <v>0</v>
      </c>
      <c r="L326" s="117"/>
      <c r="M326" s="122"/>
      <c r="P326" s="123">
        <f>SUM(P327:P363)</f>
        <v>0</v>
      </c>
      <c r="R326" s="123">
        <f>SUM(R327:R363)</f>
        <v>1.9388800000000001E-2</v>
      </c>
      <c r="T326" s="124">
        <f>SUM(T327:T363)</f>
        <v>0</v>
      </c>
      <c r="AR326" s="118" t="s">
        <v>82</v>
      </c>
      <c r="AT326" s="125" t="s">
        <v>73</v>
      </c>
      <c r="AU326" s="125" t="s">
        <v>82</v>
      </c>
      <c r="AY326" s="118" t="s">
        <v>128</v>
      </c>
      <c r="BK326" s="126">
        <f>SUM(BK327:BK363)</f>
        <v>0</v>
      </c>
    </row>
    <row r="327" spans="2:65" s="1" customFormat="1" ht="16.5" customHeight="1">
      <c r="B327" s="33"/>
      <c r="C327" s="129" t="s">
        <v>337</v>
      </c>
      <c r="D327" s="129" t="s">
        <v>130</v>
      </c>
      <c r="E327" s="130" t="s">
        <v>338</v>
      </c>
      <c r="F327" s="131" t="s">
        <v>339</v>
      </c>
      <c r="G327" s="132" t="s">
        <v>185</v>
      </c>
      <c r="H327" s="133">
        <v>10.8</v>
      </c>
      <c r="I327" s="134"/>
      <c r="J327" s="135">
        <f>ROUND(I327*H327,2)</f>
        <v>0</v>
      </c>
      <c r="K327" s="136"/>
      <c r="L327" s="33"/>
      <c r="M327" s="137" t="s">
        <v>19</v>
      </c>
      <c r="N327" s="138" t="s">
        <v>45</v>
      </c>
      <c r="P327" s="139">
        <f>O327*H327</f>
        <v>0</v>
      </c>
      <c r="Q327" s="139">
        <v>1.16E-3</v>
      </c>
      <c r="R327" s="139">
        <f>Q327*H327</f>
        <v>1.2528000000000001E-2</v>
      </c>
      <c r="S327" s="139">
        <v>0</v>
      </c>
      <c r="T327" s="140">
        <f>S327*H327</f>
        <v>0</v>
      </c>
      <c r="AR327" s="141" t="s">
        <v>134</v>
      </c>
      <c r="AT327" s="141" t="s">
        <v>130</v>
      </c>
      <c r="AU327" s="141" t="s">
        <v>84</v>
      </c>
      <c r="AY327" s="18" t="s">
        <v>128</v>
      </c>
      <c r="BE327" s="142">
        <f>IF(N327="základní",J327,0)</f>
        <v>0</v>
      </c>
      <c r="BF327" s="142">
        <f>IF(N327="snížená",J327,0)</f>
        <v>0</v>
      </c>
      <c r="BG327" s="142">
        <f>IF(N327="zákl. přenesená",J327,0)</f>
        <v>0</v>
      </c>
      <c r="BH327" s="142">
        <f>IF(N327="sníž. přenesená",J327,0)</f>
        <v>0</v>
      </c>
      <c r="BI327" s="142">
        <f>IF(N327="nulová",J327,0)</f>
        <v>0</v>
      </c>
      <c r="BJ327" s="18" t="s">
        <v>82</v>
      </c>
      <c r="BK327" s="142">
        <f>ROUND(I327*H327,2)</f>
        <v>0</v>
      </c>
      <c r="BL327" s="18" t="s">
        <v>134</v>
      </c>
      <c r="BM327" s="141" t="s">
        <v>340</v>
      </c>
    </row>
    <row r="328" spans="2:65" s="1" customFormat="1" ht="11.25">
      <c r="B328" s="33"/>
      <c r="D328" s="143" t="s">
        <v>136</v>
      </c>
      <c r="F328" s="144" t="s">
        <v>341</v>
      </c>
      <c r="I328" s="145"/>
      <c r="L328" s="33"/>
      <c r="M328" s="146"/>
      <c r="T328" s="54"/>
      <c r="AT328" s="18" t="s">
        <v>136</v>
      </c>
      <c r="AU328" s="18" t="s">
        <v>84</v>
      </c>
    </row>
    <row r="329" spans="2:65" s="12" customFormat="1" ht="11.25">
      <c r="B329" s="147"/>
      <c r="D329" s="148" t="s">
        <v>138</v>
      </c>
      <c r="E329" s="149" t="s">
        <v>19</v>
      </c>
      <c r="F329" s="150" t="s">
        <v>342</v>
      </c>
      <c r="H329" s="149" t="s">
        <v>19</v>
      </c>
      <c r="I329" s="151"/>
      <c r="L329" s="147"/>
      <c r="M329" s="152"/>
      <c r="T329" s="153"/>
      <c r="AT329" s="149" t="s">
        <v>138</v>
      </c>
      <c r="AU329" s="149" t="s">
        <v>84</v>
      </c>
      <c r="AV329" s="12" t="s">
        <v>82</v>
      </c>
      <c r="AW329" s="12" t="s">
        <v>36</v>
      </c>
      <c r="AX329" s="12" t="s">
        <v>74</v>
      </c>
      <c r="AY329" s="149" t="s">
        <v>128</v>
      </c>
    </row>
    <row r="330" spans="2:65" s="12" customFormat="1" ht="11.25">
      <c r="B330" s="147"/>
      <c r="D330" s="148" t="s">
        <v>138</v>
      </c>
      <c r="E330" s="149" t="s">
        <v>19</v>
      </c>
      <c r="F330" s="150" t="s">
        <v>343</v>
      </c>
      <c r="H330" s="149" t="s">
        <v>19</v>
      </c>
      <c r="I330" s="151"/>
      <c r="L330" s="147"/>
      <c r="M330" s="152"/>
      <c r="T330" s="153"/>
      <c r="AT330" s="149" t="s">
        <v>138</v>
      </c>
      <c r="AU330" s="149" t="s">
        <v>84</v>
      </c>
      <c r="AV330" s="12" t="s">
        <v>82</v>
      </c>
      <c r="AW330" s="12" t="s">
        <v>36</v>
      </c>
      <c r="AX330" s="12" t="s">
        <v>74</v>
      </c>
      <c r="AY330" s="149" t="s">
        <v>128</v>
      </c>
    </row>
    <row r="331" spans="2:65" s="13" customFormat="1" ht="11.25">
      <c r="B331" s="154"/>
      <c r="D331" s="148" t="s">
        <v>138</v>
      </c>
      <c r="E331" s="155" t="s">
        <v>19</v>
      </c>
      <c r="F331" s="156" t="s">
        <v>344</v>
      </c>
      <c r="H331" s="157">
        <v>10.8</v>
      </c>
      <c r="I331" s="158"/>
      <c r="L331" s="154"/>
      <c r="M331" s="159"/>
      <c r="T331" s="160"/>
      <c r="AT331" s="155" t="s">
        <v>138</v>
      </c>
      <c r="AU331" s="155" t="s">
        <v>84</v>
      </c>
      <c r="AV331" s="13" t="s">
        <v>84</v>
      </c>
      <c r="AW331" s="13" t="s">
        <v>36</v>
      </c>
      <c r="AX331" s="13" t="s">
        <v>74</v>
      </c>
      <c r="AY331" s="155" t="s">
        <v>128</v>
      </c>
    </row>
    <row r="332" spans="2:65" s="14" customFormat="1" ht="11.25">
      <c r="B332" s="161"/>
      <c r="D332" s="148" t="s">
        <v>138</v>
      </c>
      <c r="E332" s="162" t="s">
        <v>19</v>
      </c>
      <c r="F332" s="163" t="s">
        <v>141</v>
      </c>
      <c r="H332" s="164">
        <v>10.8</v>
      </c>
      <c r="I332" s="165"/>
      <c r="L332" s="161"/>
      <c r="M332" s="166"/>
      <c r="T332" s="167"/>
      <c r="AT332" s="162" t="s">
        <v>138</v>
      </c>
      <c r="AU332" s="162" t="s">
        <v>84</v>
      </c>
      <c r="AV332" s="14" t="s">
        <v>134</v>
      </c>
      <c r="AW332" s="14" t="s">
        <v>36</v>
      </c>
      <c r="AX332" s="14" t="s">
        <v>82</v>
      </c>
      <c r="AY332" s="162" t="s">
        <v>128</v>
      </c>
    </row>
    <row r="333" spans="2:65" s="1" customFormat="1" ht="16.5" customHeight="1">
      <c r="B333" s="33"/>
      <c r="C333" s="129" t="s">
        <v>258</v>
      </c>
      <c r="D333" s="129" t="s">
        <v>130</v>
      </c>
      <c r="E333" s="130" t="s">
        <v>345</v>
      </c>
      <c r="F333" s="131" t="s">
        <v>346</v>
      </c>
      <c r="G333" s="132" t="s">
        <v>133</v>
      </c>
      <c r="H333" s="133">
        <v>28.82</v>
      </c>
      <c r="I333" s="134"/>
      <c r="J333" s="135">
        <f>ROUND(I333*H333,2)</f>
        <v>0</v>
      </c>
      <c r="K333" s="136"/>
      <c r="L333" s="33"/>
      <c r="M333" s="137" t="s">
        <v>19</v>
      </c>
      <c r="N333" s="138" t="s">
        <v>45</v>
      </c>
      <c r="P333" s="139">
        <f>O333*H333</f>
        <v>0</v>
      </c>
      <c r="Q333" s="139">
        <v>0</v>
      </c>
      <c r="R333" s="139">
        <f>Q333*H333</f>
        <v>0</v>
      </c>
      <c r="S333" s="139">
        <v>0</v>
      </c>
      <c r="T333" s="140">
        <f>S333*H333</f>
        <v>0</v>
      </c>
      <c r="AR333" s="141" t="s">
        <v>134</v>
      </c>
      <c r="AT333" s="141" t="s">
        <v>130</v>
      </c>
      <c r="AU333" s="141" t="s">
        <v>84</v>
      </c>
      <c r="AY333" s="18" t="s">
        <v>128</v>
      </c>
      <c r="BE333" s="142">
        <f>IF(N333="základní",J333,0)</f>
        <v>0</v>
      </c>
      <c r="BF333" s="142">
        <f>IF(N333="snížená",J333,0)</f>
        <v>0</v>
      </c>
      <c r="BG333" s="142">
        <f>IF(N333="zákl. přenesená",J333,0)</f>
        <v>0</v>
      </c>
      <c r="BH333" s="142">
        <f>IF(N333="sníž. přenesená",J333,0)</f>
        <v>0</v>
      </c>
      <c r="BI333" s="142">
        <f>IF(N333="nulová",J333,0)</f>
        <v>0</v>
      </c>
      <c r="BJ333" s="18" t="s">
        <v>82</v>
      </c>
      <c r="BK333" s="142">
        <f>ROUND(I333*H333,2)</f>
        <v>0</v>
      </c>
      <c r="BL333" s="18" t="s">
        <v>134</v>
      </c>
      <c r="BM333" s="141" t="s">
        <v>347</v>
      </c>
    </row>
    <row r="334" spans="2:65" s="1" customFormat="1" ht="11.25">
      <c r="B334" s="33"/>
      <c r="D334" s="143" t="s">
        <v>136</v>
      </c>
      <c r="F334" s="144" t="s">
        <v>348</v>
      </c>
      <c r="I334" s="145"/>
      <c r="L334" s="33"/>
      <c r="M334" s="146"/>
      <c r="T334" s="54"/>
      <c r="AT334" s="18" t="s">
        <v>136</v>
      </c>
      <c r="AU334" s="18" t="s">
        <v>84</v>
      </c>
    </row>
    <row r="335" spans="2:65" s="12" customFormat="1" ht="11.25">
      <c r="B335" s="147"/>
      <c r="D335" s="148" t="s">
        <v>138</v>
      </c>
      <c r="E335" s="149" t="s">
        <v>19</v>
      </c>
      <c r="F335" s="150" t="s">
        <v>349</v>
      </c>
      <c r="H335" s="149" t="s">
        <v>19</v>
      </c>
      <c r="I335" s="151"/>
      <c r="L335" s="147"/>
      <c r="M335" s="152"/>
      <c r="T335" s="153"/>
      <c r="AT335" s="149" t="s">
        <v>138</v>
      </c>
      <c r="AU335" s="149" t="s">
        <v>84</v>
      </c>
      <c r="AV335" s="12" t="s">
        <v>82</v>
      </c>
      <c r="AW335" s="12" t="s">
        <v>36</v>
      </c>
      <c r="AX335" s="12" t="s">
        <v>74</v>
      </c>
      <c r="AY335" s="149" t="s">
        <v>128</v>
      </c>
    </row>
    <row r="336" spans="2:65" s="12" customFormat="1" ht="11.25">
      <c r="B336" s="147"/>
      <c r="D336" s="148" t="s">
        <v>138</v>
      </c>
      <c r="E336" s="149" t="s">
        <v>19</v>
      </c>
      <c r="F336" s="150" t="s">
        <v>350</v>
      </c>
      <c r="H336" s="149" t="s">
        <v>19</v>
      </c>
      <c r="I336" s="151"/>
      <c r="L336" s="147"/>
      <c r="M336" s="152"/>
      <c r="T336" s="153"/>
      <c r="AT336" s="149" t="s">
        <v>138</v>
      </c>
      <c r="AU336" s="149" t="s">
        <v>84</v>
      </c>
      <c r="AV336" s="12" t="s">
        <v>82</v>
      </c>
      <c r="AW336" s="12" t="s">
        <v>36</v>
      </c>
      <c r="AX336" s="12" t="s">
        <v>74</v>
      </c>
      <c r="AY336" s="149" t="s">
        <v>128</v>
      </c>
    </row>
    <row r="337" spans="2:65" s="13" customFormat="1" ht="11.25">
      <c r="B337" s="154"/>
      <c r="D337" s="148" t="s">
        <v>138</v>
      </c>
      <c r="E337" s="155" t="s">
        <v>19</v>
      </c>
      <c r="F337" s="156" t="s">
        <v>351</v>
      </c>
      <c r="H337" s="157">
        <v>23.42</v>
      </c>
      <c r="I337" s="158"/>
      <c r="L337" s="154"/>
      <c r="M337" s="159"/>
      <c r="T337" s="160"/>
      <c r="AT337" s="155" t="s">
        <v>138</v>
      </c>
      <c r="AU337" s="155" t="s">
        <v>84</v>
      </c>
      <c r="AV337" s="13" t="s">
        <v>84</v>
      </c>
      <c r="AW337" s="13" t="s">
        <v>36</v>
      </c>
      <c r="AX337" s="13" t="s">
        <v>74</v>
      </c>
      <c r="AY337" s="155" t="s">
        <v>128</v>
      </c>
    </row>
    <row r="338" spans="2:65" s="12" customFormat="1" ht="11.25">
      <c r="B338" s="147"/>
      <c r="D338" s="148" t="s">
        <v>138</v>
      </c>
      <c r="E338" s="149" t="s">
        <v>19</v>
      </c>
      <c r="F338" s="150" t="s">
        <v>352</v>
      </c>
      <c r="H338" s="149" t="s">
        <v>19</v>
      </c>
      <c r="I338" s="151"/>
      <c r="L338" s="147"/>
      <c r="M338" s="152"/>
      <c r="T338" s="153"/>
      <c r="AT338" s="149" t="s">
        <v>138</v>
      </c>
      <c r="AU338" s="149" t="s">
        <v>84</v>
      </c>
      <c r="AV338" s="12" t="s">
        <v>82</v>
      </c>
      <c r="AW338" s="12" t="s">
        <v>36</v>
      </c>
      <c r="AX338" s="12" t="s">
        <v>74</v>
      </c>
      <c r="AY338" s="149" t="s">
        <v>128</v>
      </c>
    </row>
    <row r="339" spans="2:65" s="13" customFormat="1" ht="11.25">
      <c r="B339" s="154"/>
      <c r="D339" s="148" t="s">
        <v>138</v>
      </c>
      <c r="E339" s="155" t="s">
        <v>19</v>
      </c>
      <c r="F339" s="156" t="s">
        <v>353</v>
      </c>
      <c r="H339" s="157">
        <v>5.4</v>
      </c>
      <c r="I339" s="158"/>
      <c r="L339" s="154"/>
      <c r="M339" s="159"/>
      <c r="T339" s="160"/>
      <c r="AT339" s="155" t="s">
        <v>138</v>
      </c>
      <c r="AU339" s="155" t="s">
        <v>84</v>
      </c>
      <c r="AV339" s="13" t="s">
        <v>84</v>
      </c>
      <c r="AW339" s="13" t="s">
        <v>36</v>
      </c>
      <c r="AX339" s="13" t="s">
        <v>74</v>
      </c>
      <c r="AY339" s="155" t="s">
        <v>128</v>
      </c>
    </row>
    <row r="340" spans="2:65" s="14" customFormat="1" ht="11.25">
      <c r="B340" s="161"/>
      <c r="D340" s="148" t="s">
        <v>138</v>
      </c>
      <c r="E340" s="162" t="s">
        <v>19</v>
      </c>
      <c r="F340" s="163" t="s">
        <v>141</v>
      </c>
      <c r="H340" s="164">
        <v>28.82</v>
      </c>
      <c r="I340" s="165"/>
      <c r="L340" s="161"/>
      <c r="M340" s="166"/>
      <c r="T340" s="167"/>
      <c r="AT340" s="162" t="s">
        <v>138</v>
      </c>
      <c r="AU340" s="162" t="s">
        <v>84</v>
      </c>
      <c r="AV340" s="14" t="s">
        <v>134</v>
      </c>
      <c r="AW340" s="14" t="s">
        <v>36</v>
      </c>
      <c r="AX340" s="14" t="s">
        <v>82</v>
      </c>
      <c r="AY340" s="162" t="s">
        <v>128</v>
      </c>
    </row>
    <row r="341" spans="2:65" s="1" customFormat="1" ht="16.5" customHeight="1">
      <c r="B341" s="33"/>
      <c r="C341" s="175" t="s">
        <v>354</v>
      </c>
      <c r="D341" s="175" t="s">
        <v>263</v>
      </c>
      <c r="E341" s="176" t="s">
        <v>355</v>
      </c>
      <c r="F341" s="177" t="s">
        <v>356</v>
      </c>
      <c r="G341" s="178" t="s">
        <v>133</v>
      </c>
      <c r="H341" s="179">
        <v>34.137</v>
      </c>
      <c r="I341" s="180"/>
      <c r="J341" s="181">
        <f>ROUND(I341*H341,2)</f>
        <v>0</v>
      </c>
      <c r="K341" s="182"/>
      <c r="L341" s="183"/>
      <c r="M341" s="184" t="s">
        <v>19</v>
      </c>
      <c r="N341" s="185" t="s">
        <v>45</v>
      </c>
      <c r="P341" s="139">
        <f>O341*H341</f>
        <v>0</v>
      </c>
      <c r="Q341" s="139">
        <v>0</v>
      </c>
      <c r="R341" s="139">
        <f>Q341*H341</f>
        <v>0</v>
      </c>
      <c r="S341" s="139">
        <v>0</v>
      </c>
      <c r="T341" s="140">
        <f>S341*H341</f>
        <v>0</v>
      </c>
      <c r="AR341" s="141" t="s">
        <v>182</v>
      </c>
      <c r="AT341" s="141" t="s">
        <v>263</v>
      </c>
      <c r="AU341" s="141" t="s">
        <v>84</v>
      </c>
      <c r="AY341" s="18" t="s">
        <v>128</v>
      </c>
      <c r="BE341" s="142">
        <f>IF(N341="základní",J341,0)</f>
        <v>0</v>
      </c>
      <c r="BF341" s="142">
        <f>IF(N341="snížená",J341,0)</f>
        <v>0</v>
      </c>
      <c r="BG341" s="142">
        <f>IF(N341="zákl. přenesená",J341,0)</f>
        <v>0</v>
      </c>
      <c r="BH341" s="142">
        <f>IF(N341="sníž. přenesená",J341,0)</f>
        <v>0</v>
      </c>
      <c r="BI341" s="142">
        <f>IF(N341="nulová",J341,0)</f>
        <v>0</v>
      </c>
      <c r="BJ341" s="18" t="s">
        <v>82</v>
      </c>
      <c r="BK341" s="142">
        <f>ROUND(I341*H341,2)</f>
        <v>0</v>
      </c>
      <c r="BL341" s="18" t="s">
        <v>134</v>
      </c>
      <c r="BM341" s="141" t="s">
        <v>140</v>
      </c>
    </row>
    <row r="342" spans="2:65" s="12" customFormat="1" ht="11.25">
      <c r="B342" s="147"/>
      <c r="D342" s="148" t="s">
        <v>138</v>
      </c>
      <c r="E342" s="149" t="s">
        <v>19</v>
      </c>
      <c r="F342" s="150" t="s">
        <v>349</v>
      </c>
      <c r="H342" s="149" t="s">
        <v>19</v>
      </c>
      <c r="I342" s="151"/>
      <c r="L342" s="147"/>
      <c r="M342" s="152"/>
      <c r="T342" s="153"/>
      <c r="AT342" s="149" t="s">
        <v>138</v>
      </c>
      <c r="AU342" s="149" t="s">
        <v>84</v>
      </c>
      <c r="AV342" s="12" t="s">
        <v>82</v>
      </c>
      <c r="AW342" s="12" t="s">
        <v>36</v>
      </c>
      <c r="AX342" s="12" t="s">
        <v>74</v>
      </c>
      <c r="AY342" s="149" t="s">
        <v>128</v>
      </c>
    </row>
    <row r="343" spans="2:65" s="12" customFormat="1" ht="11.25">
      <c r="B343" s="147"/>
      <c r="D343" s="148" t="s">
        <v>138</v>
      </c>
      <c r="E343" s="149" t="s">
        <v>19</v>
      </c>
      <c r="F343" s="150" t="s">
        <v>350</v>
      </c>
      <c r="H343" s="149" t="s">
        <v>19</v>
      </c>
      <c r="I343" s="151"/>
      <c r="L343" s="147"/>
      <c r="M343" s="152"/>
      <c r="T343" s="153"/>
      <c r="AT343" s="149" t="s">
        <v>138</v>
      </c>
      <c r="AU343" s="149" t="s">
        <v>84</v>
      </c>
      <c r="AV343" s="12" t="s">
        <v>82</v>
      </c>
      <c r="AW343" s="12" t="s">
        <v>36</v>
      </c>
      <c r="AX343" s="12" t="s">
        <v>74</v>
      </c>
      <c r="AY343" s="149" t="s">
        <v>128</v>
      </c>
    </row>
    <row r="344" spans="2:65" s="13" customFormat="1" ht="11.25">
      <c r="B344" s="154"/>
      <c r="D344" s="148" t="s">
        <v>138</v>
      </c>
      <c r="E344" s="155" t="s">
        <v>19</v>
      </c>
      <c r="F344" s="156" t="s">
        <v>351</v>
      </c>
      <c r="H344" s="157">
        <v>23.42</v>
      </c>
      <c r="I344" s="158"/>
      <c r="L344" s="154"/>
      <c r="M344" s="159"/>
      <c r="T344" s="160"/>
      <c r="AT344" s="155" t="s">
        <v>138</v>
      </c>
      <c r="AU344" s="155" t="s">
        <v>84</v>
      </c>
      <c r="AV344" s="13" t="s">
        <v>84</v>
      </c>
      <c r="AW344" s="13" t="s">
        <v>36</v>
      </c>
      <c r="AX344" s="13" t="s">
        <v>74</v>
      </c>
      <c r="AY344" s="155" t="s">
        <v>128</v>
      </c>
    </row>
    <row r="345" spans="2:65" s="12" customFormat="1" ht="11.25">
      <c r="B345" s="147"/>
      <c r="D345" s="148" t="s">
        <v>138</v>
      </c>
      <c r="E345" s="149" t="s">
        <v>19</v>
      </c>
      <c r="F345" s="150" t="s">
        <v>352</v>
      </c>
      <c r="H345" s="149" t="s">
        <v>19</v>
      </c>
      <c r="I345" s="151"/>
      <c r="L345" s="147"/>
      <c r="M345" s="152"/>
      <c r="T345" s="153"/>
      <c r="AT345" s="149" t="s">
        <v>138</v>
      </c>
      <c r="AU345" s="149" t="s">
        <v>84</v>
      </c>
      <c r="AV345" s="12" t="s">
        <v>82</v>
      </c>
      <c r="AW345" s="12" t="s">
        <v>36</v>
      </c>
      <c r="AX345" s="12" t="s">
        <v>74</v>
      </c>
      <c r="AY345" s="149" t="s">
        <v>128</v>
      </c>
    </row>
    <row r="346" spans="2:65" s="13" customFormat="1" ht="11.25">
      <c r="B346" s="154"/>
      <c r="D346" s="148" t="s">
        <v>138</v>
      </c>
      <c r="E346" s="155" t="s">
        <v>19</v>
      </c>
      <c r="F346" s="156" t="s">
        <v>353</v>
      </c>
      <c r="H346" s="157">
        <v>5.4</v>
      </c>
      <c r="I346" s="158"/>
      <c r="L346" s="154"/>
      <c r="M346" s="159"/>
      <c r="T346" s="160"/>
      <c r="AT346" s="155" t="s">
        <v>138</v>
      </c>
      <c r="AU346" s="155" t="s">
        <v>84</v>
      </c>
      <c r="AV346" s="13" t="s">
        <v>84</v>
      </c>
      <c r="AW346" s="13" t="s">
        <v>36</v>
      </c>
      <c r="AX346" s="13" t="s">
        <v>74</v>
      </c>
      <c r="AY346" s="155" t="s">
        <v>128</v>
      </c>
    </row>
    <row r="347" spans="2:65" s="15" customFormat="1" ht="11.25">
      <c r="B347" s="168"/>
      <c r="D347" s="148" t="s">
        <v>138</v>
      </c>
      <c r="E347" s="169" t="s">
        <v>19</v>
      </c>
      <c r="F347" s="170" t="s">
        <v>248</v>
      </c>
      <c r="H347" s="171">
        <v>28.82</v>
      </c>
      <c r="I347" s="172"/>
      <c r="L347" s="168"/>
      <c r="M347" s="173"/>
      <c r="T347" s="174"/>
      <c r="AT347" s="169" t="s">
        <v>138</v>
      </c>
      <c r="AU347" s="169" t="s">
        <v>84</v>
      </c>
      <c r="AV347" s="15" t="s">
        <v>151</v>
      </c>
      <c r="AW347" s="15" t="s">
        <v>36</v>
      </c>
      <c r="AX347" s="15" t="s">
        <v>74</v>
      </c>
      <c r="AY347" s="169" t="s">
        <v>128</v>
      </c>
    </row>
    <row r="348" spans="2:65" s="13" customFormat="1" ht="11.25">
      <c r="B348" s="154"/>
      <c r="D348" s="148" t="s">
        <v>138</v>
      </c>
      <c r="E348" s="155" t="s">
        <v>19</v>
      </c>
      <c r="F348" s="156" t="s">
        <v>357</v>
      </c>
      <c r="H348" s="157">
        <v>34.137</v>
      </c>
      <c r="I348" s="158"/>
      <c r="L348" s="154"/>
      <c r="M348" s="159"/>
      <c r="T348" s="160"/>
      <c r="AT348" s="155" t="s">
        <v>138</v>
      </c>
      <c r="AU348" s="155" t="s">
        <v>84</v>
      </c>
      <c r="AV348" s="13" t="s">
        <v>84</v>
      </c>
      <c r="AW348" s="13" t="s">
        <v>36</v>
      </c>
      <c r="AX348" s="13" t="s">
        <v>82</v>
      </c>
      <c r="AY348" s="155" t="s">
        <v>128</v>
      </c>
    </row>
    <row r="349" spans="2:65" s="1" customFormat="1" ht="21.75" customHeight="1">
      <c r="B349" s="33"/>
      <c r="C349" s="129" t="s">
        <v>267</v>
      </c>
      <c r="D349" s="129" t="s">
        <v>130</v>
      </c>
      <c r="E349" s="130" t="s">
        <v>358</v>
      </c>
      <c r="F349" s="131" t="s">
        <v>359</v>
      </c>
      <c r="G349" s="132" t="s">
        <v>200</v>
      </c>
      <c r="H349" s="133">
        <v>0.51200000000000001</v>
      </c>
      <c r="I349" s="134"/>
      <c r="J349" s="135">
        <f>ROUND(I349*H349,2)</f>
        <v>0</v>
      </c>
      <c r="K349" s="136"/>
      <c r="L349" s="33"/>
      <c r="M349" s="137" t="s">
        <v>19</v>
      </c>
      <c r="N349" s="138" t="s">
        <v>45</v>
      </c>
      <c r="P349" s="139">
        <f>O349*H349</f>
        <v>0</v>
      </c>
      <c r="Q349" s="139">
        <v>0</v>
      </c>
      <c r="R349" s="139">
        <f>Q349*H349</f>
        <v>0</v>
      </c>
      <c r="S349" s="139">
        <v>0</v>
      </c>
      <c r="T349" s="140">
        <f>S349*H349</f>
        <v>0</v>
      </c>
      <c r="AR349" s="141" t="s">
        <v>134</v>
      </c>
      <c r="AT349" s="141" t="s">
        <v>130</v>
      </c>
      <c r="AU349" s="141" t="s">
        <v>84</v>
      </c>
      <c r="AY349" s="18" t="s">
        <v>128</v>
      </c>
      <c r="BE349" s="142">
        <f>IF(N349="základní",J349,0)</f>
        <v>0</v>
      </c>
      <c r="BF349" s="142">
        <f>IF(N349="snížená",J349,0)</f>
        <v>0</v>
      </c>
      <c r="BG349" s="142">
        <f>IF(N349="zákl. přenesená",J349,0)</f>
        <v>0</v>
      </c>
      <c r="BH349" s="142">
        <f>IF(N349="sníž. přenesená",J349,0)</f>
        <v>0</v>
      </c>
      <c r="BI349" s="142">
        <f>IF(N349="nulová",J349,0)</f>
        <v>0</v>
      </c>
      <c r="BJ349" s="18" t="s">
        <v>82</v>
      </c>
      <c r="BK349" s="142">
        <f>ROUND(I349*H349,2)</f>
        <v>0</v>
      </c>
      <c r="BL349" s="18" t="s">
        <v>134</v>
      </c>
      <c r="BM349" s="141" t="s">
        <v>360</v>
      </c>
    </row>
    <row r="350" spans="2:65" s="1" customFormat="1" ht="11.25">
      <c r="B350" s="33"/>
      <c r="D350" s="143" t="s">
        <v>136</v>
      </c>
      <c r="F350" s="144" t="s">
        <v>361</v>
      </c>
      <c r="I350" s="145"/>
      <c r="L350" s="33"/>
      <c r="M350" s="146"/>
      <c r="T350" s="54"/>
      <c r="AT350" s="18" t="s">
        <v>136</v>
      </c>
      <c r="AU350" s="18" t="s">
        <v>84</v>
      </c>
    </row>
    <row r="351" spans="2:65" s="12" customFormat="1" ht="11.25">
      <c r="B351" s="147"/>
      <c r="D351" s="148" t="s">
        <v>138</v>
      </c>
      <c r="E351" s="149" t="s">
        <v>19</v>
      </c>
      <c r="F351" s="150" t="s">
        <v>362</v>
      </c>
      <c r="H351" s="149" t="s">
        <v>19</v>
      </c>
      <c r="I351" s="151"/>
      <c r="L351" s="147"/>
      <c r="M351" s="152"/>
      <c r="T351" s="153"/>
      <c r="AT351" s="149" t="s">
        <v>138</v>
      </c>
      <c r="AU351" s="149" t="s">
        <v>84</v>
      </c>
      <c r="AV351" s="12" t="s">
        <v>82</v>
      </c>
      <c r="AW351" s="12" t="s">
        <v>36</v>
      </c>
      <c r="AX351" s="12" t="s">
        <v>74</v>
      </c>
      <c r="AY351" s="149" t="s">
        <v>128</v>
      </c>
    </row>
    <row r="352" spans="2:65" s="13" customFormat="1" ht="11.25">
      <c r="B352" s="154"/>
      <c r="D352" s="148" t="s">
        <v>138</v>
      </c>
      <c r="E352" s="155" t="s">
        <v>19</v>
      </c>
      <c r="F352" s="156" t="s">
        <v>363</v>
      </c>
      <c r="H352" s="157">
        <v>0.51200000000000001</v>
      </c>
      <c r="I352" s="158"/>
      <c r="L352" s="154"/>
      <c r="M352" s="159"/>
      <c r="T352" s="160"/>
      <c r="AT352" s="155" t="s">
        <v>138</v>
      </c>
      <c r="AU352" s="155" t="s">
        <v>84</v>
      </c>
      <c r="AV352" s="13" t="s">
        <v>84</v>
      </c>
      <c r="AW352" s="13" t="s">
        <v>36</v>
      </c>
      <c r="AX352" s="13" t="s">
        <v>74</v>
      </c>
      <c r="AY352" s="155" t="s">
        <v>128</v>
      </c>
    </row>
    <row r="353" spans="2:65" s="14" customFormat="1" ht="11.25">
      <c r="B353" s="161"/>
      <c r="D353" s="148" t="s">
        <v>138</v>
      </c>
      <c r="E353" s="162" t="s">
        <v>19</v>
      </c>
      <c r="F353" s="163" t="s">
        <v>141</v>
      </c>
      <c r="H353" s="164">
        <v>0.51200000000000001</v>
      </c>
      <c r="I353" s="165"/>
      <c r="L353" s="161"/>
      <c r="M353" s="166"/>
      <c r="T353" s="167"/>
      <c r="AT353" s="162" t="s">
        <v>138</v>
      </c>
      <c r="AU353" s="162" t="s">
        <v>84</v>
      </c>
      <c r="AV353" s="14" t="s">
        <v>134</v>
      </c>
      <c r="AW353" s="14" t="s">
        <v>36</v>
      </c>
      <c r="AX353" s="14" t="s">
        <v>82</v>
      </c>
      <c r="AY353" s="162" t="s">
        <v>128</v>
      </c>
    </row>
    <row r="354" spans="2:65" s="1" customFormat="1" ht="16.5" customHeight="1">
      <c r="B354" s="33"/>
      <c r="C354" s="129" t="s">
        <v>364</v>
      </c>
      <c r="D354" s="129" t="s">
        <v>130</v>
      </c>
      <c r="E354" s="130" t="s">
        <v>365</v>
      </c>
      <c r="F354" s="131" t="s">
        <v>366</v>
      </c>
      <c r="G354" s="132" t="s">
        <v>133</v>
      </c>
      <c r="H354" s="133">
        <v>5.12</v>
      </c>
      <c r="I354" s="134"/>
      <c r="J354" s="135">
        <f>ROUND(I354*H354,2)</f>
        <v>0</v>
      </c>
      <c r="K354" s="136"/>
      <c r="L354" s="33"/>
      <c r="M354" s="137" t="s">
        <v>19</v>
      </c>
      <c r="N354" s="138" t="s">
        <v>45</v>
      </c>
      <c r="P354" s="139">
        <f>O354*H354</f>
        <v>0</v>
      </c>
      <c r="Q354" s="139">
        <v>1.2999999999999999E-3</v>
      </c>
      <c r="R354" s="139">
        <f>Q354*H354</f>
        <v>6.6559999999999996E-3</v>
      </c>
      <c r="S354" s="139">
        <v>0</v>
      </c>
      <c r="T354" s="140">
        <f>S354*H354</f>
        <v>0</v>
      </c>
      <c r="AR354" s="141" t="s">
        <v>134</v>
      </c>
      <c r="AT354" s="141" t="s">
        <v>130</v>
      </c>
      <c r="AU354" s="141" t="s">
        <v>84</v>
      </c>
      <c r="AY354" s="18" t="s">
        <v>128</v>
      </c>
      <c r="BE354" s="142">
        <f>IF(N354="základní",J354,0)</f>
        <v>0</v>
      </c>
      <c r="BF354" s="142">
        <f>IF(N354="snížená",J354,0)</f>
        <v>0</v>
      </c>
      <c r="BG354" s="142">
        <f>IF(N354="zákl. přenesená",J354,0)</f>
        <v>0</v>
      </c>
      <c r="BH354" s="142">
        <f>IF(N354="sníž. přenesená",J354,0)</f>
        <v>0</v>
      </c>
      <c r="BI354" s="142">
        <f>IF(N354="nulová",J354,0)</f>
        <v>0</v>
      </c>
      <c r="BJ354" s="18" t="s">
        <v>82</v>
      </c>
      <c r="BK354" s="142">
        <f>ROUND(I354*H354,2)</f>
        <v>0</v>
      </c>
      <c r="BL354" s="18" t="s">
        <v>134</v>
      </c>
      <c r="BM354" s="141" t="s">
        <v>367</v>
      </c>
    </row>
    <row r="355" spans="2:65" s="1" customFormat="1" ht="11.25">
      <c r="B355" s="33"/>
      <c r="D355" s="143" t="s">
        <v>136</v>
      </c>
      <c r="F355" s="144" t="s">
        <v>368</v>
      </c>
      <c r="I355" s="145"/>
      <c r="L355" s="33"/>
      <c r="M355" s="146"/>
      <c r="T355" s="54"/>
      <c r="AT355" s="18" t="s">
        <v>136</v>
      </c>
      <c r="AU355" s="18" t="s">
        <v>84</v>
      </c>
    </row>
    <row r="356" spans="2:65" s="12" customFormat="1" ht="11.25">
      <c r="B356" s="147"/>
      <c r="D356" s="148" t="s">
        <v>138</v>
      </c>
      <c r="E356" s="149" t="s">
        <v>19</v>
      </c>
      <c r="F356" s="150" t="s">
        <v>369</v>
      </c>
      <c r="H356" s="149" t="s">
        <v>19</v>
      </c>
      <c r="I356" s="151"/>
      <c r="L356" s="147"/>
      <c r="M356" s="152"/>
      <c r="T356" s="153"/>
      <c r="AT356" s="149" t="s">
        <v>138</v>
      </c>
      <c r="AU356" s="149" t="s">
        <v>84</v>
      </c>
      <c r="AV356" s="12" t="s">
        <v>82</v>
      </c>
      <c r="AW356" s="12" t="s">
        <v>36</v>
      </c>
      <c r="AX356" s="12" t="s">
        <v>74</v>
      </c>
      <c r="AY356" s="149" t="s">
        <v>128</v>
      </c>
    </row>
    <row r="357" spans="2:65" s="13" customFormat="1" ht="11.25">
      <c r="B357" s="154"/>
      <c r="D357" s="148" t="s">
        <v>138</v>
      </c>
      <c r="E357" s="155" t="s">
        <v>19</v>
      </c>
      <c r="F357" s="156" t="s">
        <v>370</v>
      </c>
      <c r="H357" s="157">
        <v>5.12</v>
      </c>
      <c r="I357" s="158"/>
      <c r="L357" s="154"/>
      <c r="M357" s="159"/>
      <c r="T357" s="160"/>
      <c r="AT357" s="155" t="s">
        <v>138</v>
      </c>
      <c r="AU357" s="155" t="s">
        <v>84</v>
      </c>
      <c r="AV357" s="13" t="s">
        <v>84</v>
      </c>
      <c r="AW357" s="13" t="s">
        <v>36</v>
      </c>
      <c r="AX357" s="13" t="s">
        <v>74</v>
      </c>
      <c r="AY357" s="155" t="s">
        <v>128</v>
      </c>
    </row>
    <row r="358" spans="2:65" s="14" customFormat="1" ht="11.25">
      <c r="B358" s="161"/>
      <c r="D358" s="148" t="s">
        <v>138</v>
      </c>
      <c r="E358" s="162" t="s">
        <v>19</v>
      </c>
      <c r="F358" s="163" t="s">
        <v>141</v>
      </c>
      <c r="H358" s="164">
        <v>5.12</v>
      </c>
      <c r="I358" s="165"/>
      <c r="L358" s="161"/>
      <c r="M358" s="166"/>
      <c r="T358" s="167"/>
      <c r="AT358" s="162" t="s">
        <v>138</v>
      </c>
      <c r="AU358" s="162" t="s">
        <v>84</v>
      </c>
      <c r="AV358" s="14" t="s">
        <v>134</v>
      </c>
      <c r="AW358" s="14" t="s">
        <v>36</v>
      </c>
      <c r="AX358" s="14" t="s">
        <v>82</v>
      </c>
      <c r="AY358" s="162" t="s">
        <v>128</v>
      </c>
    </row>
    <row r="359" spans="2:65" s="1" customFormat="1" ht="16.5" customHeight="1">
      <c r="B359" s="33"/>
      <c r="C359" s="129" t="s">
        <v>371</v>
      </c>
      <c r="D359" s="129" t="s">
        <v>130</v>
      </c>
      <c r="E359" s="130" t="s">
        <v>372</v>
      </c>
      <c r="F359" s="131" t="s">
        <v>373</v>
      </c>
      <c r="G359" s="132" t="s">
        <v>133</v>
      </c>
      <c r="H359" s="133">
        <v>5.12</v>
      </c>
      <c r="I359" s="134"/>
      <c r="J359" s="135">
        <f>ROUND(I359*H359,2)</f>
        <v>0</v>
      </c>
      <c r="K359" s="136"/>
      <c r="L359" s="33"/>
      <c r="M359" s="137" t="s">
        <v>19</v>
      </c>
      <c r="N359" s="138" t="s">
        <v>45</v>
      </c>
      <c r="P359" s="139">
        <f>O359*H359</f>
        <v>0</v>
      </c>
      <c r="Q359" s="139">
        <v>4.0000000000000003E-5</v>
      </c>
      <c r="R359" s="139">
        <f>Q359*H359</f>
        <v>2.0480000000000002E-4</v>
      </c>
      <c r="S359" s="139">
        <v>0</v>
      </c>
      <c r="T359" s="140">
        <f>S359*H359</f>
        <v>0</v>
      </c>
      <c r="AR359" s="141" t="s">
        <v>134</v>
      </c>
      <c r="AT359" s="141" t="s">
        <v>130</v>
      </c>
      <c r="AU359" s="141" t="s">
        <v>84</v>
      </c>
      <c r="AY359" s="18" t="s">
        <v>128</v>
      </c>
      <c r="BE359" s="142">
        <f>IF(N359="základní",J359,0)</f>
        <v>0</v>
      </c>
      <c r="BF359" s="142">
        <f>IF(N359="snížená",J359,0)</f>
        <v>0</v>
      </c>
      <c r="BG359" s="142">
        <f>IF(N359="zákl. přenesená",J359,0)</f>
        <v>0</v>
      </c>
      <c r="BH359" s="142">
        <f>IF(N359="sníž. přenesená",J359,0)</f>
        <v>0</v>
      </c>
      <c r="BI359" s="142">
        <f>IF(N359="nulová",J359,0)</f>
        <v>0</v>
      </c>
      <c r="BJ359" s="18" t="s">
        <v>82</v>
      </c>
      <c r="BK359" s="142">
        <f>ROUND(I359*H359,2)</f>
        <v>0</v>
      </c>
      <c r="BL359" s="18" t="s">
        <v>134</v>
      </c>
      <c r="BM359" s="141" t="s">
        <v>374</v>
      </c>
    </row>
    <row r="360" spans="2:65" s="1" customFormat="1" ht="11.25">
      <c r="B360" s="33"/>
      <c r="D360" s="143" t="s">
        <v>136</v>
      </c>
      <c r="F360" s="144" t="s">
        <v>375</v>
      </c>
      <c r="I360" s="145"/>
      <c r="L360" s="33"/>
      <c r="M360" s="146"/>
      <c r="T360" s="54"/>
      <c r="AT360" s="18" t="s">
        <v>136</v>
      </c>
      <c r="AU360" s="18" t="s">
        <v>84</v>
      </c>
    </row>
    <row r="361" spans="2:65" s="12" customFormat="1" ht="11.25">
      <c r="B361" s="147"/>
      <c r="D361" s="148" t="s">
        <v>138</v>
      </c>
      <c r="E361" s="149" t="s">
        <v>19</v>
      </c>
      <c r="F361" s="150" t="s">
        <v>369</v>
      </c>
      <c r="H361" s="149" t="s">
        <v>19</v>
      </c>
      <c r="I361" s="151"/>
      <c r="L361" s="147"/>
      <c r="M361" s="152"/>
      <c r="T361" s="153"/>
      <c r="AT361" s="149" t="s">
        <v>138</v>
      </c>
      <c r="AU361" s="149" t="s">
        <v>84</v>
      </c>
      <c r="AV361" s="12" t="s">
        <v>82</v>
      </c>
      <c r="AW361" s="12" t="s">
        <v>36</v>
      </c>
      <c r="AX361" s="12" t="s">
        <v>74</v>
      </c>
      <c r="AY361" s="149" t="s">
        <v>128</v>
      </c>
    </row>
    <row r="362" spans="2:65" s="13" customFormat="1" ht="11.25">
      <c r="B362" s="154"/>
      <c r="D362" s="148" t="s">
        <v>138</v>
      </c>
      <c r="E362" s="155" t="s">
        <v>19</v>
      </c>
      <c r="F362" s="156" t="s">
        <v>370</v>
      </c>
      <c r="H362" s="157">
        <v>5.12</v>
      </c>
      <c r="I362" s="158"/>
      <c r="L362" s="154"/>
      <c r="M362" s="159"/>
      <c r="T362" s="160"/>
      <c r="AT362" s="155" t="s">
        <v>138</v>
      </c>
      <c r="AU362" s="155" t="s">
        <v>84</v>
      </c>
      <c r="AV362" s="13" t="s">
        <v>84</v>
      </c>
      <c r="AW362" s="13" t="s">
        <v>36</v>
      </c>
      <c r="AX362" s="13" t="s">
        <v>74</v>
      </c>
      <c r="AY362" s="155" t="s">
        <v>128</v>
      </c>
    </row>
    <row r="363" spans="2:65" s="14" customFormat="1" ht="11.25">
      <c r="B363" s="161"/>
      <c r="D363" s="148" t="s">
        <v>138</v>
      </c>
      <c r="E363" s="162" t="s">
        <v>19</v>
      </c>
      <c r="F363" s="163" t="s">
        <v>141</v>
      </c>
      <c r="H363" s="164">
        <v>5.12</v>
      </c>
      <c r="I363" s="165"/>
      <c r="L363" s="161"/>
      <c r="M363" s="166"/>
      <c r="T363" s="167"/>
      <c r="AT363" s="162" t="s">
        <v>138</v>
      </c>
      <c r="AU363" s="162" t="s">
        <v>84</v>
      </c>
      <c r="AV363" s="14" t="s">
        <v>134</v>
      </c>
      <c r="AW363" s="14" t="s">
        <v>36</v>
      </c>
      <c r="AX363" s="14" t="s">
        <v>82</v>
      </c>
      <c r="AY363" s="162" t="s">
        <v>128</v>
      </c>
    </row>
    <row r="364" spans="2:65" s="11" customFormat="1" ht="22.9" customHeight="1">
      <c r="B364" s="117"/>
      <c r="D364" s="118" t="s">
        <v>73</v>
      </c>
      <c r="E364" s="127" t="s">
        <v>151</v>
      </c>
      <c r="F364" s="127" t="s">
        <v>376</v>
      </c>
      <c r="I364" s="120"/>
      <c r="J364" s="128">
        <f>BK364</f>
        <v>0</v>
      </c>
      <c r="L364" s="117"/>
      <c r="M364" s="122"/>
      <c r="P364" s="123">
        <f>SUM(P365:P444)</f>
        <v>0</v>
      </c>
      <c r="R364" s="123">
        <f>SUM(R365:R444)</f>
        <v>4.3934999999999998E-3</v>
      </c>
      <c r="T364" s="124">
        <f>SUM(T365:T444)</f>
        <v>0</v>
      </c>
      <c r="AR364" s="118" t="s">
        <v>82</v>
      </c>
      <c r="AT364" s="125" t="s">
        <v>73</v>
      </c>
      <c r="AU364" s="125" t="s">
        <v>82</v>
      </c>
      <c r="AY364" s="118" t="s">
        <v>128</v>
      </c>
      <c r="BK364" s="126">
        <f>SUM(BK365:BK444)</f>
        <v>0</v>
      </c>
    </row>
    <row r="365" spans="2:65" s="1" customFormat="1" ht="21.75" customHeight="1">
      <c r="B365" s="33"/>
      <c r="C365" s="129" t="s">
        <v>377</v>
      </c>
      <c r="D365" s="129" t="s">
        <v>130</v>
      </c>
      <c r="E365" s="130" t="s">
        <v>378</v>
      </c>
      <c r="F365" s="131" t="s">
        <v>379</v>
      </c>
      <c r="G365" s="132" t="s">
        <v>185</v>
      </c>
      <c r="H365" s="133">
        <v>1.7</v>
      </c>
      <c r="I365" s="134"/>
      <c r="J365" s="135">
        <f>ROUND(I365*H365,2)</f>
        <v>0</v>
      </c>
      <c r="K365" s="136"/>
      <c r="L365" s="33"/>
      <c r="M365" s="137" t="s">
        <v>19</v>
      </c>
      <c r="N365" s="138" t="s">
        <v>45</v>
      </c>
      <c r="P365" s="139">
        <f>O365*H365</f>
        <v>0</v>
      </c>
      <c r="Q365" s="139">
        <v>0</v>
      </c>
      <c r="R365" s="139">
        <f>Q365*H365</f>
        <v>0</v>
      </c>
      <c r="S365" s="139">
        <v>0</v>
      </c>
      <c r="T365" s="140">
        <f>S365*H365</f>
        <v>0</v>
      </c>
      <c r="AR365" s="141" t="s">
        <v>134</v>
      </c>
      <c r="AT365" s="141" t="s">
        <v>130</v>
      </c>
      <c r="AU365" s="141" t="s">
        <v>84</v>
      </c>
      <c r="AY365" s="18" t="s">
        <v>128</v>
      </c>
      <c r="BE365" s="142">
        <f>IF(N365="základní",J365,0)</f>
        <v>0</v>
      </c>
      <c r="BF365" s="142">
        <f>IF(N365="snížená",J365,0)</f>
        <v>0</v>
      </c>
      <c r="BG365" s="142">
        <f>IF(N365="zákl. přenesená",J365,0)</f>
        <v>0</v>
      </c>
      <c r="BH365" s="142">
        <f>IF(N365="sníž. přenesená",J365,0)</f>
        <v>0</v>
      </c>
      <c r="BI365" s="142">
        <f>IF(N365="nulová",J365,0)</f>
        <v>0</v>
      </c>
      <c r="BJ365" s="18" t="s">
        <v>82</v>
      </c>
      <c r="BK365" s="142">
        <f>ROUND(I365*H365,2)</f>
        <v>0</v>
      </c>
      <c r="BL365" s="18" t="s">
        <v>134</v>
      </c>
      <c r="BM365" s="141" t="s">
        <v>380</v>
      </c>
    </row>
    <row r="366" spans="2:65" s="1" customFormat="1" ht="11.25">
      <c r="B366" s="33"/>
      <c r="D366" s="143" t="s">
        <v>136</v>
      </c>
      <c r="F366" s="144" t="s">
        <v>381</v>
      </c>
      <c r="I366" s="145"/>
      <c r="L366" s="33"/>
      <c r="M366" s="146"/>
      <c r="T366" s="54"/>
      <c r="AT366" s="18" t="s">
        <v>136</v>
      </c>
      <c r="AU366" s="18" t="s">
        <v>84</v>
      </c>
    </row>
    <row r="367" spans="2:65" s="12" customFormat="1" ht="11.25">
      <c r="B367" s="147"/>
      <c r="D367" s="148" t="s">
        <v>138</v>
      </c>
      <c r="E367" s="149" t="s">
        <v>19</v>
      </c>
      <c r="F367" s="150" t="s">
        <v>382</v>
      </c>
      <c r="H367" s="149" t="s">
        <v>19</v>
      </c>
      <c r="I367" s="151"/>
      <c r="L367" s="147"/>
      <c r="M367" s="152"/>
      <c r="T367" s="153"/>
      <c r="AT367" s="149" t="s">
        <v>138</v>
      </c>
      <c r="AU367" s="149" t="s">
        <v>84</v>
      </c>
      <c r="AV367" s="12" t="s">
        <v>82</v>
      </c>
      <c r="AW367" s="12" t="s">
        <v>36</v>
      </c>
      <c r="AX367" s="12" t="s">
        <v>74</v>
      </c>
      <c r="AY367" s="149" t="s">
        <v>128</v>
      </c>
    </row>
    <row r="368" spans="2:65" s="13" customFormat="1" ht="11.25">
      <c r="B368" s="154"/>
      <c r="D368" s="148" t="s">
        <v>138</v>
      </c>
      <c r="E368" s="155" t="s">
        <v>19</v>
      </c>
      <c r="F368" s="156" t="s">
        <v>383</v>
      </c>
      <c r="H368" s="157">
        <v>1.7</v>
      </c>
      <c r="I368" s="158"/>
      <c r="L368" s="154"/>
      <c r="M368" s="159"/>
      <c r="T368" s="160"/>
      <c r="AT368" s="155" t="s">
        <v>138</v>
      </c>
      <c r="AU368" s="155" t="s">
        <v>84</v>
      </c>
      <c r="AV368" s="13" t="s">
        <v>84</v>
      </c>
      <c r="AW368" s="13" t="s">
        <v>36</v>
      </c>
      <c r="AX368" s="13" t="s">
        <v>74</v>
      </c>
      <c r="AY368" s="155" t="s">
        <v>128</v>
      </c>
    </row>
    <row r="369" spans="2:65" s="14" customFormat="1" ht="11.25">
      <c r="B369" s="161"/>
      <c r="D369" s="148" t="s">
        <v>138</v>
      </c>
      <c r="E369" s="162" t="s">
        <v>19</v>
      </c>
      <c r="F369" s="163" t="s">
        <v>141</v>
      </c>
      <c r="H369" s="164">
        <v>1.7</v>
      </c>
      <c r="I369" s="165"/>
      <c r="L369" s="161"/>
      <c r="M369" s="166"/>
      <c r="T369" s="167"/>
      <c r="AT369" s="162" t="s">
        <v>138</v>
      </c>
      <c r="AU369" s="162" t="s">
        <v>84</v>
      </c>
      <c r="AV369" s="14" t="s">
        <v>134</v>
      </c>
      <c r="AW369" s="14" t="s">
        <v>36</v>
      </c>
      <c r="AX369" s="14" t="s">
        <v>82</v>
      </c>
      <c r="AY369" s="162" t="s">
        <v>128</v>
      </c>
    </row>
    <row r="370" spans="2:65" s="1" customFormat="1" ht="16.5" customHeight="1">
      <c r="B370" s="33"/>
      <c r="C370" s="175" t="s">
        <v>303</v>
      </c>
      <c r="D370" s="175" t="s">
        <v>263</v>
      </c>
      <c r="E370" s="176" t="s">
        <v>384</v>
      </c>
      <c r="F370" s="177" t="s">
        <v>385</v>
      </c>
      <c r="G370" s="178" t="s">
        <v>185</v>
      </c>
      <c r="H370" s="179">
        <v>3.03</v>
      </c>
      <c r="I370" s="180"/>
      <c r="J370" s="181">
        <f>ROUND(I370*H370,2)</f>
        <v>0</v>
      </c>
      <c r="K370" s="182"/>
      <c r="L370" s="183"/>
      <c r="M370" s="184" t="s">
        <v>19</v>
      </c>
      <c r="N370" s="185" t="s">
        <v>45</v>
      </c>
      <c r="P370" s="139">
        <f>O370*H370</f>
        <v>0</v>
      </c>
      <c r="Q370" s="139">
        <v>0</v>
      </c>
      <c r="R370" s="139">
        <f>Q370*H370</f>
        <v>0</v>
      </c>
      <c r="S370" s="139">
        <v>0</v>
      </c>
      <c r="T370" s="140">
        <f>S370*H370</f>
        <v>0</v>
      </c>
      <c r="AR370" s="141" t="s">
        <v>182</v>
      </c>
      <c r="AT370" s="141" t="s">
        <v>263</v>
      </c>
      <c r="AU370" s="141" t="s">
        <v>84</v>
      </c>
      <c r="AY370" s="18" t="s">
        <v>128</v>
      </c>
      <c r="BE370" s="142">
        <f>IF(N370="základní",J370,0)</f>
        <v>0</v>
      </c>
      <c r="BF370" s="142">
        <f>IF(N370="snížená",J370,0)</f>
        <v>0</v>
      </c>
      <c r="BG370" s="142">
        <f>IF(N370="zákl. přenesená",J370,0)</f>
        <v>0</v>
      </c>
      <c r="BH370" s="142">
        <f>IF(N370="sníž. přenesená",J370,0)</f>
        <v>0</v>
      </c>
      <c r="BI370" s="142">
        <f>IF(N370="nulová",J370,0)</f>
        <v>0</v>
      </c>
      <c r="BJ370" s="18" t="s">
        <v>82</v>
      </c>
      <c r="BK370" s="142">
        <f>ROUND(I370*H370,2)</f>
        <v>0</v>
      </c>
      <c r="BL370" s="18" t="s">
        <v>134</v>
      </c>
      <c r="BM370" s="141" t="s">
        <v>386</v>
      </c>
    </row>
    <row r="371" spans="2:65" s="12" customFormat="1" ht="11.25">
      <c r="B371" s="147"/>
      <c r="D371" s="148" t="s">
        <v>138</v>
      </c>
      <c r="E371" s="149" t="s">
        <v>19</v>
      </c>
      <c r="F371" s="150" t="s">
        <v>387</v>
      </c>
      <c r="H371" s="149" t="s">
        <v>19</v>
      </c>
      <c r="I371" s="151"/>
      <c r="L371" s="147"/>
      <c r="M371" s="152"/>
      <c r="T371" s="153"/>
      <c r="AT371" s="149" t="s">
        <v>138</v>
      </c>
      <c r="AU371" s="149" t="s">
        <v>84</v>
      </c>
      <c r="AV371" s="12" t="s">
        <v>82</v>
      </c>
      <c r="AW371" s="12" t="s">
        <v>36</v>
      </c>
      <c r="AX371" s="12" t="s">
        <v>74</v>
      </c>
      <c r="AY371" s="149" t="s">
        <v>128</v>
      </c>
    </row>
    <row r="372" spans="2:65" s="13" customFormat="1" ht="11.25">
      <c r="B372" s="154"/>
      <c r="D372" s="148" t="s">
        <v>138</v>
      </c>
      <c r="E372" s="155" t="s">
        <v>19</v>
      </c>
      <c r="F372" s="156" t="s">
        <v>388</v>
      </c>
      <c r="H372" s="157">
        <v>3.03</v>
      </c>
      <c r="I372" s="158"/>
      <c r="L372" s="154"/>
      <c r="M372" s="159"/>
      <c r="T372" s="160"/>
      <c r="AT372" s="155" t="s">
        <v>138</v>
      </c>
      <c r="AU372" s="155" t="s">
        <v>84</v>
      </c>
      <c r="AV372" s="13" t="s">
        <v>84</v>
      </c>
      <c r="AW372" s="13" t="s">
        <v>36</v>
      </c>
      <c r="AX372" s="13" t="s">
        <v>74</v>
      </c>
      <c r="AY372" s="155" t="s">
        <v>128</v>
      </c>
    </row>
    <row r="373" spans="2:65" s="14" customFormat="1" ht="11.25">
      <c r="B373" s="161"/>
      <c r="D373" s="148" t="s">
        <v>138</v>
      </c>
      <c r="E373" s="162" t="s">
        <v>19</v>
      </c>
      <c r="F373" s="163" t="s">
        <v>141</v>
      </c>
      <c r="H373" s="164">
        <v>3.03</v>
      </c>
      <c r="I373" s="165"/>
      <c r="L373" s="161"/>
      <c r="M373" s="166"/>
      <c r="T373" s="167"/>
      <c r="AT373" s="162" t="s">
        <v>138</v>
      </c>
      <c r="AU373" s="162" t="s">
        <v>84</v>
      </c>
      <c r="AV373" s="14" t="s">
        <v>134</v>
      </c>
      <c r="AW373" s="14" t="s">
        <v>36</v>
      </c>
      <c r="AX373" s="14" t="s">
        <v>82</v>
      </c>
      <c r="AY373" s="162" t="s">
        <v>128</v>
      </c>
    </row>
    <row r="374" spans="2:65" s="1" customFormat="1" ht="16.5" customHeight="1">
      <c r="B374" s="33"/>
      <c r="C374" s="175" t="s">
        <v>389</v>
      </c>
      <c r="D374" s="175" t="s">
        <v>263</v>
      </c>
      <c r="E374" s="176" t="s">
        <v>390</v>
      </c>
      <c r="F374" s="177" t="s">
        <v>391</v>
      </c>
      <c r="G374" s="178" t="s">
        <v>185</v>
      </c>
      <c r="H374" s="179">
        <v>3.03</v>
      </c>
      <c r="I374" s="180"/>
      <c r="J374" s="181">
        <f>ROUND(I374*H374,2)</f>
        <v>0</v>
      </c>
      <c r="K374" s="182"/>
      <c r="L374" s="183"/>
      <c r="M374" s="184" t="s">
        <v>19</v>
      </c>
      <c r="N374" s="185" t="s">
        <v>45</v>
      </c>
      <c r="P374" s="139">
        <f>O374*H374</f>
        <v>0</v>
      </c>
      <c r="Q374" s="139">
        <v>1.4499999999999999E-3</v>
      </c>
      <c r="R374" s="139">
        <f>Q374*H374</f>
        <v>4.3934999999999998E-3</v>
      </c>
      <c r="S374" s="139">
        <v>0</v>
      </c>
      <c r="T374" s="140">
        <f>S374*H374</f>
        <v>0</v>
      </c>
      <c r="AR374" s="141" t="s">
        <v>182</v>
      </c>
      <c r="AT374" s="141" t="s">
        <v>263</v>
      </c>
      <c r="AU374" s="141" t="s">
        <v>84</v>
      </c>
      <c r="AY374" s="18" t="s">
        <v>128</v>
      </c>
      <c r="BE374" s="142">
        <f>IF(N374="základní",J374,0)</f>
        <v>0</v>
      </c>
      <c r="BF374" s="142">
        <f>IF(N374="snížená",J374,0)</f>
        <v>0</v>
      </c>
      <c r="BG374" s="142">
        <f>IF(N374="zákl. přenesená",J374,0)</f>
        <v>0</v>
      </c>
      <c r="BH374" s="142">
        <f>IF(N374="sníž. přenesená",J374,0)</f>
        <v>0</v>
      </c>
      <c r="BI374" s="142">
        <f>IF(N374="nulová",J374,0)</f>
        <v>0</v>
      </c>
      <c r="BJ374" s="18" t="s">
        <v>82</v>
      </c>
      <c r="BK374" s="142">
        <f>ROUND(I374*H374,2)</f>
        <v>0</v>
      </c>
      <c r="BL374" s="18" t="s">
        <v>134</v>
      </c>
      <c r="BM374" s="141" t="s">
        <v>392</v>
      </c>
    </row>
    <row r="375" spans="2:65" s="1" customFormat="1" ht="16.5" customHeight="1">
      <c r="B375" s="33"/>
      <c r="C375" s="129" t="s">
        <v>312</v>
      </c>
      <c r="D375" s="129" t="s">
        <v>130</v>
      </c>
      <c r="E375" s="130" t="s">
        <v>393</v>
      </c>
      <c r="F375" s="131" t="s">
        <v>394</v>
      </c>
      <c r="G375" s="132" t="s">
        <v>144</v>
      </c>
      <c r="H375" s="133">
        <v>6.12</v>
      </c>
      <c r="I375" s="134"/>
      <c r="J375" s="135">
        <f>ROUND(I375*H375,2)</f>
        <v>0</v>
      </c>
      <c r="K375" s="136"/>
      <c r="L375" s="33"/>
      <c r="M375" s="137" t="s">
        <v>19</v>
      </c>
      <c r="N375" s="138" t="s">
        <v>45</v>
      </c>
      <c r="P375" s="139">
        <f>O375*H375</f>
        <v>0</v>
      </c>
      <c r="Q375" s="139">
        <v>0</v>
      </c>
      <c r="R375" s="139">
        <f>Q375*H375</f>
        <v>0</v>
      </c>
      <c r="S375" s="139">
        <v>0</v>
      </c>
      <c r="T375" s="140">
        <f>S375*H375</f>
        <v>0</v>
      </c>
      <c r="AR375" s="141" t="s">
        <v>134</v>
      </c>
      <c r="AT375" s="141" t="s">
        <v>130</v>
      </c>
      <c r="AU375" s="141" t="s">
        <v>84</v>
      </c>
      <c r="AY375" s="18" t="s">
        <v>128</v>
      </c>
      <c r="BE375" s="142">
        <f>IF(N375="základní",J375,0)</f>
        <v>0</v>
      </c>
      <c r="BF375" s="142">
        <f>IF(N375="snížená",J375,0)</f>
        <v>0</v>
      </c>
      <c r="BG375" s="142">
        <f>IF(N375="zákl. přenesená",J375,0)</f>
        <v>0</v>
      </c>
      <c r="BH375" s="142">
        <f>IF(N375="sníž. přenesená",J375,0)</f>
        <v>0</v>
      </c>
      <c r="BI375" s="142">
        <f>IF(N375="nulová",J375,0)</f>
        <v>0</v>
      </c>
      <c r="BJ375" s="18" t="s">
        <v>82</v>
      </c>
      <c r="BK375" s="142">
        <f>ROUND(I375*H375,2)</f>
        <v>0</v>
      </c>
      <c r="BL375" s="18" t="s">
        <v>134</v>
      </c>
      <c r="BM375" s="141" t="s">
        <v>395</v>
      </c>
    </row>
    <row r="376" spans="2:65" s="1" customFormat="1" ht="11.25">
      <c r="B376" s="33"/>
      <c r="D376" s="143" t="s">
        <v>136</v>
      </c>
      <c r="F376" s="144" t="s">
        <v>396</v>
      </c>
      <c r="I376" s="145"/>
      <c r="L376" s="33"/>
      <c r="M376" s="146"/>
      <c r="T376" s="54"/>
      <c r="AT376" s="18" t="s">
        <v>136</v>
      </c>
      <c r="AU376" s="18" t="s">
        <v>84</v>
      </c>
    </row>
    <row r="377" spans="2:65" s="12" customFormat="1" ht="11.25">
      <c r="B377" s="147"/>
      <c r="D377" s="148" t="s">
        <v>138</v>
      </c>
      <c r="E377" s="149" t="s">
        <v>19</v>
      </c>
      <c r="F377" s="150" t="s">
        <v>397</v>
      </c>
      <c r="H377" s="149" t="s">
        <v>19</v>
      </c>
      <c r="I377" s="151"/>
      <c r="L377" s="147"/>
      <c r="M377" s="152"/>
      <c r="T377" s="153"/>
      <c r="AT377" s="149" t="s">
        <v>138</v>
      </c>
      <c r="AU377" s="149" t="s">
        <v>84</v>
      </c>
      <c r="AV377" s="12" t="s">
        <v>82</v>
      </c>
      <c r="AW377" s="12" t="s">
        <v>36</v>
      </c>
      <c r="AX377" s="12" t="s">
        <v>74</v>
      </c>
      <c r="AY377" s="149" t="s">
        <v>128</v>
      </c>
    </row>
    <row r="378" spans="2:65" s="13" customFormat="1" ht="11.25">
      <c r="B378" s="154"/>
      <c r="D378" s="148" t="s">
        <v>138</v>
      </c>
      <c r="E378" s="155" t="s">
        <v>19</v>
      </c>
      <c r="F378" s="156" t="s">
        <v>398</v>
      </c>
      <c r="H378" s="157">
        <v>6.12</v>
      </c>
      <c r="I378" s="158"/>
      <c r="L378" s="154"/>
      <c r="M378" s="159"/>
      <c r="T378" s="160"/>
      <c r="AT378" s="155" t="s">
        <v>138</v>
      </c>
      <c r="AU378" s="155" t="s">
        <v>84</v>
      </c>
      <c r="AV378" s="13" t="s">
        <v>84</v>
      </c>
      <c r="AW378" s="13" t="s">
        <v>36</v>
      </c>
      <c r="AX378" s="13" t="s">
        <v>74</v>
      </c>
      <c r="AY378" s="155" t="s">
        <v>128</v>
      </c>
    </row>
    <row r="379" spans="2:65" s="14" customFormat="1" ht="11.25">
      <c r="B379" s="161"/>
      <c r="D379" s="148" t="s">
        <v>138</v>
      </c>
      <c r="E379" s="162" t="s">
        <v>19</v>
      </c>
      <c r="F379" s="163" t="s">
        <v>141</v>
      </c>
      <c r="H379" s="164">
        <v>6.12</v>
      </c>
      <c r="I379" s="165"/>
      <c r="L379" s="161"/>
      <c r="M379" s="166"/>
      <c r="T379" s="167"/>
      <c r="AT379" s="162" t="s">
        <v>138</v>
      </c>
      <c r="AU379" s="162" t="s">
        <v>84</v>
      </c>
      <c r="AV379" s="14" t="s">
        <v>134</v>
      </c>
      <c r="AW379" s="14" t="s">
        <v>36</v>
      </c>
      <c r="AX379" s="14" t="s">
        <v>82</v>
      </c>
      <c r="AY379" s="162" t="s">
        <v>128</v>
      </c>
    </row>
    <row r="380" spans="2:65" s="1" customFormat="1" ht="16.5" customHeight="1">
      <c r="B380" s="33"/>
      <c r="C380" s="175" t="s">
        <v>399</v>
      </c>
      <c r="D380" s="175" t="s">
        <v>263</v>
      </c>
      <c r="E380" s="176" t="s">
        <v>400</v>
      </c>
      <c r="F380" s="177" t="s">
        <v>401</v>
      </c>
      <c r="G380" s="178" t="s">
        <v>144</v>
      </c>
      <c r="H380" s="179">
        <v>36</v>
      </c>
      <c r="I380" s="180"/>
      <c r="J380" s="181">
        <f>ROUND(I380*H380,2)</f>
        <v>0</v>
      </c>
      <c r="K380" s="182"/>
      <c r="L380" s="183"/>
      <c r="M380" s="184" t="s">
        <v>19</v>
      </c>
      <c r="N380" s="185" t="s">
        <v>45</v>
      </c>
      <c r="P380" s="139">
        <f>O380*H380</f>
        <v>0</v>
      </c>
      <c r="Q380" s="139">
        <v>0</v>
      </c>
      <c r="R380" s="139">
        <f>Q380*H380</f>
        <v>0</v>
      </c>
      <c r="S380" s="139">
        <v>0</v>
      </c>
      <c r="T380" s="140">
        <f>S380*H380</f>
        <v>0</v>
      </c>
      <c r="AR380" s="141" t="s">
        <v>182</v>
      </c>
      <c r="AT380" s="141" t="s">
        <v>263</v>
      </c>
      <c r="AU380" s="141" t="s">
        <v>84</v>
      </c>
      <c r="AY380" s="18" t="s">
        <v>128</v>
      </c>
      <c r="BE380" s="142">
        <f>IF(N380="základní",J380,0)</f>
        <v>0</v>
      </c>
      <c r="BF380" s="142">
        <f>IF(N380="snížená",J380,0)</f>
        <v>0</v>
      </c>
      <c r="BG380" s="142">
        <f>IF(N380="zákl. přenesená",J380,0)</f>
        <v>0</v>
      </c>
      <c r="BH380" s="142">
        <f>IF(N380="sníž. přenesená",J380,0)</f>
        <v>0</v>
      </c>
      <c r="BI380" s="142">
        <f>IF(N380="nulová",J380,0)</f>
        <v>0</v>
      </c>
      <c r="BJ380" s="18" t="s">
        <v>82</v>
      </c>
      <c r="BK380" s="142">
        <f>ROUND(I380*H380,2)</f>
        <v>0</v>
      </c>
      <c r="BL380" s="18" t="s">
        <v>134</v>
      </c>
      <c r="BM380" s="141" t="s">
        <v>402</v>
      </c>
    </row>
    <row r="381" spans="2:65" s="12" customFormat="1" ht="11.25">
      <c r="B381" s="147"/>
      <c r="D381" s="148" t="s">
        <v>138</v>
      </c>
      <c r="E381" s="149" t="s">
        <v>19</v>
      </c>
      <c r="F381" s="150" t="s">
        <v>403</v>
      </c>
      <c r="H381" s="149" t="s">
        <v>19</v>
      </c>
      <c r="I381" s="151"/>
      <c r="L381" s="147"/>
      <c r="M381" s="152"/>
      <c r="T381" s="153"/>
      <c r="AT381" s="149" t="s">
        <v>138</v>
      </c>
      <c r="AU381" s="149" t="s">
        <v>84</v>
      </c>
      <c r="AV381" s="12" t="s">
        <v>82</v>
      </c>
      <c r="AW381" s="12" t="s">
        <v>36</v>
      </c>
      <c r="AX381" s="12" t="s">
        <v>74</v>
      </c>
      <c r="AY381" s="149" t="s">
        <v>128</v>
      </c>
    </row>
    <row r="382" spans="2:65" s="13" customFormat="1" ht="11.25">
      <c r="B382" s="154"/>
      <c r="D382" s="148" t="s">
        <v>138</v>
      </c>
      <c r="E382" s="155" t="s">
        <v>19</v>
      </c>
      <c r="F382" s="156" t="s">
        <v>371</v>
      </c>
      <c r="H382" s="157">
        <v>36</v>
      </c>
      <c r="I382" s="158"/>
      <c r="L382" s="154"/>
      <c r="M382" s="159"/>
      <c r="T382" s="160"/>
      <c r="AT382" s="155" t="s">
        <v>138</v>
      </c>
      <c r="AU382" s="155" t="s">
        <v>84</v>
      </c>
      <c r="AV382" s="13" t="s">
        <v>84</v>
      </c>
      <c r="AW382" s="13" t="s">
        <v>36</v>
      </c>
      <c r="AX382" s="13" t="s">
        <v>74</v>
      </c>
      <c r="AY382" s="155" t="s">
        <v>128</v>
      </c>
    </row>
    <row r="383" spans="2:65" s="14" customFormat="1" ht="11.25">
      <c r="B383" s="161"/>
      <c r="D383" s="148" t="s">
        <v>138</v>
      </c>
      <c r="E383" s="162" t="s">
        <v>19</v>
      </c>
      <c r="F383" s="163" t="s">
        <v>141</v>
      </c>
      <c r="H383" s="164">
        <v>36</v>
      </c>
      <c r="I383" s="165"/>
      <c r="L383" s="161"/>
      <c r="M383" s="166"/>
      <c r="T383" s="167"/>
      <c r="AT383" s="162" t="s">
        <v>138</v>
      </c>
      <c r="AU383" s="162" t="s">
        <v>84</v>
      </c>
      <c r="AV383" s="14" t="s">
        <v>134</v>
      </c>
      <c r="AW383" s="14" t="s">
        <v>36</v>
      </c>
      <c r="AX383" s="14" t="s">
        <v>82</v>
      </c>
      <c r="AY383" s="162" t="s">
        <v>128</v>
      </c>
    </row>
    <row r="384" spans="2:65" s="1" customFormat="1" ht="16.5" customHeight="1">
      <c r="B384" s="33"/>
      <c r="C384" s="129" t="s">
        <v>319</v>
      </c>
      <c r="D384" s="129" t="s">
        <v>130</v>
      </c>
      <c r="E384" s="130" t="s">
        <v>404</v>
      </c>
      <c r="F384" s="131" t="s">
        <v>405</v>
      </c>
      <c r="G384" s="132" t="s">
        <v>200</v>
      </c>
      <c r="H384" s="133">
        <v>4.7489999999999997</v>
      </c>
      <c r="I384" s="134"/>
      <c r="J384" s="135">
        <f>ROUND(I384*H384,2)</f>
        <v>0</v>
      </c>
      <c r="K384" s="136"/>
      <c r="L384" s="33"/>
      <c r="M384" s="137" t="s">
        <v>19</v>
      </c>
      <c r="N384" s="138" t="s">
        <v>45</v>
      </c>
      <c r="P384" s="139">
        <f>O384*H384</f>
        <v>0</v>
      </c>
      <c r="Q384" s="139">
        <v>0</v>
      </c>
      <c r="R384" s="139">
        <f>Q384*H384</f>
        <v>0</v>
      </c>
      <c r="S384" s="139">
        <v>0</v>
      </c>
      <c r="T384" s="140">
        <f>S384*H384</f>
        <v>0</v>
      </c>
      <c r="AR384" s="141" t="s">
        <v>134</v>
      </c>
      <c r="AT384" s="141" t="s">
        <v>130</v>
      </c>
      <c r="AU384" s="141" t="s">
        <v>84</v>
      </c>
      <c r="AY384" s="18" t="s">
        <v>128</v>
      </c>
      <c r="BE384" s="142">
        <f>IF(N384="základní",J384,0)</f>
        <v>0</v>
      </c>
      <c r="BF384" s="142">
        <f>IF(N384="snížená",J384,0)</f>
        <v>0</v>
      </c>
      <c r="BG384" s="142">
        <f>IF(N384="zákl. přenesená",J384,0)</f>
        <v>0</v>
      </c>
      <c r="BH384" s="142">
        <f>IF(N384="sníž. přenesená",J384,0)</f>
        <v>0</v>
      </c>
      <c r="BI384" s="142">
        <f>IF(N384="nulová",J384,0)</f>
        <v>0</v>
      </c>
      <c r="BJ384" s="18" t="s">
        <v>82</v>
      </c>
      <c r="BK384" s="142">
        <f>ROUND(I384*H384,2)</f>
        <v>0</v>
      </c>
      <c r="BL384" s="18" t="s">
        <v>134</v>
      </c>
      <c r="BM384" s="141" t="s">
        <v>406</v>
      </c>
    </row>
    <row r="385" spans="2:65" s="1" customFormat="1" ht="11.25">
      <c r="B385" s="33"/>
      <c r="D385" s="143" t="s">
        <v>136</v>
      </c>
      <c r="F385" s="144" t="s">
        <v>407</v>
      </c>
      <c r="I385" s="145"/>
      <c r="L385" s="33"/>
      <c r="M385" s="146"/>
      <c r="T385" s="54"/>
      <c r="AT385" s="18" t="s">
        <v>136</v>
      </c>
      <c r="AU385" s="18" t="s">
        <v>84</v>
      </c>
    </row>
    <row r="386" spans="2:65" s="12" customFormat="1" ht="11.25">
      <c r="B386" s="147"/>
      <c r="D386" s="148" t="s">
        <v>138</v>
      </c>
      <c r="E386" s="149" t="s">
        <v>19</v>
      </c>
      <c r="F386" s="150" t="s">
        <v>408</v>
      </c>
      <c r="H386" s="149" t="s">
        <v>19</v>
      </c>
      <c r="I386" s="151"/>
      <c r="L386" s="147"/>
      <c r="M386" s="152"/>
      <c r="T386" s="153"/>
      <c r="AT386" s="149" t="s">
        <v>138</v>
      </c>
      <c r="AU386" s="149" t="s">
        <v>84</v>
      </c>
      <c r="AV386" s="12" t="s">
        <v>82</v>
      </c>
      <c r="AW386" s="12" t="s">
        <v>36</v>
      </c>
      <c r="AX386" s="12" t="s">
        <v>74</v>
      </c>
      <c r="AY386" s="149" t="s">
        <v>128</v>
      </c>
    </row>
    <row r="387" spans="2:65" s="13" customFormat="1" ht="11.25">
      <c r="B387" s="154"/>
      <c r="D387" s="148" t="s">
        <v>138</v>
      </c>
      <c r="E387" s="155" t="s">
        <v>19</v>
      </c>
      <c r="F387" s="156" t="s">
        <v>409</v>
      </c>
      <c r="H387" s="157">
        <v>4.7489999999999997</v>
      </c>
      <c r="I387" s="158"/>
      <c r="L387" s="154"/>
      <c r="M387" s="159"/>
      <c r="T387" s="160"/>
      <c r="AT387" s="155" t="s">
        <v>138</v>
      </c>
      <c r="AU387" s="155" t="s">
        <v>84</v>
      </c>
      <c r="AV387" s="13" t="s">
        <v>84</v>
      </c>
      <c r="AW387" s="13" t="s">
        <v>36</v>
      </c>
      <c r="AX387" s="13" t="s">
        <v>74</v>
      </c>
      <c r="AY387" s="155" t="s">
        <v>128</v>
      </c>
    </row>
    <row r="388" spans="2:65" s="14" customFormat="1" ht="11.25">
      <c r="B388" s="161"/>
      <c r="D388" s="148" t="s">
        <v>138</v>
      </c>
      <c r="E388" s="162" t="s">
        <v>19</v>
      </c>
      <c r="F388" s="163" t="s">
        <v>141</v>
      </c>
      <c r="H388" s="164">
        <v>4.7489999999999997</v>
      </c>
      <c r="I388" s="165"/>
      <c r="L388" s="161"/>
      <c r="M388" s="166"/>
      <c r="T388" s="167"/>
      <c r="AT388" s="162" t="s">
        <v>138</v>
      </c>
      <c r="AU388" s="162" t="s">
        <v>84</v>
      </c>
      <c r="AV388" s="14" t="s">
        <v>134</v>
      </c>
      <c r="AW388" s="14" t="s">
        <v>36</v>
      </c>
      <c r="AX388" s="14" t="s">
        <v>82</v>
      </c>
      <c r="AY388" s="162" t="s">
        <v>128</v>
      </c>
    </row>
    <row r="389" spans="2:65" s="1" customFormat="1" ht="16.5" customHeight="1">
      <c r="B389" s="33"/>
      <c r="C389" s="129" t="s">
        <v>410</v>
      </c>
      <c r="D389" s="129" t="s">
        <v>130</v>
      </c>
      <c r="E389" s="130" t="s">
        <v>411</v>
      </c>
      <c r="F389" s="131" t="s">
        <v>412</v>
      </c>
      <c r="G389" s="132" t="s">
        <v>200</v>
      </c>
      <c r="H389" s="133">
        <v>4.7489999999999997</v>
      </c>
      <c r="I389" s="134"/>
      <c r="J389" s="135">
        <f>ROUND(I389*H389,2)</f>
        <v>0</v>
      </c>
      <c r="K389" s="136"/>
      <c r="L389" s="33"/>
      <c r="M389" s="137" t="s">
        <v>19</v>
      </c>
      <c r="N389" s="138" t="s">
        <v>45</v>
      </c>
      <c r="P389" s="139">
        <f>O389*H389</f>
        <v>0</v>
      </c>
      <c r="Q389" s="139">
        <v>0</v>
      </c>
      <c r="R389" s="139">
        <f>Q389*H389</f>
        <v>0</v>
      </c>
      <c r="S389" s="139">
        <v>0</v>
      </c>
      <c r="T389" s="140">
        <f>S389*H389</f>
        <v>0</v>
      </c>
      <c r="AR389" s="141" t="s">
        <v>134</v>
      </c>
      <c r="AT389" s="141" t="s">
        <v>130</v>
      </c>
      <c r="AU389" s="141" t="s">
        <v>84</v>
      </c>
      <c r="AY389" s="18" t="s">
        <v>128</v>
      </c>
      <c r="BE389" s="142">
        <f>IF(N389="základní",J389,0)</f>
        <v>0</v>
      </c>
      <c r="BF389" s="142">
        <f>IF(N389="snížená",J389,0)</f>
        <v>0</v>
      </c>
      <c r="BG389" s="142">
        <f>IF(N389="zákl. přenesená",J389,0)</f>
        <v>0</v>
      </c>
      <c r="BH389" s="142">
        <f>IF(N389="sníž. přenesená",J389,0)</f>
        <v>0</v>
      </c>
      <c r="BI389" s="142">
        <f>IF(N389="nulová",J389,0)</f>
        <v>0</v>
      </c>
      <c r="BJ389" s="18" t="s">
        <v>82</v>
      </c>
      <c r="BK389" s="142">
        <f>ROUND(I389*H389,2)</f>
        <v>0</v>
      </c>
      <c r="BL389" s="18" t="s">
        <v>134</v>
      </c>
      <c r="BM389" s="141" t="s">
        <v>413</v>
      </c>
    </row>
    <row r="390" spans="2:65" s="1" customFormat="1" ht="11.25">
      <c r="B390" s="33"/>
      <c r="D390" s="143" t="s">
        <v>136</v>
      </c>
      <c r="F390" s="144" t="s">
        <v>414</v>
      </c>
      <c r="I390" s="145"/>
      <c r="L390" s="33"/>
      <c r="M390" s="146"/>
      <c r="T390" s="54"/>
      <c r="AT390" s="18" t="s">
        <v>136</v>
      </c>
      <c r="AU390" s="18" t="s">
        <v>84</v>
      </c>
    </row>
    <row r="391" spans="2:65" s="12" customFormat="1" ht="11.25">
      <c r="B391" s="147"/>
      <c r="D391" s="148" t="s">
        <v>138</v>
      </c>
      <c r="E391" s="149" t="s">
        <v>19</v>
      </c>
      <c r="F391" s="150" t="s">
        <v>408</v>
      </c>
      <c r="H391" s="149" t="s">
        <v>19</v>
      </c>
      <c r="I391" s="151"/>
      <c r="L391" s="147"/>
      <c r="M391" s="152"/>
      <c r="T391" s="153"/>
      <c r="AT391" s="149" t="s">
        <v>138</v>
      </c>
      <c r="AU391" s="149" t="s">
        <v>84</v>
      </c>
      <c r="AV391" s="12" t="s">
        <v>82</v>
      </c>
      <c r="AW391" s="12" t="s">
        <v>36</v>
      </c>
      <c r="AX391" s="12" t="s">
        <v>74</v>
      </c>
      <c r="AY391" s="149" t="s">
        <v>128</v>
      </c>
    </row>
    <row r="392" spans="2:65" s="13" customFormat="1" ht="11.25">
      <c r="B392" s="154"/>
      <c r="D392" s="148" t="s">
        <v>138</v>
      </c>
      <c r="E392" s="155" t="s">
        <v>19</v>
      </c>
      <c r="F392" s="156" t="s">
        <v>409</v>
      </c>
      <c r="H392" s="157">
        <v>4.7489999999999997</v>
      </c>
      <c r="I392" s="158"/>
      <c r="L392" s="154"/>
      <c r="M392" s="159"/>
      <c r="T392" s="160"/>
      <c r="AT392" s="155" t="s">
        <v>138</v>
      </c>
      <c r="AU392" s="155" t="s">
        <v>84</v>
      </c>
      <c r="AV392" s="13" t="s">
        <v>84</v>
      </c>
      <c r="AW392" s="13" t="s">
        <v>36</v>
      </c>
      <c r="AX392" s="13" t="s">
        <v>74</v>
      </c>
      <c r="AY392" s="155" t="s">
        <v>128</v>
      </c>
    </row>
    <row r="393" spans="2:65" s="14" customFormat="1" ht="11.25">
      <c r="B393" s="161"/>
      <c r="D393" s="148" t="s">
        <v>138</v>
      </c>
      <c r="E393" s="162" t="s">
        <v>19</v>
      </c>
      <c r="F393" s="163" t="s">
        <v>141</v>
      </c>
      <c r="H393" s="164">
        <v>4.7489999999999997</v>
      </c>
      <c r="I393" s="165"/>
      <c r="L393" s="161"/>
      <c r="M393" s="166"/>
      <c r="T393" s="167"/>
      <c r="AT393" s="162" t="s">
        <v>138</v>
      </c>
      <c r="AU393" s="162" t="s">
        <v>84</v>
      </c>
      <c r="AV393" s="14" t="s">
        <v>134</v>
      </c>
      <c r="AW393" s="14" t="s">
        <v>36</v>
      </c>
      <c r="AX393" s="14" t="s">
        <v>82</v>
      </c>
      <c r="AY393" s="162" t="s">
        <v>128</v>
      </c>
    </row>
    <row r="394" spans="2:65" s="1" customFormat="1" ht="16.5" customHeight="1">
      <c r="B394" s="33"/>
      <c r="C394" s="129" t="s">
        <v>325</v>
      </c>
      <c r="D394" s="129" t="s">
        <v>130</v>
      </c>
      <c r="E394" s="130" t="s">
        <v>415</v>
      </c>
      <c r="F394" s="131" t="s">
        <v>416</v>
      </c>
      <c r="G394" s="132" t="s">
        <v>133</v>
      </c>
      <c r="H394" s="133">
        <v>25.888000000000002</v>
      </c>
      <c r="I394" s="134"/>
      <c r="J394" s="135">
        <f>ROUND(I394*H394,2)</f>
        <v>0</v>
      </c>
      <c r="K394" s="136"/>
      <c r="L394" s="33"/>
      <c r="M394" s="137" t="s">
        <v>19</v>
      </c>
      <c r="N394" s="138" t="s">
        <v>45</v>
      </c>
      <c r="P394" s="139">
        <f>O394*H394</f>
        <v>0</v>
      </c>
      <c r="Q394" s="139">
        <v>0</v>
      </c>
      <c r="R394" s="139">
        <f>Q394*H394</f>
        <v>0</v>
      </c>
      <c r="S394" s="139">
        <v>0</v>
      </c>
      <c r="T394" s="140">
        <f>S394*H394</f>
        <v>0</v>
      </c>
      <c r="AR394" s="141" t="s">
        <v>134</v>
      </c>
      <c r="AT394" s="141" t="s">
        <v>130</v>
      </c>
      <c r="AU394" s="141" t="s">
        <v>84</v>
      </c>
      <c r="AY394" s="18" t="s">
        <v>128</v>
      </c>
      <c r="BE394" s="142">
        <f>IF(N394="základní",J394,0)</f>
        <v>0</v>
      </c>
      <c r="BF394" s="142">
        <f>IF(N394="snížená",J394,0)</f>
        <v>0</v>
      </c>
      <c r="BG394" s="142">
        <f>IF(N394="zákl. přenesená",J394,0)</f>
        <v>0</v>
      </c>
      <c r="BH394" s="142">
        <f>IF(N394="sníž. přenesená",J394,0)</f>
        <v>0</v>
      </c>
      <c r="BI394" s="142">
        <f>IF(N394="nulová",J394,0)</f>
        <v>0</v>
      </c>
      <c r="BJ394" s="18" t="s">
        <v>82</v>
      </c>
      <c r="BK394" s="142">
        <f>ROUND(I394*H394,2)</f>
        <v>0</v>
      </c>
      <c r="BL394" s="18" t="s">
        <v>134</v>
      </c>
      <c r="BM394" s="141" t="s">
        <v>417</v>
      </c>
    </row>
    <row r="395" spans="2:65" s="1" customFormat="1" ht="11.25">
      <c r="B395" s="33"/>
      <c r="D395" s="143" t="s">
        <v>136</v>
      </c>
      <c r="F395" s="144" t="s">
        <v>418</v>
      </c>
      <c r="I395" s="145"/>
      <c r="L395" s="33"/>
      <c r="M395" s="146"/>
      <c r="T395" s="54"/>
      <c r="AT395" s="18" t="s">
        <v>136</v>
      </c>
      <c r="AU395" s="18" t="s">
        <v>84</v>
      </c>
    </row>
    <row r="396" spans="2:65" s="13" customFormat="1" ht="11.25">
      <c r="B396" s="154"/>
      <c r="D396" s="148" t="s">
        <v>138</v>
      </c>
      <c r="E396" s="155" t="s">
        <v>19</v>
      </c>
      <c r="F396" s="156" t="s">
        <v>419</v>
      </c>
      <c r="H396" s="157">
        <v>25.888000000000002</v>
      </c>
      <c r="I396" s="158"/>
      <c r="L396" s="154"/>
      <c r="M396" s="159"/>
      <c r="T396" s="160"/>
      <c r="AT396" s="155" t="s">
        <v>138</v>
      </c>
      <c r="AU396" s="155" t="s">
        <v>84</v>
      </c>
      <c r="AV396" s="13" t="s">
        <v>84</v>
      </c>
      <c r="AW396" s="13" t="s">
        <v>36</v>
      </c>
      <c r="AX396" s="13" t="s">
        <v>74</v>
      </c>
      <c r="AY396" s="155" t="s">
        <v>128</v>
      </c>
    </row>
    <row r="397" spans="2:65" s="14" customFormat="1" ht="11.25">
      <c r="B397" s="161"/>
      <c r="D397" s="148" t="s">
        <v>138</v>
      </c>
      <c r="E397" s="162" t="s">
        <v>19</v>
      </c>
      <c r="F397" s="163" t="s">
        <v>141</v>
      </c>
      <c r="H397" s="164">
        <v>25.888000000000002</v>
      </c>
      <c r="I397" s="165"/>
      <c r="L397" s="161"/>
      <c r="M397" s="166"/>
      <c r="T397" s="167"/>
      <c r="AT397" s="162" t="s">
        <v>138</v>
      </c>
      <c r="AU397" s="162" t="s">
        <v>84</v>
      </c>
      <c r="AV397" s="14" t="s">
        <v>134</v>
      </c>
      <c r="AW397" s="14" t="s">
        <v>36</v>
      </c>
      <c r="AX397" s="14" t="s">
        <v>82</v>
      </c>
      <c r="AY397" s="162" t="s">
        <v>128</v>
      </c>
    </row>
    <row r="398" spans="2:65" s="1" customFormat="1" ht="16.5" customHeight="1">
      <c r="B398" s="33"/>
      <c r="C398" s="129" t="s">
        <v>420</v>
      </c>
      <c r="D398" s="129" t="s">
        <v>130</v>
      </c>
      <c r="E398" s="130" t="s">
        <v>421</v>
      </c>
      <c r="F398" s="131" t="s">
        <v>422</v>
      </c>
      <c r="G398" s="132" t="s">
        <v>133</v>
      </c>
      <c r="H398" s="133">
        <v>25.888000000000002</v>
      </c>
      <c r="I398" s="134"/>
      <c r="J398" s="135">
        <f>ROUND(I398*H398,2)</f>
        <v>0</v>
      </c>
      <c r="K398" s="136"/>
      <c r="L398" s="33"/>
      <c r="M398" s="137" t="s">
        <v>19</v>
      </c>
      <c r="N398" s="138" t="s">
        <v>45</v>
      </c>
      <c r="P398" s="139">
        <f>O398*H398</f>
        <v>0</v>
      </c>
      <c r="Q398" s="139">
        <v>0</v>
      </c>
      <c r="R398" s="139">
        <f>Q398*H398</f>
        <v>0</v>
      </c>
      <c r="S398" s="139">
        <v>0</v>
      </c>
      <c r="T398" s="140">
        <f>S398*H398</f>
        <v>0</v>
      </c>
      <c r="AR398" s="141" t="s">
        <v>134</v>
      </c>
      <c r="AT398" s="141" t="s">
        <v>130</v>
      </c>
      <c r="AU398" s="141" t="s">
        <v>84</v>
      </c>
      <c r="AY398" s="18" t="s">
        <v>128</v>
      </c>
      <c r="BE398" s="142">
        <f>IF(N398="základní",J398,0)</f>
        <v>0</v>
      </c>
      <c r="BF398" s="142">
        <f>IF(N398="snížená",J398,0)</f>
        <v>0</v>
      </c>
      <c r="BG398" s="142">
        <f>IF(N398="zákl. přenesená",J398,0)</f>
        <v>0</v>
      </c>
      <c r="BH398" s="142">
        <f>IF(N398="sníž. přenesená",J398,0)</f>
        <v>0</v>
      </c>
      <c r="BI398" s="142">
        <f>IF(N398="nulová",J398,0)</f>
        <v>0</v>
      </c>
      <c r="BJ398" s="18" t="s">
        <v>82</v>
      </c>
      <c r="BK398" s="142">
        <f>ROUND(I398*H398,2)</f>
        <v>0</v>
      </c>
      <c r="BL398" s="18" t="s">
        <v>134</v>
      </c>
      <c r="BM398" s="141" t="s">
        <v>423</v>
      </c>
    </row>
    <row r="399" spans="2:65" s="1" customFormat="1" ht="11.25">
      <c r="B399" s="33"/>
      <c r="D399" s="143" t="s">
        <v>136</v>
      </c>
      <c r="F399" s="144" t="s">
        <v>424</v>
      </c>
      <c r="I399" s="145"/>
      <c r="L399" s="33"/>
      <c r="M399" s="146"/>
      <c r="T399" s="54"/>
      <c r="AT399" s="18" t="s">
        <v>136</v>
      </c>
      <c r="AU399" s="18" t="s">
        <v>84</v>
      </c>
    </row>
    <row r="400" spans="2:65" s="13" customFormat="1" ht="11.25">
      <c r="B400" s="154"/>
      <c r="D400" s="148" t="s">
        <v>138</v>
      </c>
      <c r="E400" s="155" t="s">
        <v>19</v>
      </c>
      <c r="F400" s="156" t="s">
        <v>419</v>
      </c>
      <c r="H400" s="157">
        <v>25.888000000000002</v>
      </c>
      <c r="I400" s="158"/>
      <c r="L400" s="154"/>
      <c r="M400" s="159"/>
      <c r="T400" s="160"/>
      <c r="AT400" s="155" t="s">
        <v>138</v>
      </c>
      <c r="AU400" s="155" t="s">
        <v>84</v>
      </c>
      <c r="AV400" s="13" t="s">
        <v>84</v>
      </c>
      <c r="AW400" s="13" t="s">
        <v>36</v>
      </c>
      <c r="AX400" s="13" t="s">
        <v>74</v>
      </c>
      <c r="AY400" s="155" t="s">
        <v>128</v>
      </c>
    </row>
    <row r="401" spans="2:65" s="14" customFormat="1" ht="11.25">
      <c r="B401" s="161"/>
      <c r="D401" s="148" t="s">
        <v>138</v>
      </c>
      <c r="E401" s="162" t="s">
        <v>19</v>
      </c>
      <c r="F401" s="163" t="s">
        <v>141</v>
      </c>
      <c r="H401" s="164">
        <v>25.888000000000002</v>
      </c>
      <c r="I401" s="165"/>
      <c r="L401" s="161"/>
      <c r="M401" s="166"/>
      <c r="T401" s="167"/>
      <c r="AT401" s="162" t="s">
        <v>138</v>
      </c>
      <c r="AU401" s="162" t="s">
        <v>84</v>
      </c>
      <c r="AV401" s="14" t="s">
        <v>134</v>
      </c>
      <c r="AW401" s="14" t="s">
        <v>36</v>
      </c>
      <c r="AX401" s="14" t="s">
        <v>82</v>
      </c>
      <c r="AY401" s="162" t="s">
        <v>128</v>
      </c>
    </row>
    <row r="402" spans="2:65" s="1" customFormat="1" ht="16.5" customHeight="1">
      <c r="B402" s="33"/>
      <c r="C402" s="129" t="s">
        <v>330</v>
      </c>
      <c r="D402" s="129" t="s">
        <v>130</v>
      </c>
      <c r="E402" s="130" t="s">
        <v>425</v>
      </c>
      <c r="F402" s="131" t="s">
        <v>426</v>
      </c>
      <c r="G402" s="132" t="s">
        <v>266</v>
      </c>
      <c r="H402" s="133">
        <v>0.76</v>
      </c>
      <c r="I402" s="134"/>
      <c r="J402" s="135">
        <f>ROUND(I402*H402,2)</f>
        <v>0</v>
      </c>
      <c r="K402" s="136"/>
      <c r="L402" s="33"/>
      <c r="M402" s="137" t="s">
        <v>19</v>
      </c>
      <c r="N402" s="138" t="s">
        <v>45</v>
      </c>
      <c r="P402" s="139">
        <f>O402*H402</f>
        <v>0</v>
      </c>
      <c r="Q402" s="139">
        <v>0</v>
      </c>
      <c r="R402" s="139">
        <f>Q402*H402</f>
        <v>0</v>
      </c>
      <c r="S402" s="139">
        <v>0</v>
      </c>
      <c r="T402" s="140">
        <f>S402*H402</f>
        <v>0</v>
      </c>
      <c r="AR402" s="141" t="s">
        <v>134</v>
      </c>
      <c r="AT402" s="141" t="s">
        <v>130</v>
      </c>
      <c r="AU402" s="141" t="s">
        <v>84</v>
      </c>
      <c r="AY402" s="18" t="s">
        <v>128</v>
      </c>
      <c r="BE402" s="142">
        <f>IF(N402="základní",J402,0)</f>
        <v>0</v>
      </c>
      <c r="BF402" s="142">
        <f>IF(N402="snížená",J402,0)</f>
        <v>0</v>
      </c>
      <c r="BG402" s="142">
        <f>IF(N402="zákl. přenesená",J402,0)</f>
        <v>0</v>
      </c>
      <c r="BH402" s="142">
        <f>IF(N402="sníž. přenesená",J402,0)</f>
        <v>0</v>
      </c>
      <c r="BI402" s="142">
        <f>IF(N402="nulová",J402,0)</f>
        <v>0</v>
      </c>
      <c r="BJ402" s="18" t="s">
        <v>82</v>
      </c>
      <c r="BK402" s="142">
        <f>ROUND(I402*H402,2)</f>
        <v>0</v>
      </c>
      <c r="BL402" s="18" t="s">
        <v>134</v>
      </c>
      <c r="BM402" s="141" t="s">
        <v>427</v>
      </c>
    </row>
    <row r="403" spans="2:65" s="1" customFormat="1" ht="11.25">
      <c r="B403" s="33"/>
      <c r="D403" s="143" t="s">
        <v>136</v>
      </c>
      <c r="F403" s="144" t="s">
        <v>428</v>
      </c>
      <c r="I403" s="145"/>
      <c r="L403" s="33"/>
      <c r="M403" s="146"/>
      <c r="T403" s="54"/>
      <c r="AT403" s="18" t="s">
        <v>136</v>
      </c>
      <c r="AU403" s="18" t="s">
        <v>84</v>
      </c>
    </row>
    <row r="404" spans="2:65" s="12" customFormat="1" ht="11.25">
      <c r="B404" s="147"/>
      <c r="D404" s="148" t="s">
        <v>138</v>
      </c>
      <c r="E404" s="149" t="s">
        <v>19</v>
      </c>
      <c r="F404" s="150" t="s">
        <v>429</v>
      </c>
      <c r="H404" s="149" t="s">
        <v>19</v>
      </c>
      <c r="I404" s="151"/>
      <c r="L404" s="147"/>
      <c r="M404" s="152"/>
      <c r="T404" s="153"/>
      <c r="AT404" s="149" t="s">
        <v>138</v>
      </c>
      <c r="AU404" s="149" t="s">
        <v>84</v>
      </c>
      <c r="AV404" s="12" t="s">
        <v>82</v>
      </c>
      <c r="AW404" s="12" t="s">
        <v>36</v>
      </c>
      <c r="AX404" s="12" t="s">
        <v>74</v>
      </c>
      <c r="AY404" s="149" t="s">
        <v>128</v>
      </c>
    </row>
    <row r="405" spans="2:65" s="13" customFormat="1" ht="11.25">
      <c r="B405" s="154"/>
      <c r="D405" s="148" t="s">
        <v>138</v>
      </c>
      <c r="E405" s="155" t="s">
        <v>19</v>
      </c>
      <c r="F405" s="156" t="s">
        <v>430</v>
      </c>
      <c r="H405" s="157">
        <v>0.76</v>
      </c>
      <c r="I405" s="158"/>
      <c r="L405" s="154"/>
      <c r="M405" s="159"/>
      <c r="T405" s="160"/>
      <c r="AT405" s="155" t="s">
        <v>138</v>
      </c>
      <c r="AU405" s="155" t="s">
        <v>84</v>
      </c>
      <c r="AV405" s="13" t="s">
        <v>84</v>
      </c>
      <c r="AW405" s="13" t="s">
        <v>36</v>
      </c>
      <c r="AX405" s="13" t="s">
        <v>74</v>
      </c>
      <c r="AY405" s="155" t="s">
        <v>128</v>
      </c>
    </row>
    <row r="406" spans="2:65" s="14" customFormat="1" ht="11.25">
      <c r="B406" s="161"/>
      <c r="D406" s="148" t="s">
        <v>138</v>
      </c>
      <c r="E406" s="162" t="s">
        <v>19</v>
      </c>
      <c r="F406" s="163" t="s">
        <v>141</v>
      </c>
      <c r="H406" s="164">
        <v>0.76</v>
      </c>
      <c r="I406" s="165"/>
      <c r="L406" s="161"/>
      <c r="M406" s="166"/>
      <c r="T406" s="167"/>
      <c r="AT406" s="162" t="s">
        <v>138</v>
      </c>
      <c r="AU406" s="162" t="s">
        <v>84</v>
      </c>
      <c r="AV406" s="14" t="s">
        <v>134</v>
      </c>
      <c r="AW406" s="14" t="s">
        <v>36</v>
      </c>
      <c r="AX406" s="14" t="s">
        <v>82</v>
      </c>
      <c r="AY406" s="162" t="s">
        <v>128</v>
      </c>
    </row>
    <row r="407" spans="2:65" s="1" customFormat="1" ht="16.5" customHeight="1">
      <c r="B407" s="33"/>
      <c r="C407" s="129" t="s">
        <v>431</v>
      </c>
      <c r="D407" s="129" t="s">
        <v>130</v>
      </c>
      <c r="E407" s="130" t="s">
        <v>432</v>
      </c>
      <c r="F407" s="131" t="s">
        <v>433</v>
      </c>
      <c r="G407" s="132" t="s">
        <v>200</v>
      </c>
      <c r="H407" s="133">
        <v>4.2220000000000004</v>
      </c>
      <c r="I407" s="134"/>
      <c r="J407" s="135">
        <f>ROUND(I407*H407,2)</f>
        <v>0</v>
      </c>
      <c r="K407" s="136"/>
      <c r="L407" s="33"/>
      <c r="M407" s="137" t="s">
        <v>19</v>
      </c>
      <c r="N407" s="138" t="s">
        <v>45</v>
      </c>
      <c r="P407" s="139">
        <f>O407*H407</f>
        <v>0</v>
      </c>
      <c r="Q407" s="139">
        <v>0</v>
      </c>
      <c r="R407" s="139">
        <f>Q407*H407</f>
        <v>0</v>
      </c>
      <c r="S407" s="139">
        <v>0</v>
      </c>
      <c r="T407" s="140">
        <f>S407*H407</f>
        <v>0</v>
      </c>
      <c r="AR407" s="141" t="s">
        <v>134</v>
      </c>
      <c r="AT407" s="141" t="s">
        <v>130</v>
      </c>
      <c r="AU407" s="141" t="s">
        <v>84</v>
      </c>
      <c r="AY407" s="18" t="s">
        <v>128</v>
      </c>
      <c r="BE407" s="142">
        <f>IF(N407="základní",J407,0)</f>
        <v>0</v>
      </c>
      <c r="BF407" s="142">
        <f>IF(N407="snížená",J407,0)</f>
        <v>0</v>
      </c>
      <c r="BG407" s="142">
        <f>IF(N407="zákl. přenesená",J407,0)</f>
        <v>0</v>
      </c>
      <c r="BH407" s="142">
        <f>IF(N407="sníž. přenesená",J407,0)</f>
        <v>0</v>
      </c>
      <c r="BI407" s="142">
        <f>IF(N407="nulová",J407,0)</f>
        <v>0</v>
      </c>
      <c r="BJ407" s="18" t="s">
        <v>82</v>
      </c>
      <c r="BK407" s="142">
        <f>ROUND(I407*H407,2)</f>
        <v>0</v>
      </c>
      <c r="BL407" s="18" t="s">
        <v>134</v>
      </c>
      <c r="BM407" s="141" t="s">
        <v>434</v>
      </c>
    </row>
    <row r="408" spans="2:65" s="1" customFormat="1" ht="11.25">
      <c r="B408" s="33"/>
      <c r="D408" s="143" t="s">
        <v>136</v>
      </c>
      <c r="F408" s="144" t="s">
        <v>435</v>
      </c>
      <c r="I408" s="145"/>
      <c r="L408" s="33"/>
      <c r="M408" s="146"/>
      <c r="T408" s="54"/>
      <c r="AT408" s="18" t="s">
        <v>136</v>
      </c>
      <c r="AU408" s="18" t="s">
        <v>84</v>
      </c>
    </row>
    <row r="409" spans="2:65" s="12" customFormat="1" ht="11.25">
      <c r="B409" s="147"/>
      <c r="D409" s="148" t="s">
        <v>138</v>
      </c>
      <c r="E409" s="149" t="s">
        <v>19</v>
      </c>
      <c r="F409" s="150" t="s">
        <v>436</v>
      </c>
      <c r="H409" s="149" t="s">
        <v>19</v>
      </c>
      <c r="I409" s="151"/>
      <c r="L409" s="147"/>
      <c r="M409" s="152"/>
      <c r="T409" s="153"/>
      <c r="AT409" s="149" t="s">
        <v>138</v>
      </c>
      <c r="AU409" s="149" t="s">
        <v>84</v>
      </c>
      <c r="AV409" s="12" t="s">
        <v>82</v>
      </c>
      <c r="AW409" s="12" t="s">
        <v>36</v>
      </c>
      <c r="AX409" s="12" t="s">
        <v>74</v>
      </c>
      <c r="AY409" s="149" t="s">
        <v>128</v>
      </c>
    </row>
    <row r="410" spans="2:65" s="13" customFormat="1" ht="11.25">
      <c r="B410" s="154"/>
      <c r="D410" s="148" t="s">
        <v>138</v>
      </c>
      <c r="E410" s="155" t="s">
        <v>19</v>
      </c>
      <c r="F410" s="156" t="s">
        <v>437</v>
      </c>
      <c r="H410" s="157">
        <v>2.5</v>
      </c>
      <c r="I410" s="158"/>
      <c r="L410" s="154"/>
      <c r="M410" s="159"/>
      <c r="T410" s="160"/>
      <c r="AT410" s="155" t="s">
        <v>138</v>
      </c>
      <c r="AU410" s="155" t="s">
        <v>84</v>
      </c>
      <c r="AV410" s="13" t="s">
        <v>84</v>
      </c>
      <c r="AW410" s="13" t="s">
        <v>36</v>
      </c>
      <c r="AX410" s="13" t="s">
        <v>74</v>
      </c>
      <c r="AY410" s="155" t="s">
        <v>128</v>
      </c>
    </row>
    <row r="411" spans="2:65" s="13" customFormat="1" ht="11.25">
      <c r="B411" s="154"/>
      <c r="D411" s="148" t="s">
        <v>138</v>
      </c>
      <c r="E411" s="155" t="s">
        <v>19</v>
      </c>
      <c r="F411" s="156" t="s">
        <v>438</v>
      </c>
      <c r="H411" s="157">
        <v>1.56</v>
      </c>
      <c r="I411" s="158"/>
      <c r="L411" s="154"/>
      <c r="M411" s="159"/>
      <c r="T411" s="160"/>
      <c r="AT411" s="155" t="s">
        <v>138</v>
      </c>
      <c r="AU411" s="155" t="s">
        <v>84</v>
      </c>
      <c r="AV411" s="13" t="s">
        <v>84</v>
      </c>
      <c r="AW411" s="13" t="s">
        <v>36</v>
      </c>
      <c r="AX411" s="13" t="s">
        <v>74</v>
      </c>
      <c r="AY411" s="155" t="s">
        <v>128</v>
      </c>
    </row>
    <row r="412" spans="2:65" s="13" customFormat="1" ht="11.25">
      <c r="B412" s="154"/>
      <c r="D412" s="148" t="s">
        <v>138</v>
      </c>
      <c r="E412" s="155" t="s">
        <v>19</v>
      </c>
      <c r="F412" s="156" t="s">
        <v>439</v>
      </c>
      <c r="H412" s="157">
        <v>0.16200000000000001</v>
      </c>
      <c r="I412" s="158"/>
      <c r="L412" s="154"/>
      <c r="M412" s="159"/>
      <c r="T412" s="160"/>
      <c r="AT412" s="155" t="s">
        <v>138</v>
      </c>
      <c r="AU412" s="155" t="s">
        <v>84</v>
      </c>
      <c r="AV412" s="13" t="s">
        <v>84</v>
      </c>
      <c r="AW412" s="13" t="s">
        <v>36</v>
      </c>
      <c r="AX412" s="13" t="s">
        <v>74</v>
      </c>
      <c r="AY412" s="155" t="s">
        <v>128</v>
      </c>
    </row>
    <row r="413" spans="2:65" s="14" customFormat="1" ht="11.25">
      <c r="B413" s="161"/>
      <c r="D413" s="148" t="s">
        <v>138</v>
      </c>
      <c r="E413" s="162" t="s">
        <v>19</v>
      </c>
      <c r="F413" s="163" t="s">
        <v>141</v>
      </c>
      <c r="H413" s="164">
        <v>4.2220000000000004</v>
      </c>
      <c r="I413" s="165"/>
      <c r="L413" s="161"/>
      <c r="M413" s="166"/>
      <c r="T413" s="167"/>
      <c r="AT413" s="162" t="s">
        <v>138</v>
      </c>
      <c r="AU413" s="162" t="s">
        <v>84</v>
      </c>
      <c r="AV413" s="14" t="s">
        <v>134</v>
      </c>
      <c r="AW413" s="14" t="s">
        <v>36</v>
      </c>
      <c r="AX413" s="14" t="s">
        <v>82</v>
      </c>
      <c r="AY413" s="162" t="s">
        <v>128</v>
      </c>
    </row>
    <row r="414" spans="2:65" s="1" customFormat="1" ht="16.5" customHeight="1">
      <c r="B414" s="33"/>
      <c r="C414" s="129" t="s">
        <v>440</v>
      </c>
      <c r="D414" s="129" t="s">
        <v>130</v>
      </c>
      <c r="E414" s="130" t="s">
        <v>441</v>
      </c>
      <c r="F414" s="131" t="s">
        <v>442</v>
      </c>
      <c r="G414" s="132" t="s">
        <v>200</v>
      </c>
      <c r="H414" s="133">
        <v>4.2220000000000004</v>
      </c>
      <c r="I414" s="134"/>
      <c r="J414" s="135">
        <f>ROUND(I414*H414,2)</f>
        <v>0</v>
      </c>
      <c r="K414" s="136"/>
      <c r="L414" s="33"/>
      <c r="M414" s="137" t="s">
        <v>19</v>
      </c>
      <c r="N414" s="138" t="s">
        <v>45</v>
      </c>
      <c r="P414" s="139">
        <f>O414*H414</f>
        <v>0</v>
      </c>
      <c r="Q414" s="139">
        <v>0</v>
      </c>
      <c r="R414" s="139">
        <f>Q414*H414</f>
        <v>0</v>
      </c>
      <c r="S414" s="139">
        <v>0</v>
      </c>
      <c r="T414" s="140">
        <f>S414*H414</f>
        <v>0</v>
      </c>
      <c r="AR414" s="141" t="s">
        <v>134</v>
      </c>
      <c r="AT414" s="141" t="s">
        <v>130</v>
      </c>
      <c r="AU414" s="141" t="s">
        <v>84</v>
      </c>
      <c r="AY414" s="18" t="s">
        <v>128</v>
      </c>
      <c r="BE414" s="142">
        <f>IF(N414="základní",J414,0)</f>
        <v>0</v>
      </c>
      <c r="BF414" s="142">
        <f>IF(N414="snížená",J414,0)</f>
        <v>0</v>
      </c>
      <c r="BG414" s="142">
        <f>IF(N414="zákl. přenesená",J414,0)</f>
        <v>0</v>
      </c>
      <c r="BH414" s="142">
        <f>IF(N414="sníž. přenesená",J414,0)</f>
        <v>0</v>
      </c>
      <c r="BI414" s="142">
        <f>IF(N414="nulová",J414,0)</f>
        <v>0</v>
      </c>
      <c r="BJ414" s="18" t="s">
        <v>82</v>
      </c>
      <c r="BK414" s="142">
        <f>ROUND(I414*H414,2)</f>
        <v>0</v>
      </c>
      <c r="BL414" s="18" t="s">
        <v>134</v>
      </c>
      <c r="BM414" s="141" t="s">
        <v>443</v>
      </c>
    </row>
    <row r="415" spans="2:65" s="1" customFormat="1" ht="11.25">
      <c r="B415" s="33"/>
      <c r="D415" s="143" t="s">
        <v>136</v>
      </c>
      <c r="F415" s="144" t="s">
        <v>444</v>
      </c>
      <c r="I415" s="145"/>
      <c r="L415" s="33"/>
      <c r="M415" s="146"/>
      <c r="T415" s="54"/>
      <c r="AT415" s="18" t="s">
        <v>136</v>
      </c>
      <c r="AU415" s="18" t="s">
        <v>84</v>
      </c>
    </row>
    <row r="416" spans="2:65" s="12" customFormat="1" ht="11.25">
      <c r="B416" s="147"/>
      <c r="D416" s="148" t="s">
        <v>138</v>
      </c>
      <c r="E416" s="149" t="s">
        <v>19</v>
      </c>
      <c r="F416" s="150" t="s">
        <v>436</v>
      </c>
      <c r="H416" s="149" t="s">
        <v>19</v>
      </c>
      <c r="I416" s="151"/>
      <c r="L416" s="147"/>
      <c r="M416" s="152"/>
      <c r="T416" s="153"/>
      <c r="AT416" s="149" t="s">
        <v>138</v>
      </c>
      <c r="AU416" s="149" t="s">
        <v>84</v>
      </c>
      <c r="AV416" s="12" t="s">
        <v>82</v>
      </c>
      <c r="AW416" s="12" t="s">
        <v>36</v>
      </c>
      <c r="AX416" s="12" t="s">
        <v>74</v>
      </c>
      <c r="AY416" s="149" t="s">
        <v>128</v>
      </c>
    </row>
    <row r="417" spans="2:65" s="13" customFormat="1" ht="11.25">
      <c r="B417" s="154"/>
      <c r="D417" s="148" t="s">
        <v>138</v>
      </c>
      <c r="E417" s="155" t="s">
        <v>19</v>
      </c>
      <c r="F417" s="156" t="s">
        <v>437</v>
      </c>
      <c r="H417" s="157">
        <v>2.5</v>
      </c>
      <c r="I417" s="158"/>
      <c r="L417" s="154"/>
      <c r="M417" s="159"/>
      <c r="T417" s="160"/>
      <c r="AT417" s="155" t="s">
        <v>138</v>
      </c>
      <c r="AU417" s="155" t="s">
        <v>84</v>
      </c>
      <c r="AV417" s="13" t="s">
        <v>84</v>
      </c>
      <c r="AW417" s="13" t="s">
        <v>36</v>
      </c>
      <c r="AX417" s="13" t="s">
        <v>74</v>
      </c>
      <c r="AY417" s="155" t="s">
        <v>128</v>
      </c>
    </row>
    <row r="418" spans="2:65" s="13" customFormat="1" ht="11.25">
      <c r="B418" s="154"/>
      <c r="D418" s="148" t="s">
        <v>138</v>
      </c>
      <c r="E418" s="155" t="s">
        <v>19</v>
      </c>
      <c r="F418" s="156" t="s">
        <v>438</v>
      </c>
      <c r="H418" s="157">
        <v>1.56</v>
      </c>
      <c r="I418" s="158"/>
      <c r="L418" s="154"/>
      <c r="M418" s="159"/>
      <c r="T418" s="160"/>
      <c r="AT418" s="155" t="s">
        <v>138</v>
      </c>
      <c r="AU418" s="155" t="s">
        <v>84</v>
      </c>
      <c r="AV418" s="13" t="s">
        <v>84</v>
      </c>
      <c r="AW418" s="13" t="s">
        <v>36</v>
      </c>
      <c r="AX418" s="13" t="s">
        <v>74</v>
      </c>
      <c r="AY418" s="155" t="s">
        <v>128</v>
      </c>
    </row>
    <row r="419" spans="2:65" s="13" customFormat="1" ht="11.25">
      <c r="B419" s="154"/>
      <c r="D419" s="148" t="s">
        <v>138</v>
      </c>
      <c r="E419" s="155" t="s">
        <v>19</v>
      </c>
      <c r="F419" s="156" t="s">
        <v>439</v>
      </c>
      <c r="H419" s="157">
        <v>0.16200000000000001</v>
      </c>
      <c r="I419" s="158"/>
      <c r="L419" s="154"/>
      <c r="M419" s="159"/>
      <c r="T419" s="160"/>
      <c r="AT419" s="155" t="s">
        <v>138</v>
      </c>
      <c r="AU419" s="155" t="s">
        <v>84</v>
      </c>
      <c r="AV419" s="13" t="s">
        <v>84</v>
      </c>
      <c r="AW419" s="13" t="s">
        <v>36</v>
      </c>
      <c r="AX419" s="13" t="s">
        <v>74</v>
      </c>
      <c r="AY419" s="155" t="s">
        <v>128</v>
      </c>
    </row>
    <row r="420" spans="2:65" s="14" customFormat="1" ht="11.25">
      <c r="B420" s="161"/>
      <c r="D420" s="148" t="s">
        <v>138</v>
      </c>
      <c r="E420" s="162" t="s">
        <v>19</v>
      </c>
      <c r="F420" s="163" t="s">
        <v>141</v>
      </c>
      <c r="H420" s="164">
        <v>4.2220000000000004</v>
      </c>
      <c r="I420" s="165"/>
      <c r="L420" s="161"/>
      <c r="M420" s="166"/>
      <c r="T420" s="167"/>
      <c r="AT420" s="162" t="s">
        <v>138</v>
      </c>
      <c r="AU420" s="162" t="s">
        <v>84</v>
      </c>
      <c r="AV420" s="14" t="s">
        <v>134</v>
      </c>
      <c r="AW420" s="14" t="s">
        <v>36</v>
      </c>
      <c r="AX420" s="14" t="s">
        <v>82</v>
      </c>
      <c r="AY420" s="162" t="s">
        <v>128</v>
      </c>
    </row>
    <row r="421" spans="2:65" s="1" customFormat="1" ht="16.5" customHeight="1">
      <c r="B421" s="33"/>
      <c r="C421" s="129" t="s">
        <v>445</v>
      </c>
      <c r="D421" s="129" t="s">
        <v>130</v>
      </c>
      <c r="E421" s="130" t="s">
        <v>446</v>
      </c>
      <c r="F421" s="131" t="s">
        <v>447</v>
      </c>
      <c r="G421" s="132" t="s">
        <v>185</v>
      </c>
      <c r="H421" s="133">
        <v>37.44</v>
      </c>
      <c r="I421" s="134"/>
      <c r="J421" s="135">
        <f>ROUND(I421*H421,2)</f>
        <v>0</v>
      </c>
      <c r="K421" s="136"/>
      <c r="L421" s="33"/>
      <c r="M421" s="137" t="s">
        <v>19</v>
      </c>
      <c r="N421" s="138" t="s">
        <v>45</v>
      </c>
      <c r="P421" s="139">
        <f>O421*H421</f>
        <v>0</v>
      </c>
      <c r="Q421" s="139">
        <v>0</v>
      </c>
      <c r="R421" s="139">
        <f>Q421*H421</f>
        <v>0</v>
      </c>
      <c r="S421" s="139">
        <v>0</v>
      </c>
      <c r="T421" s="140">
        <f>S421*H421</f>
        <v>0</v>
      </c>
      <c r="AR421" s="141" t="s">
        <v>134</v>
      </c>
      <c r="AT421" s="141" t="s">
        <v>130</v>
      </c>
      <c r="AU421" s="141" t="s">
        <v>84</v>
      </c>
      <c r="AY421" s="18" t="s">
        <v>128</v>
      </c>
      <c r="BE421" s="142">
        <f>IF(N421="základní",J421,0)</f>
        <v>0</v>
      </c>
      <c r="BF421" s="142">
        <f>IF(N421="snížená",J421,0)</f>
        <v>0</v>
      </c>
      <c r="BG421" s="142">
        <f>IF(N421="zákl. přenesená",J421,0)</f>
        <v>0</v>
      </c>
      <c r="BH421" s="142">
        <f>IF(N421="sníž. přenesená",J421,0)</f>
        <v>0</v>
      </c>
      <c r="BI421" s="142">
        <f>IF(N421="nulová",J421,0)</f>
        <v>0</v>
      </c>
      <c r="BJ421" s="18" t="s">
        <v>82</v>
      </c>
      <c r="BK421" s="142">
        <f>ROUND(I421*H421,2)</f>
        <v>0</v>
      </c>
      <c r="BL421" s="18" t="s">
        <v>134</v>
      </c>
      <c r="BM421" s="141" t="s">
        <v>448</v>
      </c>
    </row>
    <row r="422" spans="2:65" s="1" customFormat="1" ht="11.25">
      <c r="B422" s="33"/>
      <c r="D422" s="143" t="s">
        <v>136</v>
      </c>
      <c r="F422" s="144" t="s">
        <v>449</v>
      </c>
      <c r="I422" s="145"/>
      <c r="L422" s="33"/>
      <c r="M422" s="146"/>
      <c r="T422" s="54"/>
      <c r="AT422" s="18" t="s">
        <v>136</v>
      </c>
      <c r="AU422" s="18" t="s">
        <v>84</v>
      </c>
    </row>
    <row r="423" spans="2:65" s="12" customFormat="1" ht="11.25">
      <c r="B423" s="147"/>
      <c r="D423" s="148" t="s">
        <v>138</v>
      </c>
      <c r="E423" s="149" t="s">
        <v>19</v>
      </c>
      <c r="F423" s="150" t="s">
        <v>450</v>
      </c>
      <c r="H423" s="149" t="s">
        <v>19</v>
      </c>
      <c r="I423" s="151"/>
      <c r="L423" s="147"/>
      <c r="M423" s="152"/>
      <c r="T423" s="153"/>
      <c r="AT423" s="149" t="s">
        <v>138</v>
      </c>
      <c r="AU423" s="149" t="s">
        <v>84</v>
      </c>
      <c r="AV423" s="12" t="s">
        <v>82</v>
      </c>
      <c r="AW423" s="12" t="s">
        <v>36</v>
      </c>
      <c r="AX423" s="12" t="s">
        <v>74</v>
      </c>
      <c r="AY423" s="149" t="s">
        <v>128</v>
      </c>
    </row>
    <row r="424" spans="2:65" s="13" customFormat="1" ht="11.25">
      <c r="B424" s="154"/>
      <c r="D424" s="148" t="s">
        <v>138</v>
      </c>
      <c r="E424" s="155" t="s">
        <v>19</v>
      </c>
      <c r="F424" s="156" t="s">
        <v>451</v>
      </c>
      <c r="H424" s="157">
        <v>37.44</v>
      </c>
      <c r="I424" s="158"/>
      <c r="L424" s="154"/>
      <c r="M424" s="159"/>
      <c r="T424" s="160"/>
      <c r="AT424" s="155" t="s">
        <v>138</v>
      </c>
      <c r="AU424" s="155" t="s">
        <v>84</v>
      </c>
      <c r="AV424" s="13" t="s">
        <v>84</v>
      </c>
      <c r="AW424" s="13" t="s">
        <v>36</v>
      </c>
      <c r="AX424" s="13" t="s">
        <v>74</v>
      </c>
      <c r="AY424" s="155" t="s">
        <v>128</v>
      </c>
    </row>
    <row r="425" spans="2:65" s="14" customFormat="1" ht="11.25">
      <c r="B425" s="161"/>
      <c r="D425" s="148" t="s">
        <v>138</v>
      </c>
      <c r="E425" s="162" t="s">
        <v>19</v>
      </c>
      <c r="F425" s="163" t="s">
        <v>141</v>
      </c>
      <c r="H425" s="164">
        <v>37.44</v>
      </c>
      <c r="I425" s="165"/>
      <c r="L425" s="161"/>
      <c r="M425" s="166"/>
      <c r="T425" s="167"/>
      <c r="AT425" s="162" t="s">
        <v>138</v>
      </c>
      <c r="AU425" s="162" t="s">
        <v>84</v>
      </c>
      <c r="AV425" s="14" t="s">
        <v>134</v>
      </c>
      <c r="AW425" s="14" t="s">
        <v>36</v>
      </c>
      <c r="AX425" s="14" t="s">
        <v>82</v>
      </c>
      <c r="AY425" s="162" t="s">
        <v>128</v>
      </c>
    </row>
    <row r="426" spans="2:65" s="1" customFormat="1" ht="21.75" customHeight="1">
      <c r="B426" s="33"/>
      <c r="C426" s="175" t="s">
        <v>452</v>
      </c>
      <c r="D426" s="175" t="s">
        <v>263</v>
      </c>
      <c r="E426" s="176" t="s">
        <v>453</v>
      </c>
      <c r="F426" s="177" t="s">
        <v>454</v>
      </c>
      <c r="G426" s="178" t="s">
        <v>185</v>
      </c>
      <c r="H426" s="179">
        <v>41.183999999999997</v>
      </c>
      <c r="I426" s="180"/>
      <c r="J426" s="181">
        <f>ROUND(I426*H426,2)</f>
        <v>0</v>
      </c>
      <c r="K426" s="182"/>
      <c r="L426" s="183"/>
      <c r="M426" s="184" t="s">
        <v>19</v>
      </c>
      <c r="N426" s="185" t="s">
        <v>45</v>
      </c>
      <c r="P426" s="139">
        <f>O426*H426</f>
        <v>0</v>
      </c>
      <c r="Q426" s="139">
        <v>0</v>
      </c>
      <c r="R426" s="139">
        <f>Q426*H426</f>
        <v>0</v>
      </c>
      <c r="S426" s="139">
        <v>0</v>
      </c>
      <c r="T426" s="140">
        <f>S426*H426</f>
        <v>0</v>
      </c>
      <c r="AR426" s="141" t="s">
        <v>182</v>
      </c>
      <c r="AT426" s="141" t="s">
        <v>263</v>
      </c>
      <c r="AU426" s="141" t="s">
        <v>84</v>
      </c>
      <c r="AY426" s="18" t="s">
        <v>128</v>
      </c>
      <c r="BE426" s="142">
        <f>IF(N426="základní",J426,0)</f>
        <v>0</v>
      </c>
      <c r="BF426" s="142">
        <f>IF(N426="snížená",J426,0)</f>
        <v>0</v>
      </c>
      <c r="BG426" s="142">
        <f>IF(N426="zákl. přenesená",J426,0)</f>
        <v>0</v>
      </c>
      <c r="BH426" s="142">
        <f>IF(N426="sníž. přenesená",J426,0)</f>
        <v>0</v>
      </c>
      <c r="BI426" s="142">
        <f>IF(N426="nulová",J426,0)</f>
        <v>0</v>
      </c>
      <c r="BJ426" s="18" t="s">
        <v>82</v>
      </c>
      <c r="BK426" s="142">
        <f>ROUND(I426*H426,2)</f>
        <v>0</v>
      </c>
      <c r="BL426" s="18" t="s">
        <v>134</v>
      </c>
      <c r="BM426" s="141" t="s">
        <v>455</v>
      </c>
    </row>
    <row r="427" spans="2:65" s="12" customFormat="1" ht="11.25">
      <c r="B427" s="147"/>
      <c r="D427" s="148" t="s">
        <v>138</v>
      </c>
      <c r="E427" s="149" t="s">
        <v>19</v>
      </c>
      <c r="F427" s="150" t="s">
        <v>450</v>
      </c>
      <c r="H427" s="149" t="s">
        <v>19</v>
      </c>
      <c r="I427" s="151"/>
      <c r="L427" s="147"/>
      <c r="M427" s="152"/>
      <c r="T427" s="153"/>
      <c r="AT427" s="149" t="s">
        <v>138</v>
      </c>
      <c r="AU427" s="149" t="s">
        <v>84</v>
      </c>
      <c r="AV427" s="12" t="s">
        <v>82</v>
      </c>
      <c r="AW427" s="12" t="s">
        <v>36</v>
      </c>
      <c r="AX427" s="12" t="s">
        <v>74</v>
      </c>
      <c r="AY427" s="149" t="s">
        <v>128</v>
      </c>
    </row>
    <row r="428" spans="2:65" s="13" customFormat="1" ht="11.25">
      <c r="B428" s="154"/>
      <c r="D428" s="148" t="s">
        <v>138</v>
      </c>
      <c r="E428" s="155" t="s">
        <v>19</v>
      </c>
      <c r="F428" s="156" t="s">
        <v>456</v>
      </c>
      <c r="H428" s="157">
        <v>41.183999999999997</v>
      </c>
      <c r="I428" s="158"/>
      <c r="L428" s="154"/>
      <c r="M428" s="159"/>
      <c r="T428" s="160"/>
      <c r="AT428" s="155" t="s">
        <v>138</v>
      </c>
      <c r="AU428" s="155" t="s">
        <v>84</v>
      </c>
      <c r="AV428" s="13" t="s">
        <v>84</v>
      </c>
      <c r="AW428" s="13" t="s">
        <v>36</v>
      </c>
      <c r="AX428" s="13" t="s">
        <v>74</v>
      </c>
      <c r="AY428" s="155" t="s">
        <v>128</v>
      </c>
    </row>
    <row r="429" spans="2:65" s="14" customFormat="1" ht="11.25">
      <c r="B429" s="161"/>
      <c r="D429" s="148" t="s">
        <v>138</v>
      </c>
      <c r="E429" s="162" t="s">
        <v>19</v>
      </c>
      <c r="F429" s="163" t="s">
        <v>141</v>
      </c>
      <c r="H429" s="164">
        <v>41.183999999999997</v>
      </c>
      <c r="I429" s="165"/>
      <c r="L429" s="161"/>
      <c r="M429" s="166"/>
      <c r="T429" s="167"/>
      <c r="AT429" s="162" t="s">
        <v>138</v>
      </c>
      <c r="AU429" s="162" t="s">
        <v>84</v>
      </c>
      <c r="AV429" s="14" t="s">
        <v>134</v>
      </c>
      <c r="AW429" s="14" t="s">
        <v>36</v>
      </c>
      <c r="AX429" s="14" t="s">
        <v>82</v>
      </c>
      <c r="AY429" s="162" t="s">
        <v>128</v>
      </c>
    </row>
    <row r="430" spans="2:65" s="1" customFormat="1" ht="16.5" customHeight="1">
      <c r="B430" s="33"/>
      <c r="C430" s="129" t="s">
        <v>457</v>
      </c>
      <c r="D430" s="129" t="s">
        <v>130</v>
      </c>
      <c r="E430" s="130" t="s">
        <v>458</v>
      </c>
      <c r="F430" s="131" t="s">
        <v>459</v>
      </c>
      <c r="G430" s="132" t="s">
        <v>133</v>
      </c>
      <c r="H430" s="133">
        <v>14.352</v>
      </c>
      <c r="I430" s="134"/>
      <c r="J430" s="135">
        <f>ROUND(I430*H430,2)</f>
        <v>0</v>
      </c>
      <c r="K430" s="136"/>
      <c r="L430" s="33"/>
      <c r="M430" s="137" t="s">
        <v>19</v>
      </c>
      <c r="N430" s="138" t="s">
        <v>45</v>
      </c>
      <c r="P430" s="139">
        <f>O430*H430</f>
        <v>0</v>
      </c>
      <c r="Q430" s="139">
        <v>0</v>
      </c>
      <c r="R430" s="139">
        <f>Q430*H430</f>
        <v>0</v>
      </c>
      <c r="S430" s="139">
        <v>0</v>
      </c>
      <c r="T430" s="140">
        <f>S430*H430</f>
        <v>0</v>
      </c>
      <c r="AR430" s="141" t="s">
        <v>134</v>
      </c>
      <c r="AT430" s="141" t="s">
        <v>130</v>
      </c>
      <c r="AU430" s="141" t="s">
        <v>84</v>
      </c>
      <c r="AY430" s="18" t="s">
        <v>128</v>
      </c>
      <c r="BE430" s="142">
        <f>IF(N430="základní",J430,0)</f>
        <v>0</v>
      </c>
      <c r="BF430" s="142">
        <f>IF(N430="snížená",J430,0)</f>
        <v>0</v>
      </c>
      <c r="BG430" s="142">
        <f>IF(N430="zákl. přenesená",J430,0)</f>
        <v>0</v>
      </c>
      <c r="BH430" s="142">
        <f>IF(N430="sníž. přenesená",J430,0)</f>
        <v>0</v>
      </c>
      <c r="BI430" s="142">
        <f>IF(N430="nulová",J430,0)</f>
        <v>0</v>
      </c>
      <c r="BJ430" s="18" t="s">
        <v>82</v>
      </c>
      <c r="BK430" s="142">
        <f>ROUND(I430*H430,2)</f>
        <v>0</v>
      </c>
      <c r="BL430" s="18" t="s">
        <v>134</v>
      </c>
      <c r="BM430" s="141" t="s">
        <v>460</v>
      </c>
    </row>
    <row r="431" spans="2:65" s="1" customFormat="1" ht="11.25">
      <c r="B431" s="33"/>
      <c r="D431" s="143" t="s">
        <v>136</v>
      </c>
      <c r="F431" s="144" t="s">
        <v>461</v>
      </c>
      <c r="I431" s="145"/>
      <c r="L431" s="33"/>
      <c r="M431" s="146"/>
      <c r="T431" s="54"/>
      <c r="AT431" s="18" t="s">
        <v>136</v>
      </c>
      <c r="AU431" s="18" t="s">
        <v>84</v>
      </c>
    </row>
    <row r="432" spans="2:65" s="12" customFormat="1" ht="11.25">
      <c r="B432" s="147"/>
      <c r="D432" s="148" t="s">
        <v>138</v>
      </c>
      <c r="E432" s="149" t="s">
        <v>19</v>
      </c>
      <c r="F432" s="150" t="s">
        <v>462</v>
      </c>
      <c r="H432" s="149" t="s">
        <v>19</v>
      </c>
      <c r="I432" s="151"/>
      <c r="L432" s="147"/>
      <c r="M432" s="152"/>
      <c r="T432" s="153"/>
      <c r="AT432" s="149" t="s">
        <v>138</v>
      </c>
      <c r="AU432" s="149" t="s">
        <v>84</v>
      </c>
      <c r="AV432" s="12" t="s">
        <v>82</v>
      </c>
      <c r="AW432" s="12" t="s">
        <v>36</v>
      </c>
      <c r="AX432" s="12" t="s">
        <v>74</v>
      </c>
      <c r="AY432" s="149" t="s">
        <v>128</v>
      </c>
    </row>
    <row r="433" spans="2:65" s="13" customFormat="1" ht="11.25">
      <c r="B433" s="154"/>
      <c r="D433" s="148" t="s">
        <v>138</v>
      </c>
      <c r="E433" s="155" t="s">
        <v>19</v>
      </c>
      <c r="F433" s="156" t="s">
        <v>463</v>
      </c>
      <c r="H433" s="157">
        <v>14.352</v>
      </c>
      <c r="I433" s="158"/>
      <c r="L433" s="154"/>
      <c r="M433" s="159"/>
      <c r="T433" s="160"/>
      <c r="AT433" s="155" t="s">
        <v>138</v>
      </c>
      <c r="AU433" s="155" t="s">
        <v>84</v>
      </c>
      <c r="AV433" s="13" t="s">
        <v>84</v>
      </c>
      <c r="AW433" s="13" t="s">
        <v>36</v>
      </c>
      <c r="AX433" s="13" t="s">
        <v>74</v>
      </c>
      <c r="AY433" s="155" t="s">
        <v>128</v>
      </c>
    </row>
    <row r="434" spans="2:65" s="14" customFormat="1" ht="11.25">
      <c r="B434" s="161"/>
      <c r="D434" s="148" t="s">
        <v>138</v>
      </c>
      <c r="E434" s="162" t="s">
        <v>19</v>
      </c>
      <c r="F434" s="163" t="s">
        <v>141</v>
      </c>
      <c r="H434" s="164">
        <v>14.352</v>
      </c>
      <c r="I434" s="165"/>
      <c r="L434" s="161"/>
      <c r="M434" s="166"/>
      <c r="T434" s="167"/>
      <c r="AT434" s="162" t="s">
        <v>138</v>
      </c>
      <c r="AU434" s="162" t="s">
        <v>84</v>
      </c>
      <c r="AV434" s="14" t="s">
        <v>134</v>
      </c>
      <c r="AW434" s="14" t="s">
        <v>36</v>
      </c>
      <c r="AX434" s="14" t="s">
        <v>82</v>
      </c>
      <c r="AY434" s="162" t="s">
        <v>128</v>
      </c>
    </row>
    <row r="435" spans="2:65" s="1" customFormat="1" ht="16.5" customHeight="1">
      <c r="B435" s="33"/>
      <c r="C435" s="129" t="s">
        <v>464</v>
      </c>
      <c r="D435" s="129" t="s">
        <v>130</v>
      </c>
      <c r="E435" s="130" t="s">
        <v>465</v>
      </c>
      <c r="F435" s="131" t="s">
        <v>466</v>
      </c>
      <c r="G435" s="132" t="s">
        <v>133</v>
      </c>
      <c r="H435" s="133">
        <v>14.352</v>
      </c>
      <c r="I435" s="134"/>
      <c r="J435" s="135">
        <f>ROUND(I435*H435,2)</f>
        <v>0</v>
      </c>
      <c r="K435" s="136"/>
      <c r="L435" s="33"/>
      <c r="M435" s="137" t="s">
        <v>19</v>
      </c>
      <c r="N435" s="138" t="s">
        <v>45</v>
      </c>
      <c r="P435" s="139">
        <f>O435*H435</f>
        <v>0</v>
      </c>
      <c r="Q435" s="139">
        <v>0</v>
      </c>
      <c r="R435" s="139">
        <f>Q435*H435</f>
        <v>0</v>
      </c>
      <c r="S435" s="139">
        <v>0</v>
      </c>
      <c r="T435" s="140">
        <f>S435*H435</f>
        <v>0</v>
      </c>
      <c r="AR435" s="141" t="s">
        <v>134</v>
      </c>
      <c r="AT435" s="141" t="s">
        <v>130</v>
      </c>
      <c r="AU435" s="141" t="s">
        <v>84</v>
      </c>
      <c r="AY435" s="18" t="s">
        <v>128</v>
      </c>
      <c r="BE435" s="142">
        <f>IF(N435="základní",J435,0)</f>
        <v>0</v>
      </c>
      <c r="BF435" s="142">
        <f>IF(N435="snížená",J435,0)</f>
        <v>0</v>
      </c>
      <c r="BG435" s="142">
        <f>IF(N435="zákl. přenesená",J435,0)</f>
        <v>0</v>
      </c>
      <c r="BH435" s="142">
        <f>IF(N435="sníž. přenesená",J435,0)</f>
        <v>0</v>
      </c>
      <c r="BI435" s="142">
        <f>IF(N435="nulová",J435,0)</f>
        <v>0</v>
      </c>
      <c r="BJ435" s="18" t="s">
        <v>82</v>
      </c>
      <c r="BK435" s="142">
        <f>ROUND(I435*H435,2)</f>
        <v>0</v>
      </c>
      <c r="BL435" s="18" t="s">
        <v>134</v>
      </c>
      <c r="BM435" s="141" t="s">
        <v>467</v>
      </c>
    </row>
    <row r="436" spans="2:65" s="1" customFormat="1" ht="11.25">
      <c r="B436" s="33"/>
      <c r="D436" s="143" t="s">
        <v>136</v>
      </c>
      <c r="F436" s="144" t="s">
        <v>468</v>
      </c>
      <c r="I436" s="145"/>
      <c r="L436" s="33"/>
      <c r="M436" s="146"/>
      <c r="T436" s="54"/>
      <c r="AT436" s="18" t="s">
        <v>136</v>
      </c>
      <c r="AU436" s="18" t="s">
        <v>84</v>
      </c>
    </row>
    <row r="437" spans="2:65" s="12" customFormat="1" ht="11.25">
      <c r="B437" s="147"/>
      <c r="D437" s="148" t="s">
        <v>138</v>
      </c>
      <c r="E437" s="149" t="s">
        <v>19</v>
      </c>
      <c r="F437" s="150" t="s">
        <v>462</v>
      </c>
      <c r="H437" s="149" t="s">
        <v>19</v>
      </c>
      <c r="I437" s="151"/>
      <c r="L437" s="147"/>
      <c r="M437" s="152"/>
      <c r="T437" s="153"/>
      <c r="AT437" s="149" t="s">
        <v>138</v>
      </c>
      <c r="AU437" s="149" t="s">
        <v>84</v>
      </c>
      <c r="AV437" s="12" t="s">
        <v>82</v>
      </c>
      <c r="AW437" s="12" t="s">
        <v>36</v>
      </c>
      <c r="AX437" s="12" t="s">
        <v>74</v>
      </c>
      <c r="AY437" s="149" t="s">
        <v>128</v>
      </c>
    </row>
    <row r="438" spans="2:65" s="13" customFormat="1" ht="11.25">
      <c r="B438" s="154"/>
      <c r="D438" s="148" t="s">
        <v>138</v>
      </c>
      <c r="E438" s="155" t="s">
        <v>19</v>
      </c>
      <c r="F438" s="156" t="s">
        <v>463</v>
      </c>
      <c r="H438" s="157">
        <v>14.352</v>
      </c>
      <c r="I438" s="158"/>
      <c r="L438" s="154"/>
      <c r="M438" s="159"/>
      <c r="T438" s="160"/>
      <c r="AT438" s="155" t="s">
        <v>138</v>
      </c>
      <c r="AU438" s="155" t="s">
        <v>84</v>
      </c>
      <c r="AV438" s="13" t="s">
        <v>84</v>
      </c>
      <c r="AW438" s="13" t="s">
        <v>36</v>
      </c>
      <c r="AX438" s="13" t="s">
        <v>74</v>
      </c>
      <c r="AY438" s="155" t="s">
        <v>128</v>
      </c>
    </row>
    <row r="439" spans="2:65" s="14" customFormat="1" ht="11.25">
      <c r="B439" s="161"/>
      <c r="D439" s="148" t="s">
        <v>138</v>
      </c>
      <c r="E439" s="162" t="s">
        <v>19</v>
      </c>
      <c r="F439" s="163" t="s">
        <v>141</v>
      </c>
      <c r="H439" s="164">
        <v>14.352</v>
      </c>
      <c r="I439" s="165"/>
      <c r="L439" s="161"/>
      <c r="M439" s="166"/>
      <c r="T439" s="167"/>
      <c r="AT439" s="162" t="s">
        <v>138</v>
      </c>
      <c r="AU439" s="162" t="s">
        <v>84</v>
      </c>
      <c r="AV439" s="14" t="s">
        <v>134</v>
      </c>
      <c r="AW439" s="14" t="s">
        <v>36</v>
      </c>
      <c r="AX439" s="14" t="s">
        <v>82</v>
      </c>
      <c r="AY439" s="162" t="s">
        <v>128</v>
      </c>
    </row>
    <row r="440" spans="2:65" s="1" customFormat="1" ht="16.5" customHeight="1">
      <c r="B440" s="33"/>
      <c r="C440" s="129" t="s">
        <v>469</v>
      </c>
      <c r="D440" s="129" t="s">
        <v>130</v>
      </c>
      <c r="E440" s="130" t="s">
        <v>470</v>
      </c>
      <c r="F440" s="131" t="s">
        <v>471</v>
      </c>
      <c r="G440" s="132" t="s">
        <v>266</v>
      </c>
      <c r="H440" s="133">
        <v>0.76</v>
      </c>
      <c r="I440" s="134"/>
      <c r="J440" s="135">
        <f>ROUND(I440*H440,2)</f>
        <v>0</v>
      </c>
      <c r="K440" s="136"/>
      <c r="L440" s="33"/>
      <c r="M440" s="137" t="s">
        <v>19</v>
      </c>
      <c r="N440" s="138" t="s">
        <v>45</v>
      </c>
      <c r="P440" s="139">
        <f>O440*H440</f>
        <v>0</v>
      </c>
      <c r="Q440" s="139">
        <v>0</v>
      </c>
      <c r="R440" s="139">
        <f>Q440*H440</f>
        <v>0</v>
      </c>
      <c r="S440" s="139">
        <v>0</v>
      </c>
      <c r="T440" s="140">
        <f>S440*H440</f>
        <v>0</v>
      </c>
      <c r="AR440" s="141" t="s">
        <v>134</v>
      </c>
      <c r="AT440" s="141" t="s">
        <v>130</v>
      </c>
      <c r="AU440" s="141" t="s">
        <v>84</v>
      </c>
      <c r="AY440" s="18" t="s">
        <v>128</v>
      </c>
      <c r="BE440" s="142">
        <f>IF(N440="základní",J440,0)</f>
        <v>0</v>
      </c>
      <c r="BF440" s="142">
        <f>IF(N440="snížená",J440,0)</f>
        <v>0</v>
      </c>
      <c r="BG440" s="142">
        <f>IF(N440="zákl. přenesená",J440,0)</f>
        <v>0</v>
      </c>
      <c r="BH440" s="142">
        <f>IF(N440="sníž. přenesená",J440,0)</f>
        <v>0</v>
      </c>
      <c r="BI440" s="142">
        <f>IF(N440="nulová",J440,0)</f>
        <v>0</v>
      </c>
      <c r="BJ440" s="18" t="s">
        <v>82</v>
      </c>
      <c r="BK440" s="142">
        <f>ROUND(I440*H440,2)</f>
        <v>0</v>
      </c>
      <c r="BL440" s="18" t="s">
        <v>134</v>
      </c>
      <c r="BM440" s="141" t="s">
        <v>472</v>
      </c>
    </row>
    <row r="441" spans="2:65" s="1" customFormat="1" ht="11.25">
      <c r="B441" s="33"/>
      <c r="D441" s="143" t="s">
        <v>136</v>
      </c>
      <c r="F441" s="144" t="s">
        <v>473</v>
      </c>
      <c r="I441" s="145"/>
      <c r="L441" s="33"/>
      <c r="M441" s="146"/>
      <c r="T441" s="54"/>
      <c r="AT441" s="18" t="s">
        <v>136</v>
      </c>
      <c r="AU441" s="18" t="s">
        <v>84</v>
      </c>
    </row>
    <row r="442" spans="2:65" s="12" customFormat="1" ht="11.25">
      <c r="B442" s="147"/>
      <c r="D442" s="148" t="s">
        <v>138</v>
      </c>
      <c r="E442" s="149" t="s">
        <v>19</v>
      </c>
      <c r="F442" s="150" t="s">
        <v>474</v>
      </c>
      <c r="H442" s="149" t="s">
        <v>19</v>
      </c>
      <c r="I442" s="151"/>
      <c r="L442" s="147"/>
      <c r="M442" s="152"/>
      <c r="T442" s="153"/>
      <c r="AT442" s="149" t="s">
        <v>138</v>
      </c>
      <c r="AU442" s="149" t="s">
        <v>84</v>
      </c>
      <c r="AV442" s="12" t="s">
        <v>82</v>
      </c>
      <c r="AW442" s="12" t="s">
        <v>36</v>
      </c>
      <c r="AX442" s="12" t="s">
        <v>74</v>
      </c>
      <c r="AY442" s="149" t="s">
        <v>128</v>
      </c>
    </row>
    <row r="443" spans="2:65" s="13" customFormat="1" ht="11.25">
      <c r="B443" s="154"/>
      <c r="D443" s="148" t="s">
        <v>138</v>
      </c>
      <c r="E443" s="155" t="s">
        <v>19</v>
      </c>
      <c r="F443" s="156" t="s">
        <v>475</v>
      </c>
      <c r="H443" s="157">
        <v>0.76</v>
      </c>
      <c r="I443" s="158"/>
      <c r="L443" s="154"/>
      <c r="M443" s="159"/>
      <c r="T443" s="160"/>
      <c r="AT443" s="155" t="s">
        <v>138</v>
      </c>
      <c r="AU443" s="155" t="s">
        <v>84</v>
      </c>
      <c r="AV443" s="13" t="s">
        <v>84</v>
      </c>
      <c r="AW443" s="13" t="s">
        <v>36</v>
      </c>
      <c r="AX443" s="13" t="s">
        <v>74</v>
      </c>
      <c r="AY443" s="155" t="s">
        <v>128</v>
      </c>
    </row>
    <row r="444" spans="2:65" s="14" customFormat="1" ht="11.25">
      <c r="B444" s="161"/>
      <c r="D444" s="148" t="s">
        <v>138</v>
      </c>
      <c r="E444" s="162" t="s">
        <v>19</v>
      </c>
      <c r="F444" s="163" t="s">
        <v>141</v>
      </c>
      <c r="H444" s="164">
        <v>0.76</v>
      </c>
      <c r="I444" s="165"/>
      <c r="L444" s="161"/>
      <c r="M444" s="166"/>
      <c r="T444" s="167"/>
      <c r="AT444" s="162" t="s">
        <v>138</v>
      </c>
      <c r="AU444" s="162" t="s">
        <v>84</v>
      </c>
      <c r="AV444" s="14" t="s">
        <v>134</v>
      </c>
      <c r="AW444" s="14" t="s">
        <v>36</v>
      </c>
      <c r="AX444" s="14" t="s">
        <v>82</v>
      </c>
      <c r="AY444" s="162" t="s">
        <v>128</v>
      </c>
    </row>
    <row r="445" spans="2:65" s="11" customFormat="1" ht="22.9" customHeight="1">
      <c r="B445" s="117"/>
      <c r="D445" s="118" t="s">
        <v>73</v>
      </c>
      <c r="E445" s="127" t="s">
        <v>134</v>
      </c>
      <c r="F445" s="127" t="s">
        <v>476</v>
      </c>
      <c r="I445" s="120"/>
      <c r="J445" s="128">
        <f>BK445</f>
        <v>0</v>
      </c>
      <c r="L445" s="117"/>
      <c r="M445" s="122"/>
      <c r="P445" s="123">
        <f>SUM(P446:P515)</f>
        <v>0</v>
      </c>
      <c r="R445" s="123">
        <f>SUM(R446:R515)</f>
        <v>0.64539584999999988</v>
      </c>
      <c r="T445" s="124">
        <f>SUM(T446:T515)</f>
        <v>0</v>
      </c>
      <c r="AR445" s="118" t="s">
        <v>82</v>
      </c>
      <c r="AT445" s="125" t="s">
        <v>73</v>
      </c>
      <c r="AU445" s="125" t="s">
        <v>82</v>
      </c>
      <c r="AY445" s="118" t="s">
        <v>128</v>
      </c>
      <c r="BK445" s="126">
        <f>SUM(BK446:BK515)</f>
        <v>0</v>
      </c>
    </row>
    <row r="446" spans="2:65" s="1" customFormat="1" ht="16.5" customHeight="1">
      <c r="B446" s="33"/>
      <c r="C446" s="129" t="s">
        <v>477</v>
      </c>
      <c r="D446" s="129" t="s">
        <v>130</v>
      </c>
      <c r="E446" s="130" t="s">
        <v>478</v>
      </c>
      <c r="F446" s="131" t="s">
        <v>479</v>
      </c>
      <c r="G446" s="132" t="s">
        <v>200</v>
      </c>
      <c r="H446" s="133">
        <v>13.438000000000001</v>
      </c>
      <c r="I446" s="134"/>
      <c r="J446" s="135">
        <f>ROUND(I446*H446,2)</f>
        <v>0</v>
      </c>
      <c r="K446" s="136"/>
      <c r="L446" s="33"/>
      <c r="M446" s="137" t="s">
        <v>19</v>
      </c>
      <c r="N446" s="138" t="s">
        <v>45</v>
      </c>
      <c r="P446" s="139">
        <f>O446*H446</f>
        <v>0</v>
      </c>
      <c r="Q446" s="139">
        <v>0</v>
      </c>
      <c r="R446" s="139">
        <f>Q446*H446</f>
        <v>0</v>
      </c>
      <c r="S446" s="139">
        <v>0</v>
      </c>
      <c r="T446" s="140">
        <f>S446*H446</f>
        <v>0</v>
      </c>
      <c r="AR446" s="141" t="s">
        <v>134</v>
      </c>
      <c r="AT446" s="141" t="s">
        <v>130</v>
      </c>
      <c r="AU446" s="141" t="s">
        <v>84</v>
      </c>
      <c r="AY446" s="18" t="s">
        <v>128</v>
      </c>
      <c r="BE446" s="142">
        <f>IF(N446="základní",J446,0)</f>
        <v>0</v>
      </c>
      <c r="BF446" s="142">
        <f>IF(N446="snížená",J446,0)</f>
        <v>0</v>
      </c>
      <c r="BG446" s="142">
        <f>IF(N446="zákl. přenesená",J446,0)</f>
        <v>0</v>
      </c>
      <c r="BH446" s="142">
        <f>IF(N446="sníž. přenesená",J446,0)</f>
        <v>0</v>
      </c>
      <c r="BI446" s="142">
        <f>IF(N446="nulová",J446,0)</f>
        <v>0</v>
      </c>
      <c r="BJ446" s="18" t="s">
        <v>82</v>
      </c>
      <c r="BK446" s="142">
        <f>ROUND(I446*H446,2)</f>
        <v>0</v>
      </c>
      <c r="BL446" s="18" t="s">
        <v>134</v>
      </c>
      <c r="BM446" s="141" t="s">
        <v>480</v>
      </c>
    </row>
    <row r="447" spans="2:65" s="1" customFormat="1" ht="11.25">
      <c r="B447" s="33"/>
      <c r="D447" s="143" t="s">
        <v>136</v>
      </c>
      <c r="F447" s="144" t="s">
        <v>481</v>
      </c>
      <c r="I447" s="145"/>
      <c r="L447" s="33"/>
      <c r="M447" s="146"/>
      <c r="T447" s="54"/>
      <c r="AT447" s="18" t="s">
        <v>136</v>
      </c>
      <c r="AU447" s="18" t="s">
        <v>84</v>
      </c>
    </row>
    <row r="448" spans="2:65" s="12" customFormat="1" ht="11.25">
      <c r="B448" s="147"/>
      <c r="D448" s="148" t="s">
        <v>138</v>
      </c>
      <c r="E448" s="149" t="s">
        <v>19</v>
      </c>
      <c r="F448" s="150" t="s">
        <v>482</v>
      </c>
      <c r="H448" s="149" t="s">
        <v>19</v>
      </c>
      <c r="I448" s="151"/>
      <c r="L448" s="147"/>
      <c r="M448" s="152"/>
      <c r="T448" s="153"/>
      <c r="AT448" s="149" t="s">
        <v>138</v>
      </c>
      <c r="AU448" s="149" t="s">
        <v>84</v>
      </c>
      <c r="AV448" s="12" t="s">
        <v>82</v>
      </c>
      <c r="AW448" s="12" t="s">
        <v>36</v>
      </c>
      <c r="AX448" s="12" t="s">
        <v>74</v>
      </c>
      <c r="AY448" s="149" t="s">
        <v>128</v>
      </c>
    </row>
    <row r="449" spans="2:65" s="13" customFormat="1" ht="11.25">
      <c r="B449" s="154"/>
      <c r="D449" s="148" t="s">
        <v>138</v>
      </c>
      <c r="E449" s="155" t="s">
        <v>19</v>
      </c>
      <c r="F449" s="156" t="s">
        <v>483</v>
      </c>
      <c r="H449" s="157">
        <v>13.438000000000001</v>
      </c>
      <c r="I449" s="158"/>
      <c r="L449" s="154"/>
      <c r="M449" s="159"/>
      <c r="T449" s="160"/>
      <c r="AT449" s="155" t="s">
        <v>138</v>
      </c>
      <c r="AU449" s="155" t="s">
        <v>84</v>
      </c>
      <c r="AV449" s="13" t="s">
        <v>84</v>
      </c>
      <c r="AW449" s="13" t="s">
        <v>36</v>
      </c>
      <c r="AX449" s="13" t="s">
        <v>74</v>
      </c>
      <c r="AY449" s="155" t="s">
        <v>128</v>
      </c>
    </row>
    <row r="450" spans="2:65" s="14" customFormat="1" ht="11.25">
      <c r="B450" s="161"/>
      <c r="D450" s="148" t="s">
        <v>138</v>
      </c>
      <c r="E450" s="162" t="s">
        <v>19</v>
      </c>
      <c r="F450" s="163" t="s">
        <v>141</v>
      </c>
      <c r="H450" s="164">
        <v>13.438000000000001</v>
      </c>
      <c r="I450" s="165"/>
      <c r="L450" s="161"/>
      <c r="M450" s="166"/>
      <c r="T450" s="167"/>
      <c r="AT450" s="162" t="s">
        <v>138</v>
      </c>
      <c r="AU450" s="162" t="s">
        <v>84</v>
      </c>
      <c r="AV450" s="14" t="s">
        <v>134</v>
      </c>
      <c r="AW450" s="14" t="s">
        <v>36</v>
      </c>
      <c r="AX450" s="14" t="s">
        <v>82</v>
      </c>
      <c r="AY450" s="162" t="s">
        <v>128</v>
      </c>
    </row>
    <row r="451" spans="2:65" s="1" customFormat="1" ht="16.5" customHeight="1">
      <c r="B451" s="33"/>
      <c r="C451" s="129" t="s">
        <v>484</v>
      </c>
      <c r="D451" s="129" t="s">
        <v>130</v>
      </c>
      <c r="E451" s="130" t="s">
        <v>485</v>
      </c>
      <c r="F451" s="131" t="s">
        <v>486</v>
      </c>
      <c r="G451" s="132" t="s">
        <v>200</v>
      </c>
      <c r="H451" s="133">
        <v>13.438000000000001</v>
      </c>
      <c r="I451" s="134"/>
      <c r="J451" s="135">
        <f>ROUND(I451*H451,2)</f>
        <v>0</v>
      </c>
      <c r="K451" s="136"/>
      <c r="L451" s="33"/>
      <c r="M451" s="137" t="s">
        <v>19</v>
      </c>
      <c r="N451" s="138" t="s">
        <v>45</v>
      </c>
      <c r="P451" s="139">
        <f>O451*H451</f>
        <v>0</v>
      </c>
      <c r="Q451" s="139">
        <v>0</v>
      </c>
      <c r="R451" s="139">
        <f>Q451*H451</f>
        <v>0</v>
      </c>
      <c r="S451" s="139">
        <v>0</v>
      </c>
      <c r="T451" s="140">
        <f>S451*H451</f>
        <v>0</v>
      </c>
      <c r="AR451" s="141" t="s">
        <v>134</v>
      </c>
      <c r="AT451" s="141" t="s">
        <v>130</v>
      </c>
      <c r="AU451" s="141" t="s">
        <v>84</v>
      </c>
      <c r="AY451" s="18" t="s">
        <v>128</v>
      </c>
      <c r="BE451" s="142">
        <f>IF(N451="základní",J451,0)</f>
        <v>0</v>
      </c>
      <c r="BF451" s="142">
        <f>IF(N451="snížená",J451,0)</f>
        <v>0</v>
      </c>
      <c r="BG451" s="142">
        <f>IF(N451="zákl. přenesená",J451,0)</f>
        <v>0</v>
      </c>
      <c r="BH451" s="142">
        <f>IF(N451="sníž. přenesená",J451,0)</f>
        <v>0</v>
      </c>
      <c r="BI451" s="142">
        <f>IF(N451="nulová",J451,0)</f>
        <v>0</v>
      </c>
      <c r="BJ451" s="18" t="s">
        <v>82</v>
      </c>
      <c r="BK451" s="142">
        <f>ROUND(I451*H451,2)</f>
        <v>0</v>
      </c>
      <c r="BL451" s="18" t="s">
        <v>134</v>
      </c>
      <c r="BM451" s="141" t="s">
        <v>487</v>
      </c>
    </row>
    <row r="452" spans="2:65" s="1" customFormat="1" ht="11.25">
      <c r="B452" s="33"/>
      <c r="D452" s="143" t="s">
        <v>136</v>
      </c>
      <c r="F452" s="144" t="s">
        <v>488</v>
      </c>
      <c r="I452" s="145"/>
      <c r="L452" s="33"/>
      <c r="M452" s="146"/>
      <c r="T452" s="54"/>
      <c r="AT452" s="18" t="s">
        <v>136</v>
      </c>
      <c r="AU452" s="18" t="s">
        <v>84</v>
      </c>
    </row>
    <row r="453" spans="2:65" s="12" customFormat="1" ht="11.25">
      <c r="B453" s="147"/>
      <c r="D453" s="148" t="s">
        <v>138</v>
      </c>
      <c r="E453" s="149" t="s">
        <v>19</v>
      </c>
      <c r="F453" s="150" t="s">
        <v>482</v>
      </c>
      <c r="H453" s="149" t="s">
        <v>19</v>
      </c>
      <c r="I453" s="151"/>
      <c r="L453" s="147"/>
      <c r="M453" s="152"/>
      <c r="T453" s="153"/>
      <c r="AT453" s="149" t="s">
        <v>138</v>
      </c>
      <c r="AU453" s="149" t="s">
        <v>84</v>
      </c>
      <c r="AV453" s="12" t="s">
        <v>82</v>
      </c>
      <c r="AW453" s="12" t="s">
        <v>36</v>
      </c>
      <c r="AX453" s="12" t="s">
        <v>74</v>
      </c>
      <c r="AY453" s="149" t="s">
        <v>128</v>
      </c>
    </row>
    <row r="454" spans="2:65" s="13" customFormat="1" ht="11.25">
      <c r="B454" s="154"/>
      <c r="D454" s="148" t="s">
        <v>138</v>
      </c>
      <c r="E454" s="155" t="s">
        <v>19</v>
      </c>
      <c r="F454" s="156" t="s">
        <v>483</v>
      </c>
      <c r="H454" s="157">
        <v>13.438000000000001</v>
      </c>
      <c r="I454" s="158"/>
      <c r="L454" s="154"/>
      <c r="M454" s="159"/>
      <c r="T454" s="160"/>
      <c r="AT454" s="155" t="s">
        <v>138</v>
      </c>
      <c r="AU454" s="155" t="s">
        <v>84</v>
      </c>
      <c r="AV454" s="13" t="s">
        <v>84</v>
      </c>
      <c r="AW454" s="13" t="s">
        <v>36</v>
      </c>
      <c r="AX454" s="13" t="s">
        <v>74</v>
      </c>
      <c r="AY454" s="155" t="s">
        <v>128</v>
      </c>
    </row>
    <row r="455" spans="2:65" s="14" customFormat="1" ht="11.25">
      <c r="B455" s="161"/>
      <c r="D455" s="148" t="s">
        <v>138</v>
      </c>
      <c r="E455" s="162" t="s">
        <v>19</v>
      </c>
      <c r="F455" s="163" t="s">
        <v>141</v>
      </c>
      <c r="H455" s="164">
        <v>13.438000000000001</v>
      </c>
      <c r="I455" s="165"/>
      <c r="L455" s="161"/>
      <c r="M455" s="166"/>
      <c r="T455" s="167"/>
      <c r="AT455" s="162" t="s">
        <v>138</v>
      </c>
      <c r="AU455" s="162" t="s">
        <v>84</v>
      </c>
      <c r="AV455" s="14" t="s">
        <v>134</v>
      </c>
      <c r="AW455" s="14" t="s">
        <v>36</v>
      </c>
      <c r="AX455" s="14" t="s">
        <v>82</v>
      </c>
      <c r="AY455" s="162" t="s">
        <v>128</v>
      </c>
    </row>
    <row r="456" spans="2:65" s="1" customFormat="1" ht="16.5" customHeight="1">
      <c r="B456" s="33"/>
      <c r="C456" s="129" t="s">
        <v>347</v>
      </c>
      <c r="D456" s="129" t="s">
        <v>130</v>
      </c>
      <c r="E456" s="130" t="s">
        <v>489</v>
      </c>
      <c r="F456" s="131" t="s">
        <v>490</v>
      </c>
      <c r="G456" s="132" t="s">
        <v>133</v>
      </c>
      <c r="H456" s="133">
        <v>6.24</v>
      </c>
      <c r="I456" s="134"/>
      <c r="J456" s="135">
        <f>ROUND(I456*H456,2)</f>
        <v>0</v>
      </c>
      <c r="K456" s="136"/>
      <c r="L456" s="33"/>
      <c r="M456" s="137" t="s">
        <v>19</v>
      </c>
      <c r="N456" s="138" t="s">
        <v>45</v>
      </c>
      <c r="P456" s="139">
        <f>O456*H456</f>
        <v>0</v>
      </c>
      <c r="Q456" s="139">
        <v>0</v>
      </c>
      <c r="R456" s="139">
        <f>Q456*H456</f>
        <v>0</v>
      </c>
      <c r="S456" s="139">
        <v>0</v>
      </c>
      <c r="T456" s="140">
        <f>S456*H456</f>
        <v>0</v>
      </c>
      <c r="AR456" s="141" t="s">
        <v>134</v>
      </c>
      <c r="AT456" s="141" t="s">
        <v>130</v>
      </c>
      <c r="AU456" s="141" t="s">
        <v>84</v>
      </c>
      <c r="AY456" s="18" t="s">
        <v>128</v>
      </c>
      <c r="BE456" s="142">
        <f>IF(N456="základní",J456,0)</f>
        <v>0</v>
      </c>
      <c r="BF456" s="142">
        <f>IF(N456="snížená",J456,0)</f>
        <v>0</v>
      </c>
      <c r="BG456" s="142">
        <f>IF(N456="zákl. přenesená",J456,0)</f>
        <v>0</v>
      </c>
      <c r="BH456" s="142">
        <f>IF(N456="sníž. přenesená",J456,0)</f>
        <v>0</v>
      </c>
      <c r="BI456" s="142">
        <f>IF(N456="nulová",J456,0)</f>
        <v>0</v>
      </c>
      <c r="BJ456" s="18" t="s">
        <v>82</v>
      </c>
      <c r="BK456" s="142">
        <f>ROUND(I456*H456,2)</f>
        <v>0</v>
      </c>
      <c r="BL456" s="18" t="s">
        <v>134</v>
      </c>
      <c r="BM456" s="141" t="s">
        <v>491</v>
      </c>
    </row>
    <row r="457" spans="2:65" s="1" customFormat="1" ht="11.25">
      <c r="B457" s="33"/>
      <c r="D457" s="143" t="s">
        <v>136</v>
      </c>
      <c r="F457" s="144" t="s">
        <v>492</v>
      </c>
      <c r="I457" s="145"/>
      <c r="L457" s="33"/>
      <c r="M457" s="146"/>
      <c r="T457" s="54"/>
      <c r="AT457" s="18" t="s">
        <v>136</v>
      </c>
      <c r="AU457" s="18" t="s">
        <v>84</v>
      </c>
    </row>
    <row r="458" spans="2:65" s="13" customFormat="1" ht="11.25">
      <c r="B458" s="154"/>
      <c r="D458" s="148" t="s">
        <v>138</v>
      </c>
      <c r="E458" s="155" t="s">
        <v>19</v>
      </c>
      <c r="F458" s="156" t="s">
        <v>493</v>
      </c>
      <c r="H458" s="157">
        <v>6.24</v>
      </c>
      <c r="I458" s="158"/>
      <c r="L458" s="154"/>
      <c r="M458" s="159"/>
      <c r="T458" s="160"/>
      <c r="AT458" s="155" t="s">
        <v>138</v>
      </c>
      <c r="AU458" s="155" t="s">
        <v>84</v>
      </c>
      <c r="AV458" s="13" t="s">
        <v>84</v>
      </c>
      <c r="AW458" s="13" t="s">
        <v>36</v>
      </c>
      <c r="AX458" s="13" t="s">
        <v>74</v>
      </c>
      <c r="AY458" s="155" t="s">
        <v>128</v>
      </c>
    </row>
    <row r="459" spans="2:65" s="14" customFormat="1" ht="11.25">
      <c r="B459" s="161"/>
      <c r="D459" s="148" t="s">
        <v>138</v>
      </c>
      <c r="E459" s="162" t="s">
        <v>19</v>
      </c>
      <c r="F459" s="163" t="s">
        <v>141</v>
      </c>
      <c r="H459" s="164">
        <v>6.24</v>
      </c>
      <c r="I459" s="165"/>
      <c r="L459" s="161"/>
      <c r="M459" s="166"/>
      <c r="T459" s="167"/>
      <c r="AT459" s="162" t="s">
        <v>138</v>
      </c>
      <c r="AU459" s="162" t="s">
        <v>84</v>
      </c>
      <c r="AV459" s="14" t="s">
        <v>134</v>
      </c>
      <c r="AW459" s="14" t="s">
        <v>36</v>
      </c>
      <c r="AX459" s="14" t="s">
        <v>82</v>
      </c>
      <c r="AY459" s="162" t="s">
        <v>128</v>
      </c>
    </row>
    <row r="460" spans="2:65" s="1" customFormat="1" ht="16.5" customHeight="1">
      <c r="B460" s="33"/>
      <c r="C460" s="129" t="s">
        <v>494</v>
      </c>
      <c r="D460" s="129" t="s">
        <v>130</v>
      </c>
      <c r="E460" s="130" t="s">
        <v>495</v>
      </c>
      <c r="F460" s="131" t="s">
        <v>496</v>
      </c>
      <c r="G460" s="132" t="s">
        <v>133</v>
      </c>
      <c r="H460" s="133">
        <v>6.24</v>
      </c>
      <c r="I460" s="134"/>
      <c r="J460" s="135">
        <f>ROUND(I460*H460,2)</f>
        <v>0</v>
      </c>
      <c r="K460" s="136"/>
      <c r="L460" s="33"/>
      <c r="M460" s="137" t="s">
        <v>19</v>
      </c>
      <c r="N460" s="138" t="s">
        <v>45</v>
      </c>
      <c r="P460" s="139">
        <f>O460*H460</f>
        <v>0</v>
      </c>
      <c r="Q460" s="139">
        <v>0</v>
      </c>
      <c r="R460" s="139">
        <f>Q460*H460</f>
        <v>0</v>
      </c>
      <c r="S460" s="139">
        <v>0</v>
      </c>
      <c r="T460" s="140">
        <f>S460*H460</f>
        <v>0</v>
      </c>
      <c r="AR460" s="141" t="s">
        <v>134</v>
      </c>
      <c r="AT460" s="141" t="s">
        <v>130</v>
      </c>
      <c r="AU460" s="141" t="s">
        <v>84</v>
      </c>
      <c r="AY460" s="18" t="s">
        <v>128</v>
      </c>
      <c r="BE460" s="142">
        <f>IF(N460="základní",J460,0)</f>
        <v>0</v>
      </c>
      <c r="BF460" s="142">
        <f>IF(N460="snížená",J460,0)</f>
        <v>0</v>
      </c>
      <c r="BG460" s="142">
        <f>IF(N460="zákl. přenesená",J460,0)</f>
        <v>0</v>
      </c>
      <c r="BH460" s="142">
        <f>IF(N460="sníž. přenesená",J460,0)</f>
        <v>0</v>
      </c>
      <c r="BI460" s="142">
        <f>IF(N460="nulová",J460,0)</f>
        <v>0</v>
      </c>
      <c r="BJ460" s="18" t="s">
        <v>82</v>
      </c>
      <c r="BK460" s="142">
        <f>ROUND(I460*H460,2)</f>
        <v>0</v>
      </c>
      <c r="BL460" s="18" t="s">
        <v>134</v>
      </c>
      <c r="BM460" s="141" t="s">
        <v>497</v>
      </c>
    </row>
    <row r="461" spans="2:65" s="1" customFormat="1" ht="11.25">
      <c r="B461" s="33"/>
      <c r="D461" s="143" t="s">
        <v>136</v>
      </c>
      <c r="F461" s="144" t="s">
        <v>498</v>
      </c>
      <c r="I461" s="145"/>
      <c r="L461" s="33"/>
      <c r="M461" s="146"/>
      <c r="T461" s="54"/>
      <c r="AT461" s="18" t="s">
        <v>136</v>
      </c>
      <c r="AU461" s="18" t="s">
        <v>84</v>
      </c>
    </row>
    <row r="462" spans="2:65" s="13" customFormat="1" ht="11.25">
      <c r="B462" s="154"/>
      <c r="D462" s="148" t="s">
        <v>138</v>
      </c>
      <c r="E462" s="155" t="s">
        <v>19</v>
      </c>
      <c r="F462" s="156" t="s">
        <v>493</v>
      </c>
      <c r="H462" s="157">
        <v>6.24</v>
      </c>
      <c r="I462" s="158"/>
      <c r="L462" s="154"/>
      <c r="M462" s="159"/>
      <c r="T462" s="160"/>
      <c r="AT462" s="155" t="s">
        <v>138</v>
      </c>
      <c r="AU462" s="155" t="s">
        <v>84</v>
      </c>
      <c r="AV462" s="13" t="s">
        <v>84</v>
      </c>
      <c r="AW462" s="13" t="s">
        <v>36</v>
      </c>
      <c r="AX462" s="13" t="s">
        <v>74</v>
      </c>
      <c r="AY462" s="155" t="s">
        <v>128</v>
      </c>
    </row>
    <row r="463" spans="2:65" s="14" customFormat="1" ht="11.25">
      <c r="B463" s="161"/>
      <c r="D463" s="148" t="s">
        <v>138</v>
      </c>
      <c r="E463" s="162" t="s">
        <v>19</v>
      </c>
      <c r="F463" s="163" t="s">
        <v>141</v>
      </c>
      <c r="H463" s="164">
        <v>6.24</v>
      </c>
      <c r="I463" s="165"/>
      <c r="L463" s="161"/>
      <c r="M463" s="166"/>
      <c r="T463" s="167"/>
      <c r="AT463" s="162" t="s">
        <v>138</v>
      </c>
      <c r="AU463" s="162" t="s">
        <v>84</v>
      </c>
      <c r="AV463" s="14" t="s">
        <v>134</v>
      </c>
      <c r="AW463" s="14" t="s">
        <v>36</v>
      </c>
      <c r="AX463" s="14" t="s">
        <v>82</v>
      </c>
      <c r="AY463" s="162" t="s">
        <v>128</v>
      </c>
    </row>
    <row r="464" spans="2:65" s="1" customFormat="1" ht="16.5" customHeight="1">
      <c r="B464" s="33"/>
      <c r="C464" s="129" t="s">
        <v>140</v>
      </c>
      <c r="D464" s="129" t="s">
        <v>130</v>
      </c>
      <c r="E464" s="130" t="s">
        <v>499</v>
      </c>
      <c r="F464" s="131" t="s">
        <v>500</v>
      </c>
      <c r="G464" s="132" t="s">
        <v>266</v>
      </c>
      <c r="H464" s="133">
        <v>2.2839999999999998</v>
      </c>
      <c r="I464" s="134"/>
      <c r="J464" s="135">
        <f>ROUND(I464*H464,2)</f>
        <v>0</v>
      </c>
      <c r="K464" s="136"/>
      <c r="L464" s="33"/>
      <c r="M464" s="137" t="s">
        <v>19</v>
      </c>
      <c r="N464" s="138" t="s">
        <v>45</v>
      </c>
      <c r="P464" s="139">
        <f>O464*H464</f>
        <v>0</v>
      </c>
      <c r="Q464" s="139">
        <v>0</v>
      </c>
      <c r="R464" s="139">
        <f>Q464*H464</f>
        <v>0</v>
      </c>
      <c r="S464" s="139">
        <v>0</v>
      </c>
      <c r="T464" s="140">
        <f>S464*H464</f>
        <v>0</v>
      </c>
      <c r="AR464" s="141" t="s">
        <v>134</v>
      </c>
      <c r="AT464" s="141" t="s">
        <v>130</v>
      </c>
      <c r="AU464" s="141" t="s">
        <v>84</v>
      </c>
      <c r="AY464" s="18" t="s">
        <v>128</v>
      </c>
      <c r="BE464" s="142">
        <f>IF(N464="základní",J464,0)</f>
        <v>0</v>
      </c>
      <c r="BF464" s="142">
        <f>IF(N464="snížená",J464,0)</f>
        <v>0</v>
      </c>
      <c r="BG464" s="142">
        <f>IF(N464="zákl. přenesená",J464,0)</f>
        <v>0</v>
      </c>
      <c r="BH464" s="142">
        <f>IF(N464="sníž. přenesená",J464,0)</f>
        <v>0</v>
      </c>
      <c r="BI464" s="142">
        <f>IF(N464="nulová",J464,0)</f>
        <v>0</v>
      </c>
      <c r="BJ464" s="18" t="s">
        <v>82</v>
      </c>
      <c r="BK464" s="142">
        <f>ROUND(I464*H464,2)</f>
        <v>0</v>
      </c>
      <c r="BL464" s="18" t="s">
        <v>134</v>
      </c>
      <c r="BM464" s="141" t="s">
        <v>501</v>
      </c>
    </row>
    <row r="465" spans="2:65" s="1" customFormat="1" ht="11.25">
      <c r="B465" s="33"/>
      <c r="D465" s="143" t="s">
        <v>136</v>
      </c>
      <c r="F465" s="144" t="s">
        <v>502</v>
      </c>
      <c r="I465" s="145"/>
      <c r="L465" s="33"/>
      <c r="M465" s="146"/>
      <c r="T465" s="54"/>
      <c r="AT465" s="18" t="s">
        <v>136</v>
      </c>
      <c r="AU465" s="18" t="s">
        <v>84</v>
      </c>
    </row>
    <row r="466" spans="2:65" s="12" customFormat="1" ht="11.25">
      <c r="B466" s="147"/>
      <c r="D466" s="148" t="s">
        <v>138</v>
      </c>
      <c r="E466" s="149" t="s">
        <v>19</v>
      </c>
      <c r="F466" s="150" t="s">
        <v>503</v>
      </c>
      <c r="H466" s="149" t="s">
        <v>19</v>
      </c>
      <c r="I466" s="151"/>
      <c r="L466" s="147"/>
      <c r="M466" s="152"/>
      <c r="T466" s="153"/>
      <c r="AT466" s="149" t="s">
        <v>138</v>
      </c>
      <c r="AU466" s="149" t="s">
        <v>84</v>
      </c>
      <c r="AV466" s="12" t="s">
        <v>82</v>
      </c>
      <c r="AW466" s="12" t="s">
        <v>36</v>
      </c>
      <c r="AX466" s="12" t="s">
        <v>74</v>
      </c>
      <c r="AY466" s="149" t="s">
        <v>128</v>
      </c>
    </row>
    <row r="467" spans="2:65" s="13" customFormat="1" ht="11.25">
      <c r="B467" s="154"/>
      <c r="D467" s="148" t="s">
        <v>138</v>
      </c>
      <c r="E467" s="155" t="s">
        <v>19</v>
      </c>
      <c r="F467" s="156" t="s">
        <v>504</v>
      </c>
      <c r="H467" s="157">
        <v>2.2839999999999998</v>
      </c>
      <c r="I467" s="158"/>
      <c r="L467" s="154"/>
      <c r="M467" s="159"/>
      <c r="T467" s="160"/>
      <c r="AT467" s="155" t="s">
        <v>138</v>
      </c>
      <c r="AU467" s="155" t="s">
        <v>84</v>
      </c>
      <c r="AV467" s="13" t="s">
        <v>84</v>
      </c>
      <c r="AW467" s="13" t="s">
        <v>36</v>
      </c>
      <c r="AX467" s="13" t="s">
        <v>74</v>
      </c>
      <c r="AY467" s="155" t="s">
        <v>128</v>
      </c>
    </row>
    <row r="468" spans="2:65" s="14" customFormat="1" ht="11.25">
      <c r="B468" s="161"/>
      <c r="D468" s="148" t="s">
        <v>138</v>
      </c>
      <c r="E468" s="162" t="s">
        <v>19</v>
      </c>
      <c r="F468" s="163" t="s">
        <v>141</v>
      </c>
      <c r="H468" s="164">
        <v>2.2839999999999998</v>
      </c>
      <c r="I468" s="165"/>
      <c r="L468" s="161"/>
      <c r="M468" s="166"/>
      <c r="T468" s="167"/>
      <c r="AT468" s="162" t="s">
        <v>138</v>
      </c>
      <c r="AU468" s="162" t="s">
        <v>84</v>
      </c>
      <c r="AV468" s="14" t="s">
        <v>134</v>
      </c>
      <c r="AW468" s="14" t="s">
        <v>36</v>
      </c>
      <c r="AX468" s="14" t="s">
        <v>82</v>
      </c>
      <c r="AY468" s="162" t="s">
        <v>128</v>
      </c>
    </row>
    <row r="469" spans="2:65" s="1" customFormat="1" ht="16.5" customHeight="1">
      <c r="B469" s="33"/>
      <c r="C469" s="129" t="s">
        <v>505</v>
      </c>
      <c r="D469" s="129" t="s">
        <v>130</v>
      </c>
      <c r="E469" s="130" t="s">
        <v>506</v>
      </c>
      <c r="F469" s="131" t="s">
        <v>507</v>
      </c>
      <c r="G469" s="132" t="s">
        <v>144</v>
      </c>
      <c r="H469" s="133">
        <v>4</v>
      </c>
      <c r="I469" s="134"/>
      <c r="J469" s="135">
        <f>ROUND(I469*H469,2)</f>
        <v>0</v>
      </c>
      <c r="K469" s="136"/>
      <c r="L469" s="33"/>
      <c r="M469" s="137" t="s">
        <v>19</v>
      </c>
      <c r="N469" s="138" t="s">
        <v>45</v>
      </c>
      <c r="P469" s="139">
        <f>O469*H469</f>
        <v>0</v>
      </c>
      <c r="Q469" s="139">
        <v>0</v>
      </c>
      <c r="R469" s="139">
        <f>Q469*H469</f>
        <v>0</v>
      </c>
      <c r="S469" s="139">
        <v>0</v>
      </c>
      <c r="T469" s="140">
        <f>S469*H469</f>
        <v>0</v>
      </c>
      <c r="AR469" s="141" t="s">
        <v>134</v>
      </c>
      <c r="AT469" s="141" t="s">
        <v>130</v>
      </c>
      <c r="AU469" s="141" t="s">
        <v>84</v>
      </c>
      <c r="AY469" s="18" t="s">
        <v>128</v>
      </c>
      <c r="BE469" s="142">
        <f>IF(N469="základní",J469,0)</f>
        <v>0</v>
      </c>
      <c r="BF469" s="142">
        <f>IF(N469="snížená",J469,0)</f>
        <v>0</v>
      </c>
      <c r="BG469" s="142">
        <f>IF(N469="zákl. přenesená",J469,0)</f>
        <v>0</v>
      </c>
      <c r="BH469" s="142">
        <f>IF(N469="sníž. přenesená",J469,0)</f>
        <v>0</v>
      </c>
      <c r="BI469" s="142">
        <f>IF(N469="nulová",J469,0)</f>
        <v>0</v>
      </c>
      <c r="BJ469" s="18" t="s">
        <v>82</v>
      </c>
      <c r="BK469" s="142">
        <f>ROUND(I469*H469,2)</f>
        <v>0</v>
      </c>
      <c r="BL469" s="18" t="s">
        <v>134</v>
      </c>
      <c r="BM469" s="141" t="s">
        <v>508</v>
      </c>
    </row>
    <row r="470" spans="2:65" s="1" customFormat="1" ht="11.25">
      <c r="B470" s="33"/>
      <c r="D470" s="143" t="s">
        <v>136</v>
      </c>
      <c r="F470" s="144" t="s">
        <v>509</v>
      </c>
      <c r="I470" s="145"/>
      <c r="L470" s="33"/>
      <c r="M470" s="146"/>
      <c r="T470" s="54"/>
      <c r="AT470" s="18" t="s">
        <v>136</v>
      </c>
      <c r="AU470" s="18" t="s">
        <v>84</v>
      </c>
    </row>
    <row r="471" spans="2:65" s="12" customFormat="1" ht="11.25">
      <c r="B471" s="147"/>
      <c r="D471" s="148" t="s">
        <v>138</v>
      </c>
      <c r="E471" s="149" t="s">
        <v>19</v>
      </c>
      <c r="F471" s="150" t="s">
        <v>510</v>
      </c>
      <c r="H471" s="149" t="s">
        <v>19</v>
      </c>
      <c r="I471" s="151"/>
      <c r="L471" s="147"/>
      <c r="M471" s="152"/>
      <c r="T471" s="153"/>
      <c r="AT471" s="149" t="s">
        <v>138</v>
      </c>
      <c r="AU471" s="149" t="s">
        <v>84</v>
      </c>
      <c r="AV471" s="12" t="s">
        <v>82</v>
      </c>
      <c r="AW471" s="12" t="s">
        <v>36</v>
      </c>
      <c r="AX471" s="12" t="s">
        <v>74</v>
      </c>
      <c r="AY471" s="149" t="s">
        <v>128</v>
      </c>
    </row>
    <row r="472" spans="2:65" s="13" customFormat="1" ht="11.25">
      <c r="B472" s="154"/>
      <c r="D472" s="148" t="s">
        <v>138</v>
      </c>
      <c r="E472" s="155" t="s">
        <v>19</v>
      </c>
      <c r="F472" s="156" t="s">
        <v>134</v>
      </c>
      <c r="H472" s="157">
        <v>4</v>
      </c>
      <c r="I472" s="158"/>
      <c r="L472" s="154"/>
      <c r="M472" s="159"/>
      <c r="T472" s="160"/>
      <c r="AT472" s="155" t="s">
        <v>138</v>
      </c>
      <c r="AU472" s="155" t="s">
        <v>84</v>
      </c>
      <c r="AV472" s="13" t="s">
        <v>84</v>
      </c>
      <c r="AW472" s="13" t="s">
        <v>36</v>
      </c>
      <c r="AX472" s="13" t="s">
        <v>74</v>
      </c>
      <c r="AY472" s="155" t="s">
        <v>128</v>
      </c>
    </row>
    <row r="473" spans="2:65" s="14" customFormat="1" ht="11.25">
      <c r="B473" s="161"/>
      <c r="D473" s="148" t="s">
        <v>138</v>
      </c>
      <c r="E473" s="162" t="s">
        <v>19</v>
      </c>
      <c r="F473" s="163" t="s">
        <v>141</v>
      </c>
      <c r="H473" s="164">
        <v>4</v>
      </c>
      <c r="I473" s="165"/>
      <c r="L473" s="161"/>
      <c r="M473" s="166"/>
      <c r="T473" s="167"/>
      <c r="AT473" s="162" t="s">
        <v>138</v>
      </c>
      <c r="AU473" s="162" t="s">
        <v>84</v>
      </c>
      <c r="AV473" s="14" t="s">
        <v>134</v>
      </c>
      <c r="AW473" s="14" t="s">
        <v>36</v>
      </c>
      <c r="AX473" s="14" t="s">
        <v>82</v>
      </c>
      <c r="AY473" s="162" t="s">
        <v>128</v>
      </c>
    </row>
    <row r="474" spans="2:65" s="1" customFormat="1" ht="21.75" customHeight="1">
      <c r="B474" s="33"/>
      <c r="C474" s="129" t="s">
        <v>380</v>
      </c>
      <c r="D474" s="129" t="s">
        <v>130</v>
      </c>
      <c r="E474" s="130" t="s">
        <v>511</v>
      </c>
      <c r="F474" s="131" t="s">
        <v>512</v>
      </c>
      <c r="G474" s="132" t="s">
        <v>133</v>
      </c>
      <c r="H474" s="133">
        <v>31.8</v>
      </c>
      <c r="I474" s="134"/>
      <c r="J474" s="135">
        <f>ROUND(I474*H474,2)</f>
        <v>0</v>
      </c>
      <c r="K474" s="136"/>
      <c r="L474" s="33"/>
      <c r="M474" s="137" t="s">
        <v>19</v>
      </c>
      <c r="N474" s="138" t="s">
        <v>45</v>
      </c>
      <c r="P474" s="139">
        <f>O474*H474</f>
        <v>0</v>
      </c>
      <c r="Q474" s="139">
        <v>0</v>
      </c>
      <c r="R474" s="139">
        <f>Q474*H474</f>
        <v>0</v>
      </c>
      <c r="S474" s="139">
        <v>0</v>
      </c>
      <c r="T474" s="140">
        <f>S474*H474</f>
        <v>0</v>
      </c>
      <c r="AR474" s="141" t="s">
        <v>134</v>
      </c>
      <c r="AT474" s="141" t="s">
        <v>130</v>
      </c>
      <c r="AU474" s="141" t="s">
        <v>84</v>
      </c>
      <c r="AY474" s="18" t="s">
        <v>128</v>
      </c>
      <c r="BE474" s="142">
        <f>IF(N474="základní",J474,0)</f>
        <v>0</v>
      </c>
      <c r="BF474" s="142">
        <f>IF(N474="snížená",J474,0)</f>
        <v>0</v>
      </c>
      <c r="BG474" s="142">
        <f>IF(N474="zákl. přenesená",J474,0)</f>
        <v>0</v>
      </c>
      <c r="BH474" s="142">
        <f>IF(N474="sníž. přenesená",J474,0)</f>
        <v>0</v>
      </c>
      <c r="BI474" s="142">
        <f>IF(N474="nulová",J474,0)</f>
        <v>0</v>
      </c>
      <c r="BJ474" s="18" t="s">
        <v>82</v>
      </c>
      <c r="BK474" s="142">
        <f>ROUND(I474*H474,2)</f>
        <v>0</v>
      </c>
      <c r="BL474" s="18" t="s">
        <v>134</v>
      </c>
      <c r="BM474" s="141" t="s">
        <v>513</v>
      </c>
    </row>
    <row r="475" spans="2:65" s="1" customFormat="1" ht="11.25">
      <c r="B475" s="33"/>
      <c r="D475" s="143" t="s">
        <v>136</v>
      </c>
      <c r="F475" s="144" t="s">
        <v>514</v>
      </c>
      <c r="I475" s="145"/>
      <c r="L475" s="33"/>
      <c r="M475" s="146"/>
      <c r="T475" s="54"/>
      <c r="AT475" s="18" t="s">
        <v>136</v>
      </c>
      <c r="AU475" s="18" t="s">
        <v>84</v>
      </c>
    </row>
    <row r="476" spans="2:65" s="12" customFormat="1" ht="11.25">
      <c r="B476" s="147"/>
      <c r="D476" s="148" t="s">
        <v>138</v>
      </c>
      <c r="E476" s="149" t="s">
        <v>19</v>
      </c>
      <c r="F476" s="150" t="s">
        <v>515</v>
      </c>
      <c r="H476" s="149" t="s">
        <v>19</v>
      </c>
      <c r="I476" s="151"/>
      <c r="L476" s="147"/>
      <c r="M476" s="152"/>
      <c r="T476" s="153"/>
      <c r="AT476" s="149" t="s">
        <v>138</v>
      </c>
      <c r="AU476" s="149" t="s">
        <v>84</v>
      </c>
      <c r="AV476" s="12" t="s">
        <v>82</v>
      </c>
      <c r="AW476" s="12" t="s">
        <v>36</v>
      </c>
      <c r="AX476" s="12" t="s">
        <v>74</v>
      </c>
      <c r="AY476" s="149" t="s">
        <v>128</v>
      </c>
    </row>
    <row r="477" spans="2:65" s="13" customFormat="1" ht="11.25">
      <c r="B477" s="154"/>
      <c r="D477" s="148" t="s">
        <v>138</v>
      </c>
      <c r="E477" s="155" t="s">
        <v>19</v>
      </c>
      <c r="F477" s="156" t="s">
        <v>516</v>
      </c>
      <c r="H477" s="157">
        <v>31.8</v>
      </c>
      <c r="I477" s="158"/>
      <c r="L477" s="154"/>
      <c r="M477" s="159"/>
      <c r="T477" s="160"/>
      <c r="AT477" s="155" t="s">
        <v>138</v>
      </c>
      <c r="AU477" s="155" t="s">
        <v>84</v>
      </c>
      <c r="AV477" s="13" t="s">
        <v>84</v>
      </c>
      <c r="AW477" s="13" t="s">
        <v>36</v>
      </c>
      <c r="AX477" s="13" t="s">
        <v>74</v>
      </c>
      <c r="AY477" s="155" t="s">
        <v>128</v>
      </c>
    </row>
    <row r="478" spans="2:65" s="14" customFormat="1" ht="11.25">
      <c r="B478" s="161"/>
      <c r="D478" s="148" t="s">
        <v>138</v>
      </c>
      <c r="E478" s="162" t="s">
        <v>19</v>
      </c>
      <c r="F478" s="163" t="s">
        <v>141</v>
      </c>
      <c r="H478" s="164">
        <v>31.8</v>
      </c>
      <c r="I478" s="165"/>
      <c r="L478" s="161"/>
      <c r="M478" s="166"/>
      <c r="T478" s="167"/>
      <c r="AT478" s="162" t="s">
        <v>138</v>
      </c>
      <c r="AU478" s="162" t="s">
        <v>84</v>
      </c>
      <c r="AV478" s="14" t="s">
        <v>134</v>
      </c>
      <c r="AW478" s="14" t="s">
        <v>36</v>
      </c>
      <c r="AX478" s="14" t="s">
        <v>82</v>
      </c>
      <c r="AY478" s="162" t="s">
        <v>128</v>
      </c>
    </row>
    <row r="479" spans="2:65" s="1" customFormat="1" ht="16.5" customHeight="1">
      <c r="B479" s="33"/>
      <c r="C479" s="129" t="s">
        <v>517</v>
      </c>
      <c r="D479" s="129" t="s">
        <v>130</v>
      </c>
      <c r="E479" s="130" t="s">
        <v>518</v>
      </c>
      <c r="F479" s="131" t="s">
        <v>519</v>
      </c>
      <c r="G479" s="132" t="s">
        <v>133</v>
      </c>
      <c r="H479" s="133">
        <v>159</v>
      </c>
      <c r="I479" s="134"/>
      <c r="J479" s="135">
        <f>ROUND(I479*H479,2)</f>
        <v>0</v>
      </c>
      <c r="K479" s="136"/>
      <c r="L479" s="33"/>
      <c r="M479" s="137" t="s">
        <v>19</v>
      </c>
      <c r="N479" s="138" t="s">
        <v>45</v>
      </c>
      <c r="P479" s="139">
        <f>O479*H479</f>
        <v>0</v>
      </c>
      <c r="Q479" s="139">
        <v>0</v>
      </c>
      <c r="R479" s="139">
        <f>Q479*H479</f>
        <v>0</v>
      </c>
      <c r="S479" s="139">
        <v>0</v>
      </c>
      <c r="T479" s="140">
        <f>S479*H479</f>
        <v>0</v>
      </c>
      <c r="AR479" s="141" t="s">
        <v>134</v>
      </c>
      <c r="AT479" s="141" t="s">
        <v>130</v>
      </c>
      <c r="AU479" s="141" t="s">
        <v>84</v>
      </c>
      <c r="AY479" s="18" t="s">
        <v>128</v>
      </c>
      <c r="BE479" s="142">
        <f>IF(N479="základní",J479,0)</f>
        <v>0</v>
      </c>
      <c r="BF479" s="142">
        <f>IF(N479="snížená",J479,0)</f>
        <v>0</v>
      </c>
      <c r="BG479" s="142">
        <f>IF(N479="zákl. přenesená",J479,0)</f>
        <v>0</v>
      </c>
      <c r="BH479" s="142">
        <f>IF(N479="sníž. přenesená",J479,0)</f>
        <v>0</v>
      </c>
      <c r="BI479" s="142">
        <f>IF(N479="nulová",J479,0)</f>
        <v>0</v>
      </c>
      <c r="BJ479" s="18" t="s">
        <v>82</v>
      </c>
      <c r="BK479" s="142">
        <f>ROUND(I479*H479,2)</f>
        <v>0</v>
      </c>
      <c r="BL479" s="18" t="s">
        <v>134</v>
      </c>
      <c r="BM479" s="141" t="s">
        <v>520</v>
      </c>
    </row>
    <row r="480" spans="2:65" s="1" customFormat="1" ht="11.25">
      <c r="B480" s="33"/>
      <c r="D480" s="143" t="s">
        <v>136</v>
      </c>
      <c r="F480" s="144" t="s">
        <v>521</v>
      </c>
      <c r="I480" s="145"/>
      <c r="L480" s="33"/>
      <c r="M480" s="146"/>
      <c r="T480" s="54"/>
      <c r="AT480" s="18" t="s">
        <v>136</v>
      </c>
      <c r="AU480" s="18" t="s">
        <v>84</v>
      </c>
    </row>
    <row r="481" spans="2:65" s="12" customFormat="1" ht="11.25">
      <c r="B481" s="147"/>
      <c r="D481" s="148" t="s">
        <v>138</v>
      </c>
      <c r="E481" s="149" t="s">
        <v>19</v>
      </c>
      <c r="F481" s="150" t="s">
        <v>515</v>
      </c>
      <c r="H481" s="149" t="s">
        <v>19</v>
      </c>
      <c r="I481" s="151"/>
      <c r="L481" s="147"/>
      <c r="M481" s="152"/>
      <c r="T481" s="153"/>
      <c r="AT481" s="149" t="s">
        <v>138</v>
      </c>
      <c r="AU481" s="149" t="s">
        <v>84</v>
      </c>
      <c r="AV481" s="12" t="s">
        <v>82</v>
      </c>
      <c r="AW481" s="12" t="s">
        <v>36</v>
      </c>
      <c r="AX481" s="12" t="s">
        <v>74</v>
      </c>
      <c r="AY481" s="149" t="s">
        <v>128</v>
      </c>
    </row>
    <row r="482" spans="2:65" s="13" customFormat="1" ht="11.25">
      <c r="B482" s="154"/>
      <c r="D482" s="148" t="s">
        <v>138</v>
      </c>
      <c r="E482" s="155" t="s">
        <v>19</v>
      </c>
      <c r="F482" s="156" t="s">
        <v>516</v>
      </c>
      <c r="H482" s="157">
        <v>31.8</v>
      </c>
      <c r="I482" s="158"/>
      <c r="L482" s="154"/>
      <c r="M482" s="159"/>
      <c r="T482" s="160"/>
      <c r="AT482" s="155" t="s">
        <v>138</v>
      </c>
      <c r="AU482" s="155" t="s">
        <v>84</v>
      </c>
      <c r="AV482" s="13" t="s">
        <v>84</v>
      </c>
      <c r="AW482" s="13" t="s">
        <v>36</v>
      </c>
      <c r="AX482" s="13" t="s">
        <v>74</v>
      </c>
      <c r="AY482" s="155" t="s">
        <v>128</v>
      </c>
    </row>
    <row r="483" spans="2:65" s="15" customFormat="1" ht="11.25">
      <c r="B483" s="168"/>
      <c r="D483" s="148" t="s">
        <v>138</v>
      </c>
      <c r="E483" s="169" t="s">
        <v>19</v>
      </c>
      <c r="F483" s="170" t="s">
        <v>248</v>
      </c>
      <c r="H483" s="171">
        <v>31.8</v>
      </c>
      <c r="I483" s="172"/>
      <c r="L483" s="168"/>
      <c r="M483" s="173"/>
      <c r="T483" s="174"/>
      <c r="AT483" s="169" t="s">
        <v>138</v>
      </c>
      <c r="AU483" s="169" t="s">
        <v>84</v>
      </c>
      <c r="AV483" s="15" t="s">
        <v>151</v>
      </c>
      <c r="AW483" s="15" t="s">
        <v>36</v>
      </c>
      <c r="AX483" s="15" t="s">
        <v>74</v>
      </c>
      <c r="AY483" s="169" t="s">
        <v>128</v>
      </c>
    </row>
    <row r="484" spans="2:65" s="13" customFormat="1" ht="11.25">
      <c r="B484" s="154"/>
      <c r="D484" s="148" t="s">
        <v>138</v>
      </c>
      <c r="E484" s="155" t="s">
        <v>19</v>
      </c>
      <c r="F484" s="156" t="s">
        <v>522</v>
      </c>
      <c r="H484" s="157">
        <v>159</v>
      </c>
      <c r="I484" s="158"/>
      <c r="L484" s="154"/>
      <c r="M484" s="159"/>
      <c r="T484" s="160"/>
      <c r="AT484" s="155" t="s">
        <v>138</v>
      </c>
      <c r="AU484" s="155" t="s">
        <v>84</v>
      </c>
      <c r="AV484" s="13" t="s">
        <v>84</v>
      </c>
      <c r="AW484" s="13" t="s">
        <v>36</v>
      </c>
      <c r="AX484" s="13" t="s">
        <v>82</v>
      </c>
      <c r="AY484" s="155" t="s">
        <v>128</v>
      </c>
    </row>
    <row r="485" spans="2:65" s="1" customFormat="1" ht="16.5" customHeight="1">
      <c r="B485" s="33"/>
      <c r="C485" s="129" t="s">
        <v>386</v>
      </c>
      <c r="D485" s="129" t="s">
        <v>130</v>
      </c>
      <c r="E485" s="130" t="s">
        <v>523</v>
      </c>
      <c r="F485" s="131" t="s">
        <v>524</v>
      </c>
      <c r="G485" s="132" t="s">
        <v>133</v>
      </c>
      <c r="H485" s="133">
        <v>1.62</v>
      </c>
      <c r="I485" s="134"/>
      <c r="J485" s="135">
        <f>ROUND(I485*H485,2)</f>
        <v>0</v>
      </c>
      <c r="K485" s="136"/>
      <c r="L485" s="33"/>
      <c r="M485" s="137" t="s">
        <v>19</v>
      </c>
      <c r="N485" s="138" t="s">
        <v>45</v>
      </c>
      <c r="P485" s="139">
        <f>O485*H485</f>
        <v>0</v>
      </c>
      <c r="Q485" s="139">
        <v>0</v>
      </c>
      <c r="R485" s="139">
        <f>Q485*H485</f>
        <v>0</v>
      </c>
      <c r="S485" s="139">
        <v>0</v>
      </c>
      <c r="T485" s="140">
        <f>S485*H485</f>
        <v>0</v>
      </c>
      <c r="AR485" s="141" t="s">
        <v>134</v>
      </c>
      <c r="AT485" s="141" t="s">
        <v>130</v>
      </c>
      <c r="AU485" s="141" t="s">
        <v>84</v>
      </c>
      <c r="AY485" s="18" t="s">
        <v>128</v>
      </c>
      <c r="BE485" s="142">
        <f>IF(N485="základní",J485,0)</f>
        <v>0</v>
      </c>
      <c r="BF485" s="142">
        <f>IF(N485="snížená",J485,0)</f>
        <v>0</v>
      </c>
      <c r="BG485" s="142">
        <f>IF(N485="zákl. přenesená",J485,0)</f>
        <v>0</v>
      </c>
      <c r="BH485" s="142">
        <f>IF(N485="sníž. přenesená",J485,0)</f>
        <v>0</v>
      </c>
      <c r="BI485" s="142">
        <f>IF(N485="nulová",J485,0)</f>
        <v>0</v>
      </c>
      <c r="BJ485" s="18" t="s">
        <v>82</v>
      </c>
      <c r="BK485" s="142">
        <f>ROUND(I485*H485,2)</f>
        <v>0</v>
      </c>
      <c r="BL485" s="18" t="s">
        <v>134</v>
      </c>
      <c r="BM485" s="141" t="s">
        <v>525</v>
      </c>
    </row>
    <row r="486" spans="2:65" s="1" customFormat="1" ht="11.25">
      <c r="B486" s="33"/>
      <c r="D486" s="143" t="s">
        <v>136</v>
      </c>
      <c r="F486" s="144" t="s">
        <v>526</v>
      </c>
      <c r="I486" s="145"/>
      <c r="L486" s="33"/>
      <c r="M486" s="146"/>
      <c r="T486" s="54"/>
      <c r="AT486" s="18" t="s">
        <v>136</v>
      </c>
      <c r="AU486" s="18" t="s">
        <v>84</v>
      </c>
    </row>
    <row r="487" spans="2:65" s="12" customFormat="1" ht="11.25">
      <c r="B487" s="147"/>
      <c r="D487" s="148" t="s">
        <v>138</v>
      </c>
      <c r="E487" s="149" t="s">
        <v>19</v>
      </c>
      <c r="F487" s="150" t="s">
        <v>527</v>
      </c>
      <c r="H487" s="149" t="s">
        <v>19</v>
      </c>
      <c r="I487" s="151"/>
      <c r="L487" s="147"/>
      <c r="M487" s="152"/>
      <c r="T487" s="153"/>
      <c r="AT487" s="149" t="s">
        <v>138</v>
      </c>
      <c r="AU487" s="149" t="s">
        <v>84</v>
      </c>
      <c r="AV487" s="12" t="s">
        <v>82</v>
      </c>
      <c r="AW487" s="12" t="s">
        <v>36</v>
      </c>
      <c r="AX487" s="12" t="s">
        <v>74</v>
      </c>
      <c r="AY487" s="149" t="s">
        <v>128</v>
      </c>
    </row>
    <row r="488" spans="2:65" s="13" customFormat="1" ht="11.25">
      <c r="B488" s="154"/>
      <c r="D488" s="148" t="s">
        <v>138</v>
      </c>
      <c r="E488" s="155" t="s">
        <v>19</v>
      </c>
      <c r="F488" s="156" t="s">
        <v>528</v>
      </c>
      <c r="H488" s="157">
        <v>1.62</v>
      </c>
      <c r="I488" s="158"/>
      <c r="L488" s="154"/>
      <c r="M488" s="159"/>
      <c r="T488" s="160"/>
      <c r="AT488" s="155" t="s">
        <v>138</v>
      </c>
      <c r="AU488" s="155" t="s">
        <v>84</v>
      </c>
      <c r="AV488" s="13" t="s">
        <v>84</v>
      </c>
      <c r="AW488" s="13" t="s">
        <v>36</v>
      </c>
      <c r="AX488" s="13" t="s">
        <v>74</v>
      </c>
      <c r="AY488" s="155" t="s">
        <v>128</v>
      </c>
    </row>
    <row r="489" spans="2:65" s="14" customFormat="1" ht="11.25">
      <c r="B489" s="161"/>
      <c r="D489" s="148" t="s">
        <v>138</v>
      </c>
      <c r="E489" s="162" t="s">
        <v>19</v>
      </c>
      <c r="F489" s="163" t="s">
        <v>141</v>
      </c>
      <c r="H489" s="164">
        <v>1.62</v>
      </c>
      <c r="I489" s="165"/>
      <c r="L489" s="161"/>
      <c r="M489" s="166"/>
      <c r="T489" s="167"/>
      <c r="AT489" s="162" t="s">
        <v>138</v>
      </c>
      <c r="AU489" s="162" t="s">
        <v>84</v>
      </c>
      <c r="AV489" s="14" t="s">
        <v>134</v>
      </c>
      <c r="AW489" s="14" t="s">
        <v>36</v>
      </c>
      <c r="AX489" s="14" t="s">
        <v>82</v>
      </c>
      <c r="AY489" s="162" t="s">
        <v>128</v>
      </c>
    </row>
    <row r="490" spans="2:65" s="1" customFormat="1" ht="16.5" customHeight="1">
      <c r="B490" s="33"/>
      <c r="C490" s="129" t="s">
        <v>529</v>
      </c>
      <c r="D490" s="129" t="s">
        <v>130</v>
      </c>
      <c r="E490" s="130" t="s">
        <v>530</v>
      </c>
      <c r="F490" s="131" t="s">
        <v>531</v>
      </c>
      <c r="G490" s="132" t="s">
        <v>133</v>
      </c>
      <c r="H490" s="133">
        <v>1.62</v>
      </c>
      <c r="I490" s="134"/>
      <c r="J490" s="135">
        <f>ROUND(I490*H490,2)</f>
        <v>0</v>
      </c>
      <c r="K490" s="136"/>
      <c r="L490" s="33"/>
      <c r="M490" s="137" t="s">
        <v>19</v>
      </c>
      <c r="N490" s="138" t="s">
        <v>45</v>
      </c>
      <c r="P490" s="139">
        <f>O490*H490</f>
        <v>0</v>
      </c>
      <c r="Q490" s="139">
        <v>0</v>
      </c>
      <c r="R490" s="139">
        <f>Q490*H490</f>
        <v>0</v>
      </c>
      <c r="S490" s="139">
        <v>0</v>
      </c>
      <c r="T490" s="140">
        <f>S490*H490</f>
        <v>0</v>
      </c>
      <c r="AR490" s="141" t="s">
        <v>134</v>
      </c>
      <c r="AT490" s="141" t="s">
        <v>130</v>
      </c>
      <c r="AU490" s="141" t="s">
        <v>84</v>
      </c>
      <c r="AY490" s="18" t="s">
        <v>128</v>
      </c>
      <c r="BE490" s="142">
        <f>IF(N490="základní",J490,0)</f>
        <v>0</v>
      </c>
      <c r="BF490" s="142">
        <f>IF(N490="snížená",J490,0)</f>
        <v>0</v>
      </c>
      <c r="BG490" s="142">
        <f>IF(N490="zákl. přenesená",J490,0)</f>
        <v>0</v>
      </c>
      <c r="BH490" s="142">
        <f>IF(N490="sníž. přenesená",J490,0)</f>
        <v>0</v>
      </c>
      <c r="BI490" s="142">
        <f>IF(N490="nulová",J490,0)</f>
        <v>0</v>
      </c>
      <c r="BJ490" s="18" t="s">
        <v>82</v>
      </c>
      <c r="BK490" s="142">
        <f>ROUND(I490*H490,2)</f>
        <v>0</v>
      </c>
      <c r="BL490" s="18" t="s">
        <v>134</v>
      </c>
      <c r="BM490" s="141" t="s">
        <v>532</v>
      </c>
    </row>
    <row r="491" spans="2:65" s="1" customFormat="1" ht="11.25">
      <c r="B491" s="33"/>
      <c r="D491" s="143" t="s">
        <v>136</v>
      </c>
      <c r="F491" s="144" t="s">
        <v>533</v>
      </c>
      <c r="I491" s="145"/>
      <c r="L491" s="33"/>
      <c r="M491" s="146"/>
      <c r="T491" s="54"/>
      <c r="AT491" s="18" t="s">
        <v>136</v>
      </c>
      <c r="AU491" s="18" t="s">
        <v>84</v>
      </c>
    </row>
    <row r="492" spans="2:65" s="12" customFormat="1" ht="11.25">
      <c r="B492" s="147"/>
      <c r="D492" s="148" t="s">
        <v>138</v>
      </c>
      <c r="E492" s="149" t="s">
        <v>19</v>
      </c>
      <c r="F492" s="150" t="s">
        <v>527</v>
      </c>
      <c r="H492" s="149" t="s">
        <v>19</v>
      </c>
      <c r="I492" s="151"/>
      <c r="L492" s="147"/>
      <c r="M492" s="152"/>
      <c r="T492" s="153"/>
      <c r="AT492" s="149" t="s">
        <v>138</v>
      </c>
      <c r="AU492" s="149" t="s">
        <v>84</v>
      </c>
      <c r="AV492" s="12" t="s">
        <v>82</v>
      </c>
      <c r="AW492" s="12" t="s">
        <v>36</v>
      </c>
      <c r="AX492" s="12" t="s">
        <v>74</v>
      </c>
      <c r="AY492" s="149" t="s">
        <v>128</v>
      </c>
    </row>
    <row r="493" spans="2:65" s="13" customFormat="1" ht="11.25">
      <c r="B493" s="154"/>
      <c r="D493" s="148" t="s">
        <v>138</v>
      </c>
      <c r="E493" s="155" t="s">
        <v>19</v>
      </c>
      <c r="F493" s="156" t="s">
        <v>528</v>
      </c>
      <c r="H493" s="157">
        <v>1.62</v>
      </c>
      <c r="I493" s="158"/>
      <c r="L493" s="154"/>
      <c r="M493" s="159"/>
      <c r="T493" s="160"/>
      <c r="AT493" s="155" t="s">
        <v>138</v>
      </c>
      <c r="AU493" s="155" t="s">
        <v>84</v>
      </c>
      <c r="AV493" s="13" t="s">
        <v>84</v>
      </c>
      <c r="AW493" s="13" t="s">
        <v>36</v>
      </c>
      <c r="AX493" s="13" t="s">
        <v>74</v>
      </c>
      <c r="AY493" s="155" t="s">
        <v>128</v>
      </c>
    </row>
    <row r="494" spans="2:65" s="14" customFormat="1" ht="11.25">
      <c r="B494" s="161"/>
      <c r="D494" s="148" t="s">
        <v>138</v>
      </c>
      <c r="E494" s="162" t="s">
        <v>19</v>
      </c>
      <c r="F494" s="163" t="s">
        <v>141</v>
      </c>
      <c r="H494" s="164">
        <v>1.62</v>
      </c>
      <c r="I494" s="165"/>
      <c r="L494" s="161"/>
      <c r="M494" s="166"/>
      <c r="T494" s="167"/>
      <c r="AT494" s="162" t="s">
        <v>138</v>
      </c>
      <c r="AU494" s="162" t="s">
        <v>84</v>
      </c>
      <c r="AV494" s="14" t="s">
        <v>134</v>
      </c>
      <c r="AW494" s="14" t="s">
        <v>36</v>
      </c>
      <c r="AX494" s="14" t="s">
        <v>82</v>
      </c>
      <c r="AY494" s="162" t="s">
        <v>128</v>
      </c>
    </row>
    <row r="495" spans="2:65" s="1" customFormat="1" ht="16.5" customHeight="1">
      <c r="B495" s="33"/>
      <c r="C495" s="129" t="s">
        <v>395</v>
      </c>
      <c r="D495" s="129" t="s">
        <v>130</v>
      </c>
      <c r="E495" s="130" t="s">
        <v>534</v>
      </c>
      <c r="F495" s="131" t="s">
        <v>535</v>
      </c>
      <c r="G495" s="132" t="s">
        <v>133</v>
      </c>
      <c r="H495" s="133">
        <v>21.6</v>
      </c>
      <c r="I495" s="134"/>
      <c r="J495" s="135">
        <f>ROUND(I495*H495,2)</f>
        <v>0</v>
      </c>
      <c r="K495" s="136"/>
      <c r="L495" s="33"/>
      <c r="M495" s="137" t="s">
        <v>19</v>
      </c>
      <c r="N495" s="138" t="s">
        <v>45</v>
      </c>
      <c r="P495" s="139">
        <f>O495*H495</f>
        <v>0</v>
      </c>
      <c r="Q495" s="139">
        <v>0</v>
      </c>
      <c r="R495" s="139">
        <f>Q495*H495</f>
        <v>0</v>
      </c>
      <c r="S495" s="139">
        <v>0</v>
      </c>
      <c r="T495" s="140">
        <f>S495*H495</f>
        <v>0</v>
      </c>
      <c r="AR495" s="141" t="s">
        <v>134</v>
      </c>
      <c r="AT495" s="141" t="s">
        <v>130</v>
      </c>
      <c r="AU495" s="141" t="s">
        <v>84</v>
      </c>
      <c r="AY495" s="18" t="s">
        <v>128</v>
      </c>
      <c r="BE495" s="142">
        <f>IF(N495="základní",J495,0)</f>
        <v>0</v>
      </c>
      <c r="BF495" s="142">
        <f>IF(N495="snížená",J495,0)</f>
        <v>0</v>
      </c>
      <c r="BG495" s="142">
        <f>IF(N495="zákl. přenesená",J495,0)</f>
        <v>0</v>
      </c>
      <c r="BH495" s="142">
        <f>IF(N495="sníž. přenesená",J495,0)</f>
        <v>0</v>
      </c>
      <c r="BI495" s="142">
        <f>IF(N495="nulová",J495,0)</f>
        <v>0</v>
      </c>
      <c r="BJ495" s="18" t="s">
        <v>82</v>
      </c>
      <c r="BK495" s="142">
        <f>ROUND(I495*H495,2)</f>
        <v>0</v>
      </c>
      <c r="BL495" s="18" t="s">
        <v>134</v>
      </c>
      <c r="BM495" s="141" t="s">
        <v>536</v>
      </c>
    </row>
    <row r="496" spans="2:65" s="1" customFormat="1" ht="11.25">
      <c r="B496" s="33"/>
      <c r="D496" s="143" t="s">
        <v>136</v>
      </c>
      <c r="F496" s="144" t="s">
        <v>537</v>
      </c>
      <c r="I496" s="145"/>
      <c r="L496" s="33"/>
      <c r="M496" s="146"/>
      <c r="T496" s="54"/>
      <c r="AT496" s="18" t="s">
        <v>136</v>
      </c>
      <c r="AU496" s="18" t="s">
        <v>84</v>
      </c>
    </row>
    <row r="497" spans="2:65" s="12" customFormat="1" ht="11.25">
      <c r="B497" s="147"/>
      <c r="D497" s="148" t="s">
        <v>138</v>
      </c>
      <c r="E497" s="149" t="s">
        <v>19</v>
      </c>
      <c r="F497" s="150" t="s">
        <v>538</v>
      </c>
      <c r="H497" s="149" t="s">
        <v>19</v>
      </c>
      <c r="I497" s="151"/>
      <c r="L497" s="147"/>
      <c r="M497" s="152"/>
      <c r="T497" s="153"/>
      <c r="AT497" s="149" t="s">
        <v>138</v>
      </c>
      <c r="AU497" s="149" t="s">
        <v>84</v>
      </c>
      <c r="AV497" s="12" t="s">
        <v>82</v>
      </c>
      <c r="AW497" s="12" t="s">
        <v>36</v>
      </c>
      <c r="AX497" s="12" t="s">
        <v>74</v>
      </c>
      <c r="AY497" s="149" t="s">
        <v>128</v>
      </c>
    </row>
    <row r="498" spans="2:65" s="13" customFormat="1" ht="11.25">
      <c r="B498" s="154"/>
      <c r="D498" s="148" t="s">
        <v>138</v>
      </c>
      <c r="E498" s="155" t="s">
        <v>19</v>
      </c>
      <c r="F498" s="156" t="s">
        <v>539</v>
      </c>
      <c r="H498" s="157">
        <v>21.6</v>
      </c>
      <c r="I498" s="158"/>
      <c r="L498" s="154"/>
      <c r="M498" s="159"/>
      <c r="T498" s="160"/>
      <c r="AT498" s="155" t="s">
        <v>138</v>
      </c>
      <c r="AU498" s="155" t="s">
        <v>84</v>
      </c>
      <c r="AV498" s="13" t="s">
        <v>84</v>
      </c>
      <c r="AW498" s="13" t="s">
        <v>36</v>
      </c>
      <c r="AX498" s="13" t="s">
        <v>74</v>
      </c>
      <c r="AY498" s="155" t="s">
        <v>128</v>
      </c>
    </row>
    <row r="499" spans="2:65" s="14" customFormat="1" ht="11.25">
      <c r="B499" s="161"/>
      <c r="D499" s="148" t="s">
        <v>138</v>
      </c>
      <c r="E499" s="162" t="s">
        <v>19</v>
      </c>
      <c r="F499" s="163" t="s">
        <v>141</v>
      </c>
      <c r="H499" s="164">
        <v>21.6</v>
      </c>
      <c r="I499" s="165"/>
      <c r="L499" s="161"/>
      <c r="M499" s="166"/>
      <c r="T499" s="167"/>
      <c r="AT499" s="162" t="s">
        <v>138</v>
      </c>
      <c r="AU499" s="162" t="s">
        <v>84</v>
      </c>
      <c r="AV499" s="14" t="s">
        <v>134</v>
      </c>
      <c r="AW499" s="14" t="s">
        <v>36</v>
      </c>
      <c r="AX499" s="14" t="s">
        <v>82</v>
      </c>
      <c r="AY499" s="162" t="s">
        <v>128</v>
      </c>
    </row>
    <row r="500" spans="2:65" s="1" customFormat="1" ht="16.5" customHeight="1">
      <c r="B500" s="33"/>
      <c r="C500" s="129" t="s">
        <v>540</v>
      </c>
      <c r="D500" s="129" t="s">
        <v>130</v>
      </c>
      <c r="E500" s="130" t="s">
        <v>541</v>
      </c>
      <c r="F500" s="131" t="s">
        <v>542</v>
      </c>
      <c r="G500" s="132" t="s">
        <v>200</v>
      </c>
      <c r="H500" s="133">
        <v>0.48599999999999999</v>
      </c>
      <c r="I500" s="134"/>
      <c r="J500" s="135">
        <f>ROUND(I500*H500,2)</f>
        <v>0</v>
      </c>
      <c r="K500" s="136"/>
      <c r="L500" s="33"/>
      <c r="M500" s="137" t="s">
        <v>19</v>
      </c>
      <c r="N500" s="138" t="s">
        <v>45</v>
      </c>
      <c r="P500" s="139">
        <f>O500*H500</f>
        <v>0</v>
      </c>
      <c r="Q500" s="139">
        <v>0</v>
      </c>
      <c r="R500" s="139">
        <f>Q500*H500</f>
        <v>0</v>
      </c>
      <c r="S500" s="139">
        <v>0</v>
      </c>
      <c r="T500" s="140">
        <f>S500*H500</f>
        <v>0</v>
      </c>
      <c r="AR500" s="141" t="s">
        <v>134</v>
      </c>
      <c r="AT500" s="141" t="s">
        <v>130</v>
      </c>
      <c r="AU500" s="141" t="s">
        <v>84</v>
      </c>
      <c r="AY500" s="18" t="s">
        <v>128</v>
      </c>
      <c r="BE500" s="142">
        <f>IF(N500="základní",J500,0)</f>
        <v>0</v>
      </c>
      <c r="BF500" s="142">
        <f>IF(N500="snížená",J500,0)</f>
        <v>0</v>
      </c>
      <c r="BG500" s="142">
        <f>IF(N500="zákl. přenesená",J500,0)</f>
        <v>0</v>
      </c>
      <c r="BH500" s="142">
        <f>IF(N500="sníž. přenesená",J500,0)</f>
        <v>0</v>
      </c>
      <c r="BI500" s="142">
        <f>IF(N500="nulová",J500,0)</f>
        <v>0</v>
      </c>
      <c r="BJ500" s="18" t="s">
        <v>82</v>
      </c>
      <c r="BK500" s="142">
        <f>ROUND(I500*H500,2)</f>
        <v>0</v>
      </c>
      <c r="BL500" s="18" t="s">
        <v>134</v>
      </c>
      <c r="BM500" s="141" t="s">
        <v>543</v>
      </c>
    </row>
    <row r="501" spans="2:65" s="1" customFormat="1" ht="11.25">
      <c r="B501" s="33"/>
      <c r="D501" s="143" t="s">
        <v>136</v>
      </c>
      <c r="F501" s="144" t="s">
        <v>544</v>
      </c>
      <c r="I501" s="145"/>
      <c r="L501" s="33"/>
      <c r="M501" s="146"/>
      <c r="T501" s="54"/>
      <c r="AT501" s="18" t="s">
        <v>136</v>
      </c>
      <c r="AU501" s="18" t="s">
        <v>84</v>
      </c>
    </row>
    <row r="502" spans="2:65" s="12" customFormat="1" ht="11.25">
      <c r="B502" s="147"/>
      <c r="D502" s="148" t="s">
        <v>138</v>
      </c>
      <c r="E502" s="149" t="s">
        <v>19</v>
      </c>
      <c r="F502" s="150" t="s">
        <v>545</v>
      </c>
      <c r="H502" s="149" t="s">
        <v>19</v>
      </c>
      <c r="I502" s="151"/>
      <c r="L502" s="147"/>
      <c r="M502" s="152"/>
      <c r="T502" s="153"/>
      <c r="AT502" s="149" t="s">
        <v>138</v>
      </c>
      <c r="AU502" s="149" t="s">
        <v>84</v>
      </c>
      <c r="AV502" s="12" t="s">
        <v>82</v>
      </c>
      <c r="AW502" s="12" t="s">
        <v>36</v>
      </c>
      <c r="AX502" s="12" t="s">
        <v>74</v>
      </c>
      <c r="AY502" s="149" t="s">
        <v>128</v>
      </c>
    </row>
    <row r="503" spans="2:65" s="12" customFormat="1" ht="11.25">
      <c r="B503" s="147"/>
      <c r="D503" s="148" t="s">
        <v>138</v>
      </c>
      <c r="E503" s="149" t="s">
        <v>19</v>
      </c>
      <c r="F503" s="150" t="s">
        <v>546</v>
      </c>
      <c r="H503" s="149" t="s">
        <v>19</v>
      </c>
      <c r="I503" s="151"/>
      <c r="L503" s="147"/>
      <c r="M503" s="152"/>
      <c r="T503" s="153"/>
      <c r="AT503" s="149" t="s">
        <v>138</v>
      </c>
      <c r="AU503" s="149" t="s">
        <v>84</v>
      </c>
      <c r="AV503" s="12" t="s">
        <v>82</v>
      </c>
      <c r="AW503" s="12" t="s">
        <v>36</v>
      </c>
      <c r="AX503" s="12" t="s">
        <v>74</v>
      </c>
      <c r="AY503" s="149" t="s">
        <v>128</v>
      </c>
    </row>
    <row r="504" spans="2:65" s="13" customFormat="1" ht="11.25">
      <c r="B504" s="154"/>
      <c r="D504" s="148" t="s">
        <v>138</v>
      </c>
      <c r="E504" s="155" t="s">
        <v>19</v>
      </c>
      <c r="F504" s="156" t="s">
        <v>547</v>
      </c>
      <c r="H504" s="157">
        <v>0.48599999999999999</v>
      </c>
      <c r="I504" s="158"/>
      <c r="L504" s="154"/>
      <c r="M504" s="159"/>
      <c r="T504" s="160"/>
      <c r="AT504" s="155" t="s">
        <v>138</v>
      </c>
      <c r="AU504" s="155" t="s">
        <v>84</v>
      </c>
      <c r="AV504" s="13" t="s">
        <v>84</v>
      </c>
      <c r="AW504" s="13" t="s">
        <v>36</v>
      </c>
      <c r="AX504" s="13" t="s">
        <v>74</v>
      </c>
      <c r="AY504" s="155" t="s">
        <v>128</v>
      </c>
    </row>
    <row r="505" spans="2:65" s="14" customFormat="1" ht="11.25">
      <c r="B505" s="161"/>
      <c r="D505" s="148" t="s">
        <v>138</v>
      </c>
      <c r="E505" s="162" t="s">
        <v>19</v>
      </c>
      <c r="F505" s="163" t="s">
        <v>141</v>
      </c>
      <c r="H505" s="164">
        <v>0.48599999999999999</v>
      </c>
      <c r="I505" s="165"/>
      <c r="L505" s="161"/>
      <c r="M505" s="166"/>
      <c r="T505" s="167"/>
      <c r="AT505" s="162" t="s">
        <v>138</v>
      </c>
      <c r="AU505" s="162" t="s">
        <v>84</v>
      </c>
      <c r="AV505" s="14" t="s">
        <v>134</v>
      </c>
      <c r="AW505" s="14" t="s">
        <v>36</v>
      </c>
      <c r="AX505" s="14" t="s">
        <v>82</v>
      </c>
      <c r="AY505" s="162" t="s">
        <v>128</v>
      </c>
    </row>
    <row r="506" spans="2:65" s="1" customFormat="1" ht="16.5" customHeight="1">
      <c r="B506" s="33"/>
      <c r="C506" s="129" t="s">
        <v>402</v>
      </c>
      <c r="D506" s="129" t="s">
        <v>130</v>
      </c>
      <c r="E506" s="130" t="s">
        <v>548</v>
      </c>
      <c r="F506" s="131" t="s">
        <v>549</v>
      </c>
      <c r="G506" s="132" t="s">
        <v>200</v>
      </c>
      <c r="H506" s="133">
        <v>0.24299999999999999</v>
      </c>
      <c r="I506" s="134"/>
      <c r="J506" s="135">
        <f>ROUND(I506*H506,2)</f>
        <v>0</v>
      </c>
      <c r="K506" s="136"/>
      <c r="L506" s="33"/>
      <c r="M506" s="137" t="s">
        <v>19</v>
      </c>
      <c r="N506" s="138" t="s">
        <v>45</v>
      </c>
      <c r="P506" s="139">
        <f>O506*H506</f>
        <v>0</v>
      </c>
      <c r="Q506" s="139">
        <v>2.6559499999999998</v>
      </c>
      <c r="R506" s="139">
        <f>Q506*H506</f>
        <v>0.64539584999999988</v>
      </c>
      <c r="S506" s="139">
        <v>0</v>
      </c>
      <c r="T506" s="140">
        <f>S506*H506</f>
        <v>0</v>
      </c>
      <c r="AR506" s="141" t="s">
        <v>134</v>
      </c>
      <c r="AT506" s="141" t="s">
        <v>130</v>
      </c>
      <c r="AU506" s="141" t="s">
        <v>84</v>
      </c>
      <c r="AY506" s="18" t="s">
        <v>128</v>
      </c>
      <c r="BE506" s="142">
        <f>IF(N506="základní",J506,0)</f>
        <v>0</v>
      </c>
      <c r="BF506" s="142">
        <f>IF(N506="snížená",J506,0)</f>
        <v>0</v>
      </c>
      <c r="BG506" s="142">
        <f>IF(N506="zákl. přenesená",J506,0)</f>
        <v>0</v>
      </c>
      <c r="BH506" s="142">
        <f>IF(N506="sníž. přenesená",J506,0)</f>
        <v>0</v>
      </c>
      <c r="BI506" s="142">
        <f>IF(N506="nulová",J506,0)</f>
        <v>0</v>
      </c>
      <c r="BJ506" s="18" t="s">
        <v>82</v>
      </c>
      <c r="BK506" s="142">
        <f>ROUND(I506*H506,2)</f>
        <v>0</v>
      </c>
      <c r="BL506" s="18" t="s">
        <v>134</v>
      </c>
      <c r="BM506" s="141" t="s">
        <v>550</v>
      </c>
    </row>
    <row r="507" spans="2:65" s="1" customFormat="1" ht="11.25">
      <c r="B507" s="33"/>
      <c r="D507" s="143" t="s">
        <v>136</v>
      </c>
      <c r="F507" s="144" t="s">
        <v>551</v>
      </c>
      <c r="I507" s="145"/>
      <c r="L507" s="33"/>
      <c r="M507" s="146"/>
      <c r="T507" s="54"/>
      <c r="AT507" s="18" t="s">
        <v>136</v>
      </c>
      <c r="AU507" s="18" t="s">
        <v>84</v>
      </c>
    </row>
    <row r="508" spans="2:65" s="12" customFormat="1" ht="11.25">
      <c r="B508" s="147"/>
      <c r="D508" s="148" t="s">
        <v>138</v>
      </c>
      <c r="E508" s="149" t="s">
        <v>19</v>
      </c>
      <c r="F508" s="150" t="s">
        <v>552</v>
      </c>
      <c r="H508" s="149" t="s">
        <v>19</v>
      </c>
      <c r="I508" s="151"/>
      <c r="L508" s="147"/>
      <c r="M508" s="152"/>
      <c r="T508" s="153"/>
      <c r="AT508" s="149" t="s">
        <v>138</v>
      </c>
      <c r="AU508" s="149" t="s">
        <v>84</v>
      </c>
      <c r="AV508" s="12" t="s">
        <v>82</v>
      </c>
      <c r="AW508" s="12" t="s">
        <v>36</v>
      </c>
      <c r="AX508" s="12" t="s">
        <v>74</v>
      </c>
      <c r="AY508" s="149" t="s">
        <v>128</v>
      </c>
    </row>
    <row r="509" spans="2:65" s="13" customFormat="1" ht="11.25">
      <c r="B509" s="154"/>
      <c r="D509" s="148" t="s">
        <v>138</v>
      </c>
      <c r="E509" s="155" t="s">
        <v>19</v>
      </c>
      <c r="F509" s="156" t="s">
        <v>553</v>
      </c>
      <c r="H509" s="157">
        <v>0.24299999999999999</v>
      </c>
      <c r="I509" s="158"/>
      <c r="L509" s="154"/>
      <c r="M509" s="159"/>
      <c r="T509" s="160"/>
      <c r="AT509" s="155" t="s">
        <v>138</v>
      </c>
      <c r="AU509" s="155" t="s">
        <v>84</v>
      </c>
      <c r="AV509" s="13" t="s">
        <v>84</v>
      </c>
      <c r="AW509" s="13" t="s">
        <v>36</v>
      </c>
      <c r="AX509" s="13" t="s">
        <v>74</v>
      </c>
      <c r="AY509" s="155" t="s">
        <v>128</v>
      </c>
    </row>
    <row r="510" spans="2:65" s="14" customFormat="1" ht="11.25">
      <c r="B510" s="161"/>
      <c r="D510" s="148" t="s">
        <v>138</v>
      </c>
      <c r="E510" s="162" t="s">
        <v>19</v>
      </c>
      <c r="F510" s="163" t="s">
        <v>141</v>
      </c>
      <c r="H510" s="164">
        <v>0.24299999999999999</v>
      </c>
      <c r="I510" s="165"/>
      <c r="L510" s="161"/>
      <c r="M510" s="166"/>
      <c r="T510" s="167"/>
      <c r="AT510" s="162" t="s">
        <v>138</v>
      </c>
      <c r="AU510" s="162" t="s">
        <v>84</v>
      </c>
      <c r="AV510" s="14" t="s">
        <v>134</v>
      </c>
      <c r="AW510" s="14" t="s">
        <v>36</v>
      </c>
      <c r="AX510" s="14" t="s">
        <v>82</v>
      </c>
      <c r="AY510" s="162" t="s">
        <v>128</v>
      </c>
    </row>
    <row r="511" spans="2:65" s="1" customFormat="1" ht="16.5" customHeight="1">
      <c r="B511" s="33"/>
      <c r="C511" s="129" t="s">
        <v>554</v>
      </c>
      <c r="D511" s="129" t="s">
        <v>130</v>
      </c>
      <c r="E511" s="130" t="s">
        <v>555</v>
      </c>
      <c r="F511" s="131" t="s">
        <v>556</v>
      </c>
      <c r="G511" s="132" t="s">
        <v>200</v>
      </c>
      <c r="H511" s="133">
        <v>3.78</v>
      </c>
      <c r="I511" s="134"/>
      <c r="J511" s="135">
        <f>ROUND(I511*H511,2)</f>
        <v>0</v>
      </c>
      <c r="K511" s="136"/>
      <c r="L511" s="33"/>
      <c r="M511" s="137" t="s">
        <v>19</v>
      </c>
      <c r="N511" s="138" t="s">
        <v>45</v>
      </c>
      <c r="P511" s="139">
        <f>O511*H511</f>
        <v>0</v>
      </c>
      <c r="Q511" s="139">
        <v>0</v>
      </c>
      <c r="R511" s="139">
        <f>Q511*H511</f>
        <v>0</v>
      </c>
      <c r="S511" s="139">
        <v>0</v>
      </c>
      <c r="T511" s="140">
        <f>S511*H511</f>
        <v>0</v>
      </c>
      <c r="AR511" s="141" t="s">
        <v>134</v>
      </c>
      <c r="AT511" s="141" t="s">
        <v>130</v>
      </c>
      <c r="AU511" s="141" t="s">
        <v>84</v>
      </c>
      <c r="AY511" s="18" t="s">
        <v>128</v>
      </c>
      <c r="BE511" s="142">
        <f>IF(N511="základní",J511,0)</f>
        <v>0</v>
      </c>
      <c r="BF511" s="142">
        <f>IF(N511="snížená",J511,0)</f>
        <v>0</v>
      </c>
      <c r="BG511" s="142">
        <f>IF(N511="zákl. přenesená",J511,0)</f>
        <v>0</v>
      </c>
      <c r="BH511" s="142">
        <f>IF(N511="sníž. přenesená",J511,0)</f>
        <v>0</v>
      </c>
      <c r="BI511" s="142">
        <f>IF(N511="nulová",J511,0)</f>
        <v>0</v>
      </c>
      <c r="BJ511" s="18" t="s">
        <v>82</v>
      </c>
      <c r="BK511" s="142">
        <f>ROUND(I511*H511,2)</f>
        <v>0</v>
      </c>
      <c r="BL511" s="18" t="s">
        <v>134</v>
      </c>
      <c r="BM511" s="141" t="s">
        <v>557</v>
      </c>
    </row>
    <row r="512" spans="2:65" s="1" customFormat="1" ht="11.25">
      <c r="B512" s="33"/>
      <c r="D512" s="143" t="s">
        <v>136</v>
      </c>
      <c r="F512" s="144" t="s">
        <v>558</v>
      </c>
      <c r="I512" s="145"/>
      <c r="L512" s="33"/>
      <c r="M512" s="146"/>
      <c r="T512" s="54"/>
      <c r="AT512" s="18" t="s">
        <v>136</v>
      </c>
      <c r="AU512" s="18" t="s">
        <v>84</v>
      </c>
    </row>
    <row r="513" spans="2:65" s="12" customFormat="1" ht="11.25">
      <c r="B513" s="147"/>
      <c r="D513" s="148" t="s">
        <v>138</v>
      </c>
      <c r="E513" s="149" t="s">
        <v>19</v>
      </c>
      <c r="F513" s="150" t="s">
        <v>559</v>
      </c>
      <c r="H513" s="149" t="s">
        <v>19</v>
      </c>
      <c r="I513" s="151"/>
      <c r="L513" s="147"/>
      <c r="M513" s="152"/>
      <c r="T513" s="153"/>
      <c r="AT513" s="149" t="s">
        <v>138</v>
      </c>
      <c r="AU513" s="149" t="s">
        <v>84</v>
      </c>
      <c r="AV513" s="12" t="s">
        <v>82</v>
      </c>
      <c r="AW513" s="12" t="s">
        <v>36</v>
      </c>
      <c r="AX513" s="12" t="s">
        <v>74</v>
      </c>
      <c r="AY513" s="149" t="s">
        <v>128</v>
      </c>
    </row>
    <row r="514" spans="2:65" s="13" customFormat="1" ht="11.25">
      <c r="B514" s="154"/>
      <c r="D514" s="148" t="s">
        <v>138</v>
      </c>
      <c r="E514" s="155" t="s">
        <v>19</v>
      </c>
      <c r="F514" s="156" t="s">
        <v>560</v>
      </c>
      <c r="H514" s="157">
        <v>3.78</v>
      </c>
      <c r="I514" s="158"/>
      <c r="L514" s="154"/>
      <c r="M514" s="159"/>
      <c r="T514" s="160"/>
      <c r="AT514" s="155" t="s">
        <v>138</v>
      </c>
      <c r="AU514" s="155" t="s">
        <v>84</v>
      </c>
      <c r="AV514" s="13" t="s">
        <v>84</v>
      </c>
      <c r="AW514" s="13" t="s">
        <v>36</v>
      </c>
      <c r="AX514" s="13" t="s">
        <v>74</v>
      </c>
      <c r="AY514" s="155" t="s">
        <v>128</v>
      </c>
    </row>
    <row r="515" spans="2:65" s="14" customFormat="1" ht="11.25">
      <c r="B515" s="161"/>
      <c r="D515" s="148" t="s">
        <v>138</v>
      </c>
      <c r="E515" s="162" t="s">
        <v>19</v>
      </c>
      <c r="F515" s="163" t="s">
        <v>141</v>
      </c>
      <c r="H515" s="164">
        <v>3.78</v>
      </c>
      <c r="I515" s="165"/>
      <c r="L515" s="161"/>
      <c r="M515" s="166"/>
      <c r="T515" s="167"/>
      <c r="AT515" s="162" t="s">
        <v>138</v>
      </c>
      <c r="AU515" s="162" t="s">
        <v>84</v>
      </c>
      <c r="AV515" s="14" t="s">
        <v>134</v>
      </c>
      <c r="AW515" s="14" t="s">
        <v>36</v>
      </c>
      <c r="AX515" s="14" t="s">
        <v>82</v>
      </c>
      <c r="AY515" s="162" t="s">
        <v>128</v>
      </c>
    </row>
    <row r="516" spans="2:65" s="11" customFormat="1" ht="22.9" customHeight="1">
      <c r="B516" s="117"/>
      <c r="D516" s="118" t="s">
        <v>73</v>
      </c>
      <c r="E516" s="127" t="s">
        <v>160</v>
      </c>
      <c r="F516" s="127" t="s">
        <v>561</v>
      </c>
      <c r="I516" s="120"/>
      <c r="J516" s="128">
        <f>BK516</f>
        <v>0</v>
      </c>
      <c r="L516" s="117"/>
      <c r="M516" s="122"/>
      <c r="P516" s="123">
        <f>SUM(P517:P589)</f>
        <v>0</v>
      </c>
      <c r="R516" s="123">
        <f>SUM(R517:R589)</f>
        <v>40.041767999999998</v>
      </c>
      <c r="T516" s="124">
        <f>SUM(T517:T589)</f>
        <v>0</v>
      </c>
      <c r="AR516" s="118" t="s">
        <v>82</v>
      </c>
      <c r="AT516" s="125" t="s">
        <v>73</v>
      </c>
      <c r="AU516" s="125" t="s">
        <v>82</v>
      </c>
      <c r="AY516" s="118" t="s">
        <v>128</v>
      </c>
      <c r="BK516" s="126">
        <f>SUM(BK517:BK589)</f>
        <v>0</v>
      </c>
    </row>
    <row r="517" spans="2:65" s="1" customFormat="1" ht="21.75" customHeight="1">
      <c r="B517" s="33"/>
      <c r="C517" s="129" t="s">
        <v>406</v>
      </c>
      <c r="D517" s="129" t="s">
        <v>130</v>
      </c>
      <c r="E517" s="130" t="s">
        <v>562</v>
      </c>
      <c r="F517" s="131" t="s">
        <v>563</v>
      </c>
      <c r="G517" s="132" t="s">
        <v>133</v>
      </c>
      <c r="H517" s="133">
        <v>303.3</v>
      </c>
      <c r="I517" s="134"/>
      <c r="J517" s="135">
        <f>ROUND(I517*H517,2)</f>
        <v>0</v>
      </c>
      <c r="K517" s="136"/>
      <c r="L517" s="33"/>
      <c r="M517" s="137" t="s">
        <v>19</v>
      </c>
      <c r="N517" s="138" t="s">
        <v>45</v>
      </c>
      <c r="P517" s="139">
        <f>O517*H517</f>
        <v>0</v>
      </c>
      <c r="Q517" s="139">
        <v>0</v>
      </c>
      <c r="R517" s="139">
        <f>Q517*H517</f>
        <v>0</v>
      </c>
      <c r="S517" s="139">
        <v>0</v>
      </c>
      <c r="T517" s="140">
        <f>S517*H517</f>
        <v>0</v>
      </c>
      <c r="AR517" s="141" t="s">
        <v>134</v>
      </c>
      <c r="AT517" s="141" t="s">
        <v>130</v>
      </c>
      <c r="AU517" s="141" t="s">
        <v>84</v>
      </c>
      <c r="AY517" s="18" t="s">
        <v>128</v>
      </c>
      <c r="BE517" s="142">
        <f>IF(N517="základní",J517,0)</f>
        <v>0</v>
      </c>
      <c r="BF517" s="142">
        <f>IF(N517="snížená",J517,0)</f>
        <v>0</v>
      </c>
      <c r="BG517" s="142">
        <f>IF(N517="zákl. přenesená",J517,0)</f>
        <v>0</v>
      </c>
      <c r="BH517" s="142">
        <f>IF(N517="sníž. přenesená",J517,0)</f>
        <v>0</v>
      </c>
      <c r="BI517" s="142">
        <f>IF(N517="nulová",J517,0)</f>
        <v>0</v>
      </c>
      <c r="BJ517" s="18" t="s">
        <v>82</v>
      </c>
      <c r="BK517" s="142">
        <f>ROUND(I517*H517,2)</f>
        <v>0</v>
      </c>
      <c r="BL517" s="18" t="s">
        <v>134</v>
      </c>
      <c r="BM517" s="141" t="s">
        <v>564</v>
      </c>
    </row>
    <row r="518" spans="2:65" s="1" customFormat="1" ht="11.25">
      <c r="B518" s="33"/>
      <c r="D518" s="143" t="s">
        <v>136</v>
      </c>
      <c r="F518" s="144" t="s">
        <v>565</v>
      </c>
      <c r="I518" s="145"/>
      <c r="L518" s="33"/>
      <c r="M518" s="146"/>
      <c r="T518" s="54"/>
      <c r="AT518" s="18" t="s">
        <v>136</v>
      </c>
      <c r="AU518" s="18" t="s">
        <v>84</v>
      </c>
    </row>
    <row r="519" spans="2:65" s="12" customFormat="1" ht="11.25">
      <c r="B519" s="147"/>
      <c r="D519" s="148" t="s">
        <v>138</v>
      </c>
      <c r="E519" s="149" t="s">
        <v>19</v>
      </c>
      <c r="F519" s="150" t="s">
        <v>566</v>
      </c>
      <c r="H519" s="149" t="s">
        <v>19</v>
      </c>
      <c r="I519" s="151"/>
      <c r="L519" s="147"/>
      <c r="M519" s="152"/>
      <c r="T519" s="153"/>
      <c r="AT519" s="149" t="s">
        <v>138</v>
      </c>
      <c r="AU519" s="149" t="s">
        <v>84</v>
      </c>
      <c r="AV519" s="12" t="s">
        <v>82</v>
      </c>
      <c r="AW519" s="12" t="s">
        <v>36</v>
      </c>
      <c r="AX519" s="12" t="s">
        <v>74</v>
      </c>
      <c r="AY519" s="149" t="s">
        <v>128</v>
      </c>
    </row>
    <row r="520" spans="2:65" s="13" customFormat="1" ht="11.25">
      <c r="B520" s="154"/>
      <c r="D520" s="148" t="s">
        <v>138</v>
      </c>
      <c r="E520" s="155" t="s">
        <v>19</v>
      </c>
      <c r="F520" s="156" t="s">
        <v>567</v>
      </c>
      <c r="H520" s="157">
        <v>303.3</v>
      </c>
      <c r="I520" s="158"/>
      <c r="L520" s="154"/>
      <c r="M520" s="159"/>
      <c r="T520" s="160"/>
      <c r="AT520" s="155" t="s">
        <v>138</v>
      </c>
      <c r="AU520" s="155" t="s">
        <v>84</v>
      </c>
      <c r="AV520" s="13" t="s">
        <v>84</v>
      </c>
      <c r="AW520" s="13" t="s">
        <v>36</v>
      </c>
      <c r="AX520" s="13" t="s">
        <v>74</v>
      </c>
      <c r="AY520" s="155" t="s">
        <v>128</v>
      </c>
    </row>
    <row r="521" spans="2:65" s="14" customFormat="1" ht="11.25">
      <c r="B521" s="161"/>
      <c r="D521" s="148" t="s">
        <v>138</v>
      </c>
      <c r="E521" s="162" t="s">
        <v>19</v>
      </c>
      <c r="F521" s="163" t="s">
        <v>141</v>
      </c>
      <c r="H521" s="164">
        <v>303.3</v>
      </c>
      <c r="I521" s="165"/>
      <c r="L521" s="161"/>
      <c r="M521" s="166"/>
      <c r="T521" s="167"/>
      <c r="AT521" s="162" t="s">
        <v>138</v>
      </c>
      <c r="AU521" s="162" t="s">
        <v>84</v>
      </c>
      <c r="AV521" s="14" t="s">
        <v>134</v>
      </c>
      <c r="AW521" s="14" t="s">
        <v>36</v>
      </c>
      <c r="AX521" s="14" t="s">
        <v>82</v>
      </c>
      <c r="AY521" s="162" t="s">
        <v>128</v>
      </c>
    </row>
    <row r="522" spans="2:65" s="1" customFormat="1" ht="21.75" customHeight="1">
      <c r="B522" s="33"/>
      <c r="C522" s="129" t="s">
        <v>568</v>
      </c>
      <c r="D522" s="129" t="s">
        <v>130</v>
      </c>
      <c r="E522" s="130" t="s">
        <v>569</v>
      </c>
      <c r="F522" s="131" t="s">
        <v>570</v>
      </c>
      <c r="G522" s="132" t="s">
        <v>133</v>
      </c>
      <c r="H522" s="133">
        <v>23.4</v>
      </c>
      <c r="I522" s="134"/>
      <c r="J522" s="135">
        <f>ROUND(I522*H522,2)</f>
        <v>0</v>
      </c>
      <c r="K522" s="136"/>
      <c r="L522" s="33"/>
      <c r="M522" s="137" t="s">
        <v>19</v>
      </c>
      <c r="N522" s="138" t="s">
        <v>45</v>
      </c>
      <c r="P522" s="139">
        <f>O522*H522</f>
        <v>0</v>
      </c>
      <c r="Q522" s="139">
        <v>0</v>
      </c>
      <c r="R522" s="139">
        <f>Q522*H522</f>
        <v>0</v>
      </c>
      <c r="S522" s="139">
        <v>0</v>
      </c>
      <c r="T522" s="140">
        <f>S522*H522</f>
        <v>0</v>
      </c>
      <c r="AR522" s="141" t="s">
        <v>134</v>
      </c>
      <c r="AT522" s="141" t="s">
        <v>130</v>
      </c>
      <c r="AU522" s="141" t="s">
        <v>84</v>
      </c>
      <c r="AY522" s="18" t="s">
        <v>128</v>
      </c>
      <c r="BE522" s="142">
        <f>IF(N522="základní",J522,0)</f>
        <v>0</v>
      </c>
      <c r="BF522" s="142">
        <f>IF(N522="snížená",J522,0)</f>
        <v>0</v>
      </c>
      <c r="BG522" s="142">
        <f>IF(N522="zákl. přenesená",J522,0)</f>
        <v>0</v>
      </c>
      <c r="BH522" s="142">
        <f>IF(N522="sníž. přenesená",J522,0)</f>
        <v>0</v>
      </c>
      <c r="BI522" s="142">
        <f>IF(N522="nulová",J522,0)</f>
        <v>0</v>
      </c>
      <c r="BJ522" s="18" t="s">
        <v>82</v>
      </c>
      <c r="BK522" s="142">
        <f>ROUND(I522*H522,2)</f>
        <v>0</v>
      </c>
      <c r="BL522" s="18" t="s">
        <v>134</v>
      </c>
      <c r="BM522" s="141" t="s">
        <v>571</v>
      </c>
    </row>
    <row r="523" spans="2:65" s="1" customFormat="1" ht="11.25">
      <c r="B523" s="33"/>
      <c r="D523" s="143" t="s">
        <v>136</v>
      </c>
      <c r="F523" s="144" t="s">
        <v>572</v>
      </c>
      <c r="I523" s="145"/>
      <c r="L523" s="33"/>
      <c r="M523" s="146"/>
      <c r="T523" s="54"/>
      <c r="AT523" s="18" t="s">
        <v>136</v>
      </c>
      <c r="AU523" s="18" t="s">
        <v>84</v>
      </c>
    </row>
    <row r="524" spans="2:65" s="12" customFormat="1" ht="11.25">
      <c r="B524" s="147"/>
      <c r="D524" s="148" t="s">
        <v>138</v>
      </c>
      <c r="E524" s="149" t="s">
        <v>19</v>
      </c>
      <c r="F524" s="150" t="s">
        <v>573</v>
      </c>
      <c r="H524" s="149" t="s">
        <v>19</v>
      </c>
      <c r="I524" s="151"/>
      <c r="L524" s="147"/>
      <c r="M524" s="152"/>
      <c r="T524" s="153"/>
      <c r="AT524" s="149" t="s">
        <v>138</v>
      </c>
      <c r="AU524" s="149" t="s">
        <v>84</v>
      </c>
      <c r="AV524" s="12" t="s">
        <v>82</v>
      </c>
      <c r="AW524" s="12" t="s">
        <v>36</v>
      </c>
      <c r="AX524" s="12" t="s">
        <v>74</v>
      </c>
      <c r="AY524" s="149" t="s">
        <v>128</v>
      </c>
    </row>
    <row r="525" spans="2:65" s="13" customFormat="1" ht="11.25">
      <c r="B525" s="154"/>
      <c r="D525" s="148" t="s">
        <v>138</v>
      </c>
      <c r="E525" s="155" t="s">
        <v>19</v>
      </c>
      <c r="F525" s="156" t="s">
        <v>574</v>
      </c>
      <c r="H525" s="157">
        <v>23.4</v>
      </c>
      <c r="I525" s="158"/>
      <c r="L525" s="154"/>
      <c r="M525" s="159"/>
      <c r="T525" s="160"/>
      <c r="AT525" s="155" t="s">
        <v>138</v>
      </c>
      <c r="AU525" s="155" t="s">
        <v>84</v>
      </c>
      <c r="AV525" s="13" t="s">
        <v>84</v>
      </c>
      <c r="AW525" s="13" t="s">
        <v>36</v>
      </c>
      <c r="AX525" s="13" t="s">
        <v>74</v>
      </c>
      <c r="AY525" s="155" t="s">
        <v>128</v>
      </c>
    </row>
    <row r="526" spans="2:65" s="14" customFormat="1" ht="11.25">
      <c r="B526" s="161"/>
      <c r="D526" s="148" t="s">
        <v>138</v>
      </c>
      <c r="E526" s="162" t="s">
        <v>19</v>
      </c>
      <c r="F526" s="163" t="s">
        <v>141</v>
      </c>
      <c r="H526" s="164">
        <v>23.4</v>
      </c>
      <c r="I526" s="165"/>
      <c r="L526" s="161"/>
      <c r="M526" s="166"/>
      <c r="T526" s="167"/>
      <c r="AT526" s="162" t="s">
        <v>138</v>
      </c>
      <c r="AU526" s="162" t="s">
        <v>84</v>
      </c>
      <c r="AV526" s="14" t="s">
        <v>134</v>
      </c>
      <c r="AW526" s="14" t="s">
        <v>36</v>
      </c>
      <c r="AX526" s="14" t="s">
        <v>82</v>
      </c>
      <c r="AY526" s="162" t="s">
        <v>128</v>
      </c>
    </row>
    <row r="527" spans="2:65" s="1" customFormat="1" ht="21.75" customHeight="1">
      <c r="B527" s="33"/>
      <c r="C527" s="129" t="s">
        <v>413</v>
      </c>
      <c r="D527" s="129" t="s">
        <v>130</v>
      </c>
      <c r="E527" s="130" t="s">
        <v>575</v>
      </c>
      <c r="F527" s="131" t="s">
        <v>576</v>
      </c>
      <c r="G527" s="132" t="s">
        <v>133</v>
      </c>
      <c r="H527" s="133">
        <v>335.6</v>
      </c>
      <c r="I527" s="134"/>
      <c r="J527" s="135">
        <f>ROUND(I527*H527,2)</f>
        <v>0</v>
      </c>
      <c r="K527" s="136"/>
      <c r="L527" s="33"/>
      <c r="M527" s="137" t="s">
        <v>19</v>
      </c>
      <c r="N527" s="138" t="s">
        <v>45</v>
      </c>
      <c r="P527" s="139">
        <f>O527*H527</f>
        <v>0</v>
      </c>
      <c r="Q527" s="139">
        <v>0</v>
      </c>
      <c r="R527" s="139">
        <f>Q527*H527</f>
        <v>0</v>
      </c>
      <c r="S527" s="139">
        <v>0</v>
      </c>
      <c r="T527" s="140">
        <f>S527*H527</f>
        <v>0</v>
      </c>
      <c r="AR527" s="141" t="s">
        <v>134</v>
      </c>
      <c r="AT527" s="141" t="s">
        <v>130</v>
      </c>
      <c r="AU527" s="141" t="s">
        <v>84</v>
      </c>
      <c r="AY527" s="18" t="s">
        <v>128</v>
      </c>
      <c r="BE527" s="142">
        <f>IF(N527="základní",J527,0)</f>
        <v>0</v>
      </c>
      <c r="BF527" s="142">
        <f>IF(N527="snížená",J527,0)</f>
        <v>0</v>
      </c>
      <c r="BG527" s="142">
        <f>IF(N527="zákl. přenesená",J527,0)</f>
        <v>0</v>
      </c>
      <c r="BH527" s="142">
        <f>IF(N527="sníž. přenesená",J527,0)</f>
        <v>0</v>
      </c>
      <c r="BI527" s="142">
        <f>IF(N527="nulová",J527,0)</f>
        <v>0</v>
      </c>
      <c r="BJ527" s="18" t="s">
        <v>82</v>
      </c>
      <c r="BK527" s="142">
        <f>ROUND(I527*H527,2)</f>
        <v>0</v>
      </c>
      <c r="BL527" s="18" t="s">
        <v>134</v>
      </c>
      <c r="BM527" s="141" t="s">
        <v>577</v>
      </c>
    </row>
    <row r="528" spans="2:65" s="1" customFormat="1" ht="11.25">
      <c r="B528" s="33"/>
      <c r="D528" s="143" t="s">
        <v>136</v>
      </c>
      <c r="F528" s="144" t="s">
        <v>578</v>
      </c>
      <c r="I528" s="145"/>
      <c r="L528" s="33"/>
      <c r="M528" s="146"/>
      <c r="T528" s="54"/>
      <c r="AT528" s="18" t="s">
        <v>136</v>
      </c>
      <c r="AU528" s="18" t="s">
        <v>84</v>
      </c>
    </row>
    <row r="529" spans="2:65" s="12" customFormat="1" ht="11.25">
      <c r="B529" s="147"/>
      <c r="D529" s="148" t="s">
        <v>138</v>
      </c>
      <c r="E529" s="149" t="s">
        <v>19</v>
      </c>
      <c r="F529" s="150" t="s">
        <v>579</v>
      </c>
      <c r="H529" s="149" t="s">
        <v>19</v>
      </c>
      <c r="I529" s="151"/>
      <c r="L529" s="147"/>
      <c r="M529" s="152"/>
      <c r="T529" s="153"/>
      <c r="AT529" s="149" t="s">
        <v>138</v>
      </c>
      <c r="AU529" s="149" t="s">
        <v>84</v>
      </c>
      <c r="AV529" s="12" t="s">
        <v>82</v>
      </c>
      <c r="AW529" s="12" t="s">
        <v>36</v>
      </c>
      <c r="AX529" s="12" t="s">
        <v>74</v>
      </c>
      <c r="AY529" s="149" t="s">
        <v>128</v>
      </c>
    </row>
    <row r="530" spans="2:65" s="13" customFormat="1" ht="11.25">
      <c r="B530" s="154"/>
      <c r="D530" s="148" t="s">
        <v>138</v>
      </c>
      <c r="E530" s="155" t="s">
        <v>19</v>
      </c>
      <c r="F530" s="156" t="s">
        <v>580</v>
      </c>
      <c r="H530" s="157">
        <v>335.6</v>
      </c>
      <c r="I530" s="158"/>
      <c r="L530" s="154"/>
      <c r="M530" s="159"/>
      <c r="T530" s="160"/>
      <c r="AT530" s="155" t="s">
        <v>138</v>
      </c>
      <c r="AU530" s="155" t="s">
        <v>84</v>
      </c>
      <c r="AV530" s="13" t="s">
        <v>84</v>
      </c>
      <c r="AW530" s="13" t="s">
        <v>36</v>
      </c>
      <c r="AX530" s="13" t="s">
        <v>74</v>
      </c>
      <c r="AY530" s="155" t="s">
        <v>128</v>
      </c>
    </row>
    <row r="531" spans="2:65" s="14" customFormat="1" ht="11.25">
      <c r="B531" s="161"/>
      <c r="D531" s="148" t="s">
        <v>138</v>
      </c>
      <c r="E531" s="162" t="s">
        <v>19</v>
      </c>
      <c r="F531" s="163" t="s">
        <v>141</v>
      </c>
      <c r="H531" s="164">
        <v>335.6</v>
      </c>
      <c r="I531" s="165"/>
      <c r="L531" s="161"/>
      <c r="M531" s="166"/>
      <c r="T531" s="167"/>
      <c r="AT531" s="162" t="s">
        <v>138</v>
      </c>
      <c r="AU531" s="162" t="s">
        <v>84</v>
      </c>
      <c r="AV531" s="14" t="s">
        <v>134</v>
      </c>
      <c r="AW531" s="14" t="s">
        <v>36</v>
      </c>
      <c r="AX531" s="14" t="s">
        <v>82</v>
      </c>
      <c r="AY531" s="162" t="s">
        <v>128</v>
      </c>
    </row>
    <row r="532" spans="2:65" s="1" customFormat="1" ht="24.2" customHeight="1">
      <c r="B532" s="33"/>
      <c r="C532" s="129" t="s">
        <v>581</v>
      </c>
      <c r="D532" s="129" t="s">
        <v>130</v>
      </c>
      <c r="E532" s="130" t="s">
        <v>582</v>
      </c>
      <c r="F532" s="131" t="s">
        <v>583</v>
      </c>
      <c r="G532" s="132" t="s">
        <v>133</v>
      </c>
      <c r="H532" s="133">
        <v>276</v>
      </c>
      <c r="I532" s="134"/>
      <c r="J532" s="135">
        <f>ROUND(I532*H532,2)</f>
        <v>0</v>
      </c>
      <c r="K532" s="136"/>
      <c r="L532" s="33"/>
      <c r="M532" s="137" t="s">
        <v>19</v>
      </c>
      <c r="N532" s="138" t="s">
        <v>45</v>
      </c>
      <c r="P532" s="139">
        <f>O532*H532</f>
        <v>0</v>
      </c>
      <c r="Q532" s="139">
        <v>0</v>
      </c>
      <c r="R532" s="139">
        <f>Q532*H532</f>
        <v>0</v>
      </c>
      <c r="S532" s="139">
        <v>0</v>
      </c>
      <c r="T532" s="140">
        <f>S532*H532</f>
        <v>0</v>
      </c>
      <c r="AR532" s="141" t="s">
        <v>134</v>
      </c>
      <c r="AT532" s="141" t="s">
        <v>130</v>
      </c>
      <c r="AU532" s="141" t="s">
        <v>84</v>
      </c>
      <c r="AY532" s="18" t="s">
        <v>128</v>
      </c>
      <c r="BE532" s="142">
        <f>IF(N532="základní",J532,0)</f>
        <v>0</v>
      </c>
      <c r="BF532" s="142">
        <f>IF(N532="snížená",J532,0)</f>
        <v>0</v>
      </c>
      <c r="BG532" s="142">
        <f>IF(N532="zákl. přenesená",J532,0)</f>
        <v>0</v>
      </c>
      <c r="BH532" s="142">
        <f>IF(N532="sníž. přenesená",J532,0)</f>
        <v>0</v>
      </c>
      <c r="BI532" s="142">
        <f>IF(N532="nulová",J532,0)</f>
        <v>0</v>
      </c>
      <c r="BJ532" s="18" t="s">
        <v>82</v>
      </c>
      <c r="BK532" s="142">
        <f>ROUND(I532*H532,2)</f>
        <v>0</v>
      </c>
      <c r="BL532" s="18" t="s">
        <v>134</v>
      </c>
      <c r="BM532" s="141" t="s">
        <v>584</v>
      </c>
    </row>
    <row r="533" spans="2:65" s="1" customFormat="1" ht="11.25">
      <c r="B533" s="33"/>
      <c r="D533" s="143" t="s">
        <v>136</v>
      </c>
      <c r="F533" s="144" t="s">
        <v>585</v>
      </c>
      <c r="I533" s="145"/>
      <c r="L533" s="33"/>
      <c r="M533" s="146"/>
      <c r="T533" s="54"/>
      <c r="AT533" s="18" t="s">
        <v>136</v>
      </c>
      <c r="AU533" s="18" t="s">
        <v>84</v>
      </c>
    </row>
    <row r="534" spans="2:65" s="12" customFormat="1" ht="11.25">
      <c r="B534" s="147"/>
      <c r="D534" s="148" t="s">
        <v>138</v>
      </c>
      <c r="E534" s="149" t="s">
        <v>19</v>
      </c>
      <c r="F534" s="150" t="s">
        <v>586</v>
      </c>
      <c r="H534" s="149" t="s">
        <v>19</v>
      </c>
      <c r="I534" s="151"/>
      <c r="L534" s="147"/>
      <c r="M534" s="152"/>
      <c r="T534" s="153"/>
      <c r="AT534" s="149" t="s">
        <v>138</v>
      </c>
      <c r="AU534" s="149" t="s">
        <v>84</v>
      </c>
      <c r="AV534" s="12" t="s">
        <v>82</v>
      </c>
      <c r="AW534" s="12" t="s">
        <v>36</v>
      </c>
      <c r="AX534" s="12" t="s">
        <v>74</v>
      </c>
      <c r="AY534" s="149" t="s">
        <v>128</v>
      </c>
    </row>
    <row r="535" spans="2:65" s="13" customFormat="1" ht="11.25">
      <c r="B535" s="154"/>
      <c r="D535" s="148" t="s">
        <v>138</v>
      </c>
      <c r="E535" s="155" t="s">
        <v>19</v>
      </c>
      <c r="F535" s="156" t="s">
        <v>587</v>
      </c>
      <c r="H535" s="157">
        <v>276</v>
      </c>
      <c r="I535" s="158"/>
      <c r="L535" s="154"/>
      <c r="M535" s="159"/>
      <c r="T535" s="160"/>
      <c r="AT535" s="155" t="s">
        <v>138</v>
      </c>
      <c r="AU535" s="155" t="s">
        <v>84</v>
      </c>
      <c r="AV535" s="13" t="s">
        <v>84</v>
      </c>
      <c r="AW535" s="13" t="s">
        <v>36</v>
      </c>
      <c r="AX535" s="13" t="s">
        <v>74</v>
      </c>
      <c r="AY535" s="155" t="s">
        <v>128</v>
      </c>
    </row>
    <row r="536" spans="2:65" s="14" customFormat="1" ht="11.25">
      <c r="B536" s="161"/>
      <c r="D536" s="148" t="s">
        <v>138</v>
      </c>
      <c r="E536" s="162" t="s">
        <v>19</v>
      </c>
      <c r="F536" s="163" t="s">
        <v>141</v>
      </c>
      <c r="H536" s="164">
        <v>276</v>
      </c>
      <c r="I536" s="165"/>
      <c r="L536" s="161"/>
      <c r="M536" s="166"/>
      <c r="T536" s="167"/>
      <c r="AT536" s="162" t="s">
        <v>138</v>
      </c>
      <c r="AU536" s="162" t="s">
        <v>84</v>
      </c>
      <c r="AV536" s="14" t="s">
        <v>134</v>
      </c>
      <c r="AW536" s="14" t="s">
        <v>36</v>
      </c>
      <c r="AX536" s="14" t="s">
        <v>82</v>
      </c>
      <c r="AY536" s="162" t="s">
        <v>128</v>
      </c>
    </row>
    <row r="537" spans="2:65" s="1" customFormat="1" ht="24.2" customHeight="1">
      <c r="B537" s="33"/>
      <c r="C537" s="129" t="s">
        <v>417</v>
      </c>
      <c r="D537" s="129" t="s">
        <v>130</v>
      </c>
      <c r="E537" s="130" t="s">
        <v>588</v>
      </c>
      <c r="F537" s="131" t="s">
        <v>589</v>
      </c>
      <c r="G537" s="132" t="s">
        <v>133</v>
      </c>
      <c r="H537" s="133">
        <v>58.2</v>
      </c>
      <c r="I537" s="134"/>
      <c r="J537" s="135">
        <f>ROUND(I537*H537,2)</f>
        <v>0</v>
      </c>
      <c r="K537" s="136"/>
      <c r="L537" s="33"/>
      <c r="M537" s="137" t="s">
        <v>19</v>
      </c>
      <c r="N537" s="138" t="s">
        <v>45</v>
      </c>
      <c r="P537" s="139">
        <f>O537*H537</f>
        <v>0</v>
      </c>
      <c r="Q537" s="139">
        <v>0.34499999999999997</v>
      </c>
      <c r="R537" s="139">
        <f>Q537*H537</f>
        <v>20.079000000000001</v>
      </c>
      <c r="S537" s="139">
        <v>0</v>
      </c>
      <c r="T537" s="140">
        <f>S537*H537</f>
        <v>0</v>
      </c>
      <c r="AR537" s="141" t="s">
        <v>134</v>
      </c>
      <c r="AT537" s="141" t="s">
        <v>130</v>
      </c>
      <c r="AU537" s="141" t="s">
        <v>84</v>
      </c>
      <c r="AY537" s="18" t="s">
        <v>128</v>
      </c>
      <c r="BE537" s="142">
        <f>IF(N537="základní",J537,0)</f>
        <v>0</v>
      </c>
      <c r="BF537" s="142">
        <f>IF(N537="snížená",J537,0)</f>
        <v>0</v>
      </c>
      <c r="BG537" s="142">
        <f>IF(N537="zákl. přenesená",J537,0)</f>
        <v>0</v>
      </c>
      <c r="BH537" s="142">
        <f>IF(N537="sníž. přenesená",J537,0)</f>
        <v>0</v>
      </c>
      <c r="BI537" s="142">
        <f>IF(N537="nulová",J537,0)</f>
        <v>0</v>
      </c>
      <c r="BJ537" s="18" t="s">
        <v>82</v>
      </c>
      <c r="BK537" s="142">
        <f>ROUND(I537*H537,2)</f>
        <v>0</v>
      </c>
      <c r="BL537" s="18" t="s">
        <v>134</v>
      </c>
      <c r="BM537" s="141" t="s">
        <v>590</v>
      </c>
    </row>
    <row r="538" spans="2:65" s="1" customFormat="1" ht="11.25">
      <c r="B538" s="33"/>
      <c r="D538" s="143" t="s">
        <v>136</v>
      </c>
      <c r="F538" s="144" t="s">
        <v>591</v>
      </c>
      <c r="I538" s="145"/>
      <c r="L538" s="33"/>
      <c r="M538" s="146"/>
      <c r="T538" s="54"/>
      <c r="AT538" s="18" t="s">
        <v>136</v>
      </c>
      <c r="AU538" s="18" t="s">
        <v>84</v>
      </c>
    </row>
    <row r="539" spans="2:65" s="12" customFormat="1" ht="11.25">
      <c r="B539" s="147"/>
      <c r="D539" s="148" t="s">
        <v>138</v>
      </c>
      <c r="E539" s="149" t="s">
        <v>19</v>
      </c>
      <c r="F539" s="150" t="s">
        <v>592</v>
      </c>
      <c r="H539" s="149" t="s">
        <v>19</v>
      </c>
      <c r="I539" s="151"/>
      <c r="L539" s="147"/>
      <c r="M539" s="152"/>
      <c r="T539" s="153"/>
      <c r="AT539" s="149" t="s">
        <v>138</v>
      </c>
      <c r="AU539" s="149" t="s">
        <v>84</v>
      </c>
      <c r="AV539" s="12" t="s">
        <v>82</v>
      </c>
      <c r="AW539" s="12" t="s">
        <v>36</v>
      </c>
      <c r="AX539" s="12" t="s">
        <v>74</v>
      </c>
      <c r="AY539" s="149" t="s">
        <v>128</v>
      </c>
    </row>
    <row r="540" spans="2:65" s="13" customFormat="1" ht="11.25">
      <c r="B540" s="154"/>
      <c r="D540" s="148" t="s">
        <v>138</v>
      </c>
      <c r="E540" s="155" t="s">
        <v>19</v>
      </c>
      <c r="F540" s="156" t="s">
        <v>593</v>
      </c>
      <c r="H540" s="157">
        <v>58.2</v>
      </c>
      <c r="I540" s="158"/>
      <c r="L540" s="154"/>
      <c r="M540" s="159"/>
      <c r="T540" s="160"/>
      <c r="AT540" s="155" t="s">
        <v>138</v>
      </c>
      <c r="AU540" s="155" t="s">
        <v>84</v>
      </c>
      <c r="AV540" s="13" t="s">
        <v>84</v>
      </c>
      <c r="AW540" s="13" t="s">
        <v>36</v>
      </c>
      <c r="AX540" s="13" t="s">
        <v>74</v>
      </c>
      <c r="AY540" s="155" t="s">
        <v>128</v>
      </c>
    </row>
    <row r="541" spans="2:65" s="14" customFormat="1" ht="11.25">
      <c r="B541" s="161"/>
      <c r="D541" s="148" t="s">
        <v>138</v>
      </c>
      <c r="E541" s="162" t="s">
        <v>19</v>
      </c>
      <c r="F541" s="163" t="s">
        <v>141</v>
      </c>
      <c r="H541" s="164">
        <v>58.2</v>
      </c>
      <c r="I541" s="165"/>
      <c r="L541" s="161"/>
      <c r="M541" s="166"/>
      <c r="T541" s="167"/>
      <c r="AT541" s="162" t="s">
        <v>138</v>
      </c>
      <c r="AU541" s="162" t="s">
        <v>84</v>
      </c>
      <c r="AV541" s="14" t="s">
        <v>134</v>
      </c>
      <c r="AW541" s="14" t="s">
        <v>36</v>
      </c>
      <c r="AX541" s="14" t="s">
        <v>82</v>
      </c>
      <c r="AY541" s="162" t="s">
        <v>128</v>
      </c>
    </row>
    <row r="542" spans="2:65" s="1" customFormat="1" ht="16.5" customHeight="1">
      <c r="B542" s="33"/>
      <c r="C542" s="129" t="s">
        <v>594</v>
      </c>
      <c r="D542" s="129" t="s">
        <v>130</v>
      </c>
      <c r="E542" s="130" t="s">
        <v>595</v>
      </c>
      <c r="F542" s="131" t="s">
        <v>596</v>
      </c>
      <c r="G542" s="132" t="s">
        <v>133</v>
      </c>
      <c r="H542" s="133">
        <v>303.3</v>
      </c>
      <c r="I542" s="134"/>
      <c r="J542" s="135">
        <f>ROUND(I542*H542,2)</f>
        <v>0</v>
      </c>
      <c r="K542" s="136"/>
      <c r="L542" s="33"/>
      <c r="M542" s="137" t="s">
        <v>19</v>
      </c>
      <c r="N542" s="138" t="s">
        <v>45</v>
      </c>
      <c r="P542" s="139">
        <f>O542*H542</f>
        <v>0</v>
      </c>
      <c r="Q542" s="139">
        <v>0</v>
      </c>
      <c r="R542" s="139">
        <f>Q542*H542</f>
        <v>0</v>
      </c>
      <c r="S542" s="139">
        <v>0</v>
      </c>
      <c r="T542" s="140">
        <f>S542*H542</f>
        <v>0</v>
      </c>
      <c r="AR542" s="141" t="s">
        <v>134</v>
      </c>
      <c r="AT542" s="141" t="s">
        <v>130</v>
      </c>
      <c r="AU542" s="141" t="s">
        <v>84</v>
      </c>
      <c r="AY542" s="18" t="s">
        <v>128</v>
      </c>
      <c r="BE542" s="142">
        <f>IF(N542="základní",J542,0)</f>
        <v>0</v>
      </c>
      <c r="BF542" s="142">
        <f>IF(N542="snížená",J542,0)</f>
        <v>0</v>
      </c>
      <c r="BG542" s="142">
        <f>IF(N542="zákl. přenesená",J542,0)</f>
        <v>0</v>
      </c>
      <c r="BH542" s="142">
        <f>IF(N542="sníž. přenesená",J542,0)</f>
        <v>0</v>
      </c>
      <c r="BI542" s="142">
        <f>IF(N542="nulová",J542,0)</f>
        <v>0</v>
      </c>
      <c r="BJ542" s="18" t="s">
        <v>82</v>
      </c>
      <c r="BK542" s="142">
        <f>ROUND(I542*H542,2)</f>
        <v>0</v>
      </c>
      <c r="BL542" s="18" t="s">
        <v>134</v>
      </c>
      <c r="BM542" s="141" t="s">
        <v>597</v>
      </c>
    </row>
    <row r="543" spans="2:65" s="1" customFormat="1" ht="11.25">
      <c r="B543" s="33"/>
      <c r="D543" s="143" t="s">
        <v>136</v>
      </c>
      <c r="F543" s="144" t="s">
        <v>598</v>
      </c>
      <c r="I543" s="145"/>
      <c r="L543" s="33"/>
      <c r="M543" s="146"/>
      <c r="T543" s="54"/>
      <c r="AT543" s="18" t="s">
        <v>136</v>
      </c>
      <c r="AU543" s="18" t="s">
        <v>84</v>
      </c>
    </row>
    <row r="544" spans="2:65" s="12" customFormat="1" ht="11.25">
      <c r="B544" s="147"/>
      <c r="D544" s="148" t="s">
        <v>138</v>
      </c>
      <c r="E544" s="149" t="s">
        <v>19</v>
      </c>
      <c r="F544" s="150" t="s">
        <v>599</v>
      </c>
      <c r="H544" s="149" t="s">
        <v>19</v>
      </c>
      <c r="I544" s="151"/>
      <c r="L544" s="147"/>
      <c r="M544" s="152"/>
      <c r="T544" s="153"/>
      <c r="AT544" s="149" t="s">
        <v>138</v>
      </c>
      <c r="AU544" s="149" t="s">
        <v>84</v>
      </c>
      <c r="AV544" s="12" t="s">
        <v>82</v>
      </c>
      <c r="AW544" s="12" t="s">
        <v>36</v>
      </c>
      <c r="AX544" s="12" t="s">
        <v>74</v>
      </c>
      <c r="AY544" s="149" t="s">
        <v>128</v>
      </c>
    </row>
    <row r="545" spans="2:65" s="13" customFormat="1" ht="11.25">
      <c r="B545" s="154"/>
      <c r="D545" s="148" t="s">
        <v>138</v>
      </c>
      <c r="E545" s="155" t="s">
        <v>19</v>
      </c>
      <c r="F545" s="156" t="s">
        <v>567</v>
      </c>
      <c r="H545" s="157">
        <v>303.3</v>
      </c>
      <c r="I545" s="158"/>
      <c r="L545" s="154"/>
      <c r="M545" s="159"/>
      <c r="T545" s="160"/>
      <c r="AT545" s="155" t="s">
        <v>138</v>
      </c>
      <c r="AU545" s="155" t="s">
        <v>84</v>
      </c>
      <c r="AV545" s="13" t="s">
        <v>84</v>
      </c>
      <c r="AW545" s="13" t="s">
        <v>36</v>
      </c>
      <c r="AX545" s="13" t="s">
        <v>74</v>
      </c>
      <c r="AY545" s="155" t="s">
        <v>128</v>
      </c>
    </row>
    <row r="546" spans="2:65" s="14" customFormat="1" ht="11.25">
      <c r="B546" s="161"/>
      <c r="D546" s="148" t="s">
        <v>138</v>
      </c>
      <c r="E546" s="162" t="s">
        <v>19</v>
      </c>
      <c r="F546" s="163" t="s">
        <v>141</v>
      </c>
      <c r="H546" s="164">
        <v>303.3</v>
      </c>
      <c r="I546" s="165"/>
      <c r="L546" s="161"/>
      <c r="M546" s="166"/>
      <c r="T546" s="167"/>
      <c r="AT546" s="162" t="s">
        <v>138</v>
      </c>
      <c r="AU546" s="162" t="s">
        <v>84</v>
      </c>
      <c r="AV546" s="14" t="s">
        <v>134</v>
      </c>
      <c r="AW546" s="14" t="s">
        <v>36</v>
      </c>
      <c r="AX546" s="14" t="s">
        <v>82</v>
      </c>
      <c r="AY546" s="162" t="s">
        <v>128</v>
      </c>
    </row>
    <row r="547" spans="2:65" s="1" customFormat="1" ht="16.5" customHeight="1">
      <c r="B547" s="33"/>
      <c r="C547" s="129" t="s">
        <v>423</v>
      </c>
      <c r="D547" s="129" t="s">
        <v>130</v>
      </c>
      <c r="E547" s="130" t="s">
        <v>600</v>
      </c>
      <c r="F547" s="131" t="s">
        <v>601</v>
      </c>
      <c r="G547" s="132" t="s">
        <v>133</v>
      </c>
      <c r="H547" s="133">
        <v>276</v>
      </c>
      <c r="I547" s="134"/>
      <c r="J547" s="135">
        <f>ROUND(I547*H547,2)</f>
        <v>0</v>
      </c>
      <c r="K547" s="136"/>
      <c r="L547" s="33"/>
      <c r="M547" s="137" t="s">
        <v>19</v>
      </c>
      <c r="N547" s="138" t="s">
        <v>45</v>
      </c>
      <c r="P547" s="139">
        <f>O547*H547</f>
        <v>0</v>
      </c>
      <c r="Q547" s="139">
        <v>0</v>
      </c>
      <c r="R547" s="139">
        <f>Q547*H547</f>
        <v>0</v>
      </c>
      <c r="S547" s="139">
        <v>0</v>
      </c>
      <c r="T547" s="140">
        <f>S547*H547</f>
        <v>0</v>
      </c>
      <c r="AR547" s="141" t="s">
        <v>134</v>
      </c>
      <c r="AT547" s="141" t="s">
        <v>130</v>
      </c>
      <c r="AU547" s="141" t="s">
        <v>84</v>
      </c>
      <c r="AY547" s="18" t="s">
        <v>128</v>
      </c>
      <c r="BE547" s="142">
        <f>IF(N547="základní",J547,0)</f>
        <v>0</v>
      </c>
      <c r="BF547" s="142">
        <f>IF(N547="snížená",J547,0)</f>
        <v>0</v>
      </c>
      <c r="BG547" s="142">
        <f>IF(N547="zákl. přenesená",J547,0)</f>
        <v>0</v>
      </c>
      <c r="BH547" s="142">
        <f>IF(N547="sníž. přenesená",J547,0)</f>
        <v>0</v>
      </c>
      <c r="BI547" s="142">
        <f>IF(N547="nulová",J547,0)</f>
        <v>0</v>
      </c>
      <c r="BJ547" s="18" t="s">
        <v>82</v>
      </c>
      <c r="BK547" s="142">
        <f>ROUND(I547*H547,2)</f>
        <v>0</v>
      </c>
      <c r="BL547" s="18" t="s">
        <v>134</v>
      </c>
      <c r="BM547" s="141" t="s">
        <v>602</v>
      </c>
    </row>
    <row r="548" spans="2:65" s="1" customFormat="1" ht="11.25">
      <c r="B548" s="33"/>
      <c r="D548" s="143" t="s">
        <v>136</v>
      </c>
      <c r="F548" s="144" t="s">
        <v>603</v>
      </c>
      <c r="I548" s="145"/>
      <c r="L548" s="33"/>
      <c r="M548" s="146"/>
      <c r="T548" s="54"/>
      <c r="AT548" s="18" t="s">
        <v>136</v>
      </c>
      <c r="AU548" s="18" t="s">
        <v>84</v>
      </c>
    </row>
    <row r="549" spans="2:65" s="12" customFormat="1" ht="11.25">
      <c r="B549" s="147"/>
      <c r="D549" s="148" t="s">
        <v>138</v>
      </c>
      <c r="E549" s="149" t="s">
        <v>19</v>
      </c>
      <c r="F549" s="150" t="s">
        <v>604</v>
      </c>
      <c r="H549" s="149" t="s">
        <v>19</v>
      </c>
      <c r="I549" s="151"/>
      <c r="L549" s="147"/>
      <c r="M549" s="152"/>
      <c r="T549" s="153"/>
      <c r="AT549" s="149" t="s">
        <v>138</v>
      </c>
      <c r="AU549" s="149" t="s">
        <v>84</v>
      </c>
      <c r="AV549" s="12" t="s">
        <v>82</v>
      </c>
      <c r="AW549" s="12" t="s">
        <v>36</v>
      </c>
      <c r="AX549" s="12" t="s">
        <v>74</v>
      </c>
      <c r="AY549" s="149" t="s">
        <v>128</v>
      </c>
    </row>
    <row r="550" spans="2:65" s="13" customFormat="1" ht="11.25">
      <c r="B550" s="154"/>
      <c r="D550" s="148" t="s">
        <v>138</v>
      </c>
      <c r="E550" s="155" t="s">
        <v>19</v>
      </c>
      <c r="F550" s="156" t="s">
        <v>587</v>
      </c>
      <c r="H550" s="157">
        <v>276</v>
      </c>
      <c r="I550" s="158"/>
      <c r="L550" s="154"/>
      <c r="M550" s="159"/>
      <c r="T550" s="160"/>
      <c r="AT550" s="155" t="s">
        <v>138</v>
      </c>
      <c r="AU550" s="155" t="s">
        <v>84</v>
      </c>
      <c r="AV550" s="13" t="s">
        <v>84</v>
      </c>
      <c r="AW550" s="13" t="s">
        <v>36</v>
      </c>
      <c r="AX550" s="13" t="s">
        <v>74</v>
      </c>
      <c r="AY550" s="155" t="s">
        <v>128</v>
      </c>
    </row>
    <row r="551" spans="2:65" s="14" customFormat="1" ht="11.25">
      <c r="B551" s="161"/>
      <c r="D551" s="148" t="s">
        <v>138</v>
      </c>
      <c r="E551" s="162" t="s">
        <v>19</v>
      </c>
      <c r="F551" s="163" t="s">
        <v>141</v>
      </c>
      <c r="H551" s="164">
        <v>276</v>
      </c>
      <c r="I551" s="165"/>
      <c r="L551" s="161"/>
      <c r="M551" s="166"/>
      <c r="T551" s="167"/>
      <c r="AT551" s="162" t="s">
        <v>138</v>
      </c>
      <c r="AU551" s="162" t="s">
        <v>84</v>
      </c>
      <c r="AV551" s="14" t="s">
        <v>134</v>
      </c>
      <c r="AW551" s="14" t="s">
        <v>36</v>
      </c>
      <c r="AX551" s="14" t="s">
        <v>82</v>
      </c>
      <c r="AY551" s="162" t="s">
        <v>128</v>
      </c>
    </row>
    <row r="552" spans="2:65" s="1" customFormat="1" ht="16.5" customHeight="1">
      <c r="B552" s="33"/>
      <c r="C552" s="129" t="s">
        <v>605</v>
      </c>
      <c r="D552" s="129" t="s">
        <v>130</v>
      </c>
      <c r="E552" s="130" t="s">
        <v>606</v>
      </c>
      <c r="F552" s="131" t="s">
        <v>607</v>
      </c>
      <c r="G552" s="132" t="s">
        <v>133</v>
      </c>
      <c r="H552" s="133">
        <v>68.3</v>
      </c>
      <c r="I552" s="134"/>
      <c r="J552" s="135">
        <f>ROUND(I552*H552,2)</f>
        <v>0</v>
      </c>
      <c r="K552" s="136"/>
      <c r="L552" s="33"/>
      <c r="M552" s="137" t="s">
        <v>19</v>
      </c>
      <c r="N552" s="138" t="s">
        <v>45</v>
      </c>
      <c r="P552" s="139">
        <f>O552*H552</f>
        <v>0</v>
      </c>
      <c r="Q552" s="139">
        <v>0</v>
      </c>
      <c r="R552" s="139">
        <f>Q552*H552</f>
        <v>0</v>
      </c>
      <c r="S552" s="139">
        <v>0</v>
      </c>
      <c r="T552" s="140">
        <f>S552*H552</f>
        <v>0</v>
      </c>
      <c r="AR552" s="141" t="s">
        <v>134</v>
      </c>
      <c r="AT552" s="141" t="s">
        <v>130</v>
      </c>
      <c r="AU552" s="141" t="s">
        <v>84</v>
      </c>
      <c r="AY552" s="18" t="s">
        <v>128</v>
      </c>
      <c r="BE552" s="142">
        <f>IF(N552="základní",J552,0)</f>
        <v>0</v>
      </c>
      <c r="BF552" s="142">
        <f>IF(N552="snížená",J552,0)</f>
        <v>0</v>
      </c>
      <c r="BG552" s="142">
        <f>IF(N552="zákl. přenesená",J552,0)</f>
        <v>0</v>
      </c>
      <c r="BH552" s="142">
        <f>IF(N552="sníž. přenesená",J552,0)</f>
        <v>0</v>
      </c>
      <c r="BI552" s="142">
        <f>IF(N552="nulová",J552,0)</f>
        <v>0</v>
      </c>
      <c r="BJ552" s="18" t="s">
        <v>82</v>
      </c>
      <c r="BK552" s="142">
        <f>ROUND(I552*H552,2)</f>
        <v>0</v>
      </c>
      <c r="BL552" s="18" t="s">
        <v>134</v>
      </c>
      <c r="BM552" s="141" t="s">
        <v>608</v>
      </c>
    </row>
    <row r="553" spans="2:65" s="1" customFormat="1" ht="11.25">
      <c r="B553" s="33"/>
      <c r="D553" s="143" t="s">
        <v>136</v>
      </c>
      <c r="F553" s="144" t="s">
        <v>609</v>
      </c>
      <c r="I553" s="145"/>
      <c r="L553" s="33"/>
      <c r="M553" s="146"/>
      <c r="T553" s="54"/>
      <c r="AT553" s="18" t="s">
        <v>136</v>
      </c>
      <c r="AU553" s="18" t="s">
        <v>84</v>
      </c>
    </row>
    <row r="554" spans="2:65" s="12" customFormat="1" ht="11.25">
      <c r="B554" s="147"/>
      <c r="D554" s="148" t="s">
        <v>138</v>
      </c>
      <c r="E554" s="149" t="s">
        <v>19</v>
      </c>
      <c r="F554" s="150" t="s">
        <v>610</v>
      </c>
      <c r="H554" s="149" t="s">
        <v>19</v>
      </c>
      <c r="I554" s="151"/>
      <c r="L554" s="147"/>
      <c r="M554" s="152"/>
      <c r="T554" s="153"/>
      <c r="AT554" s="149" t="s">
        <v>138</v>
      </c>
      <c r="AU554" s="149" t="s">
        <v>84</v>
      </c>
      <c r="AV554" s="12" t="s">
        <v>82</v>
      </c>
      <c r="AW554" s="12" t="s">
        <v>36</v>
      </c>
      <c r="AX554" s="12" t="s">
        <v>74</v>
      </c>
      <c r="AY554" s="149" t="s">
        <v>128</v>
      </c>
    </row>
    <row r="555" spans="2:65" s="13" customFormat="1" ht="11.25">
      <c r="B555" s="154"/>
      <c r="D555" s="148" t="s">
        <v>138</v>
      </c>
      <c r="E555" s="155" t="s">
        <v>19</v>
      </c>
      <c r="F555" s="156" t="s">
        <v>611</v>
      </c>
      <c r="H555" s="157">
        <v>68.3</v>
      </c>
      <c r="I555" s="158"/>
      <c r="L555" s="154"/>
      <c r="M555" s="159"/>
      <c r="T555" s="160"/>
      <c r="AT555" s="155" t="s">
        <v>138</v>
      </c>
      <c r="AU555" s="155" t="s">
        <v>84</v>
      </c>
      <c r="AV555" s="13" t="s">
        <v>84</v>
      </c>
      <c r="AW555" s="13" t="s">
        <v>36</v>
      </c>
      <c r="AX555" s="13" t="s">
        <v>74</v>
      </c>
      <c r="AY555" s="155" t="s">
        <v>128</v>
      </c>
    </row>
    <row r="556" spans="2:65" s="14" customFormat="1" ht="11.25">
      <c r="B556" s="161"/>
      <c r="D556" s="148" t="s">
        <v>138</v>
      </c>
      <c r="E556" s="162" t="s">
        <v>19</v>
      </c>
      <c r="F556" s="163" t="s">
        <v>141</v>
      </c>
      <c r="H556" s="164">
        <v>68.3</v>
      </c>
      <c r="I556" s="165"/>
      <c r="L556" s="161"/>
      <c r="M556" s="166"/>
      <c r="T556" s="167"/>
      <c r="AT556" s="162" t="s">
        <v>138</v>
      </c>
      <c r="AU556" s="162" t="s">
        <v>84</v>
      </c>
      <c r="AV556" s="14" t="s">
        <v>134</v>
      </c>
      <c r="AW556" s="14" t="s">
        <v>36</v>
      </c>
      <c r="AX556" s="14" t="s">
        <v>82</v>
      </c>
      <c r="AY556" s="162" t="s">
        <v>128</v>
      </c>
    </row>
    <row r="557" spans="2:65" s="1" customFormat="1" ht="21.75" customHeight="1">
      <c r="B557" s="33"/>
      <c r="C557" s="129" t="s">
        <v>427</v>
      </c>
      <c r="D557" s="129" t="s">
        <v>130</v>
      </c>
      <c r="E557" s="130" t="s">
        <v>612</v>
      </c>
      <c r="F557" s="131" t="s">
        <v>613</v>
      </c>
      <c r="G557" s="132" t="s">
        <v>133</v>
      </c>
      <c r="H557" s="133">
        <v>329.9</v>
      </c>
      <c r="I557" s="134"/>
      <c r="J557" s="135">
        <f>ROUND(I557*H557,2)</f>
        <v>0</v>
      </c>
      <c r="K557" s="136"/>
      <c r="L557" s="33"/>
      <c r="M557" s="137" t="s">
        <v>19</v>
      </c>
      <c r="N557" s="138" t="s">
        <v>45</v>
      </c>
      <c r="P557" s="139">
        <f>O557*H557</f>
        <v>0</v>
      </c>
      <c r="Q557" s="139">
        <v>0</v>
      </c>
      <c r="R557" s="139">
        <f>Q557*H557</f>
        <v>0</v>
      </c>
      <c r="S557" s="139">
        <v>0</v>
      </c>
      <c r="T557" s="140">
        <f>S557*H557</f>
        <v>0</v>
      </c>
      <c r="AR557" s="141" t="s">
        <v>134</v>
      </c>
      <c r="AT557" s="141" t="s">
        <v>130</v>
      </c>
      <c r="AU557" s="141" t="s">
        <v>84</v>
      </c>
      <c r="AY557" s="18" t="s">
        <v>128</v>
      </c>
      <c r="BE557" s="142">
        <f>IF(N557="základní",J557,0)</f>
        <v>0</v>
      </c>
      <c r="BF557" s="142">
        <f>IF(N557="snížená",J557,0)</f>
        <v>0</v>
      </c>
      <c r="BG557" s="142">
        <f>IF(N557="zákl. přenesená",J557,0)</f>
        <v>0</v>
      </c>
      <c r="BH557" s="142">
        <f>IF(N557="sníž. přenesená",J557,0)</f>
        <v>0</v>
      </c>
      <c r="BI557" s="142">
        <f>IF(N557="nulová",J557,0)</f>
        <v>0</v>
      </c>
      <c r="BJ557" s="18" t="s">
        <v>82</v>
      </c>
      <c r="BK557" s="142">
        <f>ROUND(I557*H557,2)</f>
        <v>0</v>
      </c>
      <c r="BL557" s="18" t="s">
        <v>134</v>
      </c>
      <c r="BM557" s="141" t="s">
        <v>614</v>
      </c>
    </row>
    <row r="558" spans="2:65" s="1" customFormat="1" ht="11.25">
      <c r="B558" s="33"/>
      <c r="D558" s="143" t="s">
        <v>136</v>
      </c>
      <c r="F558" s="144" t="s">
        <v>615</v>
      </c>
      <c r="I558" s="145"/>
      <c r="L558" s="33"/>
      <c r="M558" s="146"/>
      <c r="T558" s="54"/>
      <c r="AT558" s="18" t="s">
        <v>136</v>
      </c>
      <c r="AU558" s="18" t="s">
        <v>84</v>
      </c>
    </row>
    <row r="559" spans="2:65" s="12" customFormat="1" ht="11.25">
      <c r="B559" s="147"/>
      <c r="D559" s="148" t="s">
        <v>138</v>
      </c>
      <c r="E559" s="149" t="s">
        <v>19</v>
      </c>
      <c r="F559" s="150" t="s">
        <v>616</v>
      </c>
      <c r="H559" s="149" t="s">
        <v>19</v>
      </c>
      <c r="I559" s="151"/>
      <c r="L559" s="147"/>
      <c r="M559" s="152"/>
      <c r="T559" s="153"/>
      <c r="AT559" s="149" t="s">
        <v>138</v>
      </c>
      <c r="AU559" s="149" t="s">
        <v>84</v>
      </c>
      <c r="AV559" s="12" t="s">
        <v>82</v>
      </c>
      <c r="AW559" s="12" t="s">
        <v>36</v>
      </c>
      <c r="AX559" s="12" t="s">
        <v>74</v>
      </c>
      <c r="AY559" s="149" t="s">
        <v>128</v>
      </c>
    </row>
    <row r="560" spans="2:65" s="12" customFormat="1" ht="11.25">
      <c r="B560" s="147"/>
      <c r="D560" s="148" t="s">
        <v>138</v>
      </c>
      <c r="E560" s="149" t="s">
        <v>19</v>
      </c>
      <c r="F560" s="150" t="s">
        <v>617</v>
      </c>
      <c r="H560" s="149" t="s">
        <v>19</v>
      </c>
      <c r="I560" s="151"/>
      <c r="L560" s="147"/>
      <c r="M560" s="152"/>
      <c r="T560" s="153"/>
      <c r="AT560" s="149" t="s">
        <v>138</v>
      </c>
      <c r="AU560" s="149" t="s">
        <v>84</v>
      </c>
      <c r="AV560" s="12" t="s">
        <v>82</v>
      </c>
      <c r="AW560" s="12" t="s">
        <v>36</v>
      </c>
      <c r="AX560" s="12" t="s">
        <v>74</v>
      </c>
      <c r="AY560" s="149" t="s">
        <v>128</v>
      </c>
    </row>
    <row r="561" spans="2:65" s="13" customFormat="1" ht="11.25">
      <c r="B561" s="154"/>
      <c r="D561" s="148" t="s">
        <v>138</v>
      </c>
      <c r="E561" s="155" t="s">
        <v>19</v>
      </c>
      <c r="F561" s="156" t="s">
        <v>618</v>
      </c>
      <c r="H561" s="157">
        <v>329.9</v>
      </c>
      <c r="I561" s="158"/>
      <c r="L561" s="154"/>
      <c r="M561" s="159"/>
      <c r="T561" s="160"/>
      <c r="AT561" s="155" t="s">
        <v>138</v>
      </c>
      <c r="AU561" s="155" t="s">
        <v>84</v>
      </c>
      <c r="AV561" s="13" t="s">
        <v>84</v>
      </c>
      <c r="AW561" s="13" t="s">
        <v>36</v>
      </c>
      <c r="AX561" s="13" t="s">
        <v>74</v>
      </c>
      <c r="AY561" s="155" t="s">
        <v>128</v>
      </c>
    </row>
    <row r="562" spans="2:65" s="14" customFormat="1" ht="11.25">
      <c r="B562" s="161"/>
      <c r="D562" s="148" t="s">
        <v>138</v>
      </c>
      <c r="E562" s="162" t="s">
        <v>19</v>
      </c>
      <c r="F562" s="163" t="s">
        <v>141</v>
      </c>
      <c r="H562" s="164">
        <v>329.9</v>
      </c>
      <c r="I562" s="165"/>
      <c r="L562" s="161"/>
      <c r="M562" s="166"/>
      <c r="T562" s="167"/>
      <c r="AT562" s="162" t="s">
        <v>138</v>
      </c>
      <c r="AU562" s="162" t="s">
        <v>84</v>
      </c>
      <c r="AV562" s="14" t="s">
        <v>134</v>
      </c>
      <c r="AW562" s="14" t="s">
        <v>36</v>
      </c>
      <c r="AX562" s="14" t="s">
        <v>82</v>
      </c>
      <c r="AY562" s="162" t="s">
        <v>128</v>
      </c>
    </row>
    <row r="563" spans="2:65" s="1" customFormat="1" ht="24.2" customHeight="1">
      <c r="B563" s="33"/>
      <c r="C563" s="129" t="s">
        <v>619</v>
      </c>
      <c r="D563" s="129" t="s">
        <v>130</v>
      </c>
      <c r="E563" s="130" t="s">
        <v>620</v>
      </c>
      <c r="F563" s="131" t="s">
        <v>621</v>
      </c>
      <c r="G563" s="132" t="s">
        <v>133</v>
      </c>
      <c r="H563" s="133">
        <v>31.8</v>
      </c>
      <c r="I563" s="134"/>
      <c r="J563" s="135">
        <f>ROUND(I563*H563,2)</f>
        <v>0</v>
      </c>
      <c r="K563" s="136"/>
      <c r="L563" s="33"/>
      <c r="M563" s="137" t="s">
        <v>19</v>
      </c>
      <c r="N563" s="138" t="s">
        <v>45</v>
      </c>
      <c r="P563" s="139">
        <f>O563*H563</f>
        <v>0</v>
      </c>
      <c r="Q563" s="139">
        <v>0.13403999999999999</v>
      </c>
      <c r="R563" s="139">
        <f>Q563*H563</f>
        <v>4.2624719999999998</v>
      </c>
      <c r="S563" s="139">
        <v>0</v>
      </c>
      <c r="T563" s="140">
        <f>S563*H563</f>
        <v>0</v>
      </c>
      <c r="AR563" s="141" t="s">
        <v>134</v>
      </c>
      <c r="AT563" s="141" t="s">
        <v>130</v>
      </c>
      <c r="AU563" s="141" t="s">
        <v>84</v>
      </c>
      <c r="AY563" s="18" t="s">
        <v>128</v>
      </c>
      <c r="BE563" s="142">
        <f>IF(N563="základní",J563,0)</f>
        <v>0</v>
      </c>
      <c r="BF563" s="142">
        <f>IF(N563="snížená",J563,0)</f>
        <v>0</v>
      </c>
      <c r="BG563" s="142">
        <f>IF(N563="zákl. přenesená",J563,0)</f>
        <v>0</v>
      </c>
      <c r="BH563" s="142">
        <f>IF(N563="sníž. přenesená",J563,0)</f>
        <v>0</v>
      </c>
      <c r="BI563" s="142">
        <f>IF(N563="nulová",J563,0)</f>
        <v>0</v>
      </c>
      <c r="BJ563" s="18" t="s">
        <v>82</v>
      </c>
      <c r="BK563" s="142">
        <f>ROUND(I563*H563,2)</f>
        <v>0</v>
      </c>
      <c r="BL563" s="18" t="s">
        <v>134</v>
      </c>
      <c r="BM563" s="141" t="s">
        <v>622</v>
      </c>
    </row>
    <row r="564" spans="2:65" s="1" customFormat="1" ht="11.25">
      <c r="B564" s="33"/>
      <c r="D564" s="143" t="s">
        <v>136</v>
      </c>
      <c r="F564" s="144" t="s">
        <v>623</v>
      </c>
      <c r="I564" s="145"/>
      <c r="L564" s="33"/>
      <c r="M564" s="146"/>
      <c r="T564" s="54"/>
      <c r="AT564" s="18" t="s">
        <v>136</v>
      </c>
      <c r="AU564" s="18" t="s">
        <v>84</v>
      </c>
    </row>
    <row r="565" spans="2:65" s="12" customFormat="1" ht="11.25">
      <c r="B565" s="147"/>
      <c r="D565" s="148" t="s">
        <v>138</v>
      </c>
      <c r="E565" s="149" t="s">
        <v>19</v>
      </c>
      <c r="F565" s="150" t="s">
        <v>624</v>
      </c>
      <c r="H565" s="149" t="s">
        <v>19</v>
      </c>
      <c r="I565" s="151"/>
      <c r="L565" s="147"/>
      <c r="M565" s="152"/>
      <c r="T565" s="153"/>
      <c r="AT565" s="149" t="s">
        <v>138</v>
      </c>
      <c r="AU565" s="149" t="s">
        <v>84</v>
      </c>
      <c r="AV565" s="12" t="s">
        <v>82</v>
      </c>
      <c r="AW565" s="12" t="s">
        <v>36</v>
      </c>
      <c r="AX565" s="12" t="s">
        <v>74</v>
      </c>
      <c r="AY565" s="149" t="s">
        <v>128</v>
      </c>
    </row>
    <row r="566" spans="2:65" s="13" customFormat="1" ht="11.25">
      <c r="B566" s="154"/>
      <c r="D566" s="148" t="s">
        <v>138</v>
      </c>
      <c r="E566" s="155" t="s">
        <v>19</v>
      </c>
      <c r="F566" s="156" t="s">
        <v>625</v>
      </c>
      <c r="H566" s="157">
        <v>31.8</v>
      </c>
      <c r="I566" s="158"/>
      <c r="L566" s="154"/>
      <c r="M566" s="159"/>
      <c r="T566" s="160"/>
      <c r="AT566" s="155" t="s">
        <v>138</v>
      </c>
      <c r="AU566" s="155" t="s">
        <v>84</v>
      </c>
      <c r="AV566" s="13" t="s">
        <v>84</v>
      </c>
      <c r="AW566" s="13" t="s">
        <v>36</v>
      </c>
      <c r="AX566" s="13" t="s">
        <v>74</v>
      </c>
      <c r="AY566" s="155" t="s">
        <v>128</v>
      </c>
    </row>
    <row r="567" spans="2:65" s="14" customFormat="1" ht="11.25">
      <c r="B567" s="161"/>
      <c r="D567" s="148" t="s">
        <v>138</v>
      </c>
      <c r="E567" s="162" t="s">
        <v>19</v>
      </c>
      <c r="F567" s="163" t="s">
        <v>141</v>
      </c>
      <c r="H567" s="164">
        <v>31.8</v>
      </c>
      <c r="I567" s="165"/>
      <c r="L567" s="161"/>
      <c r="M567" s="166"/>
      <c r="T567" s="167"/>
      <c r="AT567" s="162" t="s">
        <v>138</v>
      </c>
      <c r="AU567" s="162" t="s">
        <v>84</v>
      </c>
      <c r="AV567" s="14" t="s">
        <v>134</v>
      </c>
      <c r="AW567" s="14" t="s">
        <v>36</v>
      </c>
      <c r="AX567" s="14" t="s">
        <v>82</v>
      </c>
      <c r="AY567" s="162" t="s">
        <v>128</v>
      </c>
    </row>
    <row r="568" spans="2:65" s="1" customFormat="1" ht="16.5" customHeight="1">
      <c r="B568" s="33"/>
      <c r="C568" s="175" t="s">
        <v>448</v>
      </c>
      <c r="D568" s="175" t="s">
        <v>263</v>
      </c>
      <c r="E568" s="176" t="s">
        <v>626</v>
      </c>
      <c r="F568" s="177" t="s">
        <v>627</v>
      </c>
      <c r="G568" s="178" t="s">
        <v>266</v>
      </c>
      <c r="H568" s="179">
        <v>13.992000000000001</v>
      </c>
      <c r="I568" s="180"/>
      <c r="J568" s="181">
        <f>ROUND(I568*H568,2)</f>
        <v>0</v>
      </c>
      <c r="K568" s="182"/>
      <c r="L568" s="183"/>
      <c r="M568" s="184" t="s">
        <v>19</v>
      </c>
      <c r="N568" s="185" t="s">
        <v>45</v>
      </c>
      <c r="P568" s="139">
        <f>O568*H568</f>
        <v>0</v>
      </c>
      <c r="Q568" s="139">
        <v>1</v>
      </c>
      <c r="R568" s="139">
        <f>Q568*H568</f>
        <v>13.992000000000001</v>
      </c>
      <c r="S568" s="139">
        <v>0</v>
      </c>
      <c r="T568" s="140">
        <f>S568*H568</f>
        <v>0</v>
      </c>
      <c r="AR568" s="141" t="s">
        <v>182</v>
      </c>
      <c r="AT568" s="141" t="s">
        <v>263</v>
      </c>
      <c r="AU568" s="141" t="s">
        <v>84</v>
      </c>
      <c r="AY568" s="18" t="s">
        <v>128</v>
      </c>
      <c r="BE568" s="142">
        <f>IF(N568="základní",J568,0)</f>
        <v>0</v>
      </c>
      <c r="BF568" s="142">
        <f>IF(N568="snížená",J568,0)</f>
        <v>0</v>
      </c>
      <c r="BG568" s="142">
        <f>IF(N568="zákl. přenesená",J568,0)</f>
        <v>0</v>
      </c>
      <c r="BH568" s="142">
        <f>IF(N568="sníž. přenesená",J568,0)</f>
        <v>0</v>
      </c>
      <c r="BI568" s="142">
        <f>IF(N568="nulová",J568,0)</f>
        <v>0</v>
      </c>
      <c r="BJ568" s="18" t="s">
        <v>82</v>
      </c>
      <c r="BK568" s="142">
        <f>ROUND(I568*H568,2)</f>
        <v>0</v>
      </c>
      <c r="BL568" s="18" t="s">
        <v>134</v>
      </c>
      <c r="BM568" s="141" t="s">
        <v>628</v>
      </c>
    </row>
    <row r="569" spans="2:65" s="12" customFormat="1" ht="11.25">
      <c r="B569" s="147"/>
      <c r="D569" s="148" t="s">
        <v>138</v>
      </c>
      <c r="E569" s="149" t="s">
        <v>19</v>
      </c>
      <c r="F569" s="150" t="s">
        <v>624</v>
      </c>
      <c r="H569" s="149" t="s">
        <v>19</v>
      </c>
      <c r="I569" s="151"/>
      <c r="L569" s="147"/>
      <c r="M569" s="152"/>
      <c r="T569" s="153"/>
      <c r="AT569" s="149" t="s">
        <v>138</v>
      </c>
      <c r="AU569" s="149" t="s">
        <v>84</v>
      </c>
      <c r="AV569" s="12" t="s">
        <v>82</v>
      </c>
      <c r="AW569" s="12" t="s">
        <v>36</v>
      </c>
      <c r="AX569" s="12" t="s">
        <v>74</v>
      </c>
      <c r="AY569" s="149" t="s">
        <v>128</v>
      </c>
    </row>
    <row r="570" spans="2:65" s="13" customFormat="1" ht="11.25">
      <c r="B570" s="154"/>
      <c r="D570" s="148" t="s">
        <v>138</v>
      </c>
      <c r="E570" s="155" t="s">
        <v>19</v>
      </c>
      <c r="F570" s="156" t="s">
        <v>625</v>
      </c>
      <c r="H570" s="157">
        <v>31.8</v>
      </c>
      <c r="I570" s="158"/>
      <c r="L570" s="154"/>
      <c r="M570" s="159"/>
      <c r="T570" s="160"/>
      <c r="AT570" s="155" t="s">
        <v>138</v>
      </c>
      <c r="AU570" s="155" t="s">
        <v>84</v>
      </c>
      <c r="AV570" s="13" t="s">
        <v>84</v>
      </c>
      <c r="AW570" s="13" t="s">
        <v>36</v>
      </c>
      <c r="AX570" s="13" t="s">
        <v>74</v>
      </c>
      <c r="AY570" s="155" t="s">
        <v>128</v>
      </c>
    </row>
    <row r="571" spans="2:65" s="15" customFormat="1" ht="11.25">
      <c r="B571" s="168"/>
      <c r="D571" s="148" t="s">
        <v>138</v>
      </c>
      <c r="E571" s="169" t="s">
        <v>19</v>
      </c>
      <c r="F571" s="170" t="s">
        <v>248</v>
      </c>
      <c r="H571" s="171">
        <v>31.8</v>
      </c>
      <c r="I571" s="172"/>
      <c r="L571" s="168"/>
      <c r="M571" s="173"/>
      <c r="T571" s="174"/>
      <c r="AT571" s="169" t="s">
        <v>138</v>
      </c>
      <c r="AU571" s="169" t="s">
        <v>84</v>
      </c>
      <c r="AV571" s="15" t="s">
        <v>151</v>
      </c>
      <c r="AW571" s="15" t="s">
        <v>36</v>
      </c>
      <c r="AX571" s="15" t="s">
        <v>74</v>
      </c>
      <c r="AY571" s="169" t="s">
        <v>128</v>
      </c>
    </row>
    <row r="572" spans="2:65" s="13" customFormat="1" ht="11.25">
      <c r="B572" s="154"/>
      <c r="D572" s="148" t="s">
        <v>138</v>
      </c>
      <c r="E572" s="155" t="s">
        <v>19</v>
      </c>
      <c r="F572" s="156" t="s">
        <v>629</v>
      </c>
      <c r="H572" s="157">
        <v>13.992000000000001</v>
      </c>
      <c r="I572" s="158"/>
      <c r="L572" s="154"/>
      <c r="M572" s="159"/>
      <c r="T572" s="160"/>
      <c r="AT572" s="155" t="s">
        <v>138</v>
      </c>
      <c r="AU572" s="155" t="s">
        <v>84</v>
      </c>
      <c r="AV572" s="13" t="s">
        <v>84</v>
      </c>
      <c r="AW572" s="13" t="s">
        <v>36</v>
      </c>
      <c r="AX572" s="13" t="s">
        <v>82</v>
      </c>
      <c r="AY572" s="155" t="s">
        <v>128</v>
      </c>
    </row>
    <row r="573" spans="2:65" s="1" customFormat="1" ht="16.5" customHeight="1">
      <c r="B573" s="33"/>
      <c r="C573" s="129" t="s">
        <v>630</v>
      </c>
      <c r="D573" s="129" t="s">
        <v>130</v>
      </c>
      <c r="E573" s="130" t="s">
        <v>631</v>
      </c>
      <c r="F573" s="131" t="s">
        <v>632</v>
      </c>
      <c r="G573" s="132" t="s">
        <v>185</v>
      </c>
      <c r="H573" s="133">
        <v>19.78</v>
      </c>
      <c r="I573" s="134"/>
      <c r="J573" s="135">
        <f>ROUND(I573*H573,2)</f>
        <v>0</v>
      </c>
      <c r="K573" s="136"/>
      <c r="L573" s="33"/>
      <c r="M573" s="137" t="s">
        <v>19</v>
      </c>
      <c r="N573" s="138" t="s">
        <v>45</v>
      </c>
      <c r="P573" s="139">
        <f>O573*H573</f>
        <v>0</v>
      </c>
      <c r="Q573" s="139">
        <v>0</v>
      </c>
      <c r="R573" s="139">
        <f>Q573*H573</f>
        <v>0</v>
      </c>
      <c r="S573" s="139">
        <v>0</v>
      </c>
      <c r="T573" s="140">
        <f>S573*H573</f>
        <v>0</v>
      </c>
      <c r="AR573" s="141" t="s">
        <v>134</v>
      </c>
      <c r="AT573" s="141" t="s">
        <v>130</v>
      </c>
      <c r="AU573" s="141" t="s">
        <v>84</v>
      </c>
      <c r="AY573" s="18" t="s">
        <v>128</v>
      </c>
      <c r="BE573" s="142">
        <f>IF(N573="základní",J573,0)</f>
        <v>0</v>
      </c>
      <c r="BF573" s="142">
        <f>IF(N573="snížená",J573,0)</f>
        <v>0</v>
      </c>
      <c r="BG573" s="142">
        <f>IF(N573="zákl. přenesená",J573,0)</f>
        <v>0</v>
      </c>
      <c r="BH573" s="142">
        <f>IF(N573="sníž. přenesená",J573,0)</f>
        <v>0</v>
      </c>
      <c r="BI573" s="142">
        <f>IF(N573="nulová",J573,0)</f>
        <v>0</v>
      </c>
      <c r="BJ573" s="18" t="s">
        <v>82</v>
      </c>
      <c r="BK573" s="142">
        <f>ROUND(I573*H573,2)</f>
        <v>0</v>
      </c>
      <c r="BL573" s="18" t="s">
        <v>134</v>
      </c>
      <c r="BM573" s="141" t="s">
        <v>633</v>
      </c>
    </row>
    <row r="574" spans="2:65" s="1" customFormat="1" ht="11.25">
      <c r="B574" s="33"/>
      <c r="D574" s="143" t="s">
        <v>136</v>
      </c>
      <c r="F574" s="144" t="s">
        <v>634</v>
      </c>
      <c r="I574" s="145"/>
      <c r="L574" s="33"/>
      <c r="M574" s="146"/>
      <c r="T574" s="54"/>
      <c r="AT574" s="18" t="s">
        <v>136</v>
      </c>
      <c r="AU574" s="18" t="s">
        <v>84</v>
      </c>
    </row>
    <row r="575" spans="2:65" s="12" customFormat="1" ht="11.25">
      <c r="B575" s="147"/>
      <c r="D575" s="148" t="s">
        <v>138</v>
      </c>
      <c r="E575" s="149" t="s">
        <v>19</v>
      </c>
      <c r="F575" s="150" t="s">
        <v>635</v>
      </c>
      <c r="H575" s="149" t="s">
        <v>19</v>
      </c>
      <c r="I575" s="151"/>
      <c r="L575" s="147"/>
      <c r="M575" s="152"/>
      <c r="T575" s="153"/>
      <c r="AT575" s="149" t="s">
        <v>138</v>
      </c>
      <c r="AU575" s="149" t="s">
        <v>84</v>
      </c>
      <c r="AV575" s="12" t="s">
        <v>82</v>
      </c>
      <c r="AW575" s="12" t="s">
        <v>36</v>
      </c>
      <c r="AX575" s="12" t="s">
        <v>74</v>
      </c>
      <c r="AY575" s="149" t="s">
        <v>128</v>
      </c>
    </row>
    <row r="576" spans="2:65" s="12" customFormat="1" ht="11.25">
      <c r="B576" s="147"/>
      <c r="D576" s="148" t="s">
        <v>138</v>
      </c>
      <c r="E576" s="149" t="s">
        <v>19</v>
      </c>
      <c r="F576" s="150" t="s">
        <v>636</v>
      </c>
      <c r="H576" s="149" t="s">
        <v>19</v>
      </c>
      <c r="I576" s="151"/>
      <c r="L576" s="147"/>
      <c r="M576" s="152"/>
      <c r="T576" s="153"/>
      <c r="AT576" s="149" t="s">
        <v>138</v>
      </c>
      <c r="AU576" s="149" t="s">
        <v>84</v>
      </c>
      <c r="AV576" s="12" t="s">
        <v>82</v>
      </c>
      <c r="AW576" s="12" t="s">
        <v>36</v>
      </c>
      <c r="AX576" s="12" t="s">
        <v>74</v>
      </c>
      <c r="AY576" s="149" t="s">
        <v>128</v>
      </c>
    </row>
    <row r="577" spans="2:65" s="13" customFormat="1" ht="11.25">
      <c r="B577" s="154"/>
      <c r="D577" s="148" t="s">
        <v>138</v>
      </c>
      <c r="E577" s="155" t="s">
        <v>19</v>
      </c>
      <c r="F577" s="156" t="s">
        <v>637</v>
      </c>
      <c r="H577" s="157">
        <v>19.78</v>
      </c>
      <c r="I577" s="158"/>
      <c r="L577" s="154"/>
      <c r="M577" s="159"/>
      <c r="T577" s="160"/>
      <c r="AT577" s="155" t="s">
        <v>138</v>
      </c>
      <c r="AU577" s="155" t="s">
        <v>84</v>
      </c>
      <c r="AV577" s="13" t="s">
        <v>84</v>
      </c>
      <c r="AW577" s="13" t="s">
        <v>36</v>
      </c>
      <c r="AX577" s="13" t="s">
        <v>74</v>
      </c>
      <c r="AY577" s="155" t="s">
        <v>128</v>
      </c>
    </row>
    <row r="578" spans="2:65" s="14" customFormat="1" ht="11.25">
      <c r="B578" s="161"/>
      <c r="D578" s="148" t="s">
        <v>138</v>
      </c>
      <c r="E578" s="162" t="s">
        <v>19</v>
      </c>
      <c r="F578" s="163" t="s">
        <v>141</v>
      </c>
      <c r="H578" s="164">
        <v>19.78</v>
      </c>
      <c r="I578" s="165"/>
      <c r="L578" s="161"/>
      <c r="M578" s="166"/>
      <c r="T578" s="167"/>
      <c r="AT578" s="162" t="s">
        <v>138</v>
      </c>
      <c r="AU578" s="162" t="s">
        <v>84</v>
      </c>
      <c r="AV578" s="14" t="s">
        <v>134</v>
      </c>
      <c r="AW578" s="14" t="s">
        <v>36</v>
      </c>
      <c r="AX578" s="14" t="s">
        <v>82</v>
      </c>
      <c r="AY578" s="162" t="s">
        <v>128</v>
      </c>
    </row>
    <row r="579" spans="2:65" s="1" customFormat="1" ht="16.5" customHeight="1">
      <c r="B579" s="33"/>
      <c r="C579" s="129" t="s">
        <v>455</v>
      </c>
      <c r="D579" s="129" t="s">
        <v>130</v>
      </c>
      <c r="E579" s="130" t="s">
        <v>638</v>
      </c>
      <c r="F579" s="131" t="s">
        <v>639</v>
      </c>
      <c r="G579" s="132" t="s">
        <v>185</v>
      </c>
      <c r="H579" s="133">
        <v>1</v>
      </c>
      <c r="I579" s="134"/>
      <c r="J579" s="135">
        <f>ROUND(I579*H579,2)</f>
        <v>0</v>
      </c>
      <c r="K579" s="136"/>
      <c r="L579" s="33"/>
      <c r="M579" s="137" t="s">
        <v>19</v>
      </c>
      <c r="N579" s="138" t="s">
        <v>45</v>
      </c>
      <c r="P579" s="139">
        <f>O579*H579</f>
        <v>0</v>
      </c>
      <c r="Q579" s="139">
        <v>0</v>
      </c>
      <c r="R579" s="139">
        <f>Q579*H579</f>
        <v>0</v>
      </c>
      <c r="S579" s="139">
        <v>0</v>
      </c>
      <c r="T579" s="140">
        <f>S579*H579</f>
        <v>0</v>
      </c>
      <c r="AR579" s="141" t="s">
        <v>134</v>
      </c>
      <c r="AT579" s="141" t="s">
        <v>130</v>
      </c>
      <c r="AU579" s="141" t="s">
        <v>84</v>
      </c>
      <c r="AY579" s="18" t="s">
        <v>128</v>
      </c>
      <c r="BE579" s="142">
        <f>IF(N579="základní",J579,0)</f>
        <v>0</v>
      </c>
      <c r="BF579" s="142">
        <f>IF(N579="snížená",J579,0)</f>
        <v>0</v>
      </c>
      <c r="BG579" s="142">
        <f>IF(N579="zákl. přenesená",J579,0)</f>
        <v>0</v>
      </c>
      <c r="BH579" s="142">
        <f>IF(N579="sníž. přenesená",J579,0)</f>
        <v>0</v>
      </c>
      <c r="BI579" s="142">
        <f>IF(N579="nulová",J579,0)</f>
        <v>0</v>
      </c>
      <c r="BJ579" s="18" t="s">
        <v>82</v>
      </c>
      <c r="BK579" s="142">
        <f>ROUND(I579*H579,2)</f>
        <v>0</v>
      </c>
      <c r="BL579" s="18" t="s">
        <v>134</v>
      </c>
      <c r="BM579" s="141" t="s">
        <v>640</v>
      </c>
    </row>
    <row r="580" spans="2:65" s="1" customFormat="1" ht="11.25">
      <c r="B580" s="33"/>
      <c r="D580" s="143" t="s">
        <v>136</v>
      </c>
      <c r="F580" s="144" t="s">
        <v>641</v>
      </c>
      <c r="I580" s="145"/>
      <c r="L580" s="33"/>
      <c r="M580" s="146"/>
      <c r="T580" s="54"/>
      <c r="AT580" s="18" t="s">
        <v>136</v>
      </c>
      <c r="AU580" s="18" t="s">
        <v>84</v>
      </c>
    </row>
    <row r="581" spans="2:65" s="12" customFormat="1" ht="11.25">
      <c r="B581" s="147"/>
      <c r="D581" s="148" t="s">
        <v>138</v>
      </c>
      <c r="E581" s="149" t="s">
        <v>19</v>
      </c>
      <c r="F581" s="150" t="s">
        <v>642</v>
      </c>
      <c r="H581" s="149" t="s">
        <v>19</v>
      </c>
      <c r="I581" s="151"/>
      <c r="L581" s="147"/>
      <c r="M581" s="152"/>
      <c r="T581" s="153"/>
      <c r="AT581" s="149" t="s">
        <v>138</v>
      </c>
      <c r="AU581" s="149" t="s">
        <v>84</v>
      </c>
      <c r="AV581" s="12" t="s">
        <v>82</v>
      </c>
      <c r="AW581" s="12" t="s">
        <v>36</v>
      </c>
      <c r="AX581" s="12" t="s">
        <v>74</v>
      </c>
      <c r="AY581" s="149" t="s">
        <v>128</v>
      </c>
    </row>
    <row r="582" spans="2:65" s="12" customFormat="1" ht="11.25">
      <c r="B582" s="147"/>
      <c r="D582" s="148" t="s">
        <v>138</v>
      </c>
      <c r="E582" s="149" t="s">
        <v>19</v>
      </c>
      <c r="F582" s="150" t="s">
        <v>643</v>
      </c>
      <c r="H582" s="149" t="s">
        <v>19</v>
      </c>
      <c r="I582" s="151"/>
      <c r="L582" s="147"/>
      <c r="M582" s="152"/>
      <c r="T582" s="153"/>
      <c r="AT582" s="149" t="s">
        <v>138</v>
      </c>
      <c r="AU582" s="149" t="s">
        <v>84</v>
      </c>
      <c r="AV582" s="12" t="s">
        <v>82</v>
      </c>
      <c r="AW582" s="12" t="s">
        <v>36</v>
      </c>
      <c r="AX582" s="12" t="s">
        <v>74</v>
      </c>
      <c r="AY582" s="149" t="s">
        <v>128</v>
      </c>
    </row>
    <row r="583" spans="2:65" s="13" customFormat="1" ht="11.25">
      <c r="B583" s="154"/>
      <c r="D583" s="148" t="s">
        <v>138</v>
      </c>
      <c r="E583" s="155" t="s">
        <v>19</v>
      </c>
      <c r="F583" s="156" t="s">
        <v>644</v>
      </c>
      <c r="H583" s="157">
        <v>1</v>
      </c>
      <c r="I583" s="158"/>
      <c r="L583" s="154"/>
      <c r="M583" s="159"/>
      <c r="T583" s="160"/>
      <c r="AT583" s="155" t="s">
        <v>138</v>
      </c>
      <c r="AU583" s="155" t="s">
        <v>84</v>
      </c>
      <c r="AV583" s="13" t="s">
        <v>84</v>
      </c>
      <c r="AW583" s="13" t="s">
        <v>36</v>
      </c>
      <c r="AX583" s="13" t="s">
        <v>74</v>
      </c>
      <c r="AY583" s="155" t="s">
        <v>128</v>
      </c>
    </row>
    <row r="584" spans="2:65" s="14" customFormat="1" ht="11.25">
      <c r="B584" s="161"/>
      <c r="D584" s="148" t="s">
        <v>138</v>
      </c>
      <c r="E584" s="162" t="s">
        <v>19</v>
      </c>
      <c r="F584" s="163" t="s">
        <v>141</v>
      </c>
      <c r="H584" s="164">
        <v>1</v>
      </c>
      <c r="I584" s="165"/>
      <c r="L584" s="161"/>
      <c r="M584" s="166"/>
      <c r="T584" s="167"/>
      <c r="AT584" s="162" t="s">
        <v>138</v>
      </c>
      <c r="AU584" s="162" t="s">
        <v>84</v>
      </c>
      <c r="AV584" s="14" t="s">
        <v>134</v>
      </c>
      <c r="AW584" s="14" t="s">
        <v>36</v>
      </c>
      <c r="AX584" s="14" t="s">
        <v>82</v>
      </c>
      <c r="AY584" s="162" t="s">
        <v>128</v>
      </c>
    </row>
    <row r="585" spans="2:65" s="1" customFormat="1" ht="24.2" customHeight="1">
      <c r="B585" s="33"/>
      <c r="C585" s="129" t="s">
        <v>645</v>
      </c>
      <c r="D585" s="129" t="s">
        <v>130</v>
      </c>
      <c r="E585" s="130" t="s">
        <v>646</v>
      </c>
      <c r="F585" s="131" t="s">
        <v>647</v>
      </c>
      <c r="G585" s="132" t="s">
        <v>133</v>
      </c>
      <c r="H585" s="133">
        <v>31.8</v>
      </c>
      <c r="I585" s="134"/>
      <c r="J585" s="135">
        <f>ROUND(I585*H585,2)</f>
        <v>0</v>
      </c>
      <c r="K585" s="136"/>
      <c r="L585" s="33"/>
      <c r="M585" s="137" t="s">
        <v>19</v>
      </c>
      <c r="N585" s="138" t="s">
        <v>45</v>
      </c>
      <c r="P585" s="139">
        <f>O585*H585</f>
        <v>0</v>
      </c>
      <c r="Q585" s="139">
        <v>5.3719999999999997E-2</v>
      </c>
      <c r="R585" s="139">
        <f>Q585*H585</f>
        <v>1.708296</v>
      </c>
      <c r="S585" s="139">
        <v>0</v>
      </c>
      <c r="T585" s="140">
        <f>S585*H585</f>
        <v>0</v>
      </c>
      <c r="AR585" s="141" t="s">
        <v>134</v>
      </c>
      <c r="AT585" s="141" t="s">
        <v>130</v>
      </c>
      <c r="AU585" s="141" t="s">
        <v>84</v>
      </c>
      <c r="AY585" s="18" t="s">
        <v>128</v>
      </c>
      <c r="BE585" s="142">
        <f>IF(N585="základní",J585,0)</f>
        <v>0</v>
      </c>
      <c r="BF585" s="142">
        <f>IF(N585="snížená",J585,0)</f>
        <v>0</v>
      </c>
      <c r="BG585" s="142">
        <f>IF(N585="zákl. přenesená",J585,0)</f>
        <v>0</v>
      </c>
      <c r="BH585" s="142">
        <f>IF(N585="sníž. přenesená",J585,0)</f>
        <v>0</v>
      </c>
      <c r="BI585" s="142">
        <f>IF(N585="nulová",J585,0)</f>
        <v>0</v>
      </c>
      <c r="BJ585" s="18" t="s">
        <v>82</v>
      </c>
      <c r="BK585" s="142">
        <f>ROUND(I585*H585,2)</f>
        <v>0</v>
      </c>
      <c r="BL585" s="18" t="s">
        <v>134</v>
      </c>
      <c r="BM585" s="141" t="s">
        <v>648</v>
      </c>
    </row>
    <row r="586" spans="2:65" s="1" customFormat="1" ht="11.25">
      <c r="B586" s="33"/>
      <c r="D586" s="143" t="s">
        <v>136</v>
      </c>
      <c r="F586" s="144" t="s">
        <v>649</v>
      </c>
      <c r="I586" s="145"/>
      <c r="L586" s="33"/>
      <c r="M586" s="146"/>
      <c r="T586" s="54"/>
      <c r="AT586" s="18" t="s">
        <v>136</v>
      </c>
      <c r="AU586" s="18" t="s">
        <v>84</v>
      </c>
    </row>
    <row r="587" spans="2:65" s="12" customFormat="1" ht="11.25">
      <c r="B587" s="147"/>
      <c r="D587" s="148" t="s">
        <v>138</v>
      </c>
      <c r="E587" s="149" t="s">
        <v>19</v>
      </c>
      <c r="F587" s="150" t="s">
        <v>624</v>
      </c>
      <c r="H587" s="149" t="s">
        <v>19</v>
      </c>
      <c r="I587" s="151"/>
      <c r="L587" s="147"/>
      <c r="M587" s="152"/>
      <c r="T587" s="153"/>
      <c r="AT587" s="149" t="s">
        <v>138</v>
      </c>
      <c r="AU587" s="149" t="s">
        <v>84</v>
      </c>
      <c r="AV587" s="12" t="s">
        <v>82</v>
      </c>
      <c r="AW587" s="12" t="s">
        <v>36</v>
      </c>
      <c r="AX587" s="12" t="s">
        <v>74</v>
      </c>
      <c r="AY587" s="149" t="s">
        <v>128</v>
      </c>
    </row>
    <row r="588" spans="2:65" s="13" customFormat="1" ht="11.25">
      <c r="B588" s="154"/>
      <c r="D588" s="148" t="s">
        <v>138</v>
      </c>
      <c r="E588" s="155" t="s">
        <v>19</v>
      </c>
      <c r="F588" s="156" t="s">
        <v>625</v>
      </c>
      <c r="H588" s="157">
        <v>31.8</v>
      </c>
      <c r="I588" s="158"/>
      <c r="L588" s="154"/>
      <c r="M588" s="159"/>
      <c r="T588" s="160"/>
      <c r="AT588" s="155" t="s">
        <v>138</v>
      </c>
      <c r="AU588" s="155" t="s">
        <v>84</v>
      </c>
      <c r="AV588" s="13" t="s">
        <v>84</v>
      </c>
      <c r="AW588" s="13" t="s">
        <v>36</v>
      </c>
      <c r="AX588" s="13" t="s">
        <v>74</v>
      </c>
      <c r="AY588" s="155" t="s">
        <v>128</v>
      </c>
    </row>
    <row r="589" spans="2:65" s="14" customFormat="1" ht="11.25">
      <c r="B589" s="161"/>
      <c r="D589" s="148" t="s">
        <v>138</v>
      </c>
      <c r="E589" s="162" t="s">
        <v>19</v>
      </c>
      <c r="F589" s="163" t="s">
        <v>141</v>
      </c>
      <c r="H589" s="164">
        <v>31.8</v>
      </c>
      <c r="I589" s="165"/>
      <c r="L589" s="161"/>
      <c r="M589" s="166"/>
      <c r="T589" s="167"/>
      <c r="AT589" s="162" t="s">
        <v>138</v>
      </c>
      <c r="AU589" s="162" t="s">
        <v>84</v>
      </c>
      <c r="AV589" s="14" t="s">
        <v>134</v>
      </c>
      <c r="AW589" s="14" t="s">
        <v>36</v>
      </c>
      <c r="AX589" s="14" t="s">
        <v>82</v>
      </c>
      <c r="AY589" s="162" t="s">
        <v>128</v>
      </c>
    </row>
    <row r="590" spans="2:65" s="11" customFormat="1" ht="22.9" customHeight="1">
      <c r="B590" s="117"/>
      <c r="D590" s="118" t="s">
        <v>73</v>
      </c>
      <c r="E590" s="127" t="s">
        <v>166</v>
      </c>
      <c r="F590" s="127" t="s">
        <v>650</v>
      </c>
      <c r="I590" s="120"/>
      <c r="J590" s="128">
        <f>BK590</f>
        <v>0</v>
      </c>
      <c r="L590" s="117"/>
      <c r="M590" s="122"/>
      <c r="P590" s="123">
        <f>SUM(P591:P684)</f>
        <v>0</v>
      </c>
      <c r="R590" s="123">
        <f>SUM(R591:R684)</f>
        <v>2.2630666599999998</v>
      </c>
      <c r="T590" s="124">
        <f>SUM(T591:T684)</f>
        <v>0</v>
      </c>
      <c r="AR590" s="118" t="s">
        <v>82</v>
      </c>
      <c r="AT590" s="125" t="s">
        <v>73</v>
      </c>
      <c r="AU590" s="125" t="s">
        <v>82</v>
      </c>
      <c r="AY590" s="118" t="s">
        <v>128</v>
      </c>
      <c r="BK590" s="126">
        <f>SUM(BK591:BK684)</f>
        <v>0</v>
      </c>
    </row>
    <row r="591" spans="2:65" s="1" customFormat="1" ht="16.5" customHeight="1">
      <c r="B591" s="33"/>
      <c r="C591" s="129" t="s">
        <v>651</v>
      </c>
      <c r="D591" s="129" t="s">
        <v>130</v>
      </c>
      <c r="E591" s="130" t="s">
        <v>652</v>
      </c>
      <c r="F591" s="131" t="s">
        <v>653</v>
      </c>
      <c r="G591" s="132" t="s">
        <v>133</v>
      </c>
      <c r="H591" s="133">
        <v>80.325000000000003</v>
      </c>
      <c r="I591" s="134"/>
      <c r="J591" s="135">
        <f>ROUND(I591*H591,2)</f>
        <v>0</v>
      </c>
      <c r="K591" s="136"/>
      <c r="L591" s="33"/>
      <c r="M591" s="137" t="s">
        <v>19</v>
      </c>
      <c r="N591" s="138" t="s">
        <v>45</v>
      </c>
      <c r="P591" s="139">
        <f>O591*H591</f>
        <v>0</v>
      </c>
      <c r="Q591" s="139">
        <v>0</v>
      </c>
      <c r="R591" s="139">
        <f>Q591*H591</f>
        <v>0</v>
      </c>
      <c r="S591" s="139">
        <v>0</v>
      </c>
      <c r="T591" s="140">
        <f>S591*H591</f>
        <v>0</v>
      </c>
      <c r="AR591" s="141" t="s">
        <v>134</v>
      </c>
      <c r="AT591" s="141" t="s">
        <v>130</v>
      </c>
      <c r="AU591" s="141" t="s">
        <v>84</v>
      </c>
      <c r="AY591" s="18" t="s">
        <v>128</v>
      </c>
      <c r="BE591" s="142">
        <f>IF(N591="základní",J591,0)</f>
        <v>0</v>
      </c>
      <c r="BF591" s="142">
        <f>IF(N591="snížená",J591,0)</f>
        <v>0</v>
      </c>
      <c r="BG591" s="142">
        <f>IF(N591="zákl. přenesená",J591,0)</f>
        <v>0</v>
      </c>
      <c r="BH591" s="142">
        <f>IF(N591="sníž. přenesená",J591,0)</f>
        <v>0</v>
      </c>
      <c r="BI591" s="142">
        <f>IF(N591="nulová",J591,0)</f>
        <v>0</v>
      </c>
      <c r="BJ591" s="18" t="s">
        <v>82</v>
      </c>
      <c r="BK591" s="142">
        <f>ROUND(I591*H591,2)</f>
        <v>0</v>
      </c>
      <c r="BL591" s="18" t="s">
        <v>134</v>
      </c>
      <c r="BM591" s="141" t="s">
        <v>654</v>
      </c>
    </row>
    <row r="592" spans="2:65" s="1" customFormat="1" ht="11.25">
      <c r="B592" s="33"/>
      <c r="D592" s="143" t="s">
        <v>136</v>
      </c>
      <c r="F592" s="144" t="s">
        <v>655</v>
      </c>
      <c r="I592" s="145"/>
      <c r="L592" s="33"/>
      <c r="M592" s="146"/>
      <c r="T592" s="54"/>
      <c r="AT592" s="18" t="s">
        <v>136</v>
      </c>
      <c r="AU592" s="18" t="s">
        <v>84</v>
      </c>
    </row>
    <row r="593" spans="2:65" s="12" customFormat="1" ht="11.25">
      <c r="B593" s="147"/>
      <c r="D593" s="148" t="s">
        <v>138</v>
      </c>
      <c r="E593" s="149" t="s">
        <v>19</v>
      </c>
      <c r="F593" s="150" t="s">
        <v>656</v>
      </c>
      <c r="H593" s="149" t="s">
        <v>19</v>
      </c>
      <c r="I593" s="151"/>
      <c r="L593" s="147"/>
      <c r="M593" s="152"/>
      <c r="T593" s="153"/>
      <c r="AT593" s="149" t="s">
        <v>138</v>
      </c>
      <c r="AU593" s="149" t="s">
        <v>84</v>
      </c>
      <c r="AV593" s="12" t="s">
        <v>82</v>
      </c>
      <c r="AW593" s="12" t="s">
        <v>36</v>
      </c>
      <c r="AX593" s="12" t="s">
        <v>74</v>
      </c>
      <c r="AY593" s="149" t="s">
        <v>128</v>
      </c>
    </row>
    <row r="594" spans="2:65" s="12" customFormat="1" ht="11.25">
      <c r="B594" s="147"/>
      <c r="D594" s="148" t="s">
        <v>138</v>
      </c>
      <c r="E594" s="149" t="s">
        <v>19</v>
      </c>
      <c r="F594" s="150" t="s">
        <v>657</v>
      </c>
      <c r="H594" s="149" t="s">
        <v>19</v>
      </c>
      <c r="I594" s="151"/>
      <c r="L594" s="147"/>
      <c r="M594" s="152"/>
      <c r="T594" s="153"/>
      <c r="AT594" s="149" t="s">
        <v>138</v>
      </c>
      <c r="AU594" s="149" t="s">
        <v>84</v>
      </c>
      <c r="AV594" s="12" t="s">
        <v>82</v>
      </c>
      <c r="AW594" s="12" t="s">
        <v>36</v>
      </c>
      <c r="AX594" s="12" t="s">
        <v>74</v>
      </c>
      <c r="AY594" s="149" t="s">
        <v>128</v>
      </c>
    </row>
    <row r="595" spans="2:65" s="13" customFormat="1" ht="11.25">
      <c r="B595" s="154"/>
      <c r="D595" s="148" t="s">
        <v>138</v>
      </c>
      <c r="E595" s="155" t="s">
        <v>19</v>
      </c>
      <c r="F595" s="156" t="s">
        <v>658</v>
      </c>
      <c r="H595" s="157">
        <v>73.125</v>
      </c>
      <c r="I595" s="158"/>
      <c r="L595" s="154"/>
      <c r="M595" s="159"/>
      <c r="T595" s="160"/>
      <c r="AT595" s="155" t="s">
        <v>138</v>
      </c>
      <c r="AU595" s="155" t="s">
        <v>84</v>
      </c>
      <c r="AV595" s="13" t="s">
        <v>84</v>
      </c>
      <c r="AW595" s="13" t="s">
        <v>36</v>
      </c>
      <c r="AX595" s="13" t="s">
        <v>74</v>
      </c>
      <c r="AY595" s="155" t="s">
        <v>128</v>
      </c>
    </row>
    <row r="596" spans="2:65" s="12" customFormat="1" ht="11.25">
      <c r="B596" s="147"/>
      <c r="D596" s="148" t="s">
        <v>138</v>
      </c>
      <c r="E596" s="149" t="s">
        <v>19</v>
      </c>
      <c r="F596" s="150" t="s">
        <v>659</v>
      </c>
      <c r="H596" s="149" t="s">
        <v>19</v>
      </c>
      <c r="I596" s="151"/>
      <c r="L596" s="147"/>
      <c r="M596" s="152"/>
      <c r="T596" s="153"/>
      <c r="AT596" s="149" t="s">
        <v>138</v>
      </c>
      <c r="AU596" s="149" t="s">
        <v>84</v>
      </c>
      <c r="AV596" s="12" t="s">
        <v>82</v>
      </c>
      <c r="AW596" s="12" t="s">
        <v>36</v>
      </c>
      <c r="AX596" s="12" t="s">
        <v>74</v>
      </c>
      <c r="AY596" s="149" t="s">
        <v>128</v>
      </c>
    </row>
    <row r="597" spans="2:65" s="13" customFormat="1" ht="11.25">
      <c r="B597" s="154"/>
      <c r="D597" s="148" t="s">
        <v>138</v>
      </c>
      <c r="E597" s="155" t="s">
        <v>19</v>
      </c>
      <c r="F597" s="156" t="s">
        <v>660</v>
      </c>
      <c r="H597" s="157">
        <v>7.2</v>
      </c>
      <c r="I597" s="158"/>
      <c r="L597" s="154"/>
      <c r="M597" s="159"/>
      <c r="T597" s="160"/>
      <c r="AT597" s="155" t="s">
        <v>138</v>
      </c>
      <c r="AU597" s="155" t="s">
        <v>84</v>
      </c>
      <c r="AV597" s="13" t="s">
        <v>84</v>
      </c>
      <c r="AW597" s="13" t="s">
        <v>36</v>
      </c>
      <c r="AX597" s="13" t="s">
        <v>74</v>
      </c>
      <c r="AY597" s="155" t="s">
        <v>128</v>
      </c>
    </row>
    <row r="598" spans="2:65" s="14" customFormat="1" ht="11.25">
      <c r="B598" s="161"/>
      <c r="D598" s="148" t="s">
        <v>138</v>
      </c>
      <c r="E598" s="162" t="s">
        <v>19</v>
      </c>
      <c r="F598" s="163" t="s">
        <v>141</v>
      </c>
      <c r="H598" s="164">
        <v>80.325000000000003</v>
      </c>
      <c r="I598" s="165"/>
      <c r="L598" s="161"/>
      <c r="M598" s="166"/>
      <c r="T598" s="167"/>
      <c r="AT598" s="162" t="s">
        <v>138</v>
      </c>
      <c r="AU598" s="162" t="s">
        <v>84</v>
      </c>
      <c r="AV598" s="14" t="s">
        <v>134</v>
      </c>
      <c r="AW598" s="14" t="s">
        <v>36</v>
      </c>
      <c r="AX598" s="14" t="s">
        <v>82</v>
      </c>
      <c r="AY598" s="162" t="s">
        <v>128</v>
      </c>
    </row>
    <row r="599" spans="2:65" s="1" customFormat="1" ht="16.5" customHeight="1">
      <c r="B599" s="33"/>
      <c r="C599" s="129" t="s">
        <v>661</v>
      </c>
      <c r="D599" s="129" t="s">
        <v>130</v>
      </c>
      <c r="E599" s="130" t="s">
        <v>662</v>
      </c>
      <c r="F599" s="131" t="s">
        <v>663</v>
      </c>
      <c r="G599" s="132" t="s">
        <v>133</v>
      </c>
      <c r="H599" s="133">
        <v>9.4979999999999993</v>
      </c>
      <c r="I599" s="134"/>
      <c r="J599" s="135">
        <f>ROUND(I599*H599,2)</f>
        <v>0</v>
      </c>
      <c r="K599" s="136"/>
      <c r="L599" s="33"/>
      <c r="M599" s="137" t="s">
        <v>19</v>
      </c>
      <c r="N599" s="138" t="s">
        <v>45</v>
      </c>
      <c r="P599" s="139">
        <f>O599*H599</f>
        <v>0</v>
      </c>
      <c r="Q599" s="139">
        <v>0</v>
      </c>
      <c r="R599" s="139">
        <f>Q599*H599</f>
        <v>0</v>
      </c>
      <c r="S599" s="139">
        <v>0</v>
      </c>
      <c r="T599" s="140">
        <f>S599*H599</f>
        <v>0</v>
      </c>
      <c r="AR599" s="141" t="s">
        <v>134</v>
      </c>
      <c r="AT599" s="141" t="s">
        <v>130</v>
      </c>
      <c r="AU599" s="141" t="s">
        <v>84</v>
      </c>
      <c r="AY599" s="18" t="s">
        <v>128</v>
      </c>
      <c r="BE599" s="142">
        <f>IF(N599="základní",J599,0)</f>
        <v>0</v>
      </c>
      <c r="BF599" s="142">
        <f>IF(N599="snížená",J599,0)</f>
        <v>0</v>
      </c>
      <c r="BG599" s="142">
        <f>IF(N599="zákl. přenesená",J599,0)</f>
        <v>0</v>
      </c>
      <c r="BH599" s="142">
        <f>IF(N599="sníž. přenesená",J599,0)</f>
        <v>0</v>
      </c>
      <c r="BI599" s="142">
        <f>IF(N599="nulová",J599,0)</f>
        <v>0</v>
      </c>
      <c r="BJ599" s="18" t="s">
        <v>82</v>
      </c>
      <c r="BK599" s="142">
        <f>ROUND(I599*H599,2)</f>
        <v>0</v>
      </c>
      <c r="BL599" s="18" t="s">
        <v>134</v>
      </c>
      <c r="BM599" s="141" t="s">
        <v>664</v>
      </c>
    </row>
    <row r="600" spans="2:65" s="1" customFormat="1" ht="11.25">
      <c r="B600" s="33"/>
      <c r="D600" s="143" t="s">
        <v>136</v>
      </c>
      <c r="F600" s="144" t="s">
        <v>665</v>
      </c>
      <c r="I600" s="145"/>
      <c r="L600" s="33"/>
      <c r="M600" s="146"/>
      <c r="T600" s="54"/>
      <c r="AT600" s="18" t="s">
        <v>136</v>
      </c>
      <c r="AU600" s="18" t="s">
        <v>84</v>
      </c>
    </row>
    <row r="601" spans="2:65" s="12" customFormat="1" ht="11.25">
      <c r="B601" s="147"/>
      <c r="D601" s="148" t="s">
        <v>138</v>
      </c>
      <c r="E601" s="149" t="s">
        <v>19</v>
      </c>
      <c r="F601" s="150" t="s">
        <v>666</v>
      </c>
      <c r="H601" s="149" t="s">
        <v>19</v>
      </c>
      <c r="I601" s="151"/>
      <c r="L601" s="147"/>
      <c r="M601" s="152"/>
      <c r="T601" s="153"/>
      <c r="AT601" s="149" t="s">
        <v>138</v>
      </c>
      <c r="AU601" s="149" t="s">
        <v>84</v>
      </c>
      <c r="AV601" s="12" t="s">
        <v>82</v>
      </c>
      <c r="AW601" s="12" t="s">
        <v>36</v>
      </c>
      <c r="AX601" s="12" t="s">
        <v>74</v>
      </c>
      <c r="AY601" s="149" t="s">
        <v>128</v>
      </c>
    </row>
    <row r="602" spans="2:65" s="12" customFormat="1" ht="11.25">
      <c r="B602" s="147"/>
      <c r="D602" s="148" t="s">
        <v>138</v>
      </c>
      <c r="E602" s="149" t="s">
        <v>19</v>
      </c>
      <c r="F602" s="150" t="s">
        <v>667</v>
      </c>
      <c r="H602" s="149" t="s">
        <v>19</v>
      </c>
      <c r="I602" s="151"/>
      <c r="L602" s="147"/>
      <c r="M602" s="152"/>
      <c r="T602" s="153"/>
      <c r="AT602" s="149" t="s">
        <v>138</v>
      </c>
      <c r="AU602" s="149" t="s">
        <v>84</v>
      </c>
      <c r="AV602" s="12" t="s">
        <v>82</v>
      </c>
      <c r="AW602" s="12" t="s">
        <v>36</v>
      </c>
      <c r="AX602" s="12" t="s">
        <v>74</v>
      </c>
      <c r="AY602" s="149" t="s">
        <v>128</v>
      </c>
    </row>
    <row r="603" spans="2:65" s="13" customFormat="1" ht="11.25">
      <c r="B603" s="154"/>
      <c r="D603" s="148" t="s">
        <v>138</v>
      </c>
      <c r="E603" s="155" t="s">
        <v>19</v>
      </c>
      <c r="F603" s="156" t="s">
        <v>668</v>
      </c>
      <c r="H603" s="157">
        <v>9.4979999999999993</v>
      </c>
      <c r="I603" s="158"/>
      <c r="L603" s="154"/>
      <c r="M603" s="159"/>
      <c r="T603" s="160"/>
      <c r="AT603" s="155" t="s">
        <v>138</v>
      </c>
      <c r="AU603" s="155" t="s">
        <v>84</v>
      </c>
      <c r="AV603" s="13" t="s">
        <v>84</v>
      </c>
      <c r="AW603" s="13" t="s">
        <v>36</v>
      </c>
      <c r="AX603" s="13" t="s">
        <v>74</v>
      </c>
      <c r="AY603" s="155" t="s">
        <v>128</v>
      </c>
    </row>
    <row r="604" spans="2:65" s="14" customFormat="1" ht="11.25">
      <c r="B604" s="161"/>
      <c r="D604" s="148" t="s">
        <v>138</v>
      </c>
      <c r="E604" s="162" t="s">
        <v>19</v>
      </c>
      <c r="F604" s="163" t="s">
        <v>141</v>
      </c>
      <c r="H604" s="164">
        <v>9.4979999999999993</v>
      </c>
      <c r="I604" s="165"/>
      <c r="L604" s="161"/>
      <c r="M604" s="166"/>
      <c r="T604" s="167"/>
      <c r="AT604" s="162" t="s">
        <v>138</v>
      </c>
      <c r="AU604" s="162" t="s">
        <v>84</v>
      </c>
      <c r="AV604" s="14" t="s">
        <v>134</v>
      </c>
      <c r="AW604" s="14" t="s">
        <v>36</v>
      </c>
      <c r="AX604" s="14" t="s">
        <v>82</v>
      </c>
      <c r="AY604" s="162" t="s">
        <v>128</v>
      </c>
    </row>
    <row r="605" spans="2:65" s="1" customFormat="1" ht="24.2" customHeight="1">
      <c r="B605" s="33"/>
      <c r="C605" s="129" t="s">
        <v>669</v>
      </c>
      <c r="D605" s="129" t="s">
        <v>130</v>
      </c>
      <c r="E605" s="130" t="s">
        <v>670</v>
      </c>
      <c r="F605" s="131" t="s">
        <v>671</v>
      </c>
      <c r="G605" s="132" t="s">
        <v>133</v>
      </c>
      <c r="H605" s="133">
        <v>19.946000000000002</v>
      </c>
      <c r="I605" s="134"/>
      <c r="J605" s="135">
        <f>ROUND(I605*H605,2)</f>
        <v>0</v>
      </c>
      <c r="K605" s="136"/>
      <c r="L605" s="33"/>
      <c r="M605" s="137" t="s">
        <v>19</v>
      </c>
      <c r="N605" s="138" t="s">
        <v>45</v>
      </c>
      <c r="P605" s="139">
        <f>O605*H605</f>
        <v>0</v>
      </c>
      <c r="Q605" s="139">
        <v>4.6000000000000001E-4</v>
      </c>
      <c r="R605" s="139">
        <f>Q605*H605</f>
        <v>9.1751600000000016E-3</v>
      </c>
      <c r="S605" s="139">
        <v>0</v>
      </c>
      <c r="T605" s="140">
        <f>S605*H605</f>
        <v>0</v>
      </c>
      <c r="AR605" s="141" t="s">
        <v>134</v>
      </c>
      <c r="AT605" s="141" t="s">
        <v>130</v>
      </c>
      <c r="AU605" s="141" t="s">
        <v>84</v>
      </c>
      <c r="AY605" s="18" t="s">
        <v>128</v>
      </c>
      <c r="BE605" s="142">
        <f>IF(N605="základní",J605,0)</f>
        <v>0</v>
      </c>
      <c r="BF605" s="142">
        <f>IF(N605="snížená",J605,0)</f>
        <v>0</v>
      </c>
      <c r="BG605" s="142">
        <f>IF(N605="zákl. přenesená",J605,0)</f>
        <v>0</v>
      </c>
      <c r="BH605" s="142">
        <f>IF(N605="sníž. přenesená",J605,0)</f>
        <v>0</v>
      </c>
      <c r="BI605" s="142">
        <f>IF(N605="nulová",J605,0)</f>
        <v>0</v>
      </c>
      <c r="BJ605" s="18" t="s">
        <v>82</v>
      </c>
      <c r="BK605" s="142">
        <f>ROUND(I605*H605,2)</f>
        <v>0</v>
      </c>
      <c r="BL605" s="18" t="s">
        <v>134</v>
      </c>
      <c r="BM605" s="141" t="s">
        <v>672</v>
      </c>
    </row>
    <row r="606" spans="2:65" s="1" customFormat="1" ht="11.25">
      <c r="B606" s="33"/>
      <c r="D606" s="143" t="s">
        <v>136</v>
      </c>
      <c r="F606" s="144" t="s">
        <v>673</v>
      </c>
      <c r="I606" s="145"/>
      <c r="L606" s="33"/>
      <c r="M606" s="146"/>
      <c r="T606" s="54"/>
      <c r="AT606" s="18" t="s">
        <v>136</v>
      </c>
      <c r="AU606" s="18" t="s">
        <v>84</v>
      </c>
    </row>
    <row r="607" spans="2:65" s="12" customFormat="1" ht="11.25">
      <c r="B607" s="147"/>
      <c r="D607" s="148" t="s">
        <v>138</v>
      </c>
      <c r="E607" s="149" t="s">
        <v>19</v>
      </c>
      <c r="F607" s="150" t="s">
        <v>674</v>
      </c>
      <c r="H607" s="149" t="s">
        <v>19</v>
      </c>
      <c r="I607" s="151"/>
      <c r="L607" s="147"/>
      <c r="M607" s="152"/>
      <c r="T607" s="153"/>
      <c r="AT607" s="149" t="s">
        <v>138</v>
      </c>
      <c r="AU607" s="149" t="s">
        <v>84</v>
      </c>
      <c r="AV607" s="12" t="s">
        <v>82</v>
      </c>
      <c r="AW607" s="12" t="s">
        <v>36</v>
      </c>
      <c r="AX607" s="12" t="s">
        <v>74</v>
      </c>
      <c r="AY607" s="149" t="s">
        <v>128</v>
      </c>
    </row>
    <row r="608" spans="2:65" s="12" customFormat="1" ht="11.25">
      <c r="B608" s="147"/>
      <c r="D608" s="148" t="s">
        <v>138</v>
      </c>
      <c r="E608" s="149" t="s">
        <v>19</v>
      </c>
      <c r="F608" s="150" t="s">
        <v>675</v>
      </c>
      <c r="H608" s="149" t="s">
        <v>19</v>
      </c>
      <c r="I608" s="151"/>
      <c r="L608" s="147"/>
      <c r="M608" s="152"/>
      <c r="T608" s="153"/>
      <c r="AT608" s="149" t="s">
        <v>138</v>
      </c>
      <c r="AU608" s="149" t="s">
        <v>84</v>
      </c>
      <c r="AV608" s="12" t="s">
        <v>82</v>
      </c>
      <c r="AW608" s="12" t="s">
        <v>36</v>
      </c>
      <c r="AX608" s="12" t="s">
        <v>74</v>
      </c>
      <c r="AY608" s="149" t="s">
        <v>128</v>
      </c>
    </row>
    <row r="609" spans="2:65" s="13" customFormat="1" ht="11.25">
      <c r="B609" s="154"/>
      <c r="D609" s="148" t="s">
        <v>138</v>
      </c>
      <c r="E609" s="155" t="s">
        <v>19</v>
      </c>
      <c r="F609" s="156" t="s">
        <v>676</v>
      </c>
      <c r="H609" s="157">
        <v>19.946000000000002</v>
      </c>
      <c r="I609" s="158"/>
      <c r="L609" s="154"/>
      <c r="M609" s="159"/>
      <c r="T609" s="160"/>
      <c r="AT609" s="155" t="s">
        <v>138</v>
      </c>
      <c r="AU609" s="155" t="s">
        <v>84</v>
      </c>
      <c r="AV609" s="13" t="s">
        <v>84</v>
      </c>
      <c r="AW609" s="13" t="s">
        <v>36</v>
      </c>
      <c r="AX609" s="13" t="s">
        <v>74</v>
      </c>
      <c r="AY609" s="155" t="s">
        <v>128</v>
      </c>
    </row>
    <row r="610" spans="2:65" s="14" customFormat="1" ht="11.25">
      <c r="B610" s="161"/>
      <c r="D610" s="148" t="s">
        <v>138</v>
      </c>
      <c r="E610" s="162" t="s">
        <v>19</v>
      </c>
      <c r="F610" s="163" t="s">
        <v>141</v>
      </c>
      <c r="H610" s="164">
        <v>19.946000000000002</v>
      </c>
      <c r="I610" s="165"/>
      <c r="L610" s="161"/>
      <c r="M610" s="166"/>
      <c r="T610" s="167"/>
      <c r="AT610" s="162" t="s">
        <v>138</v>
      </c>
      <c r="AU610" s="162" t="s">
        <v>84</v>
      </c>
      <c r="AV610" s="14" t="s">
        <v>134</v>
      </c>
      <c r="AW610" s="14" t="s">
        <v>36</v>
      </c>
      <c r="AX610" s="14" t="s">
        <v>82</v>
      </c>
      <c r="AY610" s="162" t="s">
        <v>128</v>
      </c>
    </row>
    <row r="611" spans="2:65" s="1" customFormat="1" ht="16.5" customHeight="1">
      <c r="B611" s="33"/>
      <c r="C611" s="129" t="s">
        <v>677</v>
      </c>
      <c r="D611" s="129" t="s">
        <v>130</v>
      </c>
      <c r="E611" s="130" t="s">
        <v>678</v>
      </c>
      <c r="F611" s="131" t="s">
        <v>679</v>
      </c>
      <c r="G611" s="132" t="s">
        <v>133</v>
      </c>
      <c r="H611" s="133">
        <v>18.88</v>
      </c>
      <c r="I611" s="134"/>
      <c r="J611" s="135">
        <f>ROUND(I611*H611,2)</f>
        <v>0</v>
      </c>
      <c r="K611" s="136"/>
      <c r="L611" s="33"/>
      <c r="M611" s="137" t="s">
        <v>19</v>
      </c>
      <c r="N611" s="138" t="s">
        <v>45</v>
      </c>
      <c r="P611" s="139">
        <f>O611*H611</f>
        <v>0</v>
      </c>
      <c r="Q611" s="139">
        <v>0</v>
      </c>
      <c r="R611" s="139">
        <f>Q611*H611</f>
        <v>0</v>
      </c>
      <c r="S611" s="139">
        <v>0</v>
      </c>
      <c r="T611" s="140">
        <f>S611*H611</f>
        <v>0</v>
      </c>
      <c r="AR611" s="141" t="s">
        <v>134</v>
      </c>
      <c r="AT611" s="141" t="s">
        <v>130</v>
      </c>
      <c r="AU611" s="141" t="s">
        <v>84</v>
      </c>
      <c r="AY611" s="18" t="s">
        <v>128</v>
      </c>
      <c r="BE611" s="142">
        <f>IF(N611="základní",J611,0)</f>
        <v>0</v>
      </c>
      <c r="BF611" s="142">
        <f>IF(N611="snížená",J611,0)</f>
        <v>0</v>
      </c>
      <c r="BG611" s="142">
        <f>IF(N611="zákl. přenesená",J611,0)</f>
        <v>0</v>
      </c>
      <c r="BH611" s="142">
        <f>IF(N611="sníž. přenesená",J611,0)</f>
        <v>0</v>
      </c>
      <c r="BI611" s="142">
        <f>IF(N611="nulová",J611,0)</f>
        <v>0</v>
      </c>
      <c r="BJ611" s="18" t="s">
        <v>82</v>
      </c>
      <c r="BK611" s="142">
        <f>ROUND(I611*H611,2)</f>
        <v>0</v>
      </c>
      <c r="BL611" s="18" t="s">
        <v>134</v>
      </c>
      <c r="BM611" s="141" t="s">
        <v>680</v>
      </c>
    </row>
    <row r="612" spans="2:65" s="1" customFormat="1" ht="11.25">
      <c r="B612" s="33"/>
      <c r="D612" s="143" t="s">
        <v>136</v>
      </c>
      <c r="F612" s="144" t="s">
        <v>681</v>
      </c>
      <c r="I612" s="145"/>
      <c r="L612" s="33"/>
      <c r="M612" s="146"/>
      <c r="T612" s="54"/>
      <c r="AT612" s="18" t="s">
        <v>136</v>
      </c>
      <c r="AU612" s="18" t="s">
        <v>84</v>
      </c>
    </row>
    <row r="613" spans="2:65" s="12" customFormat="1" ht="11.25">
      <c r="B613" s="147"/>
      <c r="D613" s="148" t="s">
        <v>138</v>
      </c>
      <c r="E613" s="149" t="s">
        <v>19</v>
      </c>
      <c r="F613" s="150" t="s">
        <v>682</v>
      </c>
      <c r="H613" s="149" t="s">
        <v>19</v>
      </c>
      <c r="I613" s="151"/>
      <c r="L613" s="147"/>
      <c r="M613" s="152"/>
      <c r="T613" s="153"/>
      <c r="AT613" s="149" t="s">
        <v>138</v>
      </c>
      <c r="AU613" s="149" t="s">
        <v>84</v>
      </c>
      <c r="AV613" s="12" t="s">
        <v>82</v>
      </c>
      <c r="AW613" s="12" t="s">
        <v>36</v>
      </c>
      <c r="AX613" s="12" t="s">
        <v>74</v>
      </c>
      <c r="AY613" s="149" t="s">
        <v>128</v>
      </c>
    </row>
    <row r="614" spans="2:65" s="12" customFormat="1" ht="11.25">
      <c r="B614" s="147"/>
      <c r="D614" s="148" t="s">
        <v>138</v>
      </c>
      <c r="E614" s="149" t="s">
        <v>19</v>
      </c>
      <c r="F614" s="150" t="s">
        <v>683</v>
      </c>
      <c r="H614" s="149" t="s">
        <v>19</v>
      </c>
      <c r="I614" s="151"/>
      <c r="L614" s="147"/>
      <c r="M614" s="152"/>
      <c r="T614" s="153"/>
      <c r="AT614" s="149" t="s">
        <v>138</v>
      </c>
      <c r="AU614" s="149" t="s">
        <v>84</v>
      </c>
      <c r="AV614" s="12" t="s">
        <v>82</v>
      </c>
      <c r="AW614" s="12" t="s">
        <v>36</v>
      </c>
      <c r="AX614" s="12" t="s">
        <v>74</v>
      </c>
      <c r="AY614" s="149" t="s">
        <v>128</v>
      </c>
    </row>
    <row r="615" spans="2:65" s="13" customFormat="1" ht="11.25">
      <c r="B615" s="154"/>
      <c r="D615" s="148" t="s">
        <v>138</v>
      </c>
      <c r="E615" s="155" t="s">
        <v>19</v>
      </c>
      <c r="F615" s="156" t="s">
        <v>684</v>
      </c>
      <c r="H615" s="157">
        <v>18.88</v>
      </c>
      <c r="I615" s="158"/>
      <c r="L615" s="154"/>
      <c r="M615" s="159"/>
      <c r="T615" s="160"/>
      <c r="AT615" s="155" t="s">
        <v>138</v>
      </c>
      <c r="AU615" s="155" t="s">
        <v>84</v>
      </c>
      <c r="AV615" s="13" t="s">
        <v>84</v>
      </c>
      <c r="AW615" s="13" t="s">
        <v>36</v>
      </c>
      <c r="AX615" s="13" t="s">
        <v>74</v>
      </c>
      <c r="AY615" s="155" t="s">
        <v>128</v>
      </c>
    </row>
    <row r="616" spans="2:65" s="14" customFormat="1" ht="11.25">
      <c r="B616" s="161"/>
      <c r="D616" s="148" t="s">
        <v>138</v>
      </c>
      <c r="E616" s="162" t="s">
        <v>19</v>
      </c>
      <c r="F616" s="163" t="s">
        <v>141</v>
      </c>
      <c r="H616" s="164">
        <v>18.88</v>
      </c>
      <c r="I616" s="165"/>
      <c r="L616" s="161"/>
      <c r="M616" s="166"/>
      <c r="T616" s="167"/>
      <c r="AT616" s="162" t="s">
        <v>138</v>
      </c>
      <c r="AU616" s="162" t="s">
        <v>84</v>
      </c>
      <c r="AV616" s="14" t="s">
        <v>134</v>
      </c>
      <c r="AW616" s="14" t="s">
        <v>36</v>
      </c>
      <c r="AX616" s="14" t="s">
        <v>82</v>
      </c>
      <c r="AY616" s="162" t="s">
        <v>128</v>
      </c>
    </row>
    <row r="617" spans="2:65" s="1" customFormat="1" ht="16.5" customHeight="1">
      <c r="B617" s="33"/>
      <c r="C617" s="129" t="s">
        <v>460</v>
      </c>
      <c r="D617" s="129" t="s">
        <v>130</v>
      </c>
      <c r="E617" s="130" t="s">
        <v>685</v>
      </c>
      <c r="F617" s="131" t="s">
        <v>686</v>
      </c>
      <c r="G617" s="132" t="s">
        <v>185</v>
      </c>
      <c r="H617" s="133">
        <v>19.78</v>
      </c>
      <c r="I617" s="134"/>
      <c r="J617" s="135">
        <f>ROUND(I617*H617,2)</f>
        <v>0</v>
      </c>
      <c r="K617" s="136"/>
      <c r="L617" s="33"/>
      <c r="M617" s="137" t="s">
        <v>19</v>
      </c>
      <c r="N617" s="138" t="s">
        <v>45</v>
      </c>
      <c r="P617" s="139">
        <f>O617*H617</f>
        <v>0</v>
      </c>
      <c r="Q617" s="139">
        <v>0</v>
      </c>
      <c r="R617" s="139">
        <f>Q617*H617</f>
        <v>0</v>
      </c>
      <c r="S617" s="139">
        <v>0</v>
      </c>
      <c r="T617" s="140">
        <f>S617*H617</f>
        <v>0</v>
      </c>
      <c r="AR617" s="141" t="s">
        <v>134</v>
      </c>
      <c r="AT617" s="141" t="s">
        <v>130</v>
      </c>
      <c r="AU617" s="141" t="s">
        <v>84</v>
      </c>
      <c r="AY617" s="18" t="s">
        <v>128</v>
      </c>
      <c r="BE617" s="142">
        <f>IF(N617="základní",J617,0)</f>
        <v>0</v>
      </c>
      <c r="BF617" s="142">
        <f>IF(N617="snížená",J617,0)</f>
        <v>0</v>
      </c>
      <c r="BG617" s="142">
        <f>IF(N617="zákl. přenesená",J617,0)</f>
        <v>0</v>
      </c>
      <c r="BH617" s="142">
        <f>IF(N617="sníž. přenesená",J617,0)</f>
        <v>0</v>
      </c>
      <c r="BI617" s="142">
        <f>IF(N617="nulová",J617,0)</f>
        <v>0</v>
      </c>
      <c r="BJ617" s="18" t="s">
        <v>82</v>
      </c>
      <c r="BK617" s="142">
        <f>ROUND(I617*H617,2)</f>
        <v>0</v>
      </c>
      <c r="BL617" s="18" t="s">
        <v>134</v>
      </c>
      <c r="BM617" s="141" t="s">
        <v>687</v>
      </c>
    </row>
    <row r="618" spans="2:65" s="1" customFormat="1" ht="11.25">
      <c r="B618" s="33"/>
      <c r="D618" s="143" t="s">
        <v>136</v>
      </c>
      <c r="F618" s="144" t="s">
        <v>688</v>
      </c>
      <c r="I618" s="145"/>
      <c r="L618" s="33"/>
      <c r="M618" s="146"/>
      <c r="T618" s="54"/>
      <c r="AT618" s="18" t="s">
        <v>136</v>
      </c>
      <c r="AU618" s="18" t="s">
        <v>84</v>
      </c>
    </row>
    <row r="619" spans="2:65" s="12" customFormat="1" ht="11.25">
      <c r="B619" s="147"/>
      <c r="D619" s="148" t="s">
        <v>138</v>
      </c>
      <c r="E619" s="149" t="s">
        <v>19</v>
      </c>
      <c r="F619" s="150" t="s">
        <v>635</v>
      </c>
      <c r="H619" s="149" t="s">
        <v>19</v>
      </c>
      <c r="I619" s="151"/>
      <c r="L619" s="147"/>
      <c r="M619" s="152"/>
      <c r="T619" s="153"/>
      <c r="AT619" s="149" t="s">
        <v>138</v>
      </c>
      <c r="AU619" s="149" t="s">
        <v>84</v>
      </c>
      <c r="AV619" s="12" t="s">
        <v>82</v>
      </c>
      <c r="AW619" s="12" t="s">
        <v>36</v>
      </c>
      <c r="AX619" s="12" t="s">
        <v>74</v>
      </c>
      <c r="AY619" s="149" t="s">
        <v>128</v>
      </c>
    </row>
    <row r="620" spans="2:65" s="12" customFormat="1" ht="11.25">
      <c r="B620" s="147"/>
      <c r="D620" s="148" t="s">
        <v>138</v>
      </c>
      <c r="E620" s="149" t="s">
        <v>19</v>
      </c>
      <c r="F620" s="150" t="s">
        <v>636</v>
      </c>
      <c r="H620" s="149" t="s">
        <v>19</v>
      </c>
      <c r="I620" s="151"/>
      <c r="L620" s="147"/>
      <c r="M620" s="152"/>
      <c r="T620" s="153"/>
      <c r="AT620" s="149" t="s">
        <v>138</v>
      </c>
      <c r="AU620" s="149" t="s">
        <v>84</v>
      </c>
      <c r="AV620" s="12" t="s">
        <v>82</v>
      </c>
      <c r="AW620" s="12" t="s">
        <v>36</v>
      </c>
      <c r="AX620" s="12" t="s">
        <v>74</v>
      </c>
      <c r="AY620" s="149" t="s">
        <v>128</v>
      </c>
    </row>
    <row r="621" spans="2:65" s="13" customFormat="1" ht="11.25">
      <c r="B621" s="154"/>
      <c r="D621" s="148" t="s">
        <v>138</v>
      </c>
      <c r="E621" s="155" t="s">
        <v>19</v>
      </c>
      <c r="F621" s="156" t="s">
        <v>637</v>
      </c>
      <c r="H621" s="157">
        <v>19.78</v>
      </c>
      <c r="I621" s="158"/>
      <c r="L621" s="154"/>
      <c r="M621" s="159"/>
      <c r="T621" s="160"/>
      <c r="AT621" s="155" t="s">
        <v>138</v>
      </c>
      <c r="AU621" s="155" t="s">
        <v>84</v>
      </c>
      <c r="AV621" s="13" t="s">
        <v>84</v>
      </c>
      <c r="AW621" s="13" t="s">
        <v>36</v>
      </c>
      <c r="AX621" s="13" t="s">
        <v>74</v>
      </c>
      <c r="AY621" s="155" t="s">
        <v>128</v>
      </c>
    </row>
    <row r="622" spans="2:65" s="14" customFormat="1" ht="11.25">
      <c r="B622" s="161"/>
      <c r="D622" s="148" t="s">
        <v>138</v>
      </c>
      <c r="E622" s="162" t="s">
        <v>19</v>
      </c>
      <c r="F622" s="163" t="s">
        <v>141</v>
      </c>
      <c r="H622" s="164">
        <v>19.78</v>
      </c>
      <c r="I622" s="165"/>
      <c r="L622" s="161"/>
      <c r="M622" s="166"/>
      <c r="T622" s="167"/>
      <c r="AT622" s="162" t="s">
        <v>138</v>
      </c>
      <c r="AU622" s="162" t="s">
        <v>84</v>
      </c>
      <c r="AV622" s="14" t="s">
        <v>134</v>
      </c>
      <c r="AW622" s="14" t="s">
        <v>36</v>
      </c>
      <c r="AX622" s="14" t="s">
        <v>82</v>
      </c>
      <c r="AY622" s="162" t="s">
        <v>128</v>
      </c>
    </row>
    <row r="623" spans="2:65" s="1" customFormat="1" ht="16.5" customHeight="1">
      <c r="B623" s="33"/>
      <c r="C623" s="129" t="s">
        <v>689</v>
      </c>
      <c r="D623" s="129" t="s">
        <v>130</v>
      </c>
      <c r="E623" s="130" t="s">
        <v>690</v>
      </c>
      <c r="F623" s="131" t="s">
        <v>691</v>
      </c>
      <c r="G623" s="132" t="s">
        <v>133</v>
      </c>
      <c r="H623" s="133">
        <v>142.178</v>
      </c>
      <c r="I623" s="134"/>
      <c r="J623" s="135">
        <f>ROUND(I623*H623,2)</f>
        <v>0</v>
      </c>
      <c r="K623" s="136"/>
      <c r="L623" s="33"/>
      <c r="M623" s="137" t="s">
        <v>19</v>
      </c>
      <c r="N623" s="138" t="s">
        <v>45</v>
      </c>
      <c r="P623" s="139">
        <f>O623*H623</f>
        <v>0</v>
      </c>
      <c r="Q623" s="139">
        <v>0</v>
      </c>
      <c r="R623" s="139">
        <f>Q623*H623</f>
        <v>0</v>
      </c>
      <c r="S623" s="139">
        <v>0</v>
      </c>
      <c r="T623" s="140">
        <f>S623*H623</f>
        <v>0</v>
      </c>
      <c r="AR623" s="141" t="s">
        <v>134</v>
      </c>
      <c r="AT623" s="141" t="s">
        <v>130</v>
      </c>
      <c r="AU623" s="141" t="s">
        <v>84</v>
      </c>
      <c r="AY623" s="18" t="s">
        <v>128</v>
      </c>
      <c r="BE623" s="142">
        <f>IF(N623="základní",J623,0)</f>
        <v>0</v>
      </c>
      <c r="BF623" s="142">
        <f>IF(N623="snížená",J623,0)</f>
        <v>0</v>
      </c>
      <c r="BG623" s="142">
        <f>IF(N623="zákl. přenesená",J623,0)</f>
        <v>0</v>
      </c>
      <c r="BH623" s="142">
        <f>IF(N623="sníž. přenesená",J623,0)</f>
        <v>0</v>
      </c>
      <c r="BI623" s="142">
        <f>IF(N623="nulová",J623,0)</f>
        <v>0</v>
      </c>
      <c r="BJ623" s="18" t="s">
        <v>82</v>
      </c>
      <c r="BK623" s="142">
        <f>ROUND(I623*H623,2)</f>
        <v>0</v>
      </c>
      <c r="BL623" s="18" t="s">
        <v>134</v>
      </c>
      <c r="BM623" s="141" t="s">
        <v>692</v>
      </c>
    </row>
    <row r="624" spans="2:65" s="1" customFormat="1" ht="11.25">
      <c r="B624" s="33"/>
      <c r="D624" s="143" t="s">
        <v>136</v>
      </c>
      <c r="F624" s="144" t="s">
        <v>693</v>
      </c>
      <c r="I624" s="145"/>
      <c r="L624" s="33"/>
      <c r="M624" s="146"/>
      <c r="T624" s="54"/>
      <c r="AT624" s="18" t="s">
        <v>136</v>
      </c>
      <c r="AU624" s="18" t="s">
        <v>84</v>
      </c>
    </row>
    <row r="625" spans="2:65" s="12" customFormat="1" ht="11.25">
      <c r="B625" s="147"/>
      <c r="D625" s="148" t="s">
        <v>138</v>
      </c>
      <c r="E625" s="149" t="s">
        <v>19</v>
      </c>
      <c r="F625" s="150" t="s">
        <v>694</v>
      </c>
      <c r="H625" s="149" t="s">
        <v>19</v>
      </c>
      <c r="I625" s="151"/>
      <c r="L625" s="147"/>
      <c r="M625" s="152"/>
      <c r="T625" s="153"/>
      <c r="AT625" s="149" t="s">
        <v>138</v>
      </c>
      <c r="AU625" s="149" t="s">
        <v>84</v>
      </c>
      <c r="AV625" s="12" t="s">
        <v>82</v>
      </c>
      <c r="AW625" s="12" t="s">
        <v>36</v>
      </c>
      <c r="AX625" s="12" t="s">
        <v>74</v>
      </c>
      <c r="AY625" s="149" t="s">
        <v>128</v>
      </c>
    </row>
    <row r="626" spans="2:65" s="12" customFormat="1" ht="11.25">
      <c r="B626" s="147"/>
      <c r="D626" s="148" t="s">
        <v>138</v>
      </c>
      <c r="E626" s="149" t="s">
        <v>19</v>
      </c>
      <c r="F626" s="150" t="s">
        <v>695</v>
      </c>
      <c r="H626" s="149" t="s">
        <v>19</v>
      </c>
      <c r="I626" s="151"/>
      <c r="L626" s="147"/>
      <c r="M626" s="152"/>
      <c r="T626" s="153"/>
      <c r="AT626" s="149" t="s">
        <v>138</v>
      </c>
      <c r="AU626" s="149" t="s">
        <v>84</v>
      </c>
      <c r="AV626" s="12" t="s">
        <v>82</v>
      </c>
      <c r="AW626" s="12" t="s">
        <v>36</v>
      </c>
      <c r="AX626" s="12" t="s">
        <v>74</v>
      </c>
      <c r="AY626" s="149" t="s">
        <v>128</v>
      </c>
    </row>
    <row r="627" spans="2:65" s="12" customFormat="1" ht="11.25">
      <c r="B627" s="147"/>
      <c r="D627" s="148" t="s">
        <v>138</v>
      </c>
      <c r="E627" s="149" t="s">
        <v>19</v>
      </c>
      <c r="F627" s="150" t="s">
        <v>696</v>
      </c>
      <c r="H627" s="149" t="s">
        <v>19</v>
      </c>
      <c r="I627" s="151"/>
      <c r="L627" s="147"/>
      <c r="M627" s="152"/>
      <c r="T627" s="153"/>
      <c r="AT627" s="149" t="s">
        <v>138</v>
      </c>
      <c r="AU627" s="149" t="s">
        <v>84</v>
      </c>
      <c r="AV627" s="12" t="s">
        <v>82</v>
      </c>
      <c r="AW627" s="12" t="s">
        <v>36</v>
      </c>
      <c r="AX627" s="12" t="s">
        <v>74</v>
      </c>
      <c r="AY627" s="149" t="s">
        <v>128</v>
      </c>
    </row>
    <row r="628" spans="2:65" s="13" customFormat="1" ht="11.25">
      <c r="B628" s="154"/>
      <c r="D628" s="148" t="s">
        <v>138</v>
      </c>
      <c r="E628" s="155" t="s">
        <v>19</v>
      </c>
      <c r="F628" s="156" t="s">
        <v>697</v>
      </c>
      <c r="H628" s="157">
        <v>8.6950000000000003</v>
      </c>
      <c r="I628" s="158"/>
      <c r="L628" s="154"/>
      <c r="M628" s="159"/>
      <c r="T628" s="160"/>
      <c r="AT628" s="155" t="s">
        <v>138</v>
      </c>
      <c r="AU628" s="155" t="s">
        <v>84</v>
      </c>
      <c r="AV628" s="13" t="s">
        <v>84</v>
      </c>
      <c r="AW628" s="13" t="s">
        <v>36</v>
      </c>
      <c r="AX628" s="13" t="s">
        <v>74</v>
      </c>
      <c r="AY628" s="155" t="s">
        <v>128</v>
      </c>
    </row>
    <row r="629" spans="2:65" s="12" customFormat="1" ht="11.25">
      <c r="B629" s="147"/>
      <c r="D629" s="148" t="s">
        <v>138</v>
      </c>
      <c r="E629" s="149" t="s">
        <v>19</v>
      </c>
      <c r="F629" s="150" t="s">
        <v>698</v>
      </c>
      <c r="H629" s="149" t="s">
        <v>19</v>
      </c>
      <c r="I629" s="151"/>
      <c r="L629" s="147"/>
      <c r="M629" s="152"/>
      <c r="T629" s="153"/>
      <c r="AT629" s="149" t="s">
        <v>138</v>
      </c>
      <c r="AU629" s="149" t="s">
        <v>84</v>
      </c>
      <c r="AV629" s="12" t="s">
        <v>82</v>
      </c>
      <c r="AW629" s="12" t="s">
        <v>36</v>
      </c>
      <c r="AX629" s="12" t="s">
        <v>74</v>
      </c>
      <c r="AY629" s="149" t="s">
        <v>128</v>
      </c>
    </row>
    <row r="630" spans="2:65" s="13" customFormat="1" ht="11.25">
      <c r="B630" s="154"/>
      <c r="D630" s="148" t="s">
        <v>138</v>
      </c>
      <c r="E630" s="155" t="s">
        <v>19</v>
      </c>
      <c r="F630" s="156" t="s">
        <v>699</v>
      </c>
      <c r="H630" s="157">
        <v>29.71</v>
      </c>
      <c r="I630" s="158"/>
      <c r="L630" s="154"/>
      <c r="M630" s="159"/>
      <c r="T630" s="160"/>
      <c r="AT630" s="155" t="s">
        <v>138</v>
      </c>
      <c r="AU630" s="155" t="s">
        <v>84</v>
      </c>
      <c r="AV630" s="13" t="s">
        <v>84</v>
      </c>
      <c r="AW630" s="13" t="s">
        <v>36</v>
      </c>
      <c r="AX630" s="13" t="s">
        <v>74</v>
      </c>
      <c r="AY630" s="155" t="s">
        <v>128</v>
      </c>
    </row>
    <row r="631" spans="2:65" s="12" customFormat="1" ht="11.25">
      <c r="B631" s="147"/>
      <c r="D631" s="148" t="s">
        <v>138</v>
      </c>
      <c r="E631" s="149" t="s">
        <v>19</v>
      </c>
      <c r="F631" s="150" t="s">
        <v>700</v>
      </c>
      <c r="H631" s="149" t="s">
        <v>19</v>
      </c>
      <c r="I631" s="151"/>
      <c r="L631" s="147"/>
      <c r="M631" s="152"/>
      <c r="T631" s="153"/>
      <c r="AT631" s="149" t="s">
        <v>138</v>
      </c>
      <c r="AU631" s="149" t="s">
        <v>84</v>
      </c>
      <c r="AV631" s="12" t="s">
        <v>82</v>
      </c>
      <c r="AW631" s="12" t="s">
        <v>36</v>
      </c>
      <c r="AX631" s="12" t="s">
        <v>74</v>
      </c>
      <c r="AY631" s="149" t="s">
        <v>128</v>
      </c>
    </row>
    <row r="632" spans="2:65" s="13" customFormat="1" ht="11.25">
      <c r="B632" s="154"/>
      <c r="D632" s="148" t="s">
        <v>138</v>
      </c>
      <c r="E632" s="155" t="s">
        <v>19</v>
      </c>
      <c r="F632" s="156" t="s">
        <v>701</v>
      </c>
      <c r="H632" s="157">
        <v>29.25</v>
      </c>
      <c r="I632" s="158"/>
      <c r="L632" s="154"/>
      <c r="M632" s="159"/>
      <c r="T632" s="160"/>
      <c r="AT632" s="155" t="s">
        <v>138</v>
      </c>
      <c r="AU632" s="155" t="s">
        <v>84</v>
      </c>
      <c r="AV632" s="13" t="s">
        <v>84</v>
      </c>
      <c r="AW632" s="13" t="s">
        <v>36</v>
      </c>
      <c r="AX632" s="13" t="s">
        <v>74</v>
      </c>
      <c r="AY632" s="155" t="s">
        <v>128</v>
      </c>
    </row>
    <row r="633" spans="2:65" s="12" customFormat="1" ht="11.25">
      <c r="B633" s="147"/>
      <c r="D633" s="148" t="s">
        <v>138</v>
      </c>
      <c r="E633" s="149" t="s">
        <v>19</v>
      </c>
      <c r="F633" s="150" t="s">
        <v>702</v>
      </c>
      <c r="H633" s="149" t="s">
        <v>19</v>
      </c>
      <c r="I633" s="151"/>
      <c r="L633" s="147"/>
      <c r="M633" s="152"/>
      <c r="T633" s="153"/>
      <c r="AT633" s="149" t="s">
        <v>138</v>
      </c>
      <c r="AU633" s="149" t="s">
        <v>84</v>
      </c>
      <c r="AV633" s="12" t="s">
        <v>82</v>
      </c>
      <c r="AW633" s="12" t="s">
        <v>36</v>
      </c>
      <c r="AX633" s="12" t="s">
        <v>74</v>
      </c>
      <c r="AY633" s="149" t="s">
        <v>128</v>
      </c>
    </row>
    <row r="634" spans="2:65" s="13" customFormat="1" ht="11.25">
      <c r="B634" s="154"/>
      <c r="D634" s="148" t="s">
        <v>138</v>
      </c>
      <c r="E634" s="155" t="s">
        <v>19</v>
      </c>
      <c r="F634" s="156" t="s">
        <v>703</v>
      </c>
      <c r="H634" s="157">
        <v>4.4000000000000004</v>
      </c>
      <c r="I634" s="158"/>
      <c r="L634" s="154"/>
      <c r="M634" s="159"/>
      <c r="T634" s="160"/>
      <c r="AT634" s="155" t="s">
        <v>138</v>
      </c>
      <c r="AU634" s="155" t="s">
        <v>84</v>
      </c>
      <c r="AV634" s="13" t="s">
        <v>84</v>
      </c>
      <c r="AW634" s="13" t="s">
        <v>36</v>
      </c>
      <c r="AX634" s="13" t="s">
        <v>74</v>
      </c>
      <c r="AY634" s="155" t="s">
        <v>128</v>
      </c>
    </row>
    <row r="635" spans="2:65" s="12" customFormat="1" ht="11.25">
      <c r="B635" s="147"/>
      <c r="D635" s="148" t="s">
        <v>138</v>
      </c>
      <c r="E635" s="149" t="s">
        <v>19</v>
      </c>
      <c r="F635" s="150" t="s">
        <v>704</v>
      </c>
      <c r="H635" s="149" t="s">
        <v>19</v>
      </c>
      <c r="I635" s="151"/>
      <c r="L635" s="147"/>
      <c r="M635" s="152"/>
      <c r="T635" s="153"/>
      <c r="AT635" s="149" t="s">
        <v>138</v>
      </c>
      <c r="AU635" s="149" t="s">
        <v>84</v>
      </c>
      <c r="AV635" s="12" t="s">
        <v>82</v>
      </c>
      <c r="AW635" s="12" t="s">
        <v>36</v>
      </c>
      <c r="AX635" s="12" t="s">
        <v>74</v>
      </c>
      <c r="AY635" s="149" t="s">
        <v>128</v>
      </c>
    </row>
    <row r="636" spans="2:65" s="13" customFormat="1" ht="11.25">
      <c r="B636" s="154"/>
      <c r="D636" s="148" t="s">
        <v>138</v>
      </c>
      <c r="E636" s="155" t="s">
        <v>19</v>
      </c>
      <c r="F636" s="156" t="s">
        <v>705</v>
      </c>
      <c r="H636" s="157">
        <v>70.123000000000005</v>
      </c>
      <c r="I636" s="158"/>
      <c r="L636" s="154"/>
      <c r="M636" s="159"/>
      <c r="T636" s="160"/>
      <c r="AT636" s="155" t="s">
        <v>138</v>
      </c>
      <c r="AU636" s="155" t="s">
        <v>84</v>
      </c>
      <c r="AV636" s="13" t="s">
        <v>84</v>
      </c>
      <c r="AW636" s="13" t="s">
        <v>36</v>
      </c>
      <c r="AX636" s="13" t="s">
        <v>74</v>
      </c>
      <c r="AY636" s="155" t="s">
        <v>128</v>
      </c>
    </row>
    <row r="637" spans="2:65" s="14" customFormat="1" ht="11.25">
      <c r="B637" s="161"/>
      <c r="D637" s="148" t="s">
        <v>138</v>
      </c>
      <c r="E637" s="162" t="s">
        <v>19</v>
      </c>
      <c r="F637" s="163" t="s">
        <v>141</v>
      </c>
      <c r="H637" s="164">
        <v>142.178</v>
      </c>
      <c r="I637" s="165"/>
      <c r="L637" s="161"/>
      <c r="M637" s="166"/>
      <c r="T637" s="167"/>
      <c r="AT637" s="162" t="s">
        <v>138</v>
      </c>
      <c r="AU637" s="162" t="s">
        <v>84</v>
      </c>
      <c r="AV637" s="14" t="s">
        <v>134</v>
      </c>
      <c r="AW637" s="14" t="s">
        <v>36</v>
      </c>
      <c r="AX637" s="14" t="s">
        <v>82</v>
      </c>
      <c r="AY637" s="162" t="s">
        <v>128</v>
      </c>
    </row>
    <row r="638" spans="2:65" s="1" customFormat="1" ht="16.5" customHeight="1">
      <c r="B638" s="33"/>
      <c r="C638" s="129" t="s">
        <v>467</v>
      </c>
      <c r="D638" s="129" t="s">
        <v>130</v>
      </c>
      <c r="E638" s="130" t="s">
        <v>706</v>
      </c>
      <c r="F638" s="131" t="s">
        <v>707</v>
      </c>
      <c r="G638" s="132" t="s">
        <v>133</v>
      </c>
      <c r="H638" s="133">
        <v>85.307000000000002</v>
      </c>
      <c r="I638" s="134"/>
      <c r="J638" s="135">
        <f>ROUND(I638*H638,2)</f>
        <v>0</v>
      </c>
      <c r="K638" s="136"/>
      <c r="L638" s="33"/>
      <c r="M638" s="137" t="s">
        <v>19</v>
      </c>
      <c r="N638" s="138" t="s">
        <v>45</v>
      </c>
      <c r="P638" s="139">
        <f>O638*H638</f>
        <v>0</v>
      </c>
      <c r="Q638" s="139">
        <v>0</v>
      </c>
      <c r="R638" s="139">
        <f>Q638*H638</f>
        <v>0</v>
      </c>
      <c r="S638" s="139">
        <v>0</v>
      </c>
      <c r="T638" s="140">
        <f>S638*H638</f>
        <v>0</v>
      </c>
      <c r="AR638" s="141" t="s">
        <v>134</v>
      </c>
      <c r="AT638" s="141" t="s">
        <v>130</v>
      </c>
      <c r="AU638" s="141" t="s">
        <v>84</v>
      </c>
      <c r="AY638" s="18" t="s">
        <v>128</v>
      </c>
      <c r="BE638" s="142">
        <f>IF(N638="základní",J638,0)</f>
        <v>0</v>
      </c>
      <c r="BF638" s="142">
        <f>IF(N638="snížená",J638,0)</f>
        <v>0</v>
      </c>
      <c r="BG638" s="142">
        <f>IF(N638="zákl. přenesená",J638,0)</f>
        <v>0</v>
      </c>
      <c r="BH638" s="142">
        <f>IF(N638="sníž. přenesená",J638,0)</f>
        <v>0</v>
      </c>
      <c r="BI638" s="142">
        <f>IF(N638="nulová",J638,0)</f>
        <v>0</v>
      </c>
      <c r="BJ638" s="18" t="s">
        <v>82</v>
      </c>
      <c r="BK638" s="142">
        <f>ROUND(I638*H638,2)</f>
        <v>0</v>
      </c>
      <c r="BL638" s="18" t="s">
        <v>134</v>
      </c>
      <c r="BM638" s="141" t="s">
        <v>708</v>
      </c>
    </row>
    <row r="639" spans="2:65" s="1" customFormat="1" ht="11.25">
      <c r="B639" s="33"/>
      <c r="D639" s="143" t="s">
        <v>136</v>
      </c>
      <c r="F639" s="144" t="s">
        <v>709</v>
      </c>
      <c r="I639" s="145"/>
      <c r="L639" s="33"/>
      <c r="M639" s="146"/>
      <c r="T639" s="54"/>
      <c r="AT639" s="18" t="s">
        <v>136</v>
      </c>
      <c r="AU639" s="18" t="s">
        <v>84</v>
      </c>
    </row>
    <row r="640" spans="2:65" s="12" customFormat="1" ht="11.25">
      <c r="B640" s="147"/>
      <c r="D640" s="148" t="s">
        <v>138</v>
      </c>
      <c r="E640" s="149" t="s">
        <v>19</v>
      </c>
      <c r="F640" s="150" t="s">
        <v>694</v>
      </c>
      <c r="H640" s="149" t="s">
        <v>19</v>
      </c>
      <c r="I640" s="151"/>
      <c r="L640" s="147"/>
      <c r="M640" s="152"/>
      <c r="T640" s="153"/>
      <c r="AT640" s="149" t="s">
        <v>138</v>
      </c>
      <c r="AU640" s="149" t="s">
        <v>84</v>
      </c>
      <c r="AV640" s="12" t="s">
        <v>82</v>
      </c>
      <c r="AW640" s="12" t="s">
        <v>36</v>
      </c>
      <c r="AX640" s="12" t="s">
        <v>74</v>
      </c>
      <c r="AY640" s="149" t="s">
        <v>128</v>
      </c>
    </row>
    <row r="641" spans="2:65" s="12" customFormat="1" ht="11.25">
      <c r="B641" s="147"/>
      <c r="D641" s="148" t="s">
        <v>138</v>
      </c>
      <c r="E641" s="149" t="s">
        <v>19</v>
      </c>
      <c r="F641" s="150" t="s">
        <v>710</v>
      </c>
      <c r="H641" s="149" t="s">
        <v>19</v>
      </c>
      <c r="I641" s="151"/>
      <c r="L641" s="147"/>
      <c r="M641" s="152"/>
      <c r="T641" s="153"/>
      <c r="AT641" s="149" t="s">
        <v>138</v>
      </c>
      <c r="AU641" s="149" t="s">
        <v>84</v>
      </c>
      <c r="AV641" s="12" t="s">
        <v>82</v>
      </c>
      <c r="AW641" s="12" t="s">
        <v>36</v>
      </c>
      <c r="AX641" s="12" t="s">
        <v>74</v>
      </c>
      <c r="AY641" s="149" t="s">
        <v>128</v>
      </c>
    </row>
    <row r="642" spans="2:65" s="12" customFormat="1" ht="11.25">
      <c r="B642" s="147"/>
      <c r="D642" s="148" t="s">
        <v>138</v>
      </c>
      <c r="E642" s="149" t="s">
        <v>19</v>
      </c>
      <c r="F642" s="150" t="s">
        <v>711</v>
      </c>
      <c r="H642" s="149" t="s">
        <v>19</v>
      </c>
      <c r="I642" s="151"/>
      <c r="L642" s="147"/>
      <c r="M642" s="152"/>
      <c r="T642" s="153"/>
      <c r="AT642" s="149" t="s">
        <v>138</v>
      </c>
      <c r="AU642" s="149" t="s">
        <v>84</v>
      </c>
      <c r="AV642" s="12" t="s">
        <v>82</v>
      </c>
      <c r="AW642" s="12" t="s">
        <v>36</v>
      </c>
      <c r="AX642" s="12" t="s">
        <v>74</v>
      </c>
      <c r="AY642" s="149" t="s">
        <v>128</v>
      </c>
    </row>
    <row r="643" spans="2:65" s="12" customFormat="1" ht="11.25">
      <c r="B643" s="147"/>
      <c r="D643" s="148" t="s">
        <v>138</v>
      </c>
      <c r="E643" s="149" t="s">
        <v>19</v>
      </c>
      <c r="F643" s="150" t="s">
        <v>696</v>
      </c>
      <c r="H643" s="149" t="s">
        <v>19</v>
      </c>
      <c r="I643" s="151"/>
      <c r="L643" s="147"/>
      <c r="M643" s="152"/>
      <c r="T643" s="153"/>
      <c r="AT643" s="149" t="s">
        <v>138</v>
      </c>
      <c r="AU643" s="149" t="s">
        <v>84</v>
      </c>
      <c r="AV643" s="12" t="s">
        <v>82</v>
      </c>
      <c r="AW643" s="12" t="s">
        <v>36</v>
      </c>
      <c r="AX643" s="12" t="s">
        <v>74</v>
      </c>
      <c r="AY643" s="149" t="s">
        <v>128</v>
      </c>
    </row>
    <row r="644" spans="2:65" s="13" customFormat="1" ht="11.25">
      <c r="B644" s="154"/>
      <c r="D644" s="148" t="s">
        <v>138</v>
      </c>
      <c r="E644" s="155" t="s">
        <v>19</v>
      </c>
      <c r="F644" s="156" t="s">
        <v>697</v>
      </c>
      <c r="H644" s="157">
        <v>8.6950000000000003</v>
      </c>
      <c r="I644" s="158"/>
      <c r="L644" s="154"/>
      <c r="M644" s="159"/>
      <c r="T644" s="160"/>
      <c r="AT644" s="155" t="s">
        <v>138</v>
      </c>
      <c r="AU644" s="155" t="s">
        <v>84</v>
      </c>
      <c r="AV644" s="13" t="s">
        <v>84</v>
      </c>
      <c r="AW644" s="13" t="s">
        <v>36</v>
      </c>
      <c r="AX644" s="13" t="s">
        <v>74</v>
      </c>
      <c r="AY644" s="155" t="s">
        <v>128</v>
      </c>
    </row>
    <row r="645" spans="2:65" s="12" customFormat="1" ht="11.25">
      <c r="B645" s="147"/>
      <c r="D645" s="148" t="s">
        <v>138</v>
      </c>
      <c r="E645" s="149" t="s">
        <v>19</v>
      </c>
      <c r="F645" s="150" t="s">
        <v>698</v>
      </c>
      <c r="H645" s="149" t="s">
        <v>19</v>
      </c>
      <c r="I645" s="151"/>
      <c r="L645" s="147"/>
      <c r="M645" s="152"/>
      <c r="T645" s="153"/>
      <c r="AT645" s="149" t="s">
        <v>138</v>
      </c>
      <c r="AU645" s="149" t="s">
        <v>84</v>
      </c>
      <c r="AV645" s="12" t="s">
        <v>82</v>
      </c>
      <c r="AW645" s="12" t="s">
        <v>36</v>
      </c>
      <c r="AX645" s="12" t="s">
        <v>74</v>
      </c>
      <c r="AY645" s="149" t="s">
        <v>128</v>
      </c>
    </row>
    <row r="646" spans="2:65" s="13" customFormat="1" ht="11.25">
      <c r="B646" s="154"/>
      <c r="D646" s="148" t="s">
        <v>138</v>
      </c>
      <c r="E646" s="155" t="s">
        <v>19</v>
      </c>
      <c r="F646" s="156" t="s">
        <v>699</v>
      </c>
      <c r="H646" s="157">
        <v>29.71</v>
      </c>
      <c r="I646" s="158"/>
      <c r="L646" s="154"/>
      <c r="M646" s="159"/>
      <c r="T646" s="160"/>
      <c r="AT646" s="155" t="s">
        <v>138</v>
      </c>
      <c r="AU646" s="155" t="s">
        <v>84</v>
      </c>
      <c r="AV646" s="13" t="s">
        <v>84</v>
      </c>
      <c r="AW646" s="13" t="s">
        <v>36</v>
      </c>
      <c r="AX646" s="13" t="s">
        <v>74</v>
      </c>
      <c r="AY646" s="155" t="s">
        <v>128</v>
      </c>
    </row>
    <row r="647" spans="2:65" s="12" customFormat="1" ht="11.25">
      <c r="B647" s="147"/>
      <c r="D647" s="148" t="s">
        <v>138</v>
      </c>
      <c r="E647" s="149" t="s">
        <v>19</v>
      </c>
      <c r="F647" s="150" t="s">
        <v>700</v>
      </c>
      <c r="H647" s="149" t="s">
        <v>19</v>
      </c>
      <c r="I647" s="151"/>
      <c r="L647" s="147"/>
      <c r="M647" s="152"/>
      <c r="T647" s="153"/>
      <c r="AT647" s="149" t="s">
        <v>138</v>
      </c>
      <c r="AU647" s="149" t="s">
        <v>84</v>
      </c>
      <c r="AV647" s="12" t="s">
        <v>82</v>
      </c>
      <c r="AW647" s="12" t="s">
        <v>36</v>
      </c>
      <c r="AX647" s="12" t="s">
        <v>74</v>
      </c>
      <c r="AY647" s="149" t="s">
        <v>128</v>
      </c>
    </row>
    <row r="648" spans="2:65" s="13" customFormat="1" ht="11.25">
      <c r="B648" s="154"/>
      <c r="D648" s="148" t="s">
        <v>138</v>
      </c>
      <c r="E648" s="155" t="s">
        <v>19</v>
      </c>
      <c r="F648" s="156" t="s">
        <v>701</v>
      </c>
      <c r="H648" s="157">
        <v>29.25</v>
      </c>
      <c r="I648" s="158"/>
      <c r="L648" s="154"/>
      <c r="M648" s="159"/>
      <c r="T648" s="160"/>
      <c r="AT648" s="155" t="s">
        <v>138</v>
      </c>
      <c r="AU648" s="155" t="s">
        <v>84</v>
      </c>
      <c r="AV648" s="13" t="s">
        <v>84</v>
      </c>
      <c r="AW648" s="13" t="s">
        <v>36</v>
      </c>
      <c r="AX648" s="13" t="s">
        <v>74</v>
      </c>
      <c r="AY648" s="155" t="s">
        <v>128</v>
      </c>
    </row>
    <row r="649" spans="2:65" s="12" customFormat="1" ht="11.25">
      <c r="B649" s="147"/>
      <c r="D649" s="148" t="s">
        <v>138</v>
      </c>
      <c r="E649" s="149" t="s">
        <v>19</v>
      </c>
      <c r="F649" s="150" t="s">
        <v>702</v>
      </c>
      <c r="H649" s="149" t="s">
        <v>19</v>
      </c>
      <c r="I649" s="151"/>
      <c r="L649" s="147"/>
      <c r="M649" s="152"/>
      <c r="T649" s="153"/>
      <c r="AT649" s="149" t="s">
        <v>138</v>
      </c>
      <c r="AU649" s="149" t="s">
        <v>84</v>
      </c>
      <c r="AV649" s="12" t="s">
        <v>82</v>
      </c>
      <c r="AW649" s="12" t="s">
        <v>36</v>
      </c>
      <c r="AX649" s="12" t="s">
        <v>74</v>
      </c>
      <c r="AY649" s="149" t="s">
        <v>128</v>
      </c>
    </row>
    <row r="650" spans="2:65" s="13" customFormat="1" ht="11.25">
      <c r="B650" s="154"/>
      <c r="D650" s="148" t="s">
        <v>138</v>
      </c>
      <c r="E650" s="155" t="s">
        <v>19</v>
      </c>
      <c r="F650" s="156" t="s">
        <v>703</v>
      </c>
      <c r="H650" s="157">
        <v>4.4000000000000004</v>
      </c>
      <c r="I650" s="158"/>
      <c r="L650" s="154"/>
      <c r="M650" s="159"/>
      <c r="T650" s="160"/>
      <c r="AT650" s="155" t="s">
        <v>138</v>
      </c>
      <c r="AU650" s="155" t="s">
        <v>84</v>
      </c>
      <c r="AV650" s="13" t="s">
        <v>84</v>
      </c>
      <c r="AW650" s="13" t="s">
        <v>36</v>
      </c>
      <c r="AX650" s="13" t="s">
        <v>74</v>
      </c>
      <c r="AY650" s="155" t="s">
        <v>128</v>
      </c>
    </row>
    <row r="651" spans="2:65" s="12" customFormat="1" ht="11.25">
      <c r="B651" s="147"/>
      <c r="D651" s="148" t="s">
        <v>138</v>
      </c>
      <c r="E651" s="149" t="s">
        <v>19</v>
      </c>
      <c r="F651" s="150" t="s">
        <v>704</v>
      </c>
      <c r="H651" s="149" t="s">
        <v>19</v>
      </c>
      <c r="I651" s="151"/>
      <c r="L651" s="147"/>
      <c r="M651" s="152"/>
      <c r="T651" s="153"/>
      <c r="AT651" s="149" t="s">
        <v>138</v>
      </c>
      <c r="AU651" s="149" t="s">
        <v>84</v>
      </c>
      <c r="AV651" s="12" t="s">
        <v>82</v>
      </c>
      <c r="AW651" s="12" t="s">
        <v>36</v>
      </c>
      <c r="AX651" s="12" t="s">
        <v>74</v>
      </c>
      <c r="AY651" s="149" t="s">
        <v>128</v>
      </c>
    </row>
    <row r="652" spans="2:65" s="13" customFormat="1" ht="11.25">
      <c r="B652" s="154"/>
      <c r="D652" s="148" t="s">
        <v>138</v>
      </c>
      <c r="E652" s="155" t="s">
        <v>19</v>
      </c>
      <c r="F652" s="156" t="s">
        <v>705</v>
      </c>
      <c r="H652" s="157">
        <v>70.123000000000005</v>
      </c>
      <c r="I652" s="158"/>
      <c r="L652" s="154"/>
      <c r="M652" s="159"/>
      <c r="T652" s="160"/>
      <c r="AT652" s="155" t="s">
        <v>138</v>
      </c>
      <c r="AU652" s="155" t="s">
        <v>84</v>
      </c>
      <c r="AV652" s="13" t="s">
        <v>84</v>
      </c>
      <c r="AW652" s="13" t="s">
        <v>36</v>
      </c>
      <c r="AX652" s="13" t="s">
        <v>74</v>
      </c>
      <c r="AY652" s="155" t="s">
        <v>128</v>
      </c>
    </row>
    <row r="653" spans="2:65" s="15" customFormat="1" ht="11.25">
      <c r="B653" s="168"/>
      <c r="D653" s="148" t="s">
        <v>138</v>
      </c>
      <c r="E653" s="169" t="s">
        <v>19</v>
      </c>
      <c r="F653" s="170" t="s">
        <v>248</v>
      </c>
      <c r="H653" s="171">
        <v>142.178</v>
      </c>
      <c r="I653" s="172"/>
      <c r="L653" s="168"/>
      <c r="M653" s="173"/>
      <c r="T653" s="174"/>
      <c r="AT653" s="169" t="s">
        <v>138</v>
      </c>
      <c r="AU653" s="169" t="s">
        <v>84</v>
      </c>
      <c r="AV653" s="15" t="s">
        <v>151</v>
      </c>
      <c r="AW653" s="15" t="s">
        <v>36</v>
      </c>
      <c r="AX653" s="15" t="s">
        <v>74</v>
      </c>
      <c r="AY653" s="169" t="s">
        <v>128</v>
      </c>
    </row>
    <row r="654" spans="2:65" s="13" customFormat="1" ht="11.25">
      <c r="B654" s="154"/>
      <c r="D654" s="148" t="s">
        <v>138</v>
      </c>
      <c r="E654" s="155" t="s">
        <v>19</v>
      </c>
      <c r="F654" s="156" t="s">
        <v>712</v>
      </c>
      <c r="H654" s="157">
        <v>85.307000000000002</v>
      </c>
      <c r="I654" s="158"/>
      <c r="L654" s="154"/>
      <c r="M654" s="159"/>
      <c r="T654" s="160"/>
      <c r="AT654" s="155" t="s">
        <v>138</v>
      </c>
      <c r="AU654" s="155" t="s">
        <v>84</v>
      </c>
      <c r="AV654" s="13" t="s">
        <v>84</v>
      </c>
      <c r="AW654" s="13" t="s">
        <v>36</v>
      </c>
      <c r="AX654" s="13" t="s">
        <v>82</v>
      </c>
      <c r="AY654" s="155" t="s">
        <v>128</v>
      </c>
    </row>
    <row r="655" spans="2:65" s="1" customFormat="1" ht="16.5" customHeight="1">
      <c r="B655" s="33"/>
      <c r="C655" s="129" t="s">
        <v>713</v>
      </c>
      <c r="D655" s="129" t="s">
        <v>130</v>
      </c>
      <c r="E655" s="130" t="s">
        <v>714</v>
      </c>
      <c r="F655" s="131" t="s">
        <v>715</v>
      </c>
      <c r="G655" s="132" t="s">
        <v>133</v>
      </c>
      <c r="H655" s="133">
        <v>80.325000000000003</v>
      </c>
      <c r="I655" s="134"/>
      <c r="J655" s="135">
        <f>ROUND(I655*H655,2)</f>
        <v>0</v>
      </c>
      <c r="K655" s="136"/>
      <c r="L655" s="33"/>
      <c r="M655" s="137" t="s">
        <v>19</v>
      </c>
      <c r="N655" s="138" t="s">
        <v>45</v>
      </c>
      <c r="P655" s="139">
        <f>O655*H655</f>
        <v>0</v>
      </c>
      <c r="Q655" s="139">
        <v>4.0000000000000002E-4</v>
      </c>
      <c r="R655" s="139">
        <f>Q655*H655</f>
        <v>3.2130000000000006E-2</v>
      </c>
      <c r="S655" s="139">
        <v>0</v>
      </c>
      <c r="T655" s="140">
        <f>S655*H655</f>
        <v>0</v>
      </c>
      <c r="AR655" s="141" t="s">
        <v>134</v>
      </c>
      <c r="AT655" s="141" t="s">
        <v>130</v>
      </c>
      <c r="AU655" s="141" t="s">
        <v>84</v>
      </c>
      <c r="AY655" s="18" t="s">
        <v>128</v>
      </c>
      <c r="BE655" s="142">
        <f>IF(N655="základní",J655,0)</f>
        <v>0</v>
      </c>
      <c r="BF655" s="142">
        <f>IF(N655="snížená",J655,0)</f>
        <v>0</v>
      </c>
      <c r="BG655" s="142">
        <f>IF(N655="zákl. přenesená",J655,0)</f>
        <v>0</v>
      </c>
      <c r="BH655" s="142">
        <f>IF(N655="sníž. přenesená",J655,0)</f>
        <v>0</v>
      </c>
      <c r="BI655" s="142">
        <f>IF(N655="nulová",J655,0)</f>
        <v>0</v>
      </c>
      <c r="BJ655" s="18" t="s">
        <v>82</v>
      </c>
      <c r="BK655" s="142">
        <f>ROUND(I655*H655,2)</f>
        <v>0</v>
      </c>
      <c r="BL655" s="18" t="s">
        <v>134</v>
      </c>
      <c r="BM655" s="141" t="s">
        <v>716</v>
      </c>
    </row>
    <row r="656" spans="2:65" s="1" customFormat="1" ht="11.25">
      <c r="B656" s="33"/>
      <c r="D656" s="143" t="s">
        <v>136</v>
      </c>
      <c r="F656" s="144" t="s">
        <v>717</v>
      </c>
      <c r="I656" s="145"/>
      <c r="L656" s="33"/>
      <c r="M656" s="146"/>
      <c r="T656" s="54"/>
      <c r="AT656" s="18" t="s">
        <v>136</v>
      </c>
      <c r="AU656" s="18" t="s">
        <v>84</v>
      </c>
    </row>
    <row r="657" spans="2:65" s="12" customFormat="1" ht="11.25">
      <c r="B657" s="147"/>
      <c r="D657" s="148" t="s">
        <v>138</v>
      </c>
      <c r="E657" s="149" t="s">
        <v>19</v>
      </c>
      <c r="F657" s="150" t="s">
        <v>718</v>
      </c>
      <c r="H657" s="149" t="s">
        <v>19</v>
      </c>
      <c r="I657" s="151"/>
      <c r="L657" s="147"/>
      <c r="M657" s="152"/>
      <c r="T657" s="153"/>
      <c r="AT657" s="149" t="s">
        <v>138</v>
      </c>
      <c r="AU657" s="149" t="s">
        <v>84</v>
      </c>
      <c r="AV657" s="12" t="s">
        <v>82</v>
      </c>
      <c r="AW657" s="12" t="s">
        <v>36</v>
      </c>
      <c r="AX657" s="12" t="s">
        <v>74</v>
      </c>
      <c r="AY657" s="149" t="s">
        <v>128</v>
      </c>
    </row>
    <row r="658" spans="2:65" s="12" customFormat="1" ht="11.25">
      <c r="B658" s="147"/>
      <c r="D658" s="148" t="s">
        <v>138</v>
      </c>
      <c r="E658" s="149" t="s">
        <v>19</v>
      </c>
      <c r="F658" s="150" t="s">
        <v>704</v>
      </c>
      <c r="H658" s="149" t="s">
        <v>19</v>
      </c>
      <c r="I658" s="151"/>
      <c r="L658" s="147"/>
      <c r="M658" s="152"/>
      <c r="T658" s="153"/>
      <c r="AT658" s="149" t="s">
        <v>138</v>
      </c>
      <c r="AU658" s="149" t="s">
        <v>84</v>
      </c>
      <c r="AV658" s="12" t="s">
        <v>82</v>
      </c>
      <c r="AW658" s="12" t="s">
        <v>36</v>
      </c>
      <c r="AX658" s="12" t="s">
        <v>74</v>
      </c>
      <c r="AY658" s="149" t="s">
        <v>128</v>
      </c>
    </row>
    <row r="659" spans="2:65" s="13" customFormat="1" ht="11.25">
      <c r="B659" s="154"/>
      <c r="D659" s="148" t="s">
        <v>138</v>
      </c>
      <c r="E659" s="155" t="s">
        <v>19</v>
      </c>
      <c r="F659" s="156" t="s">
        <v>719</v>
      </c>
      <c r="H659" s="157">
        <v>73.125</v>
      </c>
      <c r="I659" s="158"/>
      <c r="L659" s="154"/>
      <c r="M659" s="159"/>
      <c r="T659" s="160"/>
      <c r="AT659" s="155" t="s">
        <v>138</v>
      </c>
      <c r="AU659" s="155" t="s">
        <v>84</v>
      </c>
      <c r="AV659" s="13" t="s">
        <v>84</v>
      </c>
      <c r="AW659" s="13" t="s">
        <v>36</v>
      </c>
      <c r="AX659" s="13" t="s">
        <v>74</v>
      </c>
      <c r="AY659" s="155" t="s">
        <v>128</v>
      </c>
    </row>
    <row r="660" spans="2:65" s="12" customFormat="1" ht="11.25">
      <c r="B660" s="147"/>
      <c r="D660" s="148" t="s">
        <v>138</v>
      </c>
      <c r="E660" s="149" t="s">
        <v>19</v>
      </c>
      <c r="F660" s="150" t="s">
        <v>720</v>
      </c>
      <c r="H660" s="149" t="s">
        <v>19</v>
      </c>
      <c r="I660" s="151"/>
      <c r="L660" s="147"/>
      <c r="M660" s="152"/>
      <c r="T660" s="153"/>
      <c r="AT660" s="149" t="s">
        <v>138</v>
      </c>
      <c r="AU660" s="149" t="s">
        <v>84</v>
      </c>
      <c r="AV660" s="12" t="s">
        <v>82</v>
      </c>
      <c r="AW660" s="12" t="s">
        <v>36</v>
      </c>
      <c r="AX660" s="12" t="s">
        <v>74</v>
      </c>
      <c r="AY660" s="149" t="s">
        <v>128</v>
      </c>
    </row>
    <row r="661" spans="2:65" s="13" customFormat="1" ht="11.25">
      <c r="B661" s="154"/>
      <c r="D661" s="148" t="s">
        <v>138</v>
      </c>
      <c r="E661" s="155" t="s">
        <v>19</v>
      </c>
      <c r="F661" s="156" t="s">
        <v>721</v>
      </c>
      <c r="H661" s="157">
        <v>7.2</v>
      </c>
      <c r="I661" s="158"/>
      <c r="L661" s="154"/>
      <c r="M661" s="159"/>
      <c r="T661" s="160"/>
      <c r="AT661" s="155" t="s">
        <v>138</v>
      </c>
      <c r="AU661" s="155" t="s">
        <v>84</v>
      </c>
      <c r="AV661" s="13" t="s">
        <v>84</v>
      </c>
      <c r="AW661" s="13" t="s">
        <v>36</v>
      </c>
      <c r="AX661" s="13" t="s">
        <v>74</v>
      </c>
      <c r="AY661" s="155" t="s">
        <v>128</v>
      </c>
    </row>
    <row r="662" spans="2:65" s="14" customFormat="1" ht="11.25">
      <c r="B662" s="161"/>
      <c r="D662" s="148" t="s">
        <v>138</v>
      </c>
      <c r="E662" s="162" t="s">
        <v>19</v>
      </c>
      <c r="F662" s="163" t="s">
        <v>141</v>
      </c>
      <c r="H662" s="164">
        <v>80.325000000000003</v>
      </c>
      <c r="I662" s="165"/>
      <c r="L662" s="161"/>
      <c r="M662" s="166"/>
      <c r="T662" s="167"/>
      <c r="AT662" s="162" t="s">
        <v>138</v>
      </c>
      <c r="AU662" s="162" t="s">
        <v>84</v>
      </c>
      <c r="AV662" s="14" t="s">
        <v>134</v>
      </c>
      <c r="AW662" s="14" t="s">
        <v>36</v>
      </c>
      <c r="AX662" s="14" t="s">
        <v>82</v>
      </c>
      <c r="AY662" s="162" t="s">
        <v>128</v>
      </c>
    </row>
    <row r="663" spans="2:65" s="1" customFormat="1" ht="16.5" customHeight="1">
      <c r="B663" s="33"/>
      <c r="C663" s="129" t="s">
        <v>472</v>
      </c>
      <c r="D663" s="129" t="s">
        <v>130</v>
      </c>
      <c r="E663" s="130" t="s">
        <v>722</v>
      </c>
      <c r="F663" s="131" t="s">
        <v>723</v>
      </c>
      <c r="G663" s="132" t="s">
        <v>133</v>
      </c>
      <c r="H663" s="133">
        <v>80.325000000000003</v>
      </c>
      <c r="I663" s="134"/>
      <c r="J663" s="135">
        <f>ROUND(I663*H663,2)</f>
        <v>0</v>
      </c>
      <c r="K663" s="136"/>
      <c r="L663" s="33"/>
      <c r="M663" s="137" t="s">
        <v>19</v>
      </c>
      <c r="N663" s="138" t="s">
        <v>45</v>
      </c>
      <c r="P663" s="139">
        <f>O663*H663</f>
        <v>0</v>
      </c>
      <c r="Q663" s="139">
        <v>4.6000000000000001E-4</v>
      </c>
      <c r="R663" s="139">
        <f>Q663*H663</f>
        <v>3.6949500000000003E-2</v>
      </c>
      <c r="S663" s="139">
        <v>0</v>
      </c>
      <c r="T663" s="140">
        <f>S663*H663</f>
        <v>0</v>
      </c>
      <c r="AR663" s="141" t="s">
        <v>134</v>
      </c>
      <c r="AT663" s="141" t="s">
        <v>130</v>
      </c>
      <c r="AU663" s="141" t="s">
        <v>84</v>
      </c>
      <c r="AY663" s="18" t="s">
        <v>128</v>
      </c>
      <c r="BE663" s="142">
        <f>IF(N663="základní",J663,0)</f>
        <v>0</v>
      </c>
      <c r="BF663" s="142">
        <f>IF(N663="snížená",J663,0)</f>
        <v>0</v>
      </c>
      <c r="BG663" s="142">
        <f>IF(N663="zákl. přenesená",J663,0)</f>
        <v>0</v>
      </c>
      <c r="BH663" s="142">
        <f>IF(N663="sníž. přenesená",J663,0)</f>
        <v>0</v>
      </c>
      <c r="BI663" s="142">
        <f>IF(N663="nulová",J663,0)</f>
        <v>0</v>
      </c>
      <c r="BJ663" s="18" t="s">
        <v>82</v>
      </c>
      <c r="BK663" s="142">
        <f>ROUND(I663*H663,2)</f>
        <v>0</v>
      </c>
      <c r="BL663" s="18" t="s">
        <v>134</v>
      </c>
      <c r="BM663" s="141" t="s">
        <v>724</v>
      </c>
    </row>
    <row r="664" spans="2:65" s="1" customFormat="1" ht="11.25">
      <c r="B664" s="33"/>
      <c r="D664" s="143" t="s">
        <v>136</v>
      </c>
      <c r="F664" s="144" t="s">
        <v>725</v>
      </c>
      <c r="I664" s="145"/>
      <c r="L664" s="33"/>
      <c r="M664" s="146"/>
      <c r="T664" s="54"/>
      <c r="AT664" s="18" t="s">
        <v>136</v>
      </c>
      <c r="AU664" s="18" t="s">
        <v>84</v>
      </c>
    </row>
    <row r="665" spans="2:65" s="12" customFormat="1" ht="11.25">
      <c r="B665" s="147"/>
      <c r="D665" s="148" t="s">
        <v>138</v>
      </c>
      <c r="E665" s="149" t="s">
        <v>19</v>
      </c>
      <c r="F665" s="150" t="s">
        <v>718</v>
      </c>
      <c r="H665" s="149" t="s">
        <v>19</v>
      </c>
      <c r="I665" s="151"/>
      <c r="L665" s="147"/>
      <c r="M665" s="152"/>
      <c r="T665" s="153"/>
      <c r="AT665" s="149" t="s">
        <v>138</v>
      </c>
      <c r="AU665" s="149" t="s">
        <v>84</v>
      </c>
      <c r="AV665" s="12" t="s">
        <v>82</v>
      </c>
      <c r="AW665" s="12" t="s">
        <v>36</v>
      </c>
      <c r="AX665" s="12" t="s">
        <v>74</v>
      </c>
      <c r="AY665" s="149" t="s">
        <v>128</v>
      </c>
    </row>
    <row r="666" spans="2:65" s="12" customFormat="1" ht="11.25">
      <c r="B666" s="147"/>
      <c r="D666" s="148" t="s">
        <v>138</v>
      </c>
      <c r="E666" s="149" t="s">
        <v>19</v>
      </c>
      <c r="F666" s="150" t="s">
        <v>704</v>
      </c>
      <c r="H666" s="149" t="s">
        <v>19</v>
      </c>
      <c r="I666" s="151"/>
      <c r="L666" s="147"/>
      <c r="M666" s="152"/>
      <c r="T666" s="153"/>
      <c r="AT666" s="149" t="s">
        <v>138</v>
      </c>
      <c r="AU666" s="149" t="s">
        <v>84</v>
      </c>
      <c r="AV666" s="12" t="s">
        <v>82</v>
      </c>
      <c r="AW666" s="12" t="s">
        <v>36</v>
      </c>
      <c r="AX666" s="12" t="s">
        <v>74</v>
      </c>
      <c r="AY666" s="149" t="s">
        <v>128</v>
      </c>
    </row>
    <row r="667" spans="2:65" s="13" customFormat="1" ht="11.25">
      <c r="B667" s="154"/>
      <c r="D667" s="148" t="s">
        <v>138</v>
      </c>
      <c r="E667" s="155" t="s">
        <v>19</v>
      </c>
      <c r="F667" s="156" t="s">
        <v>719</v>
      </c>
      <c r="H667" s="157">
        <v>73.125</v>
      </c>
      <c r="I667" s="158"/>
      <c r="L667" s="154"/>
      <c r="M667" s="159"/>
      <c r="T667" s="160"/>
      <c r="AT667" s="155" t="s">
        <v>138</v>
      </c>
      <c r="AU667" s="155" t="s">
        <v>84</v>
      </c>
      <c r="AV667" s="13" t="s">
        <v>84</v>
      </c>
      <c r="AW667" s="13" t="s">
        <v>36</v>
      </c>
      <c r="AX667" s="13" t="s">
        <v>74</v>
      </c>
      <c r="AY667" s="155" t="s">
        <v>128</v>
      </c>
    </row>
    <row r="668" spans="2:65" s="12" customFormat="1" ht="11.25">
      <c r="B668" s="147"/>
      <c r="D668" s="148" t="s">
        <v>138</v>
      </c>
      <c r="E668" s="149" t="s">
        <v>19</v>
      </c>
      <c r="F668" s="150" t="s">
        <v>720</v>
      </c>
      <c r="H668" s="149" t="s">
        <v>19</v>
      </c>
      <c r="I668" s="151"/>
      <c r="L668" s="147"/>
      <c r="M668" s="152"/>
      <c r="T668" s="153"/>
      <c r="AT668" s="149" t="s">
        <v>138</v>
      </c>
      <c r="AU668" s="149" t="s">
        <v>84</v>
      </c>
      <c r="AV668" s="12" t="s">
        <v>82</v>
      </c>
      <c r="AW668" s="12" t="s">
        <v>36</v>
      </c>
      <c r="AX668" s="12" t="s">
        <v>74</v>
      </c>
      <c r="AY668" s="149" t="s">
        <v>128</v>
      </c>
    </row>
    <row r="669" spans="2:65" s="13" customFormat="1" ht="11.25">
      <c r="B669" s="154"/>
      <c r="D669" s="148" t="s">
        <v>138</v>
      </c>
      <c r="E669" s="155" t="s">
        <v>19</v>
      </c>
      <c r="F669" s="156" t="s">
        <v>721</v>
      </c>
      <c r="H669" s="157">
        <v>7.2</v>
      </c>
      <c r="I669" s="158"/>
      <c r="L669" s="154"/>
      <c r="M669" s="159"/>
      <c r="T669" s="160"/>
      <c r="AT669" s="155" t="s">
        <v>138</v>
      </c>
      <c r="AU669" s="155" t="s">
        <v>84</v>
      </c>
      <c r="AV669" s="13" t="s">
        <v>84</v>
      </c>
      <c r="AW669" s="13" t="s">
        <v>36</v>
      </c>
      <c r="AX669" s="13" t="s">
        <v>74</v>
      </c>
      <c r="AY669" s="155" t="s">
        <v>128</v>
      </c>
    </row>
    <row r="670" spans="2:65" s="14" customFormat="1" ht="11.25">
      <c r="B670" s="161"/>
      <c r="D670" s="148" t="s">
        <v>138</v>
      </c>
      <c r="E670" s="162" t="s">
        <v>19</v>
      </c>
      <c r="F670" s="163" t="s">
        <v>141</v>
      </c>
      <c r="H670" s="164">
        <v>80.325000000000003</v>
      </c>
      <c r="I670" s="165"/>
      <c r="L670" s="161"/>
      <c r="M670" s="166"/>
      <c r="T670" s="167"/>
      <c r="AT670" s="162" t="s">
        <v>138</v>
      </c>
      <c r="AU670" s="162" t="s">
        <v>84</v>
      </c>
      <c r="AV670" s="14" t="s">
        <v>134</v>
      </c>
      <c r="AW670" s="14" t="s">
        <v>36</v>
      </c>
      <c r="AX670" s="14" t="s">
        <v>82</v>
      </c>
      <c r="AY670" s="162" t="s">
        <v>128</v>
      </c>
    </row>
    <row r="671" spans="2:65" s="1" customFormat="1" ht="16.5" customHeight="1">
      <c r="B671" s="33"/>
      <c r="C671" s="129" t="s">
        <v>726</v>
      </c>
      <c r="D671" s="129" t="s">
        <v>130</v>
      </c>
      <c r="E671" s="130" t="s">
        <v>727</v>
      </c>
      <c r="F671" s="131" t="s">
        <v>728</v>
      </c>
      <c r="G671" s="132" t="s">
        <v>133</v>
      </c>
      <c r="H671" s="133">
        <v>10.606</v>
      </c>
      <c r="I671" s="134"/>
      <c r="J671" s="135">
        <f>ROUND(I671*H671,2)</f>
        <v>0</v>
      </c>
      <c r="K671" s="136"/>
      <c r="L671" s="33"/>
      <c r="M671" s="137" t="s">
        <v>19</v>
      </c>
      <c r="N671" s="138" t="s">
        <v>45</v>
      </c>
      <c r="P671" s="139">
        <f>O671*H671</f>
        <v>0</v>
      </c>
      <c r="Q671" s="139">
        <v>0</v>
      </c>
      <c r="R671" s="139">
        <f>Q671*H671</f>
        <v>0</v>
      </c>
      <c r="S671" s="139">
        <v>0</v>
      </c>
      <c r="T671" s="140">
        <f>S671*H671</f>
        <v>0</v>
      </c>
      <c r="AR671" s="141" t="s">
        <v>134</v>
      </c>
      <c r="AT671" s="141" t="s">
        <v>130</v>
      </c>
      <c r="AU671" s="141" t="s">
        <v>84</v>
      </c>
      <c r="AY671" s="18" t="s">
        <v>128</v>
      </c>
      <c r="BE671" s="142">
        <f>IF(N671="základní",J671,0)</f>
        <v>0</v>
      </c>
      <c r="BF671" s="142">
        <f>IF(N671="snížená",J671,0)</f>
        <v>0</v>
      </c>
      <c r="BG671" s="142">
        <f>IF(N671="zákl. přenesená",J671,0)</f>
        <v>0</v>
      </c>
      <c r="BH671" s="142">
        <f>IF(N671="sníž. přenesená",J671,0)</f>
        <v>0</v>
      </c>
      <c r="BI671" s="142">
        <f>IF(N671="nulová",J671,0)</f>
        <v>0</v>
      </c>
      <c r="BJ671" s="18" t="s">
        <v>82</v>
      </c>
      <c r="BK671" s="142">
        <f>ROUND(I671*H671,2)</f>
        <v>0</v>
      </c>
      <c r="BL671" s="18" t="s">
        <v>134</v>
      </c>
      <c r="BM671" s="141" t="s">
        <v>729</v>
      </c>
    </row>
    <row r="672" spans="2:65" s="1" customFormat="1" ht="11.25">
      <c r="B672" s="33"/>
      <c r="D672" s="143" t="s">
        <v>136</v>
      </c>
      <c r="F672" s="144" t="s">
        <v>730</v>
      </c>
      <c r="I672" s="145"/>
      <c r="L672" s="33"/>
      <c r="M672" s="146"/>
      <c r="T672" s="54"/>
      <c r="AT672" s="18" t="s">
        <v>136</v>
      </c>
      <c r="AU672" s="18" t="s">
        <v>84</v>
      </c>
    </row>
    <row r="673" spans="2:65" s="12" customFormat="1" ht="11.25">
      <c r="B673" s="147"/>
      <c r="D673" s="148" t="s">
        <v>138</v>
      </c>
      <c r="E673" s="149" t="s">
        <v>19</v>
      </c>
      <c r="F673" s="150" t="s">
        <v>731</v>
      </c>
      <c r="H673" s="149" t="s">
        <v>19</v>
      </c>
      <c r="I673" s="151"/>
      <c r="L673" s="147"/>
      <c r="M673" s="152"/>
      <c r="T673" s="153"/>
      <c r="AT673" s="149" t="s">
        <v>138</v>
      </c>
      <c r="AU673" s="149" t="s">
        <v>84</v>
      </c>
      <c r="AV673" s="12" t="s">
        <v>82</v>
      </c>
      <c r="AW673" s="12" t="s">
        <v>36</v>
      </c>
      <c r="AX673" s="12" t="s">
        <v>74</v>
      </c>
      <c r="AY673" s="149" t="s">
        <v>128</v>
      </c>
    </row>
    <row r="674" spans="2:65" s="12" customFormat="1" ht="11.25">
      <c r="B674" s="147"/>
      <c r="D674" s="148" t="s">
        <v>138</v>
      </c>
      <c r="E674" s="149" t="s">
        <v>19</v>
      </c>
      <c r="F674" s="150" t="s">
        <v>732</v>
      </c>
      <c r="H674" s="149" t="s">
        <v>19</v>
      </c>
      <c r="I674" s="151"/>
      <c r="L674" s="147"/>
      <c r="M674" s="152"/>
      <c r="T674" s="153"/>
      <c r="AT674" s="149" t="s">
        <v>138</v>
      </c>
      <c r="AU674" s="149" t="s">
        <v>84</v>
      </c>
      <c r="AV674" s="12" t="s">
        <v>82</v>
      </c>
      <c r="AW674" s="12" t="s">
        <v>36</v>
      </c>
      <c r="AX674" s="12" t="s">
        <v>74</v>
      </c>
      <c r="AY674" s="149" t="s">
        <v>128</v>
      </c>
    </row>
    <row r="675" spans="2:65" s="13" customFormat="1" ht="11.25">
      <c r="B675" s="154"/>
      <c r="D675" s="148" t="s">
        <v>138</v>
      </c>
      <c r="E675" s="155" t="s">
        <v>19</v>
      </c>
      <c r="F675" s="156" t="s">
        <v>733</v>
      </c>
      <c r="H675" s="157">
        <v>10.606</v>
      </c>
      <c r="I675" s="158"/>
      <c r="L675" s="154"/>
      <c r="M675" s="159"/>
      <c r="T675" s="160"/>
      <c r="AT675" s="155" t="s">
        <v>138</v>
      </c>
      <c r="AU675" s="155" t="s">
        <v>84</v>
      </c>
      <c r="AV675" s="13" t="s">
        <v>84</v>
      </c>
      <c r="AW675" s="13" t="s">
        <v>36</v>
      </c>
      <c r="AX675" s="13" t="s">
        <v>74</v>
      </c>
      <c r="AY675" s="155" t="s">
        <v>128</v>
      </c>
    </row>
    <row r="676" spans="2:65" s="14" customFormat="1" ht="11.25">
      <c r="B676" s="161"/>
      <c r="D676" s="148" t="s">
        <v>138</v>
      </c>
      <c r="E676" s="162" t="s">
        <v>19</v>
      </c>
      <c r="F676" s="163" t="s">
        <v>141</v>
      </c>
      <c r="H676" s="164">
        <v>10.606</v>
      </c>
      <c r="I676" s="165"/>
      <c r="L676" s="161"/>
      <c r="M676" s="166"/>
      <c r="T676" s="167"/>
      <c r="AT676" s="162" t="s">
        <v>138</v>
      </c>
      <c r="AU676" s="162" t="s">
        <v>84</v>
      </c>
      <c r="AV676" s="14" t="s">
        <v>134</v>
      </c>
      <c r="AW676" s="14" t="s">
        <v>36</v>
      </c>
      <c r="AX676" s="14" t="s">
        <v>82</v>
      </c>
      <c r="AY676" s="162" t="s">
        <v>128</v>
      </c>
    </row>
    <row r="677" spans="2:65" s="1" customFormat="1" ht="24.2" customHeight="1">
      <c r="B677" s="33"/>
      <c r="C677" s="129" t="s">
        <v>480</v>
      </c>
      <c r="D677" s="129" t="s">
        <v>130</v>
      </c>
      <c r="E677" s="130" t="s">
        <v>734</v>
      </c>
      <c r="F677" s="131" t="s">
        <v>735</v>
      </c>
      <c r="G677" s="132" t="s">
        <v>133</v>
      </c>
      <c r="H677" s="133">
        <v>49.7</v>
      </c>
      <c r="I677" s="134"/>
      <c r="J677" s="135">
        <f>ROUND(I677*H677,2)</f>
        <v>0</v>
      </c>
      <c r="K677" s="136"/>
      <c r="L677" s="33"/>
      <c r="M677" s="137" t="s">
        <v>19</v>
      </c>
      <c r="N677" s="138" t="s">
        <v>45</v>
      </c>
      <c r="P677" s="139">
        <f>O677*H677</f>
        <v>0</v>
      </c>
      <c r="Q677" s="139">
        <v>4.3959999999999999E-2</v>
      </c>
      <c r="R677" s="139">
        <f>Q677*H677</f>
        <v>2.184812</v>
      </c>
      <c r="S677" s="139">
        <v>0</v>
      </c>
      <c r="T677" s="140">
        <f>S677*H677</f>
        <v>0</v>
      </c>
      <c r="AR677" s="141" t="s">
        <v>134</v>
      </c>
      <c r="AT677" s="141" t="s">
        <v>130</v>
      </c>
      <c r="AU677" s="141" t="s">
        <v>84</v>
      </c>
      <c r="AY677" s="18" t="s">
        <v>128</v>
      </c>
      <c r="BE677" s="142">
        <f>IF(N677="základní",J677,0)</f>
        <v>0</v>
      </c>
      <c r="BF677" s="142">
        <f>IF(N677="snížená",J677,0)</f>
        <v>0</v>
      </c>
      <c r="BG677" s="142">
        <f>IF(N677="zákl. přenesená",J677,0)</f>
        <v>0</v>
      </c>
      <c r="BH677" s="142">
        <f>IF(N677="sníž. přenesená",J677,0)</f>
        <v>0</v>
      </c>
      <c r="BI677" s="142">
        <f>IF(N677="nulová",J677,0)</f>
        <v>0</v>
      </c>
      <c r="BJ677" s="18" t="s">
        <v>82</v>
      </c>
      <c r="BK677" s="142">
        <f>ROUND(I677*H677,2)</f>
        <v>0</v>
      </c>
      <c r="BL677" s="18" t="s">
        <v>134</v>
      </c>
      <c r="BM677" s="141" t="s">
        <v>736</v>
      </c>
    </row>
    <row r="678" spans="2:65" s="1" customFormat="1" ht="11.25">
      <c r="B678" s="33"/>
      <c r="D678" s="143" t="s">
        <v>136</v>
      </c>
      <c r="F678" s="144" t="s">
        <v>737</v>
      </c>
      <c r="I678" s="145"/>
      <c r="L678" s="33"/>
      <c r="M678" s="146"/>
      <c r="T678" s="54"/>
      <c r="AT678" s="18" t="s">
        <v>136</v>
      </c>
      <c r="AU678" s="18" t="s">
        <v>84</v>
      </c>
    </row>
    <row r="679" spans="2:65" s="12" customFormat="1" ht="11.25">
      <c r="B679" s="147"/>
      <c r="D679" s="148" t="s">
        <v>138</v>
      </c>
      <c r="E679" s="149" t="s">
        <v>19</v>
      </c>
      <c r="F679" s="150" t="s">
        <v>738</v>
      </c>
      <c r="H679" s="149" t="s">
        <v>19</v>
      </c>
      <c r="I679" s="151"/>
      <c r="L679" s="147"/>
      <c r="M679" s="152"/>
      <c r="T679" s="153"/>
      <c r="AT679" s="149" t="s">
        <v>138</v>
      </c>
      <c r="AU679" s="149" t="s">
        <v>84</v>
      </c>
      <c r="AV679" s="12" t="s">
        <v>82</v>
      </c>
      <c r="AW679" s="12" t="s">
        <v>36</v>
      </c>
      <c r="AX679" s="12" t="s">
        <v>74</v>
      </c>
      <c r="AY679" s="149" t="s">
        <v>128</v>
      </c>
    </row>
    <row r="680" spans="2:65" s="12" customFormat="1" ht="11.25">
      <c r="B680" s="147"/>
      <c r="D680" s="148" t="s">
        <v>138</v>
      </c>
      <c r="E680" s="149" t="s">
        <v>19</v>
      </c>
      <c r="F680" s="150" t="s">
        <v>739</v>
      </c>
      <c r="H680" s="149" t="s">
        <v>19</v>
      </c>
      <c r="I680" s="151"/>
      <c r="L680" s="147"/>
      <c r="M680" s="152"/>
      <c r="T680" s="153"/>
      <c r="AT680" s="149" t="s">
        <v>138</v>
      </c>
      <c r="AU680" s="149" t="s">
        <v>84</v>
      </c>
      <c r="AV680" s="12" t="s">
        <v>82</v>
      </c>
      <c r="AW680" s="12" t="s">
        <v>36</v>
      </c>
      <c r="AX680" s="12" t="s">
        <v>74</v>
      </c>
      <c r="AY680" s="149" t="s">
        <v>128</v>
      </c>
    </row>
    <row r="681" spans="2:65" s="13" customFormat="1" ht="11.25">
      <c r="B681" s="154"/>
      <c r="D681" s="148" t="s">
        <v>138</v>
      </c>
      <c r="E681" s="155" t="s">
        <v>19</v>
      </c>
      <c r="F681" s="156" t="s">
        <v>740</v>
      </c>
      <c r="H681" s="157">
        <v>17.399999999999999</v>
      </c>
      <c r="I681" s="158"/>
      <c r="L681" s="154"/>
      <c r="M681" s="159"/>
      <c r="T681" s="160"/>
      <c r="AT681" s="155" t="s">
        <v>138</v>
      </c>
      <c r="AU681" s="155" t="s">
        <v>84</v>
      </c>
      <c r="AV681" s="13" t="s">
        <v>84</v>
      </c>
      <c r="AW681" s="13" t="s">
        <v>36</v>
      </c>
      <c r="AX681" s="13" t="s">
        <v>74</v>
      </c>
      <c r="AY681" s="155" t="s">
        <v>128</v>
      </c>
    </row>
    <row r="682" spans="2:65" s="12" customFormat="1" ht="11.25">
      <c r="B682" s="147"/>
      <c r="D682" s="148" t="s">
        <v>138</v>
      </c>
      <c r="E682" s="149" t="s">
        <v>19</v>
      </c>
      <c r="F682" s="150" t="s">
        <v>741</v>
      </c>
      <c r="H682" s="149" t="s">
        <v>19</v>
      </c>
      <c r="I682" s="151"/>
      <c r="L682" s="147"/>
      <c r="M682" s="152"/>
      <c r="T682" s="153"/>
      <c r="AT682" s="149" t="s">
        <v>138</v>
      </c>
      <c r="AU682" s="149" t="s">
        <v>84</v>
      </c>
      <c r="AV682" s="12" t="s">
        <v>82</v>
      </c>
      <c r="AW682" s="12" t="s">
        <v>36</v>
      </c>
      <c r="AX682" s="12" t="s">
        <v>74</v>
      </c>
      <c r="AY682" s="149" t="s">
        <v>128</v>
      </c>
    </row>
    <row r="683" spans="2:65" s="13" customFormat="1" ht="11.25">
      <c r="B683" s="154"/>
      <c r="D683" s="148" t="s">
        <v>138</v>
      </c>
      <c r="E683" s="155" t="s">
        <v>19</v>
      </c>
      <c r="F683" s="156" t="s">
        <v>742</v>
      </c>
      <c r="H683" s="157">
        <v>32.299999999999997</v>
      </c>
      <c r="I683" s="158"/>
      <c r="L683" s="154"/>
      <c r="M683" s="159"/>
      <c r="T683" s="160"/>
      <c r="AT683" s="155" t="s">
        <v>138</v>
      </c>
      <c r="AU683" s="155" t="s">
        <v>84</v>
      </c>
      <c r="AV683" s="13" t="s">
        <v>84</v>
      </c>
      <c r="AW683" s="13" t="s">
        <v>36</v>
      </c>
      <c r="AX683" s="13" t="s">
        <v>74</v>
      </c>
      <c r="AY683" s="155" t="s">
        <v>128</v>
      </c>
    </row>
    <row r="684" spans="2:65" s="14" customFormat="1" ht="11.25">
      <c r="B684" s="161"/>
      <c r="D684" s="148" t="s">
        <v>138</v>
      </c>
      <c r="E684" s="162" t="s">
        <v>19</v>
      </c>
      <c r="F684" s="163" t="s">
        <v>141</v>
      </c>
      <c r="H684" s="164">
        <v>49.699999999999996</v>
      </c>
      <c r="I684" s="165"/>
      <c r="L684" s="161"/>
      <c r="M684" s="166"/>
      <c r="T684" s="167"/>
      <c r="AT684" s="162" t="s">
        <v>138</v>
      </c>
      <c r="AU684" s="162" t="s">
        <v>84</v>
      </c>
      <c r="AV684" s="14" t="s">
        <v>134</v>
      </c>
      <c r="AW684" s="14" t="s">
        <v>36</v>
      </c>
      <c r="AX684" s="14" t="s">
        <v>82</v>
      </c>
      <c r="AY684" s="162" t="s">
        <v>128</v>
      </c>
    </row>
    <row r="685" spans="2:65" s="11" customFormat="1" ht="22.9" customHeight="1">
      <c r="B685" s="117"/>
      <c r="D685" s="118" t="s">
        <v>73</v>
      </c>
      <c r="E685" s="127" t="s">
        <v>182</v>
      </c>
      <c r="F685" s="127" t="s">
        <v>743</v>
      </c>
      <c r="I685" s="120"/>
      <c r="J685" s="128">
        <f>BK685</f>
        <v>0</v>
      </c>
      <c r="L685" s="117"/>
      <c r="M685" s="122"/>
      <c r="P685" s="123">
        <f>SUM(P686:P695)</f>
        <v>0</v>
      </c>
      <c r="R685" s="123">
        <f>SUM(R686:R695)</f>
        <v>0</v>
      </c>
      <c r="T685" s="124">
        <f>SUM(T686:T695)</f>
        <v>0</v>
      </c>
      <c r="AR685" s="118" t="s">
        <v>82</v>
      </c>
      <c r="AT685" s="125" t="s">
        <v>73</v>
      </c>
      <c r="AU685" s="125" t="s">
        <v>82</v>
      </c>
      <c r="AY685" s="118" t="s">
        <v>128</v>
      </c>
      <c r="BK685" s="126">
        <f>SUM(BK686:BK695)</f>
        <v>0</v>
      </c>
    </row>
    <row r="686" spans="2:65" s="1" customFormat="1" ht="16.5" customHeight="1">
      <c r="B686" s="33"/>
      <c r="C686" s="129" t="s">
        <v>744</v>
      </c>
      <c r="D686" s="129" t="s">
        <v>130</v>
      </c>
      <c r="E686" s="130" t="s">
        <v>745</v>
      </c>
      <c r="F686" s="131" t="s">
        <v>746</v>
      </c>
      <c r="G686" s="132" t="s">
        <v>200</v>
      </c>
      <c r="H686" s="133">
        <v>0.97199999999999998</v>
      </c>
      <c r="I686" s="134"/>
      <c r="J686" s="135">
        <f>ROUND(I686*H686,2)</f>
        <v>0</v>
      </c>
      <c r="K686" s="136"/>
      <c r="L686" s="33"/>
      <c r="M686" s="137" t="s">
        <v>19</v>
      </c>
      <c r="N686" s="138" t="s">
        <v>45</v>
      </c>
      <c r="P686" s="139">
        <f>O686*H686</f>
        <v>0</v>
      </c>
      <c r="Q686" s="139">
        <v>0</v>
      </c>
      <c r="R686" s="139">
        <f>Q686*H686</f>
        <v>0</v>
      </c>
      <c r="S686" s="139">
        <v>0</v>
      </c>
      <c r="T686" s="140">
        <f>S686*H686</f>
        <v>0</v>
      </c>
      <c r="AR686" s="141" t="s">
        <v>134</v>
      </c>
      <c r="AT686" s="141" t="s">
        <v>130</v>
      </c>
      <c r="AU686" s="141" t="s">
        <v>84</v>
      </c>
      <c r="AY686" s="18" t="s">
        <v>128</v>
      </c>
      <c r="BE686" s="142">
        <f>IF(N686="základní",J686,0)</f>
        <v>0</v>
      </c>
      <c r="BF686" s="142">
        <f>IF(N686="snížená",J686,0)</f>
        <v>0</v>
      </c>
      <c r="BG686" s="142">
        <f>IF(N686="zákl. přenesená",J686,0)</f>
        <v>0</v>
      </c>
      <c r="BH686" s="142">
        <f>IF(N686="sníž. přenesená",J686,0)</f>
        <v>0</v>
      </c>
      <c r="BI686" s="142">
        <f>IF(N686="nulová",J686,0)</f>
        <v>0</v>
      </c>
      <c r="BJ686" s="18" t="s">
        <v>82</v>
      </c>
      <c r="BK686" s="142">
        <f>ROUND(I686*H686,2)</f>
        <v>0</v>
      </c>
      <c r="BL686" s="18" t="s">
        <v>134</v>
      </c>
      <c r="BM686" s="141" t="s">
        <v>747</v>
      </c>
    </row>
    <row r="687" spans="2:65" s="1" customFormat="1" ht="11.25">
      <c r="B687" s="33"/>
      <c r="D687" s="143" t="s">
        <v>136</v>
      </c>
      <c r="F687" s="144" t="s">
        <v>748</v>
      </c>
      <c r="I687" s="145"/>
      <c r="L687" s="33"/>
      <c r="M687" s="146"/>
      <c r="T687" s="54"/>
      <c r="AT687" s="18" t="s">
        <v>136</v>
      </c>
      <c r="AU687" s="18" t="s">
        <v>84</v>
      </c>
    </row>
    <row r="688" spans="2:65" s="12" customFormat="1" ht="11.25">
      <c r="B688" s="147"/>
      <c r="D688" s="148" t="s">
        <v>138</v>
      </c>
      <c r="E688" s="149" t="s">
        <v>19</v>
      </c>
      <c r="F688" s="150" t="s">
        <v>749</v>
      </c>
      <c r="H688" s="149" t="s">
        <v>19</v>
      </c>
      <c r="I688" s="151"/>
      <c r="L688" s="147"/>
      <c r="M688" s="152"/>
      <c r="T688" s="153"/>
      <c r="AT688" s="149" t="s">
        <v>138</v>
      </c>
      <c r="AU688" s="149" t="s">
        <v>84</v>
      </c>
      <c r="AV688" s="12" t="s">
        <v>82</v>
      </c>
      <c r="AW688" s="12" t="s">
        <v>36</v>
      </c>
      <c r="AX688" s="12" t="s">
        <v>74</v>
      </c>
      <c r="AY688" s="149" t="s">
        <v>128</v>
      </c>
    </row>
    <row r="689" spans="2:65" s="13" customFormat="1" ht="11.25">
      <c r="B689" s="154"/>
      <c r="D689" s="148" t="s">
        <v>138</v>
      </c>
      <c r="E689" s="155" t="s">
        <v>19</v>
      </c>
      <c r="F689" s="156" t="s">
        <v>750</v>
      </c>
      <c r="H689" s="157">
        <v>0.97199999999999998</v>
      </c>
      <c r="I689" s="158"/>
      <c r="L689" s="154"/>
      <c r="M689" s="159"/>
      <c r="T689" s="160"/>
      <c r="AT689" s="155" t="s">
        <v>138</v>
      </c>
      <c r="AU689" s="155" t="s">
        <v>84</v>
      </c>
      <c r="AV689" s="13" t="s">
        <v>84</v>
      </c>
      <c r="AW689" s="13" t="s">
        <v>36</v>
      </c>
      <c r="AX689" s="13" t="s">
        <v>74</v>
      </c>
      <c r="AY689" s="155" t="s">
        <v>128</v>
      </c>
    </row>
    <row r="690" spans="2:65" s="14" customFormat="1" ht="11.25">
      <c r="B690" s="161"/>
      <c r="D690" s="148" t="s">
        <v>138</v>
      </c>
      <c r="E690" s="162" t="s">
        <v>19</v>
      </c>
      <c r="F690" s="163" t="s">
        <v>141</v>
      </c>
      <c r="H690" s="164">
        <v>0.97199999999999998</v>
      </c>
      <c r="I690" s="165"/>
      <c r="L690" s="161"/>
      <c r="M690" s="166"/>
      <c r="T690" s="167"/>
      <c r="AT690" s="162" t="s">
        <v>138</v>
      </c>
      <c r="AU690" s="162" t="s">
        <v>84</v>
      </c>
      <c r="AV690" s="14" t="s">
        <v>134</v>
      </c>
      <c r="AW690" s="14" t="s">
        <v>36</v>
      </c>
      <c r="AX690" s="14" t="s">
        <v>82</v>
      </c>
      <c r="AY690" s="162" t="s">
        <v>128</v>
      </c>
    </row>
    <row r="691" spans="2:65" s="1" customFormat="1" ht="16.5" customHeight="1">
      <c r="B691" s="33"/>
      <c r="C691" s="129" t="s">
        <v>487</v>
      </c>
      <c r="D691" s="129" t="s">
        <v>130</v>
      </c>
      <c r="E691" s="130" t="s">
        <v>751</v>
      </c>
      <c r="F691" s="131" t="s">
        <v>752</v>
      </c>
      <c r="G691" s="132" t="s">
        <v>133</v>
      </c>
      <c r="H691" s="133">
        <v>3.24</v>
      </c>
      <c r="I691" s="134"/>
      <c r="J691" s="135">
        <f>ROUND(I691*H691,2)</f>
        <v>0</v>
      </c>
      <c r="K691" s="136"/>
      <c r="L691" s="33"/>
      <c r="M691" s="137" t="s">
        <v>19</v>
      </c>
      <c r="N691" s="138" t="s">
        <v>45</v>
      </c>
      <c r="P691" s="139">
        <f>O691*H691</f>
        <v>0</v>
      </c>
      <c r="Q691" s="139">
        <v>0</v>
      </c>
      <c r="R691" s="139">
        <f>Q691*H691</f>
        <v>0</v>
      </c>
      <c r="S691" s="139">
        <v>0</v>
      </c>
      <c r="T691" s="140">
        <f>S691*H691</f>
        <v>0</v>
      </c>
      <c r="AR691" s="141" t="s">
        <v>134</v>
      </c>
      <c r="AT691" s="141" t="s">
        <v>130</v>
      </c>
      <c r="AU691" s="141" t="s">
        <v>84</v>
      </c>
      <c r="AY691" s="18" t="s">
        <v>128</v>
      </c>
      <c r="BE691" s="142">
        <f>IF(N691="základní",J691,0)</f>
        <v>0</v>
      </c>
      <c r="BF691" s="142">
        <f>IF(N691="snížená",J691,0)</f>
        <v>0</v>
      </c>
      <c r="BG691" s="142">
        <f>IF(N691="zákl. přenesená",J691,0)</f>
        <v>0</v>
      </c>
      <c r="BH691" s="142">
        <f>IF(N691="sníž. přenesená",J691,0)</f>
        <v>0</v>
      </c>
      <c r="BI691" s="142">
        <f>IF(N691="nulová",J691,0)</f>
        <v>0</v>
      </c>
      <c r="BJ691" s="18" t="s">
        <v>82</v>
      </c>
      <c r="BK691" s="142">
        <f>ROUND(I691*H691,2)</f>
        <v>0</v>
      </c>
      <c r="BL691" s="18" t="s">
        <v>134</v>
      </c>
      <c r="BM691" s="141" t="s">
        <v>753</v>
      </c>
    </row>
    <row r="692" spans="2:65" s="1" customFormat="1" ht="11.25">
      <c r="B692" s="33"/>
      <c r="D692" s="143" t="s">
        <v>136</v>
      </c>
      <c r="F692" s="144" t="s">
        <v>754</v>
      </c>
      <c r="I692" s="145"/>
      <c r="L692" s="33"/>
      <c r="M692" s="146"/>
      <c r="T692" s="54"/>
      <c r="AT692" s="18" t="s">
        <v>136</v>
      </c>
      <c r="AU692" s="18" t="s">
        <v>84</v>
      </c>
    </row>
    <row r="693" spans="2:65" s="12" customFormat="1" ht="11.25">
      <c r="B693" s="147"/>
      <c r="D693" s="148" t="s">
        <v>138</v>
      </c>
      <c r="E693" s="149" t="s">
        <v>19</v>
      </c>
      <c r="F693" s="150" t="s">
        <v>755</v>
      </c>
      <c r="H693" s="149" t="s">
        <v>19</v>
      </c>
      <c r="I693" s="151"/>
      <c r="L693" s="147"/>
      <c r="M693" s="152"/>
      <c r="T693" s="153"/>
      <c r="AT693" s="149" t="s">
        <v>138</v>
      </c>
      <c r="AU693" s="149" t="s">
        <v>84</v>
      </c>
      <c r="AV693" s="12" t="s">
        <v>82</v>
      </c>
      <c r="AW693" s="12" t="s">
        <v>36</v>
      </c>
      <c r="AX693" s="12" t="s">
        <v>74</v>
      </c>
      <c r="AY693" s="149" t="s">
        <v>128</v>
      </c>
    </row>
    <row r="694" spans="2:65" s="13" customFormat="1" ht="11.25">
      <c r="B694" s="154"/>
      <c r="D694" s="148" t="s">
        <v>138</v>
      </c>
      <c r="E694" s="155" t="s">
        <v>19</v>
      </c>
      <c r="F694" s="156" t="s">
        <v>756</v>
      </c>
      <c r="H694" s="157">
        <v>3.24</v>
      </c>
      <c r="I694" s="158"/>
      <c r="L694" s="154"/>
      <c r="M694" s="159"/>
      <c r="T694" s="160"/>
      <c r="AT694" s="155" t="s">
        <v>138</v>
      </c>
      <c r="AU694" s="155" t="s">
        <v>84</v>
      </c>
      <c r="AV694" s="13" t="s">
        <v>84</v>
      </c>
      <c r="AW694" s="13" t="s">
        <v>36</v>
      </c>
      <c r="AX694" s="13" t="s">
        <v>74</v>
      </c>
      <c r="AY694" s="155" t="s">
        <v>128</v>
      </c>
    </row>
    <row r="695" spans="2:65" s="14" customFormat="1" ht="11.25">
      <c r="B695" s="161"/>
      <c r="D695" s="148" t="s">
        <v>138</v>
      </c>
      <c r="E695" s="162" t="s">
        <v>19</v>
      </c>
      <c r="F695" s="163" t="s">
        <v>141</v>
      </c>
      <c r="H695" s="164">
        <v>3.24</v>
      </c>
      <c r="I695" s="165"/>
      <c r="L695" s="161"/>
      <c r="M695" s="166"/>
      <c r="T695" s="167"/>
      <c r="AT695" s="162" t="s">
        <v>138</v>
      </c>
      <c r="AU695" s="162" t="s">
        <v>84</v>
      </c>
      <c r="AV695" s="14" t="s">
        <v>134</v>
      </c>
      <c r="AW695" s="14" t="s">
        <v>36</v>
      </c>
      <c r="AX695" s="14" t="s">
        <v>82</v>
      </c>
      <c r="AY695" s="162" t="s">
        <v>128</v>
      </c>
    </row>
    <row r="696" spans="2:65" s="11" customFormat="1" ht="22.9" customHeight="1">
      <c r="B696" s="117"/>
      <c r="D696" s="118" t="s">
        <v>73</v>
      </c>
      <c r="E696" s="127" t="s">
        <v>191</v>
      </c>
      <c r="F696" s="127" t="s">
        <v>757</v>
      </c>
      <c r="I696" s="120"/>
      <c r="J696" s="128">
        <f>BK696</f>
        <v>0</v>
      </c>
      <c r="L696" s="117"/>
      <c r="M696" s="122"/>
      <c r="P696" s="123">
        <f>SUM(P697:P965)</f>
        <v>0</v>
      </c>
      <c r="R696" s="123">
        <f>SUM(R697:R965)</f>
        <v>10.103783199999999</v>
      </c>
      <c r="T696" s="124">
        <f>SUM(T697:T965)</f>
        <v>4.3452000000000005E-2</v>
      </c>
      <c r="AR696" s="118" t="s">
        <v>82</v>
      </c>
      <c r="AT696" s="125" t="s">
        <v>73</v>
      </c>
      <c r="AU696" s="125" t="s">
        <v>82</v>
      </c>
      <c r="AY696" s="118" t="s">
        <v>128</v>
      </c>
      <c r="BK696" s="126">
        <f>SUM(BK697:BK965)</f>
        <v>0</v>
      </c>
    </row>
    <row r="697" spans="2:65" s="1" customFormat="1" ht="16.5" customHeight="1">
      <c r="B697" s="33"/>
      <c r="C697" s="129" t="s">
        <v>758</v>
      </c>
      <c r="D697" s="129" t="s">
        <v>130</v>
      </c>
      <c r="E697" s="130" t="s">
        <v>759</v>
      </c>
      <c r="F697" s="131" t="s">
        <v>760</v>
      </c>
      <c r="G697" s="132" t="s">
        <v>133</v>
      </c>
      <c r="H697" s="133">
        <v>80.325000000000003</v>
      </c>
      <c r="I697" s="134"/>
      <c r="J697" s="135">
        <f>ROUND(I697*H697,2)</f>
        <v>0</v>
      </c>
      <c r="K697" s="136"/>
      <c r="L697" s="33"/>
      <c r="M697" s="137" t="s">
        <v>19</v>
      </c>
      <c r="N697" s="138" t="s">
        <v>45</v>
      </c>
      <c r="P697" s="139">
        <f>O697*H697</f>
        <v>0</v>
      </c>
      <c r="Q697" s="139">
        <v>0</v>
      </c>
      <c r="R697" s="139">
        <f>Q697*H697</f>
        <v>0</v>
      </c>
      <c r="S697" s="139">
        <v>0</v>
      </c>
      <c r="T697" s="140">
        <f>S697*H697</f>
        <v>0</v>
      </c>
      <c r="AR697" s="141" t="s">
        <v>134</v>
      </c>
      <c r="AT697" s="141" t="s">
        <v>130</v>
      </c>
      <c r="AU697" s="141" t="s">
        <v>84</v>
      </c>
      <c r="AY697" s="18" t="s">
        <v>128</v>
      </c>
      <c r="BE697" s="142">
        <f>IF(N697="základní",J697,0)</f>
        <v>0</v>
      </c>
      <c r="BF697" s="142">
        <f>IF(N697="snížená",J697,0)</f>
        <v>0</v>
      </c>
      <c r="BG697" s="142">
        <f>IF(N697="zákl. přenesená",J697,0)</f>
        <v>0</v>
      </c>
      <c r="BH697" s="142">
        <f>IF(N697="sníž. přenesená",J697,0)</f>
        <v>0</v>
      </c>
      <c r="BI697" s="142">
        <f>IF(N697="nulová",J697,0)</f>
        <v>0</v>
      </c>
      <c r="BJ697" s="18" t="s">
        <v>82</v>
      </c>
      <c r="BK697" s="142">
        <f>ROUND(I697*H697,2)</f>
        <v>0</v>
      </c>
      <c r="BL697" s="18" t="s">
        <v>134</v>
      </c>
      <c r="BM697" s="141" t="s">
        <v>761</v>
      </c>
    </row>
    <row r="698" spans="2:65" s="1" customFormat="1" ht="11.25">
      <c r="B698" s="33"/>
      <c r="D698" s="143" t="s">
        <v>136</v>
      </c>
      <c r="F698" s="144" t="s">
        <v>762</v>
      </c>
      <c r="I698" s="145"/>
      <c r="L698" s="33"/>
      <c r="M698" s="146"/>
      <c r="T698" s="54"/>
      <c r="AT698" s="18" t="s">
        <v>136</v>
      </c>
      <c r="AU698" s="18" t="s">
        <v>84</v>
      </c>
    </row>
    <row r="699" spans="2:65" s="12" customFormat="1" ht="11.25">
      <c r="B699" s="147"/>
      <c r="D699" s="148" t="s">
        <v>138</v>
      </c>
      <c r="E699" s="149" t="s">
        <v>19</v>
      </c>
      <c r="F699" s="150" t="s">
        <v>763</v>
      </c>
      <c r="H699" s="149" t="s">
        <v>19</v>
      </c>
      <c r="I699" s="151"/>
      <c r="L699" s="147"/>
      <c r="M699" s="152"/>
      <c r="T699" s="153"/>
      <c r="AT699" s="149" t="s">
        <v>138</v>
      </c>
      <c r="AU699" s="149" t="s">
        <v>84</v>
      </c>
      <c r="AV699" s="12" t="s">
        <v>82</v>
      </c>
      <c r="AW699" s="12" t="s">
        <v>36</v>
      </c>
      <c r="AX699" s="12" t="s">
        <v>74</v>
      </c>
      <c r="AY699" s="149" t="s">
        <v>128</v>
      </c>
    </row>
    <row r="700" spans="2:65" s="12" customFormat="1" ht="11.25">
      <c r="B700" s="147"/>
      <c r="D700" s="148" t="s">
        <v>138</v>
      </c>
      <c r="E700" s="149" t="s">
        <v>19</v>
      </c>
      <c r="F700" s="150" t="s">
        <v>764</v>
      </c>
      <c r="H700" s="149" t="s">
        <v>19</v>
      </c>
      <c r="I700" s="151"/>
      <c r="L700" s="147"/>
      <c r="M700" s="152"/>
      <c r="T700" s="153"/>
      <c r="AT700" s="149" t="s">
        <v>138</v>
      </c>
      <c r="AU700" s="149" t="s">
        <v>84</v>
      </c>
      <c r="AV700" s="12" t="s">
        <v>82</v>
      </c>
      <c r="AW700" s="12" t="s">
        <v>36</v>
      </c>
      <c r="AX700" s="12" t="s">
        <v>74</v>
      </c>
      <c r="AY700" s="149" t="s">
        <v>128</v>
      </c>
    </row>
    <row r="701" spans="2:65" s="13" customFormat="1" ht="11.25">
      <c r="B701" s="154"/>
      <c r="D701" s="148" t="s">
        <v>138</v>
      </c>
      <c r="E701" s="155" t="s">
        <v>19</v>
      </c>
      <c r="F701" s="156" t="s">
        <v>719</v>
      </c>
      <c r="H701" s="157">
        <v>73.125</v>
      </c>
      <c r="I701" s="158"/>
      <c r="L701" s="154"/>
      <c r="M701" s="159"/>
      <c r="T701" s="160"/>
      <c r="AT701" s="155" t="s">
        <v>138</v>
      </c>
      <c r="AU701" s="155" t="s">
        <v>84</v>
      </c>
      <c r="AV701" s="13" t="s">
        <v>84</v>
      </c>
      <c r="AW701" s="13" t="s">
        <v>36</v>
      </c>
      <c r="AX701" s="13" t="s">
        <v>74</v>
      </c>
      <c r="AY701" s="155" t="s">
        <v>128</v>
      </c>
    </row>
    <row r="702" spans="2:65" s="12" customFormat="1" ht="11.25">
      <c r="B702" s="147"/>
      <c r="D702" s="148" t="s">
        <v>138</v>
      </c>
      <c r="E702" s="149" t="s">
        <v>19</v>
      </c>
      <c r="F702" s="150" t="s">
        <v>765</v>
      </c>
      <c r="H702" s="149" t="s">
        <v>19</v>
      </c>
      <c r="I702" s="151"/>
      <c r="L702" s="147"/>
      <c r="M702" s="152"/>
      <c r="T702" s="153"/>
      <c r="AT702" s="149" t="s">
        <v>138</v>
      </c>
      <c r="AU702" s="149" t="s">
        <v>84</v>
      </c>
      <c r="AV702" s="12" t="s">
        <v>82</v>
      </c>
      <c r="AW702" s="12" t="s">
        <v>36</v>
      </c>
      <c r="AX702" s="12" t="s">
        <v>74</v>
      </c>
      <c r="AY702" s="149" t="s">
        <v>128</v>
      </c>
    </row>
    <row r="703" spans="2:65" s="13" customFormat="1" ht="11.25">
      <c r="B703" s="154"/>
      <c r="D703" s="148" t="s">
        <v>138</v>
      </c>
      <c r="E703" s="155" t="s">
        <v>19</v>
      </c>
      <c r="F703" s="156" t="s">
        <v>721</v>
      </c>
      <c r="H703" s="157">
        <v>7.2</v>
      </c>
      <c r="I703" s="158"/>
      <c r="L703" s="154"/>
      <c r="M703" s="159"/>
      <c r="T703" s="160"/>
      <c r="AT703" s="155" t="s">
        <v>138</v>
      </c>
      <c r="AU703" s="155" t="s">
        <v>84</v>
      </c>
      <c r="AV703" s="13" t="s">
        <v>84</v>
      </c>
      <c r="AW703" s="13" t="s">
        <v>36</v>
      </c>
      <c r="AX703" s="13" t="s">
        <v>74</v>
      </c>
      <c r="AY703" s="155" t="s">
        <v>128</v>
      </c>
    </row>
    <row r="704" spans="2:65" s="14" customFormat="1" ht="11.25">
      <c r="B704" s="161"/>
      <c r="D704" s="148" t="s">
        <v>138</v>
      </c>
      <c r="E704" s="162" t="s">
        <v>19</v>
      </c>
      <c r="F704" s="163" t="s">
        <v>141</v>
      </c>
      <c r="H704" s="164">
        <v>80.325000000000003</v>
      </c>
      <c r="I704" s="165"/>
      <c r="L704" s="161"/>
      <c r="M704" s="166"/>
      <c r="T704" s="167"/>
      <c r="AT704" s="162" t="s">
        <v>138</v>
      </c>
      <c r="AU704" s="162" t="s">
        <v>84</v>
      </c>
      <c r="AV704" s="14" t="s">
        <v>134</v>
      </c>
      <c r="AW704" s="14" t="s">
        <v>36</v>
      </c>
      <c r="AX704" s="14" t="s">
        <v>82</v>
      </c>
      <c r="AY704" s="162" t="s">
        <v>128</v>
      </c>
    </row>
    <row r="705" spans="2:65" s="1" customFormat="1" ht="21.75" customHeight="1">
      <c r="B705" s="33"/>
      <c r="C705" s="129" t="s">
        <v>491</v>
      </c>
      <c r="D705" s="129" t="s">
        <v>130</v>
      </c>
      <c r="E705" s="130" t="s">
        <v>766</v>
      </c>
      <c r="F705" s="131" t="s">
        <v>767</v>
      </c>
      <c r="G705" s="132" t="s">
        <v>144</v>
      </c>
      <c r="H705" s="133">
        <v>13</v>
      </c>
      <c r="I705" s="134"/>
      <c r="J705" s="135">
        <f>ROUND(I705*H705,2)</f>
        <v>0</v>
      </c>
      <c r="K705" s="136"/>
      <c r="L705" s="33"/>
      <c r="M705" s="137" t="s">
        <v>19</v>
      </c>
      <c r="N705" s="138" t="s">
        <v>45</v>
      </c>
      <c r="P705" s="139">
        <f>O705*H705</f>
        <v>0</v>
      </c>
      <c r="Q705" s="139">
        <v>0</v>
      </c>
      <c r="R705" s="139">
        <f>Q705*H705</f>
        <v>0</v>
      </c>
      <c r="S705" s="139">
        <v>0</v>
      </c>
      <c r="T705" s="140">
        <f>S705*H705</f>
        <v>0</v>
      </c>
      <c r="AR705" s="141" t="s">
        <v>134</v>
      </c>
      <c r="AT705" s="141" t="s">
        <v>130</v>
      </c>
      <c r="AU705" s="141" t="s">
        <v>84</v>
      </c>
      <c r="AY705" s="18" t="s">
        <v>128</v>
      </c>
      <c r="BE705" s="142">
        <f>IF(N705="základní",J705,0)</f>
        <v>0</v>
      </c>
      <c r="BF705" s="142">
        <f>IF(N705="snížená",J705,0)</f>
        <v>0</v>
      </c>
      <c r="BG705" s="142">
        <f>IF(N705="zákl. přenesená",J705,0)</f>
        <v>0</v>
      </c>
      <c r="BH705" s="142">
        <f>IF(N705="sníž. přenesená",J705,0)</f>
        <v>0</v>
      </c>
      <c r="BI705" s="142">
        <f>IF(N705="nulová",J705,0)</f>
        <v>0</v>
      </c>
      <c r="BJ705" s="18" t="s">
        <v>82</v>
      </c>
      <c r="BK705" s="142">
        <f>ROUND(I705*H705,2)</f>
        <v>0</v>
      </c>
      <c r="BL705" s="18" t="s">
        <v>134</v>
      </c>
      <c r="BM705" s="141" t="s">
        <v>768</v>
      </c>
    </row>
    <row r="706" spans="2:65" s="1" customFormat="1" ht="11.25">
      <c r="B706" s="33"/>
      <c r="D706" s="143" t="s">
        <v>136</v>
      </c>
      <c r="F706" s="144" t="s">
        <v>769</v>
      </c>
      <c r="I706" s="145"/>
      <c r="L706" s="33"/>
      <c r="M706" s="146"/>
      <c r="T706" s="54"/>
      <c r="AT706" s="18" t="s">
        <v>136</v>
      </c>
      <c r="AU706" s="18" t="s">
        <v>84</v>
      </c>
    </row>
    <row r="707" spans="2:65" s="12" customFormat="1" ht="11.25">
      <c r="B707" s="147"/>
      <c r="D707" s="148" t="s">
        <v>138</v>
      </c>
      <c r="E707" s="149" t="s">
        <v>19</v>
      </c>
      <c r="F707" s="150" t="s">
        <v>770</v>
      </c>
      <c r="H707" s="149" t="s">
        <v>19</v>
      </c>
      <c r="I707" s="151"/>
      <c r="L707" s="147"/>
      <c r="M707" s="152"/>
      <c r="T707" s="153"/>
      <c r="AT707" s="149" t="s">
        <v>138</v>
      </c>
      <c r="AU707" s="149" t="s">
        <v>84</v>
      </c>
      <c r="AV707" s="12" t="s">
        <v>82</v>
      </c>
      <c r="AW707" s="12" t="s">
        <v>36</v>
      </c>
      <c r="AX707" s="12" t="s">
        <v>74</v>
      </c>
      <c r="AY707" s="149" t="s">
        <v>128</v>
      </c>
    </row>
    <row r="708" spans="2:65" s="12" customFormat="1" ht="11.25">
      <c r="B708" s="147"/>
      <c r="D708" s="148" t="s">
        <v>138</v>
      </c>
      <c r="E708" s="149" t="s">
        <v>19</v>
      </c>
      <c r="F708" s="150" t="s">
        <v>771</v>
      </c>
      <c r="H708" s="149" t="s">
        <v>19</v>
      </c>
      <c r="I708" s="151"/>
      <c r="L708" s="147"/>
      <c r="M708" s="152"/>
      <c r="T708" s="153"/>
      <c r="AT708" s="149" t="s">
        <v>138</v>
      </c>
      <c r="AU708" s="149" t="s">
        <v>84</v>
      </c>
      <c r="AV708" s="12" t="s">
        <v>82</v>
      </c>
      <c r="AW708" s="12" t="s">
        <v>36</v>
      </c>
      <c r="AX708" s="12" t="s">
        <v>74</v>
      </c>
      <c r="AY708" s="149" t="s">
        <v>128</v>
      </c>
    </row>
    <row r="709" spans="2:65" s="13" customFormat="1" ht="11.25">
      <c r="B709" s="154"/>
      <c r="D709" s="148" t="s">
        <v>138</v>
      </c>
      <c r="E709" s="155" t="s">
        <v>19</v>
      </c>
      <c r="F709" s="156" t="s">
        <v>134</v>
      </c>
      <c r="H709" s="157">
        <v>4</v>
      </c>
      <c r="I709" s="158"/>
      <c r="L709" s="154"/>
      <c r="M709" s="159"/>
      <c r="T709" s="160"/>
      <c r="AT709" s="155" t="s">
        <v>138</v>
      </c>
      <c r="AU709" s="155" t="s">
        <v>84</v>
      </c>
      <c r="AV709" s="13" t="s">
        <v>84</v>
      </c>
      <c r="AW709" s="13" t="s">
        <v>36</v>
      </c>
      <c r="AX709" s="13" t="s">
        <v>74</v>
      </c>
      <c r="AY709" s="155" t="s">
        <v>128</v>
      </c>
    </row>
    <row r="710" spans="2:65" s="12" customFormat="1" ht="11.25">
      <c r="B710" s="147"/>
      <c r="D710" s="148" t="s">
        <v>138</v>
      </c>
      <c r="E710" s="149" t="s">
        <v>19</v>
      </c>
      <c r="F710" s="150" t="s">
        <v>772</v>
      </c>
      <c r="H710" s="149" t="s">
        <v>19</v>
      </c>
      <c r="I710" s="151"/>
      <c r="L710" s="147"/>
      <c r="M710" s="152"/>
      <c r="T710" s="153"/>
      <c r="AT710" s="149" t="s">
        <v>138</v>
      </c>
      <c r="AU710" s="149" t="s">
        <v>84</v>
      </c>
      <c r="AV710" s="12" t="s">
        <v>82</v>
      </c>
      <c r="AW710" s="12" t="s">
        <v>36</v>
      </c>
      <c r="AX710" s="12" t="s">
        <v>74</v>
      </c>
      <c r="AY710" s="149" t="s">
        <v>128</v>
      </c>
    </row>
    <row r="711" spans="2:65" s="13" customFormat="1" ht="11.25">
      <c r="B711" s="154"/>
      <c r="D711" s="148" t="s">
        <v>138</v>
      </c>
      <c r="E711" s="155" t="s">
        <v>19</v>
      </c>
      <c r="F711" s="156" t="s">
        <v>84</v>
      </c>
      <c r="H711" s="157">
        <v>2</v>
      </c>
      <c r="I711" s="158"/>
      <c r="L711" s="154"/>
      <c r="M711" s="159"/>
      <c r="T711" s="160"/>
      <c r="AT711" s="155" t="s">
        <v>138</v>
      </c>
      <c r="AU711" s="155" t="s">
        <v>84</v>
      </c>
      <c r="AV711" s="13" t="s">
        <v>84</v>
      </c>
      <c r="AW711" s="13" t="s">
        <v>36</v>
      </c>
      <c r="AX711" s="13" t="s">
        <v>74</v>
      </c>
      <c r="AY711" s="155" t="s">
        <v>128</v>
      </c>
    </row>
    <row r="712" spans="2:65" s="12" customFormat="1" ht="11.25">
      <c r="B712" s="147"/>
      <c r="D712" s="148" t="s">
        <v>138</v>
      </c>
      <c r="E712" s="149" t="s">
        <v>19</v>
      </c>
      <c r="F712" s="150" t="s">
        <v>773</v>
      </c>
      <c r="H712" s="149" t="s">
        <v>19</v>
      </c>
      <c r="I712" s="151"/>
      <c r="L712" s="147"/>
      <c r="M712" s="152"/>
      <c r="T712" s="153"/>
      <c r="AT712" s="149" t="s">
        <v>138</v>
      </c>
      <c r="AU712" s="149" t="s">
        <v>84</v>
      </c>
      <c r="AV712" s="12" t="s">
        <v>82</v>
      </c>
      <c r="AW712" s="12" t="s">
        <v>36</v>
      </c>
      <c r="AX712" s="12" t="s">
        <v>74</v>
      </c>
      <c r="AY712" s="149" t="s">
        <v>128</v>
      </c>
    </row>
    <row r="713" spans="2:65" s="13" customFormat="1" ht="11.25">
      <c r="B713" s="154"/>
      <c r="D713" s="148" t="s">
        <v>138</v>
      </c>
      <c r="E713" s="155" t="s">
        <v>19</v>
      </c>
      <c r="F713" s="156" t="s">
        <v>173</v>
      </c>
      <c r="H713" s="157">
        <v>7</v>
      </c>
      <c r="I713" s="158"/>
      <c r="L713" s="154"/>
      <c r="M713" s="159"/>
      <c r="T713" s="160"/>
      <c r="AT713" s="155" t="s">
        <v>138</v>
      </c>
      <c r="AU713" s="155" t="s">
        <v>84</v>
      </c>
      <c r="AV713" s="13" t="s">
        <v>84</v>
      </c>
      <c r="AW713" s="13" t="s">
        <v>36</v>
      </c>
      <c r="AX713" s="13" t="s">
        <v>74</v>
      </c>
      <c r="AY713" s="155" t="s">
        <v>128</v>
      </c>
    </row>
    <row r="714" spans="2:65" s="14" customFormat="1" ht="11.25">
      <c r="B714" s="161"/>
      <c r="D714" s="148" t="s">
        <v>138</v>
      </c>
      <c r="E714" s="162" t="s">
        <v>19</v>
      </c>
      <c r="F714" s="163" t="s">
        <v>141</v>
      </c>
      <c r="H714" s="164">
        <v>13</v>
      </c>
      <c r="I714" s="165"/>
      <c r="L714" s="161"/>
      <c r="M714" s="166"/>
      <c r="T714" s="167"/>
      <c r="AT714" s="162" t="s">
        <v>138</v>
      </c>
      <c r="AU714" s="162" t="s">
        <v>84</v>
      </c>
      <c r="AV714" s="14" t="s">
        <v>134</v>
      </c>
      <c r="AW714" s="14" t="s">
        <v>36</v>
      </c>
      <c r="AX714" s="14" t="s">
        <v>82</v>
      </c>
      <c r="AY714" s="162" t="s">
        <v>128</v>
      </c>
    </row>
    <row r="715" spans="2:65" s="1" customFormat="1" ht="16.5" customHeight="1">
      <c r="B715" s="33"/>
      <c r="C715" s="175" t="s">
        <v>774</v>
      </c>
      <c r="D715" s="175" t="s">
        <v>263</v>
      </c>
      <c r="E715" s="176" t="s">
        <v>775</v>
      </c>
      <c r="F715" s="177" t="s">
        <v>776</v>
      </c>
      <c r="G715" s="178" t="s">
        <v>144</v>
      </c>
      <c r="H715" s="179">
        <v>13</v>
      </c>
      <c r="I715" s="180"/>
      <c r="J715" s="181">
        <f>ROUND(I715*H715,2)</f>
        <v>0</v>
      </c>
      <c r="K715" s="182"/>
      <c r="L715" s="183"/>
      <c r="M715" s="184" t="s">
        <v>19</v>
      </c>
      <c r="N715" s="185" t="s">
        <v>45</v>
      </c>
      <c r="P715" s="139">
        <f>O715*H715</f>
        <v>0</v>
      </c>
      <c r="Q715" s="139">
        <v>2.0999999999999999E-3</v>
      </c>
      <c r="R715" s="139">
        <f>Q715*H715</f>
        <v>2.7299999999999998E-2</v>
      </c>
      <c r="S715" s="139">
        <v>0</v>
      </c>
      <c r="T715" s="140">
        <f>S715*H715</f>
        <v>0</v>
      </c>
      <c r="AR715" s="141" t="s">
        <v>182</v>
      </c>
      <c r="AT715" s="141" t="s">
        <v>263</v>
      </c>
      <c r="AU715" s="141" t="s">
        <v>84</v>
      </c>
      <c r="AY715" s="18" t="s">
        <v>128</v>
      </c>
      <c r="BE715" s="142">
        <f>IF(N715="základní",J715,0)</f>
        <v>0</v>
      </c>
      <c r="BF715" s="142">
        <f>IF(N715="snížená",J715,0)</f>
        <v>0</v>
      </c>
      <c r="BG715" s="142">
        <f>IF(N715="zákl. přenesená",J715,0)</f>
        <v>0</v>
      </c>
      <c r="BH715" s="142">
        <f>IF(N715="sníž. přenesená",J715,0)</f>
        <v>0</v>
      </c>
      <c r="BI715" s="142">
        <f>IF(N715="nulová",J715,0)</f>
        <v>0</v>
      </c>
      <c r="BJ715" s="18" t="s">
        <v>82</v>
      </c>
      <c r="BK715" s="142">
        <f>ROUND(I715*H715,2)</f>
        <v>0</v>
      </c>
      <c r="BL715" s="18" t="s">
        <v>134</v>
      </c>
      <c r="BM715" s="141" t="s">
        <v>777</v>
      </c>
    </row>
    <row r="716" spans="2:65" s="12" customFormat="1" ht="11.25">
      <c r="B716" s="147"/>
      <c r="D716" s="148" t="s">
        <v>138</v>
      </c>
      <c r="E716" s="149" t="s">
        <v>19</v>
      </c>
      <c r="F716" s="150" t="s">
        <v>770</v>
      </c>
      <c r="H716" s="149" t="s">
        <v>19</v>
      </c>
      <c r="I716" s="151"/>
      <c r="L716" s="147"/>
      <c r="M716" s="152"/>
      <c r="T716" s="153"/>
      <c r="AT716" s="149" t="s">
        <v>138</v>
      </c>
      <c r="AU716" s="149" t="s">
        <v>84</v>
      </c>
      <c r="AV716" s="12" t="s">
        <v>82</v>
      </c>
      <c r="AW716" s="12" t="s">
        <v>36</v>
      </c>
      <c r="AX716" s="12" t="s">
        <v>74</v>
      </c>
      <c r="AY716" s="149" t="s">
        <v>128</v>
      </c>
    </row>
    <row r="717" spans="2:65" s="12" customFormat="1" ht="11.25">
      <c r="B717" s="147"/>
      <c r="D717" s="148" t="s">
        <v>138</v>
      </c>
      <c r="E717" s="149" t="s">
        <v>19</v>
      </c>
      <c r="F717" s="150" t="s">
        <v>771</v>
      </c>
      <c r="H717" s="149" t="s">
        <v>19</v>
      </c>
      <c r="I717" s="151"/>
      <c r="L717" s="147"/>
      <c r="M717" s="152"/>
      <c r="T717" s="153"/>
      <c r="AT717" s="149" t="s">
        <v>138</v>
      </c>
      <c r="AU717" s="149" t="s">
        <v>84</v>
      </c>
      <c r="AV717" s="12" t="s">
        <v>82</v>
      </c>
      <c r="AW717" s="12" t="s">
        <v>36</v>
      </c>
      <c r="AX717" s="12" t="s">
        <v>74</v>
      </c>
      <c r="AY717" s="149" t="s">
        <v>128</v>
      </c>
    </row>
    <row r="718" spans="2:65" s="13" customFormat="1" ht="11.25">
      <c r="B718" s="154"/>
      <c r="D718" s="148" t="s">
        <v>138</v>
      </c>
      <c r="E718" s="155" t="s">
        <v>19</v>
      </c>
      <c r="F718" s="156" t="s">
        <v>134</v>
      </c>
      <c r="H718" s="157">
        <v>4</v>
      </c>
      <c r="I718" s="158"/>
      <c r="L718" s="154"/>
      <c r="M718" s="159"/>
      <c r="T718" s="160"/>
      <c r="AT718" s="155" t="s">
        <v>138</v>
      </c>
      <c r="AU718" s="155" t="s">
        <v>84</v>
      </c>
      <c r="AV718" s="13" t="s">
        <v>84</v>
      </c>
      <c r="AW718" s="13" t="s">
        <v>36</v>
      </c>
      <c r="AX718" s="13" t="s">
        <v>74</v>
      </c>
      <c r="AY718" s="155" t="s">
        <v>128</v>
      </c>
    </row>
    <row r="719" spans="2:65" s="12" customFormat="1" ht="11.25">
      <c r="B719" s="147"/>
      <c r="D719" s="148" t="s">
        <v>138</v>
      </c>
      <c r="E719" s="149" t="s">
        <v>19</v>
      </c>
      <c r="F719" s="150" t="s">
        <v>772</v>
      </c>
      <c r="H719" s="149" t="s">
        <v>19</v>
      </c>
      <c r="I719" s="151"/>
      <c r="L719" s="147"/>
      <c r="M719" s="152"/>
      <c r="T719" s="153"/>
      <c r="AT719" s="149" t="s">
        <v>138</v>
      </c>
      <c r="AU719" s="149" t="s">
        <v>84</v>
      </c>
      <c r="AV719" s="12" t="s">
        <v>82</v>
      </c>
      <c r="AW719" s="12" t="s">
        <v>36</v>
      </c>
      <c r="AX719" s="12" t="s">
        <v>74</v>
      </c>
      <c r="AY719" s="149" t="s">
        <v>128</v>
      </c>
    </row>
    <row r="720" spans="2:65" s="13" customFormat="1" ht="11.25">
      <c r="B720" s="154"/>
      <c r="D720" s="148" t="s">
        <v>138</v>
      </c>
      <c r="E720" s="155" t="s">
        <v>19</v>
      </c>
      <c r="F720" s="156" t="s">
        <v>84</v>
      </c>
      <c r="H720" s="157">
        <v>2</v>
      </c>
      <c r="I720" s="158"/>
      <c r="L720" s="154"/>
      <c r="M720" s="159"/>
      <c r="T720" s="160"/>
      <c r="AT720" s="155" t="s">
        <v>138</v>
      </c>
      <c r="AU720" s="155" t="s">
        <v>84</v>
      </c>
      <c r="AV720" s="13" t="s">
        <v>84</v>
      </c>
      <c r="AW720" s="13" t="s">
        <v>36</v>
      </c>
      <c r="AX720" s="13" t="s">
        <v>74</v>
      </c>
      <c r="AY720" s="155" t="s">
        <v>128</v>
      </c>
    </row>
    <row r="721" spans="2:65" s="12" customFormat="1" ht="11.25">
      <c r="B721" s="147"/>
      <c r="D721" s="148" t="s">
        <v>138</v>
      </c>
      <c r="E721" s="149" t="s">
        <v>19</v>
      </c>
      <c r="F721" s="150" t="s">
        <v>773</v>
      </c>
      <c r="H721" s="149" t="s">
        <v>19</v>
      </c>
      <c r="I721" s="151"/>
      <c r="L721" s="147"/>
      <c r="M721" s="152"/>
      <c r="T721" s="153"/>
      <c r="AT721" s="149" t="s">
        <v>138</v>
      </c>
      <c r="AU721" s="149" t="s">
        <v>84</v>
      </c>
      <c r="AV721" s="12" t="s">
        <v>82</v>
      </c>
      <c r="AW721" s="12" t="s">
        <v>36</v>
      </c>
      <c r="AX721" s="12" t="s">
        <v>74</v>
      </c>
      <c r="AY721" s="149" t="s">
        <v>128</v>
      </c>
    </row>
    <row r="722" spans="2:65" s="13" customFormat="1" ht="11.25">
      <c r="B722" s="154"/>
      <c r="D722" s="148" t="s">
        <v>138</v>
      </c>
      <c r="E722" s="155" t="s">
        <v>19</v>
      </c>
      <c r="F722" s="156" t="s">
        <v>173</v>
      </c>
      <c r="H722" s="157">
        <v>7</v>
      </c>
      <c r="I722" s="158"/>
      <c r="L722" s="154"/>
      <c r="M722" s="159"/>
      <c r="T722" s="160"/>
      <c r="AT722" s="155" t="s">
        <v>138</v>
      </c>
      <c r="AU722" s="155" t="s">
        <v>84</v>
      </c>
      <c r="AV722" s="13" t="s">
        <v>84</v>
      </c>
      <c r="AW722" s="13" t="s">
        <v>36</v>
      </c>
      <c r="AX722" s="13" t="s">
        <v>74</v>
      </c>
      <c r="AY722" s="155" t="s">
        <v>128</v>
      </c>
    </row>
    <row r="723" spans="2:65" s="14" customFormat="1" ht="11.25">
      <c r="B723" s="161"/>
      <c r="D723" s="148" t="s">
        <v>138</v>
      </c>
      <c r="E723" s="162" t="s">
        <v>19</v>
      </c>
      <c r="F723" s="163" t="s">
        <v>141</v>
      </c>
      <c r="H723" s="164">
        <v>13</v>
      </c>
      <c r="I723" s="165"/>
      <c r="L723" s="161"/>
      <c r="M723" s="166"/>
      <c r="T723" s="167"/>
      <c r="AT723" s="162" t="s">
        <v>138</v>
      </c>
      <c r="AU723" s="162" t="s">
        <v>84</v>
      </c>
      <c r="AV723" s="14" t="s">
        <v>134</v>
      </c>
      <c r="AW723" s="14" t="s">
        <v>36</v>
      </c>
      <c r="AX723" s="14" t="s">
        <v>82</v>
      </c>
      <c r="AY723" s="162" t="s">
        <v>128</v>
      </c>
    </row>
    <row r="724" spans="2:65" s="1" customFormat="1" ht="16.5" customHeight="1">
      <c r="B724" s="33"/>
      <c r="C724" s="129" t="s">
        <v>497</v>
      </c>
      <c r="D724" s="129" t="s">
        <v>130</v>
      </c>
      <c r="E724" s="130" t="s">
        <v>778</v>
      </c>
      <c r="F724" s="131" t="s">
        <v>779</v>
      </c>
      <c r="G724" s="132" t="s">
        <v>144</v>
      </c>
      <c r="H724" s="133">
        <v>2</v>
      </c>
      <c r="I724" s="134"/>
      <c r="J724" s="135">
        <f>ROUND(I724*H724,2)</f>
        <v>0</v>
      </c>
      <c r="K724" s="136"/>
      <c r="L724" s="33"/>
      <c r="M724" s="137" t="s">
        <v>19</v>
      </c>
      <c r="N724" s="138" t="s">
        <v>45</v>
      </c>
      <c r="P724" s="139">
        <f>O724*H724</f>
        <v>0</v>
      </c>
      <c r="Q724" s="139">
        <v>6.9999999999999999E-4</v>
      </c>
      <c r="R724" s="139">
        <f>Q724*H724</f>
        <v>1.4E-3</v>
      </c>
      <c r="S724" s="139">
        <v>0</v>
      </c>
      <c r="T724" s="140">
        <f>S724*H724</f>
        <v>0</v>
      </c>
      <c r="AR724" s="141" t="s">
        <v>134</v>
      </c>
      <c r="AT724" s="141" t="s">
        <v>130</v>
      </c>
      <c r="AU724" s="141" t="s">
        <v>84</v>
      </c>
      <c r="AY724" s="18" t="s">
        <v>128</v>
      </c>
      <c r="BE724" s="142">
        <f>IF(N724="základní",J724,0)</f>
        <v>0</v>
      </c>
      <c r="BF724" s="142">
        <f>IF(N724="snížená",J724,0)</f>
        <v>0</v>
      </c>
      <c r="BG724" s="142">
        <f>IF(N724="zákl. přenesená",J724,0)</f>
        <v>0</v>
      </c>
      <c r="BH724" s="142">
        <f>IF(N724="sníž. přenesená",J724,0)</f>
        <v>0</v>
      </c>
      <c r="BI724" s="142">
        <f>IF(N724="nulová",J724,0)</f>
        <v>0</v>
      </c>
      <c r="BJ724" s="18" t="s">
        <v>82</v>
      </c>
      <c r="BK724" s="142">
        <f>ROUND(I724*H724,2)</f>
        <v>0</v>
      </c>
      <c r="BL724" s="18" t="s">
        <v>134</v>
      </c>
      <c r="BM724" s="141" t="s">
        <v>780</v>
      </c>
    </row>
    <row r="725" spans="2:65" s="1" customFormat="1" ht="11.25">
      <c r="B725" s="33"/>
      <c r="D725" s="143" t="s">
        <v>136</v>
      </c>
      <c r="F725" s="144" t="s">
        <v>781</v>
      </c>
      <c r="I725" s="145"/>
      <c r="L725" s="33"/>
      <c r="M725" s="146"/>
      <c r="T725" s="54"/>
      <c r="AT725" s="18" t="s">
        <v>136</v>
      </c>
      <c r="AU725" s="18" t="s">
        <v>84</v>
      </c>
    </row>
    <row r="726" spans="2:65" s="12" customFormat="1" ht="11.25">
      <c r="B726" s="147"/>
      <c r="D726" s="148" t="s">
        <v>138</v>
      </c>
      <c r="E726" s="149" t="s">
        <v>19</v>
      </c>
      <c r="F726" s="150" t="s">
        <v>782</v>
      </c>
      <c r="H726" s="149" t="s">
        <v>19</v>
      </c>
      <c r="I726" s="151"/>
      <c r="L726" s="147"/>
      <c r="M726" s="152"/>
      <c r="T726" s="153"/>
      <c r="AT726" s="149" t="s">
        <v>138</v>
      </c>
      <c r="AU726" s="149" t="s">
        <v>84</v>
      </c>
      <c r="AV726" s="12" t="s">
        <v>82</v>
      </c>
      <c r="AW726" s="12" t="s">
        <v>36</v>
      </c>
      <c r="AX726" s="12" t="s">
        <v>74</v>
      </c>
      <c r="AY726" s="149" t="s">
        <v>128</v>
      </c>
    </row>
    <row r="727" spans="2:65" s="12" customFormat="1" ht="11.25">
      <c r="B727" s="147"/>
      <c r="D727" s="148" t="s">
        <v>138</v>
      </c>
      <c r="E727" s="149" t="s">
        <v>19</v>
      </c>
      <c r="F727" s="150" t="s">
        <v>783</v>
      </c>
      <c r="H727" s="149" t="s">
        <v>19</v>
      </c>
      <c r="I727" s="151"/>
      <c r="L727" s="147"/>
      <c r="M727" s="152"/>
      <c r="T727" s="153"/>
      <c r="AT727" s="149" t="s">
        <v>138</v>
      </c>
      <c r="AU727" s="149" t="s">
        <v>84</v>
      </c>
      <c r="AV727" s="12" t="s">
        <v>82</v>
      </c>
      <c r="AW727" s="12" t="s">
        <v>36</v>
      </c>
      <c r="AX727" s="12" t="s">
        <v>74</v>
      </c>
      <c r="AY727" s="149" t="s">
        <v>128</v>
      </c>
    </row>
    <row r="728" spans="2:65" s="13" customFormat="1" ht="11.25">
      <c r="B728" s="154"/>
      <c r="D728" s="148" t="s">
        <v>138</v>
      </c>
      <c r="E728" s="155" t="s">
        <v>19</v>
      </c>
      <c r="F728" s="156" t="s">
        <v>84</v>
      </c>
      <c r="H728" s="157">
        <v>2</v>
      </c>
      <c r="I728" s="158"/>
      <c r="L728" s="154"/>
      <c r="M728" s="159"/>
      <c r="T728" s="160"/>
      <c r="AT728" s="155" t="s">
        <v>138</v>
      </c>
      <c r="AU728" s="155" t="s">
        <v>84</v>
      </c>
      <c r="AV728" s="13" t="s">
        <v>84</v>
      </c>
      <c r="AW728" s="13" t="s">
        <v>36</v>
      </c>
      <c r="AX728" s="13" t="s">
        <v>74</v>
      </c>
      <c r="AY728" s="155" t="s">
        <v>128</v>
      </c>
    </row>
    <row r="729" spans="2:65" s="14" customFormat="1" ht="11.25">
      <c r="B729" s="161"/>
      <c r="D729" s="148" t="s">
        <v>138</v>
      </c>
      <c r="E729" s="162" t="s">
        <v>19</v>
      </c>
      <c r="F729" s="163" t="s">
        <v>141</v>
      </c>
      <c r="H729" s="164">
        <v>2</v>
      </c>
      <c r="I729" s="165"/>
      <c r="L729" s="161"/>
      <c r="M729" s="166"/>
      <c r="T729" s="167"/>
      <c r="AT729" s="162" t="s">
        <v>138</v>
      </c>
      <c r="AU729" s="162" t="s">
        <v>84</v>
      </c>
      <c r="AV729" s="14" t="s">
        <v>134</v>
      </c>
      <c r="AW729" s="14" t="s">
        <v>36</v>
      </c>
      <c r="AX729" s="14" t="s">
        <v>82</v>
      </c>
      <c r="AY729" s="162" t="s">
        <v>128</v>
      </c>
    </row>
    <row r="730" spans="2:65" s="1" customFormat="1" ht="16.5" customHeight="1">
      <c r="B730" s="33"/>
      <c r="C730" s="175" t="s">
        <v>784</v>
      </c>
      <c r="D730" s="175" t="s">
        <v>263</v>
      </c>
      <c r="E730" s="176" t="s">
        <v>785</v>
      </c>
      <c r="F730" s="177" t="s">
        <v>786</v>
      </c>
      <c r="G730" s="178" t="s">
        <v>144</v>
      </c>
      <c r="H730" s="179">
        <v>2</v>
      </c>
      <c r="I730" s="180"/>
      <c r="J730" s="181">
        <f>ROUND(I730*H730,2)</f>
        <v>0</v>
      </c>
      <c r="K730" s="182"/>
      <c r="L730" s="183"/>
      <c r="M730" s="184" t="s">
        <v>19</v>
      </c>
      <c r="N730" s="185" t="s">
        <v>45</v>
      </c>
      <c r="P730" s="139">
        <f>O730*H730</f>
        <v>0</v>
      </c>
      <c r="Q730" s="139">
        <v>2.5999999999999999E-3</v>
      </c>
      <c r="R730" s="139">
        <f>Q730*H730</f>
        <v>5.1999999999999998E-3</v>
      </c>
      <c r="S730" s="139">
        <v>0</v>
      </c>
      <c r="T730" s="140">
        <f>S730*H730</f>
        <v>0</v>
      </c>
      <c r="AR730" s="141" t="s">
        <v>182</v>
      </c>
      <c r="AT730" s="141" t="s">
        <v>263</v>
      </c>
      <c r="AU730" s="141" t="s">
        <v>84</v>
      </c>
      <c r="AY730" s="18" t="s">
        <v>128</v>
      </c>
      <c r="BE730" s="142">
        <f>IF(N730="základní",J730,0)</f>
        <v>0</v>
      </c>
      <c r="BF730" s="142">
        <f>IF(N730="snížená",J730,0)</f>
        <v>0</v>
      </c>
      <c r="BG730" s="142">
        <f>IF(N730="zákl. přenesená",J730,0)</f>
        <v>0</v>
      </c>
      <c r="BH730" s="142">
        <f>IF(N730="sníž. přenesená",J730,0)</f>
        <v>0</v>
      </c>
      <c r="BI730" s="142">
        <f>IF(N730="nulová",J730,0)</f>
        <v>0</v>
      </c>
      <c r="BJ730" s="18" t="s">
        <v>82</v>
      </c>
      <c r="BK730" s="142">
        <f>ROUND(I730*H730,2)</f>
        <v>0</v>
      </c>
      <c r="BL730" s="18" t="s">
        <v>134</v>
      </c>
      <c r="BM730" s="141" t="s">
        <v>787</v>
      </c>
    </row>
    <row r="731" spans="2:65" s="12" customFormat="1" ht="11.25">
      <c r="B731" s="147"/>
      <c r="D731" s="148" t="s">
        <v>138</v>
      </c>
      <c r="E731" s="149" t="s">
        <v>19</v>
      </c>
      <c r="F731" s="150" t="s">
        <v>782</v>
      </c>
      <c r="H731" s="149" t="s">
        <v>19</v>
      </c>
      <c r="I731" s="151"/>
      <c r="L731" s="147"/>
      <c r="M731" s="152"/>
      <c r="T731" s="153"/>
      <c r="AT731" s="149" t="s">
        <v>138</v>
      </c>
      <c r="AU731" s="149" t="s">
        <v>84</v>
      </c>
      <c r="AV731" s="12" t="s">
        <v>82</v>
      </c>
      <c r="AW731" s="12" t="s">
        <v>36</v>
      </c>
      <c r="AX731" s="12" t="s">
        <v>74</v>
      </c>
      <c r="AY731" s="149" t="s">
        <v>128</v>
      </c>
    </row>
    <row r="732" spans="2:65" s="12" customFormat="1" ht="11.25">
      <c r="B732" s="147"/>
      <c r="D732" s="148" t="s">
        <v>138</v>
      </c>
      <c r="E732" s="149" t="s">
        <v>19</v>
      </c>
      <c r="F732" s="150" t="s">
        <v>783</v>
      </c>
      <c r="H732" s="149" t="s">
        <v>19</v>
      </c>
      <c r="I732" s="151"/>
      <c r="L732" s="147"/>
      <c r="M732" s="152"/>
      <c r="T732" s="153"/>
      <c r="AT732" s="149" t="s">
        <v>138</v>
      </c>
      <c r="AU732" s="149" t="s">
        <v>84</v>
      </c>
      <c r="AV732" s="12" t="s">
        <v>82</v>
      </c>
      <c r="AW732" s="12" t="s">
        <v>36</v>
      </c>
      <c r="AX732" s="12" t="s">
        <v>74</v>
      </c>
      <c r="AY732" s="149" t="s">
        <v>128</v>
      </c>
    </row>
    <row r="733" spans="2:65" s="13" customFormat="1" ht="11.25">
      <c r="B733" s="154"/>
      <c r="D733" s="148" t="s">
        <v>138</v>
      </c>
      <c r="E733" s="155" t="s">
        <v>19</v>
      </c>
      <c r="F733" s="156" t="s">
        <v>84</v>
      </c>
      <c r="H733" s="157">
        <v>2</v>
      </c>
      <c r="I733" s="158"/>
      <c r="L733" s="154"/>
      <c r="M733" s="159"/>
      <c r="T733" s="160"/>
      <c r="AT733" s="155" t="s">
        <v>138</v>
      </c>
      <c r="AU733" s="155" t="s">
        <v>84</v>
      </c>
      <c r="AV733" s="13" t="s">
        <v>84</v>
      </c>
      <c r="AW733" s="13" t="s">
        <v>36</v>
      </c>
      <c r="AX733" s="13" t="s">
        <v>74</v>
      </c>
      <c r="AY733" s="155" t="s">
        <v>128</v>
      </c>
    </row>
    <row r="734" spans="2:65" s="14" customFormat="1" ht="11.25">
      <c r="B734" s="161"/>
      <c r="D734" s="148" t="s">
        <v>138</v>
      </c>
      <c r="E734" s="162" t="s">
        <v>19</v>
      </c>
      <c r="F734" s="163" t="s">
        <v>141</v>
      </c>
      <c r="H734" s="164">
        <v>2</v>
      </c>
      <c r="I734" s="165"/>
      <c r="L734" s="161"/>
      <c r="M734" s="166"/>
      <c r="T734" s="167"/>
      <c r="AT734" s="162" t="s">
        <v>138</v>
      </c>
      <c r="AU734" s="162" t="s">
        <v>84</v>
      </c>
      <c r="AV734" s="14" t="s">
        <v>134</v>
      </c>
      <c r="AW734" s="14" t="s">
        <v>36</v>
      </c>
      <c r="AX734" s="14" t="s">
        <v>82</v>
      </c>
      <c r="AY734" s="162" t="s">
        <v>128</v>
      </c>
    </row>
    <row r="735" spans="2:65" s="1" customFormat="1" ht="16.5" customHeight="1">
      <c r="B735" s="33"/>
      <c r="C735" s="129" t="s">
        <v>501</v>
      </c>
      <c r="D735" s="129" t="s">
        <v>130</v>
      </c>
      <c r="E735" s="130" t="s">
        <v>788</v>
      </c>
      <c r="F735" s="131" t="s">
        <v>789</v>
      </c>
      <c r="G735" s="132" t="s">
        <v>144</v>
      </c>
      <c r="H735" s="133">
        <v>2</v>
      </c>
      <c r="I735" s="134"/>
      <c r="J735" s="135">
        <f>ROUND(I735*H735,2)</f>
        <v>0</v>
      </c>
      <c r="K735" s="136"/>
      <c r="L735" s="33"/>
      <c r="M735" s="137" t="s">
        <v>19</v>
      </c>
      <c r="N735" s="138" t="s">
        <v>45</v>
      </c>
      <c r="P735" s="139">
        <f>O735*H735</f>
        <v>0</v>
      </c>
      <c r="Q735" s="139">
        <v>0</v>
      </c>
      <c r="R735" s="139">
        <f>Q735*H735</f>
        <v>0</v>
      </c>
      <c r="S735" s="139">
        <v>0</v>
      </c>
      <c r="T735" s="140">
        <f>S735*H735</f>
        <v>0</v>
      </c>
      <c r="AR735" s="141" t="s">
        <v>134</v>
      </c>
      <c r="AT735" s="141" t="s">
        <v>130</v>
      </c>
      <c r="AU735" s="141" t="s">
        <v>84</v>
      </c>
      <c r="AY735" s="18" t="s">
        <v>128</v>
      </c>
      <c r="BE735" s="142">
        <f>IF(N735="základní",J735,0)</f>
        <v>0</v>
      </c>
      <c r="BF735" s="142">
        <f>IF(N735="snížená",J735,0)</f>
        <v>0</v>
      </c>
      <c r="BG735" s="142">
        <f>IF(N735="zákl. přenesená",J735,0)</f>
        <v>0</v>
      </c>
      <c r="BH735" s="142">
        <f>IF(N735="sníž. přenesená",J735,0)</f>
        <v>0</v>
      </c>
      <c r="BI735" s="142">
        <f>IF(N735="nulová",J735,0)</f>
        <v>0</v>
      </c>
      <c r="BJ735" s="18" t="s">
        <v>82</v>
      </c>
      <c r="BK735" s="142">
        <f>ROUND(I735*H735,2)</f>
        <v>0</v>
      </c>
      <c r="BL735" s="18" t="s">
        <v>134</v>
      </c>
      <c r="BM735" s="141" t="s">
        <v>790</v>
      </c>
    </row>
    <row r="736" spans="2:65" s="1" customFormat="1" ht="11.25">
      <c r="B736" s="33"/>
      <c r="D736" s="143" t="s">
        <v>136</v>
      </c>
      <c r="F736" s="144" t="s">
        <v>791</v>
      </c>
      <c r="I736" s="145"/>
      <c r="L736" s="33"/>
      <c r="M736" s="146"/>
      <c r="T736" s="54"/>
      <c r="AT736" s="18" t="s">
        <v>136</v>
      </c>
      <c r="AU736" s="18" t="s">
        <v>84</v>
      </c>
    </row>
    <row r="737" spans="2:65" s="13" customFormat="1" ht="11.25">
      <c r="B737" s="154"/>
      <c r="D737" s="148" t="s">
        <v>138</v>
      </c>
      <c r="E737" s="155" t="s">
        <v>19</v>
      </c>
      <c r="F737" s="156" t="s">
        <v>792</v>
      </c>
      <c r="H737" s="157">
        <v>2</v>
      </c>
      <c r="I737" s="158"/>
      <c r="L737" s="154"/>
      <c r="M737" s="159"/>
      <c r="T737" s="160"/>
      <c r="AT737" s="155" t="s">
        <v>138</v>
      </c>
      <c r="AU737" s="155" t="s">
        <v>84</v>
      </c>
      <c r="AV737" s="13" t="s">
        <v>84</v>
      </c>
      <c r="AW737" s="13" t="s">
        <v>36</v>
      </c>
      <c r="AX737" s="13" t="s">
        <v>74</v>
      </c>
      <c r="AY737" s="155" t="s">
        <v>128</v>
      </c>
    </row>
    <row r="738" spans="2:65" s="14" customFormat="1" ht="11.25">
      <c r="B738" s="161"/>
      <c r="D738" s="148" t="s">
        <v>138</v>
      </c>
      <c r="E738" s="162" t="s">
        <v>19</v>
      </c>
      <c r="F738" s="163" t="s">
        <v>141</v>
      </c>
      <c r="H738" s="164">
        <v>2</v>
      </c>
      <c r="I738" s="165"/>
      <c r="L738" s="161"/>
      <c r="M738" s="166"/>
      <c r="T738" s="167"/>
      <c r="AT738" s="162" t="s">
        <v>138</v>
      </c>
      <c r="AU738" s="162" t="s">
        <v>84</v>
      </c>
      <c r="AV738" s="14" t="s">
        <v>134</v>
      </c>
      <c r="AW738" s="14" t="s">
        <v>36</v>
      </c>
      <c r="AX738" s="14" t="s">
        <v>82</v>
      </c>
      <c r="AY738" s="162" t="s">
        <v>128</v>
      </c>
    </row>
    <row r="739" spans="2:65" s="1" customFormat="1" ht="16.5" customHeight="1">
      <c r="B739" s="33"/>
      <c r="C739" s="129" t="s">
        <v>793</v>
      </c>
      <c r="D739" s="129" t="s">
        <v>130</v>
      </c>
      <c r="E739" s="130" t="s">
        <v>794</v>
      </c>
      <c r="F739" s="131" t="s">
        <v>795</v>
      </c>
      <c r="G739" s="132" t="s">
        <v>144</v>
      </c>
      <c r="H739" s="133">
        <v>2</v>
      </c>
      <c r="I739" s="134"/>
      <c r="J739" s="135">
        <f>ROUND(I739*H739,2)</f>
        <v>0</v>
      </c>
      <c r="K739" s="136"/>
      <c r="L739" s="33"/>
      <c r="M739" s="137" t="s">
        <v>19</v>
      </c>
      <c r="N739" s="138" t="s">
        <v>45</v>
      </c>
      <c r="P739" s="139">
        <f>O739*H739</f>
        <v>0</v>
      </c>
      <c r="Q739" s="139">
        <v>0</v>
      </c>
      <c r="R739" s="139">
        <f>Q739*H739</f>
        <v>0</v>
      </c>
      <c r="S739" s="139">
        <v>0</v>
      </c>
      <c r="T739" s="140">
        <f>S739*H739</f>
        <v>0</v>
      </c>
      <c r="AR739" s="141" t="s">
        <v>134</v>
      </c>
      <c r="AT739" s="141" t="s">
        <v>130</v>
      </c>
      <c r="AU739" s="141" t="s">
        <v>84</v>
      </c>
      <c r="AY739" s="18" t="s">
        <v>128</v>
      </c>
      <c r="BE739" s="142">
        <f>IF(N739="základní",J739,0)</f>
        <v>0</v>
      </c>
      <c r="BF739" s="142">
        <f>IF(N739="snížená",J739,0)</f>
        <v>0</v>
      </c>
      <c r="BG739" s="142">
        <f>IF(N739="zákl. přenesená",J739,0)</f>
        <v>0</v>
      </c>
      <c r="BH739" s="142">
        <f>IF(N739="sníž. přenesená",J739,0)</f>
        <v>0</v>
      </c>
      <c r="BI739" s="142">
        <f>IF(N739="nulová",J739,0)</f>
        <v>0</v>
      </c>
      <c r="BJ739" s="18" t="s">
        <v>82</v>
      </c>
      <c r="BK739" s="142">
        <f>ROUND(I739*H739,2)</f>
        <v>0</v>
      </c>
      <c r="BL739" s="18" t="s">
        <v>134</v>
      </c>
      <c r="BM739" s="141" t="s">
        <v>796</v>
      </c>
    </row>
    <row r="740" spans="2:65" s="1" customFormat="1" ht="11.25">
      <c r="B740" s="33"/>
      <c r="D740" s="143" t="s">
        <v>136</v>
      </c>
      <c r="F740" s="144" t="s">
        <v>797</v>
      </c>
      <c r="I740" s="145"/>
      <c r="L740" s="33"/>
      <c r="M740" s="146"/>
      <c r="T740" s="54"/>
      <c r="AT740" s="18" t="s">
        <v>136</v>
      </c>
      <c r="AU740" s="18" t="s">
        <v>84</v>
      </c>
    </row>
    <row r="741" spans="2:65" s="13" customFormat="1" ht="11.25">
      <c r="B741" s="154"/>
      <c r="D741" s="148" t="s">
        <v>138</v>
      </c>
      <c r="E741" s="155" t="s">
        <v>19</v>
      </c>
      <c r="F741" s="156" t="s">
        <v>792</v>
      </c>
      <c r="H741" s="157">
        <v>2</v>
      </c>
      <c r="I741" s="158"/>
      <c r="L741" s="154"/>
      <c r="M741" s="159"/>
      <c r="T741" s="160"/>
      <c r="AT741" s="155" t="s">
        <v>138</v>
      </c>
      <c r="AU741" s="155" t="s">
        <v>84</v>
      </c>
      <c r="AV741" s="13" t="s">
        <v>84</v>
      </c>
      <c r="AW741" s="13" t="s">
        <v>36</v>
      </c>
      <c r="AX741" s="13" t="s">
        <v>74</v>
      </c>
      <c r="AY741" s="155" t="s">
        <v>128</v>
      </c>
    </row>
    <row r="742" spans="2:65" s="14" customFormat="1" ht="11.25">
      <c r="B742" s="161"/>
      <c r="D742" s="148" t="s">
        <v>138</v>
      </c>
      <c r="E742" s="162" t="s">
        <v>19</v>
      </c>
      <c r="F742" s="163" t="s">
        <v>141</v>
      </c>
      <c r="H742" s="164">
        <v>2</v>
      </c>
      <c r="I742" s="165"/>
      <c r="L742" s="161"/>
      <c r="M742" s="166"/>
      <c r="T742" s="167"/>
      <c r="AT742" s="162" t="s">
        <v>138</v>
      </c>
      <c r="AU742" s="162" t="s">
        <v>84</v>
      </c>
      <c r="AV742" s="14" t="s">
        <v>134</v>
      </c>
      <c r="AW742" s="14" t="s">
        <v>36</v>
      </c>
      <c r="AX742" s="14" t="s">
        <v>82</v>
      </c>
      <c r="AY742" s="162" t="s">
        <v>128</v>
      </c>
    </row>
    <row r="743" spans="2:65" s="1" customFormat="1" ht="16.5" customHeight="1">
      <c r="B743" s="33"/>
      <c r="C743" s="129" t="s">
        <v>508</v>
      </c>
      <c r="D743" s="129" t="s">
        <v>130</v>
      </c>
      <c r="E743" s="130" t="s">
        <v>798</v>
      </c>
      <c r="F743" s="131" t="s">
        <v>799</v>
      </c>
      <c r="G743" s="132" t="s">
        <v>144</v>
      </c>
      <c r="H743" s="133">
        <v>2</v>
      </c>
      <c r="I743" s="134"/>
      <c r="J743" s="135">
        <f>ROUND(I743*H743,2)</f>
        <v>0</v>
      </c>
      <c r="K743" s="136"/>
      <c r="L743" s="33"/>
      <c r="M743" s="137" t="s">
        <v>19</v>
      </c>
      <c r="N743" s="138" t="s">
        <v>45</v>
      </c>
      <c r="P743" s="139">
        <f>O743*H743</f>
        <v>0</v>
      </c>
      <c r="Q743" s="139">
        <v>0</v>
      </c>
      <c r="R743" s="139">
        <f>Q743*H743</f>
        <v>0</v>
      </c>
      <c r="S743" s="139">
        <v>0</v>
      </c>
      <c r="T743" s="140">
        <f>S743*H743</f>
        <v>0</v>
      </c>
      <c r="AR743" s="141" t="s">
        <v>134</v>
      </c>
      <c r="AT743" s="141" t="s">
        <v>130</v>
      </c>
      <c r="AU743" s="141" t="s">
        <v>84</v>
      </c>
      <c r="AY743" s="18" t="s">
        <v>128</v>
      </c>
      <c r="BE743" s="142">
        <f>IF(N743="základní",J743,0)</f>
        <v>0</v>
      </c>
      <c r="BF743" s="142">
        <f>IF(N743="snížená",J743,0)</f>
        <v>0</v>
      </c>
      <c r="BG743" s="142">
        <f>IF(N743="zákl. přenesená",J743,0)</f>
        <v>0</v>
      </c>
      <c r="BH743" s="142">
        <f>IF(N743="sníž. přenesená",J743,0)</f>
        <v>0</v>
      </c>
      <c r="BI743" s="142">
        <f>IF(N743="nulová",J743,0)</f>
        <v>0</v>
      </c>
      <c r="BJ743" s="18" t="s">
        <v>82</v>
      </c>
      <c r="BK743" s="142">
        <f>ROUND(I743*H743,2)</f>
        <v>0</v>
      </c>
      <c r="BL743" s="18" t="s">
        <v>134</v>
      </c>
      <c r="BM743" s="141" t="s">
        <v>800</v>
      </c>
    </row>
    <row r="744" spans="2:65" s="1" customFormat="1" ht="11.25">
      <c r="B744" s="33"/>
      <c r="D744" s="143" t="s">
        <v>136</v>
      </c>
      <c r="F744" s="144" t="s">
        <v>801</v>
      </c>
      <c r="I744" s="145"/>
      <c r="L744" s="33"/>
      <c r="M744" s="146"/>
      <c r="T744" s="54"/>
      <c r="AT744" s="18" t="s">
        <v>136</v>
      </c>
      <c r="AU744" s="18" t="s">
        <v>84</v>
      </c>
    </row>
    <row r="745" spans="2:65" s="12" customFormat="1" ht="11.25">
      <c r="B745" s="147"/>
      <c r="D745" s="148" t="s">
        <v>138</v>
      </c>
      <c r="E745" s="149" t="s">
        <v>19</v>
      </c>
      <c r="F745" s="150" t="s">
        <v>802</v>
      </c>
      <c r="H745" s="149" t="s">
        <v>19</v>
      </c>
      <c r="I745" s="151"/>
      <c r="L745" s="147"/>
      <c r="M745" s="152"/>
      <c r="T745" s="153"/>
      <c r="AT745" s="149" t="s">
        <v>138</v>
      </c>
      <c r="AU745" s="149" t="s">
        <v>84</v>
      </c>
      <c r="AV745" s="12" t="s">
        <v>82</v>
      </c>
      <c r="AW745" s="12" t="s">
        <v>36</v>
      </c>
      <c r="AX745" s="12" t="s">
        <v>74</v>
      </c>
      <c r="AY745" s="149" t="s">
        <v>128</v>
      </c>
    </row>
    <row r="746" spans="2:65" s="13" customFormat="1" ht="11.25">
      <c r="B746" s="154"/>
      <c r="D746" s="148" t="s">
        <v>138</v>
      </c>
      <c r="E746" s="155" t="s">
        <v>19</v>
      </c>
      <c r="F746" s="156" t="s">
        <v>84</v>
      </c>
      <c r="H746" s="157">
        <v>2</v>
      </c>
      <c r="I746" s="158"/>
      <c r="L746" s="154"/>
      <c r="M746" s="159"/>
      <c r="T746" s="160"/>
      <c r="AT746" s="155" t="s">
        <v>138</v>
      </c>
      <c r="AU746" s="155" t="s">
        <v>84</v>
      </c>
      <c r="AV746" s="13" t="s">
        <v>84</v>
      </c>
      <c r="AW746" s="13" t="s">
        <v>36</v>
      </c>
      <c r="AX746" s="13" t="s">
        <v>74</v>
      </c>
      <c r="AY746" s="155" t="s">
        <v>128</v>
      </c>
    </row>
    <row r="747" spans="2:65" s="14" customFormat="1" ht="11.25">
      <c r="B747" s="161"/>
      <c r="D747" s="148" t="s">
        <v>138</v>
      </c>
      <c r="E747" s="162" t="s">
        <v>19</v>
      </c>
      <c r="F747" s="163" t="s">
        <v>141</v>
      </c>
      <c r="H747" s="164">
        <v>2</v>
      </c>
      <c r="I747" s="165"/>
      <c r="L747" s="161"/>
      <c r="M747" s="166"/>
      <c r="T747" s="167"/>
      <c r="AT747" s="162" t="s">
        <v>138</v>
      </c>
      <c r="AU747" s="162" t="s">
        <v>84</v>
      </c>
      <c r="AV747" s="14" t="s">
        <v>134</v>
      </c>
      <c r="AW747" s="14" t="s">
        <v>36</v>
      </c>
      <c r="AX747" s="14" t="s">
        <v>82</v>
      </c>
      <c r="AY747" s="162" t="s">
        <v>128</v>
      </c>
    </row>
    <row r="748" spans="2:65" s="1" customFormat="1" ht="16.5" customHeight="1">
      <c r="B748" s="33"/>
      <c r="C748" s="175" t="s">
        <v>803</v>
      </c>
      <c r="D748" s="175" t="s">
        <v>263</v>
      </c>
      <c r="E748" s="176" t="s">
        <v>804</v>
      </c>
      <c r="F748" s="177" t="s">
        <v>805</v>
      </c>
      <c r="G748" s="178" t="s">
        <v>144</v>
      </c>
      <c r="H748" s="179">
        <v>2</v>
      </c>
      <c r="I748" s="180"/>
      <c r="J748" s="181">
        <f>ROUND(I748*H748,2)</f>
        <v>0</v>
      </c>
      <c r="K748" s="182"/>
      <c r="L748" s="183"/>
      <c r="M748" s="184" t="s">
        <v>19</v>
      </c>
      <c r="N748" s="185" t="s">
        <v>45</v>
      </c>
      <c r="P748" s="139">
        <f>O748*H748</f>
        <v>0</v>
      </c>
      <c r="Q748" s="139">
        <v>0</v>
      </c>
      <c r="R748" s="139">
        <f>Q748*H748</f>
        <v>0</v>
      </c>
      <c r="S748" s="139">
        <v>0</v>
      </c>
      <c r="T748" s="140">
        <f>S748*H748</f>
        <v>0</v>
      </c>
      <c r="AR748" s="141" t="s">
        <v>182</v>
      </c>
      <c r="AT748" s="141" t="s">
        <v>263</v>
      </c>
      <c r="AU748" s="141" t="s">
        <v>84</v>
      </c>
      <c r="AY748" s="18" t="s">
        <v>128</v>
      </c>
      <c r="BE748" s="142">
        <f>IF(N748="základní",J748,0)</f>
        <v>0</v>
      </c>
      <c r="BF748" s="142">
        <f>IF(N748="snížená",J748,0)</f>
        <v>0</v>
      </c>
      <c r="BG748" s="142">
        <f>IF(N748="zákl. přenesená",J748,0)</f>
        <v>0</v>
      </c>
      <c r="BH748" s="142">
        <f>IF(N748="sníž. přenesená",J748,0)</f>
        <v>0</v>
      </c>
      <c r="BI748" s="142">
        <f>IF(N748="nulová",J748,0)</f>
        <v>0</v>
      </c>
      <c r="BJ748" s="18" t="s">
        <v>82</v>
      </c>
      <c r="BK748" s="142">
        <f>ROUND(I748*H748,2)</f>
        <v>0</v>
      </c>
      <c r="BL748" s="18" t="s">
        <v>134</v>
      </c>
      <c r="BM748" s="141" t="s">
        <v>806</v>
      </c>
    </row>
    <row r="749" spans="2:65" s="12" customFormat="1" ht="11.25">
      <c r="B749" s="147"/>
      <c r="D749" s="148" t="s">
        <v>138</v>
      </c>
      <c r="E749" s="149" t="s">
        <v>19</v>
      </c>
      <c r="F749" s="150" t="s">
        <v>802</v>
      </c>
      <c r="H749" s="149" t="s">
        <v>19</v>
      </c>
      <c r="I749" s="151"/>
      <c r="L749" s="147"/>
      <c r="M749" s="152"/>
      <c r="T749" s="153"/>
      <c r="AT749" s="149" t="s">
        <v>138</v>
      </c>
      <c r="AU749" s="149" t="s">
        <v>84</v>
      </c>
      <c r="AV749" s="12" t="s">
        <v>82</v>
      </c>
      <c r="AW749" s="12" t="s">
        <v>36</v>
      </c>
      <c r="AX749" s="12" t="s">
        <v>74</v>
      </c>
      <c r="AY749" s="149" t="s">
        <v>128</v>
      </c>
    </row>
    <row r="750" spans="2:65" s="13" customFormat="1" ht="11.25">
      <c r="B750" s="154"/>
      <c r="D750" s="148" t="s">
        <v>138</v>
      </c>
      <c r="E750" s="155" t="s">
        <v>19</v>
      </c>
      <c r="F750" s="156" t="s">
        <v>84</v>
      </c>
      <c r="H750" s="157">
        <v>2</v>
      </c>
      <c r="I750" s="158"/>
      <c r="L750" s="154"/>
      <c r="M750" s="159"/>
      <c r="T750" s="160"/>
      <c r="AT750" s="155" t="s">
        <v>138</v>
      </c>
      <c r="AU750" s="155" t="s">
        <v>84</v>
      </c>
      <c r="AV750" s="13" t="s">
        <v>84</v>
      </c>
      <c r="AW750" s="13" t="s">
        <v>36</v>
      </c>
      <c r="AX750" s="13" t="s">
        <v>74</v>
      </c>
      <c r="AY750" s="155" t="s">
        <v>128</v>
      </c>
    </row>
    <row r="751" spans="2:65" s="14" customFormat="1" ht="11.25">
      <c r="B751" s="161"/>
      <c r="D751" s="148" t="s">
        <v>138</v>
      </c>
      <c r="E751" s="162" t="s">
        <v>19</v>
      </c>
      <c r="F751" s="163" t="s">
        <v>141</v>
      </c>
      <c r="H751" s="164">
        <v>2</v>
      </c>
      <c r="I751" s="165"/>
      <c r="L751" s="161"/>
      <c r="M751" s="166"/>
      <c r="T751" s="167"/>
      <c r="AT751" s="162" t="s">
        <v>138</v>
      </c>
      <c r="AU751" s="162" t="s">
        <v>84</v>
      </c>
      <c r="AV751" s="14" t="s">
        <v>134</v>
      </c>
      <c r="AW751" s="14" t="s">
        <v>36</v>
      </c>
      <c r="AX751" s="14" t="s">
        <v>82</v>
      </c>
      <c r="AY751" s="162" t="s">
        <v>128</v>
      </c>
    </row>
    <row r="752" spans="2:65" s="1" customFormat="1" ht="16.5" customHeight="1">
      <c r="B752" s="33"/>
      <c r="C752" s="129" t="s">
        <v>513</v>
      </c>
      <c r="D752" s="129" t="s">
        <v>130</v>
      </c>
      <c r="E752" s="130" t="s">
        <v>807</v>
      </c>
      <c r="F752" s="131" t="s">
        <v>808</v>
      </c>
      <c r="G752" s="132" t="s">
        <v>185</v>
      </c>
      <c r="H752" s="133">
        <v>136</v>
      </c>
      <c r="I752" s="134"/>
      <c r="J752" s="135">
        <f>ROUND(I752*H752,2)</f>
        <v>0</v>
      </c>
      <c r="K752" s="136"/>
      <c r="L752" s="33"/>
      <c r="M752" s="137" t="s">
        <v>19</v>
      </c>
      <c r="N752" s="138" t="s">
        <v>45</v>
      </c>
      <c r="P752" s="139">
        <f>O752*H752</f>
        <v>0</v>
      </c>
      <c r="Q752" s="139">
        <v>0</v>
      </c>
      <c r="R752" s="139">
        <f>Q752*H752</f>
        <v>0</v>
      </c>
      <c r="S752" s="139">
        <v>0</v>
      </c>
      <c r="T752" s="140">
        <f>S752*H752</f>
        <v>0</v>
      </c>
      <c r="AR752" s="141" t="s">
        <v>134</v>
      </c>
      <c r="AT752" s="141" t="s">
        <v>130</v>
      </c>
      <c r="AU752" s="141" t="s">
        <v>84</v>
      </c>
      <c r="AY752" s="18" t="s">
        <v>128</v>
      </c>
      <c r="BE752" s="142">
        <f>IF(N752="základní",J752,0)</f>
        <v>0</v>
      </c>
      <c r="BF752" s="142">
        <f>IF(N752="snížená",J752,0)</f>
        <v>0</v>
      </c>
      <c r="BG752" s="142">
        <f>IF(N752="zákl. přenesená",J752,0)</f>
        <v>0</v>
      </c>
      <c r="BH752" s="142">
        <f>IF(N752="sníž. přenesená",J752,0)</f>
        <v>0</v>
      </c>
      <c r="BI752" s="142">
        <f>IF(N752="nulová",J752,0)</f>
        <v>0</v>
      </c>
      <c r="BJ752" s="18" t="s">
        <v>82</v>
      </c>
      <c r="BK752" s="142">
        <f>ROUND(I752*H752,2)</f>
        <v>0</v>
      </c>
      <c r="BL752" s="18" t="s">
        <v>134</v>
      </c>
      <c r="BM752" s="141" t="s">
        <v>809</v>
      </c>
    </row>
    <row r="753" spans="2:65" s="1" customFormat="1" ht="11.25">
      <c r="B753" s="33"/>
      <c r="D753" s="143" t="s">
        <v>136</v>
      </c>
      <c r="F753" s="144" t="s">
        <v>810</v>
      </c>
      <c r="I753" s="145"/>
      <c r="L753" s="33"/>
      <c r="M753" s="146"/>
      <c r="T753" s="54"/>
      <c r="AT753" s="18" t="s">
        <v>136</v>
      </c>
      <c r="AU753" s="18" t="s">
        <v>84</v>
      </c>
    </row>
    <row r="754" spans="2:65" s="12" customFormat="1" ht="11.25">
      <c r="B754" s="147"/>
      <c r="D754" s="148" t="s">
        <v>138</v>
      </c>
      <c r="E754" s="149" t="s">
        <v>19</v>
      </c>
      <c r="F754" s="150" t="s">
        <v>811</v>
      </c>
      <c r="H754" s="149" t="s">
        <v>19</v>
      </c>
      <c r="I754" s="151"/>
      <c r="L754" s="147"/>
      <c r="M754" s="152"/>
      <c r="T754" s="153"/>
      <c r="AT754" s="149" t="s">
        <v>138</v>
      </c>
      <c r="AU754" s="149" t="s">
        <v>84</v>
      </c>
      <c r="AV754" s="12" t="s">
        <v>82</v>
      </c>
      <c r="AW754" s="12" t="s">
        <v>36</v>
      </c>
      <c r="AX754" s="12" t="s">
        <v>74</v>
      </c>
      <c r="AY754" s="149" t="s">
        <v>128</v>
      </c>
    </row>
    <row r="755" spans="2:65" s="13" customFormat="1" ht="11.25">
      <c r="B755" s="154"/>
      <c r="D755" s="148" t="s">
        <v>138</v>
      </c>
      <c r="E755" s="155" t="s">
        <v>19</v>
      </c>
      <c r="F755" s="156" t="s">
        <v>812</v>
      </c>
      <c r="H755" s="157">
        <v>136</v>
      </c>
      <c r="I755" s="158"/>
      <c r="L755" s="154"/>
      <c r="M755" s="159"/>
      <c r="T755" s="160"/>
      <c r="AT755" s="155" t="s">
        <v>138</v>
      </c>
      <c r="AU755" s="155" t="s">
        <v>84</v>
      </c>
      <c r="AV755" s="13" t="s">
        <v>84</v>
      </c>
      <c r="AW755" s="13" t="s">
        <v>36</v>
      </c>
      <c r="AX755" s="13" t="s">
        <v>74</v>
      </c>
      <c r="AY755" s="155" t="s">
        <v>128</v>
      </c>
    </row>
    <row r="756" spans="2:65" s="14" customFormat="1" ht="11.25">
      <c r="B756" s="161"/>
      <c r="D756" s="148" t="s">
        <v>138</v>
      </c>
      <c r="E756" s="162" t="s">
        <v>19</v>
      </c>
      <c r="F756" s="163" t="s">
        <v>141</v>
      </c>
      <c r="H756" s="164">
        <v>136</v>
      </c>
      <c r="I756" s="165"/>
      <c r="L756" s="161"/>
      <c r="M756" s="166"/>
      <c r="T756" s="167"/>
      <c r="AT756" s="162" t="s">
        <v>138</v>
      </c>
      <c r="AU756" s="162" t="s">
        <v>84</v>
      </c>
      <c r="AV756" s="14" t="s">
        <v>134</v>
      </c>
      <c r="AW756" s="14" t="s">
        <v>36</v>
      </c>
      <c r="AX756" s="14" t="s">
        <v>82</v>
      </c>
      <c r="AY756" s="162" t="s">
        <v>128</v>
      </c>
    </row>
    <row r="757" spans="2:65" s="1" customFormat="1" ht="16.5" customHeight="1">
      <c r="B757" s="33"/>
      <c r="C757" s="129" t="s">
        <v>813</v>
      </c>
      <c r="D757" s="129" t="s">
        <v>130</v>
      </c>
      <c r="E757" s="130" t="s">
        <v>814</v>
      </c>
      <c r="F757" s="131" t="s">
        <v>815</v>
      </c>
      <c r="G757" s="132" t="s">
        <v>185</v>
      </c>
      <c r="H757" s="133">
        <v>136</v>
      </c>
      <c r="I757" s="134"/>
      <c r="J757" s="135">
        <f>ROUND(I757*H757,2)</f>
        <v>0</v>
      </c>
      <c r="K757" s="136"/>
      <c r="L757" s="33"/>
      <c r="M757" s="137" t="s">
        <v>19</v>
      </c>
      <c r="N757" s="138" t="s">
        <v>45</v>
      </c>
      <c r="P757" s="139">
        <f>O757*H757</f>
        <v>0</v>
      </c>
      <c r="Q757" s="139">
        <v>0</v>
      </c>
      <c r="R757" s="139">
        <f>Q757*H757</f>
        <v>0</v>
      </c>
      <c r="S757" s="139">
        <v>0</v>
      </c>
      <c r="T757" s="140">
        <f>S757*H757</f>
        <v>0</v>
      </c>
      <c r="AR757" s="141" t="s">
        <v>134</v>
      </c>
      <c r="AT757" s="141" t="s">
        <v>130</v>
      </c>
      <c r="AU757" s="141" t="s">
        <v>84</v>
      </c>
      <c r="AY757" s="18" t="s">
        <v>128</v>
      </c>
      <c r="BE757" s="142">
        <f>IF(N757="základní",J757,0)</f>
        <v>0</v>
      </c>
      <c r="BF757" s="142">
        <f>IF(N757="snížená",J757,0)</f>
        <v>0</v>
      </c>
      <c r="BG757" s="142">
        <f>IF(N757="zákl. přenesená",J757,0)</f>
        <v>0</v>
      </c>
      <c r="BH757" s="142">
        <f>IF(N757="sníž. přenesená",J757,0)</f>
        <v>0</v>
      </c>
      <c r="BI757" s="142">
        <f>IF(N757="nulová",J757,0)</f>
        <v>0</v>
      </c>
      <c r="BJ757" s="18" t="s">
        <v>82</v>
      </c>
      <c r="BK757" s="142">
        <f>ROUND(I757*H757,2)</f>
        <v>0</v>
      </c>
      <c r="BL757" s="18" t="s">
        <v>134</v>
      </c>
      <c r="BM757" s="141" t="s">
        <v>816</v>
      </c>
    </row>
    <row r="758" spans="2:65" s="1" customFormat="1" ht="11.25">
      <c r="B758" s="33"/>
      <c r="D758" s="143" t="s">
        <v>136</v>
      </c>
      <c r="F758" s="144" t="s">
        <v>817</v>
      </c>
      <c r="I758" s="145"/>
      <c r="L758" s="33"/>
      <c r="M758" s="146"/>
      <c r="T758" s="54"/>
      <c r="AT758" s="18" t="s">
        <v>136</v>
      </c>
      <c r="AU758" s="18" t="s">
        <v>84</v>
      </c>
    </row>
    <row r="759" spans="2:65" s="12" customFormat="1" ht="11.25">
      <c r="B759" s="147"/>
      <c r="D759" s="148" t="s">
        <v>138</v>
      </c>
      <c r="E759" s="149" t="s">
        <v>19</v>
      </c>
      <c r="F759" s="150" t="s">
        <v>811</v>
      </c>
      <c r="H759" s="149" t="s">
        <v>19</v>
      </c>
      <c r="I759" s="151"/>
      <c r="L759" s="147"/>
      <c r="M759" s="152"/>
      <c r="T759" s="153"/>
      <c r="AT759" s="149" t="s">
        <v>138</v>
      </c>
      <c r="AU759" s="149" t="s">
        <v>84</v>
      </c>
      <c r="AV759" s="12" t="s">
        <v>82</v>
      </c>
      <c r="AW759" s="12" t="s">
        <v>36</v>
      </c>
      <c r="AX759" s="12" t="s">
        <v>74</v>
      </c>
      <c r="AY759" s="149" t="s">
        <v>128</v>
      </c>
    </row>
    <row r="760" spans="2:65" s="13" customFormat="1" ht="11.25">
      <c r="B760" s="154"/>
      <c r="D760" s="148" t="s">
        <v>138</v>
      </c>
      <c r="E760" s="155" t="s">
        <v>19</v>
      </c>
      <c r="F760" s="156" t="s">
        <v>812</v>
      </c>
      <c r="H760" s="157">
        <v>136</v>
      </c>
      <c r="I760" s="158"/>
      <c r="L760" s="154"/>
      <c r="M760" s="159"/>
      <c r="T760" s="160"/>
      <c r="AT760" s="155" t="s">
        <v>138</v>
      </c>
      <c r="AU760" s="155" t="s">
        <v>84</v>
      </c>
      <c r="AV760" s="13" t="s">
        <v>84</v>
      </c>
      <c r="AW760" s="13" t="s">
        <v>36</v>
      </c>
      <c r="AX760" s="13" t="s">
        <v>74</v>
      </c>
      <c r="AY760" s="155" t="s">
        <v>128</v>
      </c>
    </row>
    <row r="761" spans="2:65" s="14" customFormat="1" ht="11.25">
      <c r="B761" s="161"/>
      <c r="D761" s="148" t="s">
        <v>138</v>
      </c>
      <c r="E761" s="162" t="s">
        <v>19</v>
      </c>
      <c r="F761" s="163" t="s">
        <v>141</v>
      </c>
      <c r="H761" s="164">
        <v>136</v>
      </c>
      <c r="I761" s="165"/>
      <c r="L761" s="161"/>
      <c r="M761" s="166"/>
      <c r="T761" s="167"/>
      <c r="AT761" s="162" t="s">
        <v>138</v>
      </c>
      <c r="AU761" s="162" t="s">
        <v>84</v>
      </c>
      <c r="AV761" s="14" t="s">
        <v>134</v>
      </c>
      <c r="AW761" s="14" t="s">
        <v>36</v>
      </c>
      <c r="AX761" s="14" t="s">
        <v>82</v>
      </c>
      <c r="AY761" s="162" t="s">
        <v>128</v>
      </c>
    </row>
    <row r="762" spans="2:65" s="1" customFormat="1" ht="16.5" customHeight="1">
      <c r="B762" s="33"/>
      <c r="C762" s="175" t="s">
        <v>520</v>
      </c>
      <c r="D762" s="175" t="s">
        <v>263</v>
      </c>
      <c r="E762" s="176" t="s">
        <v>818</v>
      </c>
      <c r="F762" s="177" t="s">
        <v>819</v>
      </c>
      <c r="G762" s="178" t="s">
        <v>185</v>
      </c>
      <c r="H762" s="179">
        <v>10.199999999999999</v>
      </c>
      <c r="I762" s="180"/>
      <c r="J762" s="181">
        <f>ROUND(I762*H762,2)</f>
        <v>0</v>
      </c>
      <c r="K762" s="182"/>
      <c r="L762" s="183"/>
      <c r="M762" s="184" t="s">
        <v>19</v>
      </c>
      <c r="N762" s="185" t="s">
        <v>45</v>
      </c>
      <c r="P762" s="139">
        <f>O762*H762</f>
        <v>0</v>
      </c>
      <c r="Q762" s="139">
        <v>0</v>
      </c>
      <c r="R762" s="139">
        <f>Q762*H762</f>
        <v>0</v>
      </c>
      <c r="S762" s="139">
        <v>0</v>
      </c>
      <c r="T762" s="140">
        <f>S762*H762</f>
        <v>0</v>
      </c>
      <c r="AR762" s="141" t="s">
        <v>182</v>
      </c>
      <c r="AT762" s="141" t="s">
        <v>263</v>
      </c>
      <c r="AU762" s="141" t="s">
        <v>84</v>
      </c>
      <c r="AY762" s="18" t="s">
        <v>128</v>
      </c>
      <c r="BE762" s="142">
        <f>IF(N762="základní",J762,0)</f>
        <v>0</v>
      </c>
      <c r="BF762" s="142">
        <f>IF(N762="snížená",J762,0)</f>
        <v>0</v>
      </c>
      <c r="BG762" s="142">
        <f>IF(N762="zákl. přenesená",J762,0)</f>
        <v>0</v>
      </c>
      <c r="BH762" s="142">
        <f>IF(N762="sníž. přenesená",J762,0)</f>
        <v>0</v>
      </c>
      <c r="BI762" s="142">
        <f>IF(N762="nulová",J762,0)</f>
        <v>0</v>
      </c>
      <c r="BJ762" s="18" t="s">
        <v>82</v>
      </c>
      <c r="BK762" s="142">
        <f>ROUND(I762*H762,2)</f>
        <v>0</v>
      </c>
      <c r="BL762" s="18" t="s">
        <v>134</v>
      </c>
      <c r="BM762" s="141" t="s">
        <v>820</v>
      </c>
    </row>
    <row r="763" spans="2:65" s="12" customFormat="1" ht="11.25">
      <c r="B763" s="147"/>
      <c r="D763" s="148" t="s">
        <v>138</v>
      </c>
      <c r="E763" s="149" t="s">
        <v>19</v>
      </c>
      <c r="F763" s="150" t="s">
        <v>821</v>
      </c>
      <c r="H763" s="149" t="s">
        <v>19</v>
      </c>
      <c r="I763" s="151"/>
      <c r="L763" s="147"/>
      <c r="M763" s="152"/>
      <c r="T763" s="153"/>
      <c r="AT763" s="149" t="s">
        <v>138</v>
      </c>
      <c r="AU763" s="149" t="s">
        <v>84</v>
      </c>
      <c r="AV763" s="12" t="s">
        <v>82</v>
      </c>
      <c r="AW763" s="12" t="s">
        <v>36</v>
      </c>
      <c r="AX763" s="12" t="s">
        <v>74</v>
      </c>
      <c r="AY763" s="149" t="s">
        <v>128</v>
      </c>
    </row>
    <row r="764" spans="2:65" s="13" customFormat="1" ht="11.25">
      <c r="B764" s="154"/>
      <c r="D764" s="148" t="s">
        <v>138</v>
      </c>
      <c r="E764" s="155" t="s">
        <v>19</v>
      </c>
      <c r="F764" s="156" t="s">
        <v>822</v>
      </c>
      <c r="H764" s="157">
        <v>10</v>
      </c>
      <c r="I764" s="158"/>
      <c r="L764" s="154"/>
      <c r="M764" s="159"/>
      <c r="T764" s="160"/>
      <c r="AT764" s="155" t="s">
        <v>138</v>
      </c>
      <c r="AU764" s="155" t="s">
        <v>84</v>
      </c>
      <c r="AV764" s="13" t="s">
        <v>84</v>
      </c>
      <c r="AW764" s="13" t="s">
        <v>36</v>
      </c>
      <c r="AX764" s="13" t="s">
        <v>74</v>
      </c>
      <c r="AY764" s="155" t="s">
        <v>128</v>
      </c>
    </row>
    <row r="765" spans="2:65" s="15" customFormat="1" ht="11.25">
      <c r="B765" s="168"/>
      <c r="D765" s="148" t="s">
        <v>138</v>
      </c>
      <c r="E765" s="169" t="s">
        <v>19</v>
      </c>
      <c r="F765" s="170" t="s">
        <v>248</v>
      </c>
      <c r="H765" s="171">
        <v>10</v>
      </c>
      <c r="I765" s="172"/>
      <c r="L765" s="168"/>
      <c r="M765" s="173"/>
      <c r="T765" s="174"/>
      <c r="AT765" s="169" t="s">
        <v>138</v>
      </c>
      <c r="AU765" s="169" t="s">
        <v>84</v>
      </c>
      <c r="AV765" s="15" t="s">
        <v>151</v>
      </c>
      <c r="AW765" s="15" t="s">
        <v>36</v>
      </c>
      <c r="AX765" s="15" t="s">
        <v>74</v>
      </c>
      <c r="AY765" s="169" t="s">
        <v>128</v>
      </c>
    </row>
    <row r="766" spans="2:65" s="13" customFormat="1" ht="11.25">
      <c r="B766" s="154"/>
      <c r="D766" s="148" t="s">
        <v>138</v>
      </c>
      <c r="E766" s="155" t="s">
        <v>19</v>
      </c>
      <c r="F766" s="156" t="s">
        <v>823</v>
      </c>
      <c r="H766" s="157">
        <v>10.199999999999999</v>
      </c>
      <c r="I766" s="158"/>
      <c r="L766" s="154"/>
      <c r="M766" s="159"/>
      <c r="T766" s="160"/>
      <c r="AT766" s="155" t="s">
        <v>138</v>
      </c>
      <c r="AU766" s="155" t="s">
        <v>84</v>
      </c>
      <c r="AV766" s="13" t="s">
        <v>84</v>
      </c>
      <c r="AW766" s="13" t="s">
        <v>36</v>
      </c>
      <c r="AX766" s="13" t="s">
        <v>82</v>
      </c>
      <c r="AY766" s="155" t="s">
        <v>128</v>
      </c>
    </row>
    <row r="767" spans="2:65" s="1" customFormat="1" ht="24.2" customHeight="1">
      <c r="B767" s="33"/>
      <c r="C767" s="129" t="s">
        <v>824</v>
      </c>
      <c r="D767" s="129" t="s">
        <v>130</v>
      </c>
      <c r="E767" s="130" t="s">
        <v>825</v>
      </c>
      <c r="F767" s="131" t="s">
        <v>826</v>
      </c>
      <c r="G767" s="132" t="s">
        <v>185</v>
      </c>
      <c r="H767" s="133">
        <v>10</v>
      </c>
      <c r="I767" s="134"/>
      <c r="J767" s="135">
        <f>ROUND(I767*H767,2)</f>
        <v>0</v>
      </c>
      <c r="K767" s="136"/>
      <c r="L767" s="33"/>
      <c r="M767" s="137" t="s">
        <v>19</v>
      </c>
      <c r="N767" s="138" t="s">
        <v>45</v>
      </c>
      <c r="P767" s="139">
        <f>O767*H767</f>
        <v>0</v>
      </c>
      <c r="Q767" s="139">
        <v>0.15540000000000001</v>
      </c>
      <c r="R767" s="139">
        <f>Q767*H767</f>
        <v>1.554</v>
      </c>
      <c r="S767" s="139">
        <v>0</v>
      </c>
      <c r="T767" s="140">
        <f>S767*H767</f>
        <v>0</v>
      </c>
      <c r="AR767" s="141" t="s">
        <v>134</v>
      </c>
      <c r="AT767" s="141" t="s">
        <v>130</v>
      </c>
      <c r="AU767" s="141" t="s">
        <v>84</v>
      </c>
      <c r="AY767" s="18" t="s">
        <v>128</v>
      </c>
      <c r="BE767" s="142">
        <f>IF(N767="základní",J767,0)</f>
        <v>0</v>
      </c>
      <c r="BF767" s="142">
        <f>IF(N767="snížená",J767,0)</f>
        <v>0</v>
      </c>
      <c r="BG767" s="142">
        <f>IF(N767="zákl. přenesená",J767,0)</f>
        <v>0</v>
      </c>
      <c r="BH767" s="142">
        <f>IF(N767="sníž. přenesená",J767,0)</f>
        <v>0</v>
      </c>
      <c r="BI767" s="142">
        <f>IF(N767="nulová",J767,0)</f>
        <v>0</v>
      </c>
      <c r="BJ767" s="18" t="s">
        <v>82</v>
      </c>
      <c r="BK767" s="142">
        <f>ROUND(I767*H767,2)</f>
        <v>0</v>
      </c>
      <c r="BL767" s="18" t="s">
        <v>134</v>
      </c>
      <c r="BM767" s="141" t="s">
        <v>827</v>
      </c>
    </row>
    <row r="768" spans="2:65" s="1" customFormat="1" ht="11.25">
      <c r="B768" s="33"/>
      <c r="D768" s="143" t="s">
        <v>136</v>
      </c>
      <c r="F768" s="144" t="s">
        <v>828</v>
      </c>
      <c r="I768" s="145"/>
      <c r="L768" s="33"/>
      <c r="M768" s="146"/>
      <c r="T768" s="54"/>
      <c r="AT768" s="18" t="s">
        <v>136</v>
      </c>
      <c r="AU768" s="18" t="s">
        <v>84</v>
      </c>
    </row>
    <row r="769" spans="2:65" s="12" customFormat="1" ht="11.25">
      <c r="B769" s="147"/>
      <c r="D769" s="148" t="s">
        <v>138</v>
      </c>
      <c r="E769" s="149" t="s">
        <v>19</v>
      </c>
      <c r="F769" s="150" t="s">
        <v>829</v>
      </c>
      <c r="H769" s="149" t="s">
        <v>19</v>
      </c>
      <c r="I769" s="151"/>
      <c r="L769" s="147"/>
      <c r="M769" s="152"/>
      <c r="T769" s="153"/>
      <c r="AT769" s="149" t="s">
        <v>138</v>
      </c>
      <c r="AU769" s="149" t="s">
        <v>84</v>
      </c>
      <c r="AV769" s="12" t="s">
        <v>82</v>
      </c>
      <c r="AW769" s="12" t="s">
        <v>36</v>
      </c>
      <c r="AX769" s="12" t="s">
        <v>74</v>
      </c>
      <c r="AY769" s="149" t="s">
        <v>128</v>
      </c>
    </row>
    <row r="770" spans="2:65" s="12" customFormat="1" ht="11.25">
      <c r="B770" s="147"/>
      <c r="D770" s="148" t="s">
        <v>138</v>
      </c>
      <c r="E770" s="149" t="s">
        <v>19</v>
      </c>
      <c r="F770" s="150" t="s">
        <v>830</v>
      </c>
      <c r="H770" s="149" t="s">
        <v>19</v>
      </c>
      <c r="I770" s="151"/>
      <c r="L770" s="147"/>
      <c r="M770" s="152"/>
      <c r="T770" s="153"/>
      <c r="AT770" s="149" t="s">
        <v>138</v>
      </c>
      <c r="AU770" s="149" t="s">
        <v>84</v>
      </c>
      <c r="AV770" s="12" t="s">
        <v>82</v>
      </c>
      <c r="AW770" s="12" t="s">
        <v>36</v>
      </c>
      <c r="AX770" s="12" t="s">
        <v>74</v>
      </c>
      <c r="AY770" s="149" t="s">
        <v>128</v>
      </c>
    </row>
    <row r="771" spans="2:65" s="13" customFormat="1" ht="11.25">
      <c r="B771" s="154"/>
      <c r="D771" s="148" t="s">
        <v>138</v>
      </c>
      <c r="E771" s="155" t="s">
        <v>19</v>
      </c>
      <c r="F771" s="156" t="s">
        <v>822</v>
      </c>
      <c r="H771" s="157">
        <v>10</v>
      </c>
      <c r="I771" s="158"/>
      <c r="L771" s="154"/>
      <c r="M771" s="159"/>
      <c r="T771" s="160"/>
      <c r="AT771" s="155" t="s">
        <v>138</v>
      </c>
      <c r="AU771" s="155" t="s">
        <v>84</v>
      </c>
      <c r="AV771" s="13" t="s">
        <v>84</v>
      </c>
      <c r="AW771" s="13" t="s">
        <v>36</v>
      </c>
      <c r="AX771" s="13" t="s">
        <v>74</v>
      </c>
      <c r="AY771" s="155" t="s">
        <v>128</v>
      </c>
    </row>
    <row r="772" spans="2:65" s="14" customFormat="1" ht="11.25">
      <c r="B772" s="161"/>
      <c r="D772" s="148" t="s">
        <v>138</v>
      </c>
      <c r="E772" s="162" t="s">
        <v>19</v>
      </c>
      <c r="F772" s="163" t="s">
        <v>141</v>
      </c>
      <c r="H772" s="164">
        <v>10</v>
      </c>
      <c r="I772" s="165"/>
      <c r="L772" s="161"/>
      <c r="M772" s="166"/>
      <c r="T772" s="167"/>
      <c r="AT772" s="162" t="s">
        <v>138</v>
      </c>
      <c r="AU772" s="162" t="s">
        <v>84</v>
      </c>
      <c r="AV772" s="14" t="s">
        <v>134</v>
      </c>
      <c r="AW772" s="14" t="s">
        <v>36</v>
      </c>
      <c r="AX772" s="14" t="s">
        <v>82</v>
      </c>
      <c r="AY772" s="162" t="s">
        <v>128</v>
      </c>
    </row>
    <row r="773" spans="2:65" s="1" customFormat="1" ht="16.5" customHeight="1">
      <c r="B773" s="33"/>
      <c r="C773" s="175" t="s">
        <v>525</v>
      </c>
      <c r="D773" s="175" t="s">
        <v>263</v>
      </c>
      <c r="E773" s="176" t="s">
        <v>831</v>
      </c>
      <c r="F773" s="177" t="s">
        <v>832</v>
      </c>
      <c r="G773" s="178" t="s">
        <v>185</v>
      </c>
      <c r="H773" s="179">
        <v>66.3</v>
      </c>
      <c r="I773" s="180"/>
      <c r="J773" s="181">
        <f>ROUND(I773*H773,2)</f>
        <v>0</v>
      </c>
      <c r="K773" s="182"/>
      <c r="L773" s="183"/>
      <c r="M773" s="184" t="s">
        <v>19</v>
      </c>
      <c r="N773" s="185" t="s">
        <v>45</v>
      </c>
      <c r="P773" s="139">
        <f>O773*H773</f>
        <v>0</v>
      </c>
      <c r="Q773" s="139">
        <v>0</v>
      </c>
      <c r="R773" s="139">
        <f>Q773*H773</f>
        <v>0</v>
      </c>
      <c r="S773" s="139">
        <v>0</v>
      </c>
      <c r="T773" s="140">
        <f>S773*H773</f>
        <v>0</v>
      </c>
      <c r="AR773" s="141" t="s">
        <v>182</v>
      </c>
      <c r="AT773" s="141" t="s">
        <v>263</v>
      </c>
      <c r="AU773" s="141" t="s">
        <v>84</v>
      </c>
      <c r="AY773" s="18" t="s">
        <v>128</v>
      </c>
      <c r="BE773" s="142">
        <f>IF(N773="základní",J773,0)</f>
        <v>0</v>
      </c>
      <c r="BF773" s="142">
        <f>IF(N773="snížená",J773,0)</f>
        <v>0</v>
      </c>
      <c r="BG773" s="142">
        <f>IF(N773="zákl. přenesená",J773,0)</f>
        <v>0</v>
      </c>
      <c r="BH773" s="142">
        <f>IF(N773="sníž. přenesená",J773,0)</f>
        <v>0</v>
      </c>
      <c r="BI773" s="142">
        <f>IF(N773="nulová",J773,0)</f>
        <v>0</v>
      </c>
      <c r="BJ773" s="18" t="s">
        <v>82</v>
      </c>
      <c r="BK773" s="142">
        <f>ROUND(I773*H773,2)</f>
        <v>0</v>
      </c>
      <c r="BL773" s="18" t="s">
        <v>134</v>
      </c>
      <c r="BM773" s="141" t="s">
        <v>833</v>
      </c>
    </row>
    <row r="774" spans="2:65" s="12" customFormat="1" ht="11.25">
      <c r="B774" s="147"/>
      <c r="D774" s="148" t="s">
        <v>138</v>
      </c>
      <c r="E774" s="149" t="s">
        <v>19</v>
      </c>
      <c r="F774" s="150" t="s">
        <v>834</v>
      </c>
      <c r="H774" s="149" t="s">
        <v>19</v>
      </c>
      <c r="I774" s="151"/>
      <c r="L774" s="147"/>
      <c r="M774" s="152"/>
      <c r="T774" s="153"/>
      <c r="AT774" s="149" t="s">
        <v>138</v>
      </c>
      <c r="AU774" s="149" t="s">
        <v>84</v>
      </c>
      <c r="AV774" s="12" t="s">
        <v>82</v>
      </c>
      <c r="AW774" s="12" t="s">
        <v>36</v>
      </c>
      <c r="AX774" s="12" t="s">
        <v>74</v>
      </c>
      <c r="AY774" s="149" t="s">
        <v>128</v>
      </c>
    </row>
    <row r="775" spans="2:65" s="13" customFormat="1" ht="11.25">
      <c r="B775" s="154"/>
      <c r="D775" s="148" t="s">
        <v>138</v>
      </c>
      <c r="E775" s="155" t="s">
        <v>19</v>
      </c>
      <c r="F775" s="156" t="s">
        <v>835</v>
      </c>
      <c r="H775" s="157">
        <v>65</v>
      </c>
      <c r="I775" s="158"/>
      <c r="L775" s="154"/>
      <c r="M775" s="159"/>
      <c r="T775" s="160"/>
      <c r="AT775" s="155" t="s">
        <v>138</v>
      </c>
      <c r="AU775" s="155" t="s">
        <v>84</v>
      </c>
      <c r="AV775" s="13" t="s">
        <v>84</v>
      </c>
      <c r="AW775" s="13" t="s">
        <v>36</v>
      </c>
      <c r="AX775" s="13" t="s">
        <v>74</v>
      </c>
      <c r="AY775" s="155" t="s">
        <v>128</v>
      </c>
    </row>
    <row r="776" spans="2:65" s="15" customFormat="1" ht="11.25">
      <c r="B776" s="168"/>
      <c r="D776" s="148" t="s">
        <v>138</v>
      </c>
      <c r="E776" s="169" t="s">
        <v>19</v>
      </c>
      <c r="F776" s="170" t="s">
        <v>248</v>
      </c>
      <c r="H776" s="171">
        <v>65</v>
      </c>
      <c r="I776" s="172"/>
      <c r="L776" s="168"/>
      <c r="M776" s="173"/>
      <c r="T776" s="174"/>
      <c r="AT776" s="169" t="s">
        <v>138</v>
      </c>
      <c r="AU776" s="169" t="s">
        <v>84</v>
      </c>
      <c r="AV776" s="15" t="s">
        <v>151</v>
      </c>
      <c r="AW776" s="15" t="s">
        <v>36</v>
      </c>
      <c r="AX776" s="15" t="s">
        <v>74</v>
      </c>
      <c r="AY776" s="169" t="s">
        <v>128</v>
      </c>
    </row>
    <row r="777" spans="2:65" s="13" customFormat="1" ht="11.25">
      <c r="B777" s="154"/>
      <c r="D777" s="148" t="s">
        <v>138</v>
      </c>
      <c r="E777" s="155" t="s">
        <v>19</v>
      </c>
      <c r="F777" s="156" t="s">
        <v>836</v>
      </c>
      <c r="H777" s="157">
        <v>66.3</v>
      </c>
      <c r="I777" s="158"/>
      <c r="L777" s="154"/>
      <c r="M777" s="159"/>
      <c r="T777" s="160"/>
      <c r="AT777" s="155" t="s">
        <v>138</v>
      </c>
      <c r="AU777" s="155" t="s">
        <v>84</v>
      </c>
      <c r="AV777" s="13" t="s">
        <v>84</v>
      </c>
      <c r="AW777" s="13" t="s">
        <v>36</v>
      </c>
      <c r="AX777" s="13" t="s">
        <v>82</v>
      </c>
      <c r="AY777" s="155" t="s">
        <v>128</v>
      </c>
    </row>
    <row r="778" spans="2:65" s="1" customFormat="1" ht="24.2" customHeight="1">
      <c r="B778" s="33"/>
      <c r="C778" s="129" t="s">
        <v>837</v>
      </c>
      <c r="D778" s="129" t="s">
        <v>130</v>
      </c>
      <c r="E778" s="130" t="s">
        <v>838</v>
      </c>
      <c r="F778" s="131" t="s">
        <v>839</v>
      </c>
      <c r="G778" s="132" t="s">
        <v>185</v>
      </c>
      <c r="H778" s="133">
        <v>65</v>
      </c>
      <c r="I778" s="134"/>
      <c r="J778" s="135">
        <f>ROUND(I778*H778,2)</f>
        <v>0</v>
      </c>
      <c r="K778" s="136"/>
      <c r="L778" s="33"/>
      <c r="M778" s="137" t="s">
        <v>19</v>
      </c>
      <c r="N778" s="138" t="s">
        <v>45</v>
      </c>
      <c r="P778" s="139">
        <f>O778*H778</f>
        <v>0</v>
      </c>
      <c r="Q778" s="139">
        <v>0.1295</v>
      </c>
      <c r="R778" s="139">
        <f>Q778*H778</f>
        <v>8.4175000000000004</v>
      </c>
      <c r="S778" s="139">
        <v>0</v>
      </c>
      <c r="T778" s="140">
        <f>S778*H778</f>
        <v>0</v>
      </c>
      <c r="AR778" s="141" t="s">
        <v>134</v>
      </c>
      <c r="AT778" s="141" t="s">
        <v>130</v>
      </c>
      <c r="AU778" s="141" t="s">
        <v>84</v>
      </c>
      <c r="AY778" s="18" t="s">
        <v>128</v>
      </c>
      <c r="BE778" s="142">
        <f>IF(N778="základní",J778,0)</f>
        <v>0</v>
      </c>
      <c r="BF778" s="142">
        <f>IF(N778="snížená",J778,0)</f>
        <v>0</v>
      </c>
      <c r="BG778" s="142">
        <f>IF(N778="zákl. přenesená",J778,0)</f>
        <v>0</v>
      </c>
      <c r="BH778" s="142">
        <f>IF(N778="sníž. přenesená",J778,0)</f>
        <v>0</v>
      </c>
      <c r="BI778" s="142">
        <f>IF(N778="nulová",J778,0)</f>
        <v>0</v>
      </c>
      <c r="BJ778" s="18" t="s">
        <v>82</v>
      </c>
      <c r="BK778" s="142">
        <f>ROUND(I778*H778,2)</f>
        <v>0</v>
      </c>
      <c r="BL778" s="18" t="s">
        <v>134</v>
      </c>
      <c r="BM778" s="141" t="s">
        <v>840</v>
      </c>
    </row>
    <row r="779" spans="2:65" s="1" customFormat="1" ht="11.25">
      <c r="B779" s="33"/>
      <c r="D779" s="143" t="s">
        <v>136</v>
      </c>
      <c r="F779" s="144" t="s">
        <v>841</v>
      </c>
      <c r="I779" s="145"/>
      <c r="L779" s="33"/>
      <c r="M779" s="146"/>
      <c r="T779" s="54"/>
      <c r="AT779" s="18" t="s">
        <v>136</v>
      </c>
      <c r="AU779" s="18" t="s">
        <v>84</v>
      </c>
    </row>
    <row r="780" spans="2:65" s="12" customFormat="1" ht="11.25">
      <c r="B780" s="147"/>
      <c r="D780" s="148" t="s">
        <v>138</v>
      </c>
      <c r="E780" s="149" t="s">
        <v>19</v>
      </c>
      <c r="F780" s="150" t="s">
        <v>842</v>
      </c>
      <c r="H780" s="149" t="s">
        <v>19</v>
      </c>
      <c r="I780" s="151"/>
      <c r="L780" s="147"/>
      <c r="M780" s="152"/>
      <c r="T780" s="153"/>
      <c r="AT780" s="149" t="s">
        <v>138</v>
      </c>
      <c r="AU780" s="149" t="s">
        <v>84</v>
      </c>
      <c r="AV780" s="12" t="s">
        <v>82</v>
      </c>
      <c r="AW780" s="12" t="s">
        <v>36</v>
      </c>
      <c r="AX780" s="12" t="s">
        <v>74</v>
      </c>
      <c r="AY780" s="149" t="s">
        <v>128</v>
      </c>
    </row>
    <row r="781" spans="2:65" s="12" customFormat="1" ht="11.25">
      <c r="B781" s="147"/>
      <c r="D781" s="148" t="s">
        <v>138</v>
      </c>
      <c r="E781" s="149" t="s">
        <v>19</v>
      </c>
      <c r="F781" s="150" t="s">
        <v>830</v>
      </c>
      <c r="H781" s="149" t="s">
        <v>19</v>
      </c>
      <c r="I781" s="151"/>
      <c r="L781" s="147"/>
      <c r="M781" s="152"/>
      <c r="T781" s="153"/>
      <c r="AT781" s="149" t="s">
        <v>138</v>
      </c>
      <c r="AU781" s="149" t="s">
        <v>84</v>
      </c>
      <c r="AV781" s="12" t="s">
        <v>82</v>
      </c>
      <c r="AW781" s="12" t="s">
        <v>36</v>
      </c>
      <c r="AX781" s="12" t="s">
        <v>74</v>
      </c>
      <c r="AY781" s="149" t="s">
        <v>128</v>
      </c>
    </row>
    <row r="782" spans="2:65" s="13" customFormat="1" ht="11.25">
      <c r="B782" s="154"/>
      <c r="D782" s="148" t="s">
        <v>138</v>
      </c>
      <c r="E782" s="155" t="s">
        <v>19</v>
      </c>
      <c r="F782" s="156" t="s">
        <v>835</v>
      </c>
      <c r="H782" s="157">
        <v>65</v>
      </c>
      <c r="I782" s="158"/>
      <c r="L782" s="154"/>
      <c r="M782" s="159"/>
      <c r="T782" s="160"/>
      <c r="AT782" s="155" t="s">
        <v>138</v>
      </c>
      <c r="AU782" s="155" t="s">
        <v>84</v>
      </c>
      <c r="AV782" s="13" t="s">
        <v>84</v>
      </c>
      <c r="AW782" s="13" t="s">
        <v>36</v>
      </c>
      <c r="AX782" s="13" t="s">
        <v>74</v>
      </c>
      <c r="AY782" s="155" t="s">
        <v>128</v>
      </c>
    </row>
    <row r="783" spans="2:65" s="14" customFormat="1" ht="11.25">
      <c r="B783" s="161"/>
      <c r="D783" s="148" t="s">
        <v>138</v>
      </c>
      <c r="E783" s="162" t="s">
        <v>19</v>
      </c>
      <c r="F783" s="163" t="s">
        <v>141</v>
      </c>
      <c r="H783" s="164">
        <v>65</v>
      </c>
      <c r="I783" s="165"/>
      <c r="L783" s="161"/>
      <c r="M783" s="166"/>
      <c r="T783" s="167"/>
      <c r="AT783" s="162" t="s">
        <v>138</v>
      </c>
      <c r="AU783" s="162" t="s">
        <v>84</v>
      </c>
      <c r="AV783" s="14" t="s">
        <v>134</v>
      </c>
      <c r="AW783" s="14" t="s">
        <v>36</v>
      </c>
      <c r="AX783" s="14" t="s">
        <v>82</v>
      </c>
      <c r="AY783" s="162" t="s">
        <v>128</v>
      </c>
    </row>
    <row r="784" spans="2:65" s="1" customFormat="1" ht="16.5" customHeight="1">
      <c r="B784" s="33"/>
      <c r="C784" s="129" t="s">
        <v>532</v>
      </c>
      <c r="D784" s="129" t="s">
        <v>130</v>
      </c>
      <c r="E784" s="130" t="s">
        <v>843</v>
      </c>
      <c r="F784" s="131" t="s">
        <v>844</v>
      </c>
      <c r="G784" s="132" t="s">
        <v>185</v>
      </c>
      <c r="H784" s="133">
        <v>49.81</v>
      </c>
      <c r="I784" s="134"/>
      <c r="J784" s="135">
        <f>ROUND(I784*H784,2)</f>
        <v>0</v>
      </c>
      <c r="K784" s="136"/>
      <c r="L784" s="33"/>
      <c r="M784" s="137" t="s">
        <v>19</v>
      </c>
      <c r="N784" s="138" t="s">
        <v>45</v>
      </c>
      <c r="P784" s="139">
        <f>O784*H784</f>
        <v>0</v>
      </c>
      <c r="Q784" s="139">
        <v>0</v>
      </c>
      <c r="R784" s="139">
        <f>Q784*H784</f>
        <v>0</v>
      </c>
      <c r="S784" s="139">
        <v>0</v>
      </c>
      <c r="T784" s="140">
        <f>S784*H784</f>
        <v>0</v>
      </c>
      <c r="AR784" s="141" t="s">
        <v>134</v>
      </c>
      <c r="AT784" s="141" t="s">
        <v>130</v>
      </c>
      <c r="AU784" s="141" t="s">
        <v>84</v>
      </c>
      <c r="AY784" s="18" t="s">
        <v>128</v>
      </c>
      <c r="BE784" s="142">
        <f>IF(N784="základní",J784,0)</f>
        <v>0</v>
      </c>
      <c r="BF784" s="142">
        <f>IF(N784="snížená",J784,0)</f>
        <v>0</v>
      </c>
      <c r="BG784" s="142">
        <f>IF(N784="zákl. přenesená",J784,0)</f>
        <v>0</v>
      </c>
      <c r="BH784" s="142">
        <f>IF(N784="sníž. přenesená",J784,0)</f>
        <v>0</v>
      </c>
      <c r="BI784" s="142">
        <f>IF(N784="nulová",J784,0)</f>
        <v>0</v>
      </c>
      <c r="BJ784" s="18" t="s">
        <v>82</v>
      </c>
      <c r="BK784" s="142">
        <f>ROUND(I784*H784,2)</f>
        <v>0</v>
      </c>
      <c r="BL784" s="18" t="s">
        <v>134</v>
      </c>
      <c r="BM784" s="141" t="s">
        <v>845</v>
      </c>
    </row>
    <row r="785" spans="2:65" s="1" customFormat="1" ht="11.25">
      <c r="B785" s="33"/>
      <c r="D785" s="143" t="s">
        <v>136</v>
      </c>
      <c r="F785" s="144" t="s">
        <v>846</v>
      </c>
      <c r="I785" s="145"/>
      <c r="L785" s="33"/>
      <c r="M785" s="146"/>
      <c r="T785" s="54"/>
      <c r="AT785" s="18" t="s">
        <v>136</v>
      </c>
      <c r="AU785" s="18" t="s">
        <v>84</v>
      </c>
    </row>
    <row r="786" spans="2:65" s="12" customFormat="1" ht="11.25">
      <c r="B786" s="147"/>
      <c r="D786" s="148" t="s">
        <v>138</v>
      </c>
      <c r="E786" s="149" t="s">
        <v>19</v>
      </c>
      <c r="F786" s="150" t="s">
        <v>847</v>
      </c>
      <c r="H786" s="149" t="s">
        <v>19</v>
      </c>
      <c r="I786" s="151"/>
      <c r="L786" s="147"/>
      <c r="M786" s="152"/>
      <c r="T786" s="153"/>
      <c r="AT786" s="149" t="s">
        <v>138</v>
      </c>
      <c r="AU786" s="149" t="s">
        <v>84</v>
      </c>
      <c r="AV786" s="12" t="s">
        <v>82</v>
      </c>
      <c r="AW786" s="12" t="s">
        <v>36</v>
      </c>
      <c r="AX786" s="12" t="s">
        <v>74</v>
      </c>
      <c r="AY786" s="149" t="s">
        <v>128</v>
      </c>
    </row>
    <row r="787" spans="2:65" s="13" customFormat="1" ht="11.25">
      <c r="B787" s="154"/>
      <c r="D787" s="148" t="s">
        <v>138</v>
      </c>
      <c r="E787" s="155" t="s">
        <v>19</v>
      </c>
      <c r="F787" s="156" t="s">
        <v>848</v>
      </c>
      <c r="H787" s="157">
        <v>49.81</v>
      </c>
      <c r="I787" s="158"/>
      <c r="L787" s="154"/>
      <c r="M787" s="159"/>
      <c r="T787" s="160"/>
      <c r="AT787" s="155" t="s">
        <v>138</v>
      </c>
      <c r="AU787" s="155" t="s">
        <v>84</v>
      </c>
      <c r="AV787" s="13" t="s">
        <v>84</v>
      </c>
      <c r="AW787" s="13" t="s">
        <v>36</v>
      </c>
      <c r="AX787" s="13" t="s">
        <v>74</v>
      </c>
      <c r="AY787" s="155" t="s">
        <v>128</v>
      </c>
    </row>
    <row r="788" spans="2:65" s="14" customFormat="1" ht="11.25">
      <c r="B788" s="161"/>
      <c r="D788" s="148" t="s">
        <v>138</v>
      </c>
      <c r="E788" s="162" t="s">
        <v>19</v>
      </c>
      <c r="F788" s="163" t="s">
        <v>141</v>
      </c>
      <c r="H788" s="164">
        <v>49.81</v>
      </c>
      <c r="I788" s="165"/>
      <c r="L788" s="161"/>
      <c r="M788" s="166"/>
      <c r="T788" s="167"/>
      <c r="AT788" s="162" t="s">
        <v>138</v>
      </c>
      <c r="AU788" s="162" t="s">
        <v>84</v>
      </c>
      <c r="AV788" s="14" t="s">
        <v>134</v>
      </c>
      <c r="AW788" s="14" t="s">
        <v>36</v>
      </c>
      <c r="AX788" s="14" t="s">
        <v>82</v>
      </c>
      <c r="AY788" s="162" t="s">
        <v>128</v>
      </c>
    </row>
    <row r="789" spans="2:65" s="1" customFormat="1" ht="16.5" customHeight="1">
      <c r="B789" s="33"/>
      <c r="C789" s="129" t="s">
        <v>849</v>
      </c>
      <c r="D789" s="129" t="s">
        <v>130</v>
      </c>
      <c r="E789" s="130" t="s">
        <v>850</v>
      </c>
      <c r="F789" s="131" t="s">
        <v>851</v>
      </c>
      <c r="G789" s="132" t="s">
        <v>185</v>
      </c>
      <c r="H789" s="133">
        <v>11</v>
      </c>
      <c r="I789" s="134"/>
      <c r="J789" s="135">
        <f>ROUND(I789*H789,2)</f>
        <v>0</v>
      </c>
      <c r="K789" s="136"/>
      <c r="L789" s="33"/>
      <c r="M789" s="137" t="s">
        <v>19</v>
      </c>
      <c r="N789" s="138" t="s">
        <v>45</v>
      </c>
      <c r="P789" s="139">
        <f>O789*H789</f>
        <v>0</v>
      </c>
      <c r="Q789" s="139">
        <v>0</v>
      </c>
      <c r="R789" s="139">
        <f>Q789*H789</f>
        <v>0</v>
      </c>
      <c r="S789" s="139">
        <v>0</v>
      </c>
      <c r="T789" s="140">
        <f>S789*H789</f>
        <v>0</v>
      </c>
      <c r="AR789" s="141" t="s">
        <v>134</v>
      </c>
      <c r="AT789" s="141" t="s">
        <v>130</v>
      </c>
      <c r="AU789" s="141" t="s">
        <v>84</v>
      </c>
      <c r="AY789" s="18" t="s">
        <v>128</v>
      </c>
      <c r="BE789" s="142">
        <f>IF(N789="základní",J789,0)</f>
        <v>0</v>
      </c>
      <c r="BF789" s="142">
        <f>IF(N789="snížená",J789,0)</f>
        <v>0</v>
      </c>
      <c r="BG789" s="142">
        <f>IF(N789="zákl. přenesená",J789,0)</f>
        <v>0</v>
      </c>
      <c r="BH789" s="142">
        <f>IF(N789="sníž. přenesená",J789,0)</f>
        <v>0</v>
      </c>
      <c r="BI789" s="142">
        <f>IF(N789="nulová",J789,0)</f>
        <v>0</v>
      </c>
      <c r="BJ789" s="18" t="s">
        <v>82</v>
      </c>
      <c r="BK789" s="142">
        <f>ROUND(I789*H789,2)</f>
        <v>0</v>
      </c>
      <c r="BL789" s="18" t="s">
        <v>134</v>
      </c>
      <c r="BM789" s="141" t="s">
        <v>852</v>
      </c>
    </row>
    <row r="790" spans="2:65" s="1" customFormat="1" ht="11.25">
      <c r="B790" s="33"/>
      <c r="D790" s="143" t="s">
        <v>136</v>
      </c>
      <c r="F790" s="144" t="s">
        <v>853</v>
      </c>
      <c r="I790" s="145"/>
      <c r="L790" s="33"/>
      <c r="M790" s="146"/>
      <c r="T790" s="54"/>
      <c r="AT790" s="18" t="s">
        <v>136</v>
      </c>
      <c r="AU790" s="18" t="s">
        <v>84</v>
      </c>
    </row>
    <row r="791" spans="2:65" s="12" customFormat="1" ht="11.25">
      <c r="B791" s="147"/>
      <c r="D791" s="148" t="s">
        <v>138</v>
      </c>
      <c r="E791" s="149" t="s">
        <v>19</v>
      </c>
      <c r="F791" s="150" t="s">
        <v>854</v>
      </c>
      <c r="H791" s="149" t="s">
        <v>19</v>
      </c>
      <c r="I791" s="151"/>
      <c r="L791" s="147"/>
      <c r="M791" s="152"/>
      <c r="T791" s="153"/>
      <c r="AT791" s="149" t="s">
        <v>138</v>
      </c>
      <c r="AU791" s="149" t="s">
        <v>84</v>
      </c>
      <c r="AV791" s="12" t="s">
        <v>82</v>
      </c>
      <c r="AW791" s="12" t="s">
        <v>36</v>
      </c>
      <c r="AX791" s="12" t="s">
        <v>74</v>
      </c>
      <c r="AY791" s="149" t="s">
        <v>128</v>
      </c>
    </row>
    <row r="792" spans="2:65" s="12" customFormat="1" ht="11.25">
      <c r="B792" s="147"/>
      <c r="D792" s="148" t="s">
        <v>138</v>
      </c>
      <c r="E792" s="149" t="s">
        <v>19</v>
      </c>
      <c r="F792" s="150" t="s">
        <v>855</v>
      </c>
      <c r="H792" s="149" t="s">
        <v>19</v>
      </c>
      <c r="I792" s="151"/>
      <c r="L792" s="147"/>
      <c r="M792" s="152"/>
      <c r="T792" s="153"/>
      <c r="AT792" s="149" t="s">
        <v>138</v>
      </c>
      <c r="AU792" s="149" t="s">
        <v>84</v>
      </c>
      <c r="AV792" s="12" t="s">
        <v>82</v>
      </c>
      <c r="AW792" s="12" t="s">
        <v>36</v>
      </c>
      <c r="AX792" s="12" t="s">
        <v>74</v>
      </c>
      <c r="AY792" s="149" t="s">
        <v>128</v>
      </c>
    </row>
    <row r="793" spans="2:65" s="13" customFormat="1" ht="11.25">
      <c r="B793" s="154"/>
      <c r="D793" s="148" t="s">
        <v>138</v>
      </c>
      <c r="E793" s="155" t="s">
        <v>19</v>
      </c>
      <c r="F793" s="156" t="s">
        <v>856</v>
      </c>
      <c r="H793" s="157">
        <v>11</v>
      </c>
      <c r="I793" s="158"/>
      <c r="L793" s="154"/>
      <c r="M793" s="159"/>
      <c r="T793" s="160"/>
      <c r="AT793" s="155" t="s">
        <v>138</v>
      </c>
      <c r="AU793" s="155" t="s">
        <v>84</v>
      </c>
      <c r="AV793" s="13" t="s">
        <v>84</v>
      </c>
      <c r="AW793" s="13" t="s">
        <v>36</v>
      </c>
      <c r="AX793" s="13" t="s">
        <v>74</v>
      </c>
      <c r="AY793" s="155" t="s">
        <v>128</v>
      </c>
    </row>
    <row r="794" spans="2:65" s="14" customFormat="1" ht="11.25">
      <c r="B794" s="161"/>
      <c r="D794" s="148" t="s">
        <v>138</v>
      </c>
      <c r="E794" s="162" t="s">
        <v>19</v>
      </c>
      <c r="F794" s="163" t="s">
        <v>141</v>
      </c>
      <c r="H794" s="164">
        <v>11</v>
      </c>
      <c r="I794" s="165"/>
      <c r="L794" s="161"/>
      <c r="M794" s="166"/>
      <c r="T794" s="167"/>
      <c r="AT794" s="162" t="s">
        <v>138</v>
      </c>
      <c r="AU794" s="162" t="s">
        <v>84</v>
      </c>
      <c r="AV794" s="14" t="s">
        <v>134</v>
      </c>
      <c r="AW794" s="14" t="s">
        <v>36</v>
      </c>
      <c r="AX794" s="14" t="s">
        <v>82</v>
      </c>
      <c r="AY794" s="162" t="s">
        <v>128</v>
      </c>
    </row>
    <row r="795" spans="2:65" s="1" customFormat="1" ht="16.5" customHeight="1">
      <c r="B795" s="33"/>
      <c r="C795" s="129" t="s">
        <v>536</v>
      </c>
      <c r="D795" s="129" t="s">
        <v>130</v>
      </c>
      <c r="E795" s="130" t="s">
        <v>857</v>
      </c>
      <c r="F795" s="131" t="s">
        <v>858</v>
      </c>
      <c r="G795" s="132" t="s">
        <v>185</v>
      </c>
      <c r="H795" s="133">
        <v>10.5</v>
      </c>
      <c r="I795" s="134"/>
      <c r="J795" s="135">
        <f>ROUND(I795*H795,2)</f>
        <v>0</v>
      </c>
      <c r="K795" s="136"/>
      <c r="L795" s="33"/>
      <c r="M795" s="137" t="s">
        <v>19</v>
      </c>
      <c r="N795" s="138" t="s">
        <v>45</v>
      </c>
      <c r="P795" s="139">
        <f>O795*H795</f>
        <v>0</v>
      </c>
      <c r="Q795" s="139">
        <v>0</v>
      </c>
      <c r="R795" s="139">
        <f>Q795*H795</f>
        <v>0</v>
      </c>
      <c r="S795" s="139">
        <v>0</v>
      </c>
      <c r="T795" s="140">
        <f>S795*H795</f>
        <v>0</v>
      </c>
      <c r="AR795" s="141" t="s">
        <v>134</v>
      </c>
      <c r="AT795" s="141" t="s">
        <v>130</v>
      </c>
      <c r="AU795" s="141" t="s">
        <v>84</v>
      </c>
      <c r="AY795" s="18" t="s">
        <v>128</v>
      </c>
      <c r="BE795" s="142">
        <f>IF(N795="základní",J795,0)</f>
        <v>0</v>
      </c>
      <c r="BF795" s="142">
        <f>IF(N795="snížená",J795,0)</f>
        <v>0</v>
      </c>
      <c r="BG795" s="142">
        <f>IF(N795="zákl. přenesená",J795,0)</f>
        <v>0</v>
      </c>
      <c r="BH795" s="142">
        <f>IF(N795="sníž. přenesená",J795,0)</f>
        <v>0</v>
      </c>
      <c r="BI795" s="142">
        <f>IF(N795="nulová",J795,0)</f>
        <v>0</v>
      </c>
      <c r="BJ795" s="18" t="s">
        <v>82</v>
      </c>
      <c r="BK795" s="142">
        <f>ROUND(I795*H795,2)</f>
        <v>0</v>
      </c>
      <c r="BL795" s="18" t="s">
        <v>134</v>
      </c>
      <c r="BM795" s="141" t="s">
        <v>859</v>
      </c>
    </row>
    <row r="796" spans="2:65" s="1" customFormat="1" ht="11.25">
      <c r="B796" s="33"/>
      <c r="D796" s="143" t="s">
        <v>136</v>
      </c>
      <c r="F796" s="144" t="s">
        <v>860</v>
      </c>
      <c r="I796" s="145"/>
      <c r="L796" s="33"/>
      <c r="M796" s="146"/>
      <c r="T796" s="54"/>
      <c r="AT796" s="18" t="s">
        <v>136</v>
      </c>
      <c r="AU796" s="18" t="s">
        <v>84</v>
      </c>
    </row>
    <row r="797" spans="2:65" s="12" customFormat="1" ht="11.25">
      <c r="B797" s="147"/>
      <c r="D797" s="148" t="s">
        <v>138</v>
      </c>
      <c r="E797" s="149" t="s">
        <v>19</v>
      </c>
      <c r="F797" s="150" t="s">
        <v>861</v>
      </c>
      <c r="H797" s="149" t="s">
        <v>19</v>
      </c>
      <c r="I797" s="151"/>
      <c r="L797" s="147"/>
      <c r="M797" s="152"/>
      <c r="T797" s="153"/>
      <c r="AT797" s="149" t="s">
        <v>138</v>
      </c>
      <c r="AU797" s="149" t="s">
        <v>84</v>
      </c>
      <c r="AV797" s="12" t="s">
        <v>82</v>
      </c>
      <c r="AW797" s="12" t="s">
        <v>36</v>
      </c>
      <c r="AX797" s="12" t="s">
        <v>74</v>
      </c>
      <c r="AY797" s="149" t="s">
        <v>128</v>
      </c>
    </row>
    <row r="798" spans="2:65" s="13" customFormat="1" ht="11.25">
      <c r="B798" s="154"/>
      <c r="D798" s="148" t="s">
        <v>138</v>
      </c>
      <c r="E798" s="155" t="s">
        <v>19</v>
      </c>
      <c r="F798" s="156" t="s">
        <v>862</v>
      </c>
      <c r="H798" s="157">
        <v>10.5</v>
      </c>
      <c r="I798" s="158"/>
      <c r="L798" s="154"/>
      <c r="M798" s="159"/>
      <c r="T798" s="160"/>
      <c r="AT798" s="155" t="s">
        <v>138</v>
      </c>
      <c r="AU798" s="155" t="s">
        <v>84</v>
      </c>
      <c r="AV798" s="13" t="s">
        <v>84</v>
      </c>
      <c r="AW798" s="13" t="s">
        <v>36</v>
      </c>
      <c r="AX798" s="13" t="s">
        <v>74</v>
      </c>
      <c r="AY798" s="155" t="s">
        <v>128</v>
      </c>
    </row>
    <row r="799" spans="2:65" s="14" customFormat="1" ht="11.25">
      <c r="B799" s="161"/>
      <c r="D799" s="148" t="s">
        <v>138</v>
      </c>
      <c r="E799" s="162" t="s">
        <v>19</v>
      </c>
      <c r="F799" s="163" t="s">
        <v>141</v>
      </c>
      <c r="H799" s="164">
        <v>10.5</v>
      </c>
      <c r="I799" s="165"/>
      <c r="L799" s="161"/>
      <c r="M799" s="166"/>
      <c r="T799" s="167"/>
      <c r="AT799" s="162" t="s">
        <v>138</v>
      </c>
      <c r="AU799" s="162" t="s">
        <v>84</v>
      </c>
      <c r="AV799" s="14" t="s">
        <v>134</v>
      </c>
      <c r="AW799" s="14" t="s">
        <v>36</v>
      </c>
      <c r="AX799" s="14" t="s">
        <v>82</v>
      </c>
      <c r="AY799" s="162" t="s">
        <v>128</v>
      </c>
    </row>
    <row r="800" spans="2:65" s="1" customFormat="1" ht="16.5" customHeight="1">
      <c r="B800" s="33"/>
      <c r="C800" s="129" t="s">
        <v>863</v>
      </c>
      <c r="D800" s="129" t="s">
        <v>130</v>
      </c>
      <c r="E800" s="130" t="s">
        <v>864</v>
      </c>
      <c r="F800" s="131" t="s">
        <v>865</v>
      </c>
      <c r="G800" s="132" t="s">
        <v>144</v>
      </c>
      <c r="H800" s="133">
        <v>12</v>
      </c>
      <c r="I800" s="134"/>
      <c r="J800" s="135">
        <f>ROUND(I800*H800,2)</f>
        <v>0</v>
      </c>
      <c r="K800" s="136"/>
      <c r="L800" s="33"/>
      <c r="M800" s="137" t="s">
        <v>19</v>
      </c>
      <c r="N800" s="138" t="s">
        <v>45</v>
      </c>
      <c r="P800" s="139">
        <f>O800*H800</f>
        <v>0</v>
      </c>
      <c r="Q800" s="139">
        <v>1.8699999999999999E-3</v>
      </c>
      <c r="R800" s="139">
        <f>Q800*H800</f>
        <v>2.2439999999999998E-2</v>
      </c>
      <c r="S800" s="139">
        <v>0</v>
      </c>
      <c r="T800" s="140">
        <f>S800*H800</f>
        <v>0</v>
      </c>
      <c r="AR800" s="141" t="s">
        <v>134</v>
      </c>
      <c r="AT800" s="141" t="s">
        <v>130</v>
      </c>
      <c r="AU800" s="141" t="s">
        <v>84</v>
      </c>
      <c r="AY800" s="18" t="s">
        <v>128</v>
      </c>
      <c r="BE800" s="142">
        <f>IF(N800="základní",J800,0)</f>
        <v>0</v>
      </c>
      <c r="BF800" s="142">
        <f>IF(N800="snížená",J800,0)</f>
        <v>0</v>
      </c>
      <c r="BG800" s="142">
        <f>IF(N800="zákl. přenesená",J800,0)</f>
        <v>0</v>
      </c>
      <c r="BH800" s="142">
        <f>IF(N800="sníž. přenesená",J800,0)</f>
        <v>0</v>
      </c>
      <c r="BI800" s="142">
        <f>IF(N800="nulová",J800,0)</f>
        <v>0</v>
      </c>
      <c r="BJ800" s="18" t="s">
        <v>82</v>
      </c>
      <c r="BK800" s="142">
        <f>ROUND(I800*H800,2)</f>
        <v>0</v>
      </c>
      <c r="BL800" s="18" t="s">
        <v>134</v>
      </c>
      <c r="BM800" s="141" t="s">
        <v>866</v>
      </c>
    </row>
    <row r="801" spans="2:65" s="1" customFormat="1" ht="11.25">
      <c r="B801" s="33"/>
      <c r="D801" s="143" t="s">
        <v>136</v>
      </c>
      <c r="F801" s="144" t="s">
        <v>867</v>
      </c>
      <c r="I801" s="145"/>
      <c r="L801" s="33"/>
      <c r="M801" s="146"/>
      <c r="T801" s="54"/>
      <c r="AT801" s="18" t="s">
        <v>136</v>
      </c>
      <c r="AU801" s="18" t="s">
        <v>84</v>
      </c>
    </row>
    <row r="802" spans="2:65" s="12" customFormat="1" ht="11.25">
      <c r="B802" s="147"/>
      <c r="D802" s="148" t="s">
        <v>138</v>
      </c>
      <c r="E802" s="149" t="s">
        <v>19</v>
      </c>
      <c r="F802" s="150" t="s">
        <v>868</v>
      </c>
      <c r="H802" s="149" t="s">
        <v>19</v>
      </c>
      <c r="I802" s="151"/>
      <c r="L802" s="147"/>
      <c r="M802" s="152"/>
      <c r="T802" s="153"/>
      <c r="AT802" s="149" t="s">
        <v>138</v>
      </c>
      <c r="AU802" s="149" t="s">
        <v>84</v>
      </c>
      <c r="AV802" s="12" t="s">
        <v>82</v>
      </c>
      <c r="AW802" s="12" t="s">
        <v>36</v>
      </c>
      <c r="AX802" s="12" t="s">
        <v>74</v>
      </c>
      <c r="AY802" s="149" t="s">
        <v>128</v>
      </c>
    </row>
    <row r="803" spans="2:65" s="13" customFormat="1" ht="11.25">
      <c r="B803" s="154"/>
      <c r="D803" s="148" t="s">
        <v>138</v>
      </c>
      <c r="E803" s="155" t="s">
        <v>19</v>
      </c>
      <c r="F803" s="156" t="s">
        <v>214</v>
      </c>
      <c r="H803" s="157">
        <v>12</v>
      </c>
      <c r="I803" s="158"/>
      <c r="L803" s="154"/>
      <c r="M803" s="159"/>
      <c r="T803" s="160"/>
      <c r="AT803" s="155" t="s">
        <v>138</v>
      </c>
      <c r="AU803" s="155" t="s">
        <v>84</v>
      </c>
      <c r="AV803" s="13" t="s">
        <v>84</v>
      </c>
      <c r="AW803" s="13" t="s">
        <v>36</v>
      </c>
      <c r="AX803" s="13" t="s">
        <v>74</v>
      </c>
      <c r="AY803" s="155" t="s">
        <v>128</v>
      </c>
    </row>
    <row r="804" spans="2:65" s="14" customFormat="1" ht="11.25">
      <c r="B804" s="161"/>
      <c r="D804" s="148" t="s">
        <v>138</v>
      </c>
      <c r="E804" s="162" t="s">
        <v>19</v>
      </c>
      <c r="F804" s="163" t="s">
        <v>141</v>
      </c>
      <c r="H804" s="164">
        <v>12</v>
      </c>
      <c r="I804" s="165"/>
      <c r="L804" s="161"/>
      <c r="M804" s="166"/>
      <c r="T804" s="167"/>
      <c r="AT804" s="162" t="s">
        <v>138</v>
      </c>
      <c r="AU804" s="162" t="s">
        <v>84</v>
      </c>
      <c r="AV804" s="14" t="s">
        <v>134</v>
      </c>
      <c r="AW804" s="14" t="s">
        <v>36</v>
      </c>
      <c r="AX804" s="14" t="s">
        <v>82</v>
      </c>
      <c r="AY804" s="162" t="s">
        <v>128</v>
      </c>
    </row>
    <row r="805" spans="2:65" s="1" customFormat="1" ht="16.5" customHeight="1">
      <c r="B805" s="33"/>
      <c r="C805" s="175" t="s">
        <v>869</v>
      </c>
      <c r="D805" s="175" t="s">
        <v>263</v>
      </c>
      <c r="E805" s="176" t="s">
        <v>870</v>
      </c>
      <c r="F805" s="177" t="s">
        <v>871</v>
      </c>
      <c r="G805" s="178" t="s">
        <v>144</v>
      </c>
      <c r="H805" s="179">
        <v>12</v>
      </c>
      <c r="I805" s="180"/>
      <c r="J805" s="181">
        <f>ROUND(I805*H805,2)</f>
        <v>0</v>
      </c>
      <c r="K805" s="182"/>
      <c r="L805" s="183"/>
      <c r="M805" s="184" t="s">
        <v>19</v>
      </c>
      <c r="N805" s="185" t="s">
        <v>45</v>
      </c>
      <c r="P805" s="139">
        <f>O805*H805</f>
        <v>0</v>
      </c>
      <c r="Q805" s="139">
        <v>5.1999999999999998E-3</v>
      </c>
      <c r="R805" s="139">
        <f>Q805*H805</f>
        <v>6.2399999999999997E-2</v>
      </c>
      <c r="S805" s="139">
        <v>0</v>
      </c>
      <c r="T805" s="140">
        <f>S805*H805</f>
        <v>0</v>
      </c>
      <c r="AR805" s="141" t="s">
        <v>182</v>
      </c>
      <c r="AT805" s="141" t="s">
        <v>263</v>
      </c>
      <c r="AU805" s="141" t="s">
        <v>84</v>
      </c>
      <c r="AY805" s="18" t="s">
        <v>128</v>
      </c>
      <c r="BE805" s="142">
        <f>IF(N805="základní",J805,0)</f>
        <v>0</v>
      </c>
      <c r="BF805" s="142">
        <f>IF(N805="snížená",J805,0)</f>
        <v>0</v>
      </c>
      <c r="BG805" s="142">
        <f>IF(N805="zákl. přenesená",J805,0)</f>
        <v>0</v>
      </c>
      <c r="BH805" s="142">
        <f>IF(N805="sníž. přenesená",J805,0)</f>
        <v>0</v>
      </c>
      <c r="BI805" s="142">
        <f>IF(N805="nulová",J805,0)</f>
        <v>0</v>
      </c>
      <c r="BJ805" s="18" t="s">
        <v>82</v>
      </c>
      <c r="BK805" s="142">
        <f>ROUND(I805*H805,2)</f>
        <v>0</v>
      </c>
      <c r="BL805" s="18" t="s">
        <v>134</v>
      </c>
      <c r="BM805" s="141" t="s">
        <v>872</v>
      </c>
    </row>
    <row r="806" spans="2:65" s="12" customFormat="1" ht="11.25">
      <c r="B806" s="147"/>
      <c r="D806" s="148" t="s">
        <v>138</v>
      </c>
      <c r="E806" s="149" t="s">
        <v>19</v>
      </c>
      <c r="F806" s="150" t="s">
        <v>868</v>
      </c>
      <c r="H806" s="149" t="s">
        <v>19</v>
      </c>
      <c r="I806" s="151"/>
      <c r="L806" s="147"/>
      <c r="M806" s="152"/>
      <c r="T806" s="153"/>
      <c r="AT806" s="149" t="s">
        <v>138</v>
      </c>
      <c r="AU806" s="149" t="s">
        <v>84</v>
      </c>
      <c r="AV806" s="12" t="s">
        <v>82</v>
      </c>
      <c r="AW806" s="12" t="s">
        <v>36</v>
      </c>
      <c r="AX806" s="12" t="s">
        <v>74</v>
      </c>
      <c r="AY806" s="149" t="s">
        <v>128</v>
      </c>
    </row>
    <row r="807" spans="2:65" s="13" customFormat="1" ht="11.25">
      <c r="B807" s="154"/>
      <c r="D807" s="148" t="s">
        <v>138</v>
      </c>
      <c r="E807" s="155" t="s">
        <v>19</v>
      </c>
      <c r="F807" s="156" t="s">
        <v>214</v>
      </c>
      <c r="H807" s="157">
        <v>12</v>
      </c>
      <c r="I807" s="158"/>
      <c r="L807" s="154"/>
      <c r="M807" s="159"/>
      <c r="T807" s="160"/>
      <c r="AT807" s="155" t="s">
        <v>138</v>
      </c>
      <c r="AU807" s="155" t="s">
        <v>84</v>
      </c>
      <c r="AV807" s="13" t="s">
        <v>84</v>
      </c>
      <c r="AW807" s="13" t="s">
        <v>36</v>
      </c>
      <c r="AX807" s="13" t="s">
        <v>74</v>
      </c>
      <c r="AY807" s="155" t="s">
        <v>128</v>
      </c>
    </row>
    <row r="808" spans="2:65" s="14" customFormat="1" ht="11.25">
      <c r="B808" s="161"/>
      <c r="D808" s="148" t="s">
        <v>138</v>
      </c>
      <c r="E808" s="162" t="s">
        <v>19</v>
      </c>
      <c r="F808" s="163" t="s">
        <v>141</v>
      </c>
      <c r="H808" s="164">
        <v>12</v>
      </c>
      <c r="I808" s="165"/>
      <c r="L808" s="161"/>
      <c r="M808" s="166"/>
      <c r="T808" s="167"/>
      <c r="AT808" s="162" t="s">
        <v>138</v>
      </c>
      <c r="AU808" s="162" t="s">
        <v>84</v>
      </c>
      <c r="AV808" s="14" t="s">
        <v>134</v>
      </c>
      <c r="AW808" s="14" t="s">
        <v>36</v>
      </c>
      <c r="AX808" s="14" t="s">
        <v>82</v>
      </c>
      <c r="AY808" s="162" t="s">
        <v>128</v>
      </c>
    </row>
    <row r="809" spans="2:65" s="1" customFormat="1" ht="16.5" customHeight="1">
      <c r="B809" s="33"/>
      <c r="C809" s="129" t="s">
        <v>873</v>
      </c>
      <c r="D809" s="129" t="s">
        <v>130</v>
      </c>
      <c r="E809" s="130" t="s">
        <v>874</v>
      </c>
      <c r="F809" s="131" t="s">
        <v>875</v>
      </c>
      <c r="G809" s="132" t="s">
        <v>185</v>
      </c>
      <c r="H809" s="133">
        <v>3.6</v>
      </c>
      <c r="I809" s="134"/>
      <c r="J809" s="135">
        <f>ROUND(I809*H809,2)</f>
        <v>0</v>
      </c>
      <c r="K809" s="136"/>
      <c r="L809" s="33"/>
      <c r="M809" s="137" t="s">
        <v>19</v>
      </c>
      <c r="N809" s="138" t="s">
        <v>45</v>
      </c>
      <c r="P809" s="139">
        <f>O809*H809</f>
        <v>0</v>
      </c>
      <c r="Q809" s="139">
        <v>1.39E-3</v>
      </c>
      <c r="R809" s="139">
        <f>Q809*H809</f>
        <v>5.0039999999999998E-3</v>
      </c>
      <c r="S809" s="139">
        <v>0</v>
      </c>
      <c r="T809" s="140">
        <f>S809*H809</f>
        <v>0</v>
      </c>
      <c r="AR809" s="141" t="s">
        <v>134</v>
      </c>
      <c r="AT809" s="141" t="s">
        <v>130</v>
      </c>
      <c r="AU809" s="141" t="s">
        <v>84</v>
      </c>
      <c r="AY809" s="18" t="s">
        <v>128</v>
      </c>
      <c r="BE809" s="142">
        <f>IF(N809="základní",J809,0)</f>
        <v>0</v>
      </c>
      <c r="BF809" s="142">
        <f>IF(N809="snížená",J809,0)</f>
        <v>0</v>
      </c>
      <c r="BG809" s="142">
        <f>IF(N809="zákl. přenesená",J809,0)</f>
        <v>0</v>
      </c>
      <c r="BH809" s="142">
        <f>IF(N809="sníž. přenesená",J809,0)</f>
        <v>0</v>
      </c>
      <c r="BI809" s="142">
        <f>IF(N809="nulová",J809,0)</f>
        <v>0</v>
      </c>
      <c r="BJ809" s="18" t="s">
        <v>82</v>
      </c>
      <c r="BK809" s="142">
        <f>ROUND(I809*H809,2)</f>
        <v>0</v>
      </c>
      <c r="BL809" s="18" t="s">
        <v>134</v>
      </c>
      <c r="BM809" s="141" t="s">
        <v>876</v>
      </c>
    </row>
    <row r="810" spans="2:65" s="1" customFormat="1" ht="11.25">
      <c r="B810" s="33"/>
      <c r="D810" s="143" t="s">
        <v>136</v>
      </c>
      <c r="F810" s="144" t="s">
        <v>877</v>
      </c>
      <c r="I810" s="145"/>
      <c r="L810" s="33"/>
      <c r="M810" s="146"/>
      <c r="T810" s="54"/>
      <c r="AT810" s="18" t="s">
        <v>136</v>
      </c>
      <c r="AU810" s="18" t="s">
        <v>84</v>
      </c>
    </row>
    <row r="811" spans="2:65" s="13" customFormat="1" ht="11.25">
      <c r="B811" s="154"/>
      <c r="D811" s="148" t="s">
        <v>138</v>
      </c>
      <c r="E811" s="155" t="s">
        <v>19</v>
      </c>
      <c r="F811" s="156" t="s">
        <v>878</v>
      </c>
      <c r="H811" s="157">
        <v>3.6</v>
      </c>
      <c r="I811" s="158"/>
      <c r="L811" s="154"/>
      <c r="M811" s="159"/>
      <c r="T811" s="160"/>
      <c r="AT811" s="155" t="s">
        <v>138</v>
      </c>
      <c r="AU811" s="155" t="s">
        <v>84</v>
      </c>
      <c r="AV811" s="13" t="s">
        <v>84</v>
      </c>
      <c r="AW811" s="13" t="s">
        <v>36</v>
      </c>
      <c r="AX811" s="13" t="s">
        <v>74</v>
      </c>
      <c r="AY811" s="155" t="s">
        <v>128</v>
      </c>
    </row>
    <row r="812" spans="2:65" s="14" customFormat="1" ht="11.25">
      <c r="B812" s="161"/>
      <c r="D812" s="148" t="s">
        <v>138</v>
      </c>
      <c r="E812" s="162" t="s">
        <v>19</v>
      </c>
      <c r="F812" s="163" t="s">
        <v>141</v>
      </c>
      <c r="H812" s="164">
        <v>3.6</v>
      </c>
      <c r="I812" s="165"/>
      <c r="L812" s="161"/>
      <c r="M812" s="166"/>
      <c r="T812" s="167"/>
      <c r="AT812" s="162" t="s">
        <v>138</v>
      </c>
      <c r="AU812" s="162" t="s">
        <v>84</v>
      </c>
      <c r="AV812" s="14" t="s">
        <v>134</v>
      </c>
      <c r="AW812" s="14" t="s">
        <v>36</v>
      </c>
      <c r="AX812" s="14" t="s">
        <v>82</v>
      </c>
      <c r="AY812" s="162" t="s">
        <v>128</v>
      </c>
    </row>
    <row r="813" spans="2:65" s="1" customFormat="1" ht="16.5" customHeight="1">
      <c r="B813" s="33"/>
      <c r="C813" s="129" t="s">
        <v>543</v>
      </c>
      <c r="D813" s="129" t="s">
        <v>130</v>
      </c>
      <c r="E813" s="130" t="s">
        <v>879</v>
      </c>
      <c r="F813" s="131" t="s">
        <v>880</v>
      </c>
      <c r="G813" s="132" t="s">
        <v>200</v>
      </c>
      <c r="H813" s="133">
        <v>14.775</v>
      </c>
      <c r="I813" s="134"/>
      <c r="J813" s="135">
        <f>ROUND(I813*H813,2)</f>
        <v>0</v>
      </c>
      <c r="K813" s="136"/>
      <c r="L813" s="33"/>
      <c r="M813" s="137" t="s">
        <v>19</v>
      </c>
      <c r="N813" s="138" t="s">
        <v>45</v>
      </c>
      <c r="P813" s="139">
        <f>O813*H813</f>
        <v>0</v>
      </c>
      <c r="Q813" s="139">
        <v>0</v>
      </c>
      <c r="R813" s="139">
        <f>Q813*H813</f>
        <v>0</v>
      </c>
      <c r="S813" s="139">
        <v>0</v>
      </c>
      <c r="T813" s="140">
        <f>S813*H813</f>
        <v>0</v>
      </c>
      <c r="AR813" s="141" t="s">
        <v>134</v>
      </c>
      <c r="AT813" s="141" t="s">
        <v>130</v>
      </c>
      <c r="AU813" s="141" t="s">
        <v>84</v>
      </c>
      <c r="AY813" s="18" t="s">
        <v>128</v>
      </c>
      <c r="BE813" s="142">
        <f>IF(N813="základní",J813,0)</f>
        <v>0</v>
      </c>
      <c r="BF813" s="142">
        <f>IF(N813="snížená",J813,0)</f>
        <v>0</v>
      </c>
      <c r="BG813" s="142">
        <f>IF(N813="zákl. přenesená",J813,0)</f>
        <v>0</v>
      </c>
      <c r="BH813" s="142">
        <f>IF(N813="sníž. přenesená",J813,0)</f>
        <v>0</v>
      </c>
      <c r="BI813" s="142">
        <f>IF(N813="nulová",J813,0)</f>
        <v>0</v>
      </c>
      <c r="BJ813" s="18" t="s">
        <v>82</v>
      </c>
      <c r="BK813" s="142">
        <f>ROUND(I813*H813,2)</f>
        <v>0</v>
      </c>
      <c r="BL813" s="18" t="s">
        <v>134</v>
      </c>
      <c r="BM813" s="141" t="s">
        <v>881</v>
      </c>
    </row>
    <row r="814" spans="2:65" s="1" customFormat="1" ht="11.25">
      <c r="B814" s="33"/>
      <c r="D814" s="143" t="s">
        <v>136</v>
      </c>
      <c r="F814" s="144" t="s">
        <v>882</v>
      </c>
      <c r="I814" s="145"/>
      <c r="L814" s="33"/>
      <c r="M814" s="146"/>
      <c r="T814" s="54"/>
      <c r="AT814" s="18" t="s">
        <v>136</v>
      </c>
      <c r="AU814" s="18" t="s">
        <v>84</v>
      </c>
    </row>
    <row r="815" spans="2:65" s="12" customFormat="1" ht="11.25">
      <c r="B815" s="147"/>
      <c r="D815" s="148" t="s">
        <v>138</v>
      </c>
      <c r="E815" s="149" t="s">
        <v>19</v>
      </c>
      <c r="F815" s="150" t="s">
        <v>883</v>
      </c>
      <c r="H815" s="149" t="s">
        <v>19</v>
      </c>
      <c r="I815" s="151"/>
      <c r="L815" s="147"/>
      <c r="M815" s="152"/>
      <c r="T815" s="153"/>
      <c r="AT815" s="149" t="s">
        <v>138</v>
      </c>
      <c r="AU815" s="149" t="s">
        <v>84</v>
      </c>
      <c r="AV815" s="12" t="s">
        <v>82</v>
      </c>
      <c r="AW815" s="12" t="s">
        <v>36</v>
      </c>
      <c r="AX815" s="12" t="s">
        <v>74</v>
      </c>
      <c r="AY815" s="149" t="s">
        <v>128</v>
      </c>
    </row>
    <row r="816" spans="2:65" s="13" customFormat="1" ht="11.25">
      <c r="B816" s="154"/>
      <c r="D816" s="148" t="s">
        <v>138</v>
      </c>
      <c r="E816" s="155" t="s">
        <v>19</v>
      </c>
      <c r="F816" s="156" t="s">
        <v>884</v>
      </c>
      <c r="H816" s="157">
        <v>1.0069999999999999</v>
      </c>
      <c r="I816" s="158"/>
      <c r="L816" s="154"/>
      <c r="M816" s="159"/>
      <c r="T816" s="160"/>
      <c r="AT816" s="155" t="s">
        <v>138</v>
      </c>
      <c r="AU816" s="155" t="s">
        <v>84</v>
      </c>
      <c r="AV816" s="13" t="s">
        <v>84</v>
      </c>
      <c r="AW816" s="13" t="s">
        <v>36</v>
      </c>
      <c r="AX816" s="13" t="s">
        <v>74</v>
      </c>
      <c r="AY816" s="155" t="s">
        <v>128</v>
      </c>
    </row>
    <row r="817" spans="2:65" s="13" customFormat="1" ht="11.25">
      <c r="B817" s="154"/>
      <c r="D817" s="148" t="s">
        <v>138</v>
      </c>
      <c r="E817" s="155" t="s">
        <v>19</v>
      </c>
      <c r="F817" s="156" t="s">
        <v>885</v>
      </c>
      <c r="H817" s="157">
        <v>4.7290000000000001</v>
      </c>
      <c r="I817" s="158"/>
      <c r="L817" s="154"/>
      <c r="M817" s="159"/>
      <c r="T817" s="160"/>
      <c r="AT817" s="155" t="s">
        <v>138</v>
      </c>
      <c r="AU817" s="155" t="s">
        <v>84</v>
      </c>
      <c r="AV817" s="13" t="s">
        <v>84</v>
      </c>
      <c r="AW817" s="13" t="s">
        <v>36</v>
      </c>
      <c r="AX817" s="13" t="s">
        <v>74</v>
      </c>
      <c r="AY817" s="155" t="s">
        <v>128</v>
      </c>
    </row>
    <row r="818" spans="2:65" s="13" customFormat="1" ht="11.25">
      <c r="B818" s="154"/>
      <c r="D818" s="148" t="s">
        <v>138</v>
      </c>
      <c r="E818" s="155" t="s">
        <v>19</v>
      </c>
      <c r="F818" s="156" t="s">
        <v>886</v>
      </c>
      <c r="H818" s="157">
        <v>4.9139999999999997</v>
      </c>
      <c r="I818" s="158"/>
      <c r="L818" s="154"/>
      <c r="M818" s="159"/>
      <c r="T818" s="160"/>
      <c r="AT818" s="155" t="s">
        <v>138</v>
      </c>
      <c r="AU818" s="155" t="s">
        <v>84</v>
      </c>
      <c r="AV818" s="13" t="s">
        <v>84</v>
      </c>
      <c r="AW818" s="13" t="s">
        <v>36</v>
      </c>
      <c r="AX818" s="13" t="s">
        <v>74</v>
      </c>
      <c r="AY818" s="155" t="s">
        <v>128</v>
      </c>
    </row>
    <row r="819" spans="2:65" s="12" customFormat="1" ht="11.25">
      <c r="B819" s="147"/>
      <c r="D819" s="148" t="s">
        <v>138</v>
      </c>
      <c r="E819" s="149" t="s">
        <v>19</v>
      </c>
      <c r="F819" s="150" t="s">
        <v>887</v>
      </c>
      <c r="H819" s="149" t="s">
        <v>19</v>
      </c>
      <c r="I819" s="151"/>
      <c r="L819" s="147"/>
      <c r="M819" s="152"/>
      <c r="T819" s="153"/>
      <c r="AT819" s="149" t="s">
        <v>138</v>
      </c>
      <c r="AU819" s="149" t="s">
        <v>84</v>
      </c>
      <c r="AV819" s="12" t="s">
        <v>82</v>
      </c>
      <c r="AW819" s="12" t="s">
        <v>36</v>
      </c>
      <c r="AX819" s="12" t="s">
        <v>74</v>
      </c>
      <c r="AY819" s="149" t="s">
        <v>128</v>
      </c>
    </row>
    <row r="820" spans="2:65" s="13" customFormat="1" ht="11.25">
      <c r="B820" s="154"/>
      <c r="D820" s="148" t="s">
        <v>138</v>
      </c>
      <c r="E820" s="155" t="s">
        <v>19</v>
      </c>
      <c r="F820" s="156" t="s">
        <v>888</v>
      </c>
      <c r="H820" s="157">
        <v>4.125</v>
      </c>
      <c r="I820" s="158"/>
      <c r="L820" s="154"/>
      <c r="M820" s="159"/>
      <c r="T820" s="160"/>
      <c r="AT820" s="155" t="s">
        <v>138</v>
      </c>
      <c r="AU820" s="155" t="s">
        <v>84</v>
      </c>
      <c r="AV820" s="13" t="s">
        <v>84</v>
      </c>
      <c r="AW820" s="13" t="s">
        <v>36</v>
      </c>
      <c r="AX820" s="13" t="s">
        <v>74</v>
      </c>
      <c r="AY820" s="155" t="s">
        <v>128</v>
      </c>
    </row>
    <row r="821" spans="2:65" s="14" customFormat="1" ht="11.25">
      <c r="B821" s="161"/>
      <c r="D821" s="148" t="s">
        <v>138</v>
      </c>
      <c r="E821" s="162" t="s">
        <v>19</v>
      </c>
      <c r="F821" s="163" t="s">
        <v>141</v>
      </c>
      <c r="H821" s="164">
        <v>14.774999999999999</v>
      </c>
      <c r="I821" s="165"/>
      <c r="L821" s="161"/>
      <c r="M821" s="166"/>
      <c r="T821" s="167"/>
      <c r="AT821" s="162" t="s">
        <v>138</v>
      </c>
      <c r="AU821" s="162" t="s">
        <v>84</v>
      </c>
      <c r="AV821" s="14" t="s">
        <v>134</v>
      </c>
      <c r="AW821" s="14" t="s">
        <v>36</v>
      </c>
      <c r="AX821" s="14" t="s">
        <v>82</v>
      </c>
      <c r="AY821" s="162" t="s">
        <v>128</v>
      </c>
    </row>
    <row r="822" spans="2:65" s="1" customFormat="1" ht="16.5" customHeight="1">
      <c r="B822" s="33"/>
      <c r="C822" s="129" t="s">
        <v>889</v>
      </c>
      <c r="D822" s="129" t="s">
        <v>130</v>
      </c>
      <c r="E822" s="130" t="s">
        <v>890</v>
      </c>
      <c r="F822" s="131" t="s">
        <v>891</v>
      </c>
      <c r="G822" s="132" t="s">
        <v>144</v>
      </c>
      <c r="H822" s="133">
        <v>2</v>
      </c>
      <c r="I822" s="134"/>
      <c r="J822" s="135">
        <f>ROUND(I822*H822,2)</f>
        <v>0</v>
      </c>
      <c r="K822" s="136"/>
      <c r="L822" s="33"/>
      <c r="M822" s="137" t="s">
        <v>19</v>
      </c>
      <c r="N822" s="138" t="s">
        <v>45</v>
      </c>
      <c r="P822" s="139">
        <f>O822*H822</f>
        <v>0</v>
      </c>
      <c r="Q822" s="139">
        <v>0</v>
      </c>
      <c r="R822" s="139">
        <f>Q822*H822</f>
        <v>0</v>
      </c>
      <c r="S822" s="139">
        <v>0</v>
      </c>
      <c r="T822" s="140">
        <f>S822*H822</f>
        <v>0</v>
      </c>
      <c r="AR822" s="141" t="s">
        <v>134</v>
      </c>
      <c r="AT822" s="141" t="s">
        <v>130</v>
      </c>
      <c r="AU822" s="141" t="s">
        <v>84</v>
      </c>
      <c r="AY822" s="18" t="s">
        <v>128</v>
      </c>
      <c r="BE822" s="142">
        <f>IF(N822="základní",J822,0)</f>
        <v>0</v>
      </c>
      <c r="BF822" s="142">
        <f>IF(N822="snížená",J822,0)</f>
        <v>0</v>
      </c>
      <c r="BG822" s="142">
        <f>IF(N822="zákl. přenesená",J822,0)</f>
        <v>0</v>
      </c>
      <c r="BH822" s="142">
        <f>IF(N822="sníž. přenesená",J822,0)</f>
        <v>0</v>
      </c>
      <c r="BI822" s="142">
        <f>IF(N822="nulová",J822,0)</f>
        <v>0</v>
      </c>
      <c r="BJ822" s="18" t="s">
        <v>82</v>
      </c>
      <c r="BK822" s="142">
        <f>ROUND(I822*H822,2)</f>
        <v>0</v>
      </c>
      <c r="BL822" s="18" t="s">
        <v>134</v>
      </c>
      <c r="BM822" s="141" t="s">
        <v>892</v>
      </c>
    </row>
    <row r="823" spans="2:65" s="1" customFormat="1" ht="11.25">
      <c r="B823" s="33"/>
      <c r="D823" s="143" t="s">
        <v>136</v>
      </c>
      <c r="F823" s="144" t="s">
        <v>893</v>
      </c>
      <c r="I823" s="145"/>
      <c r="L823" s="33"/>
      <c r="M823" s="146"/>
      <c r="T823" s="54"/>
      <c r="AT823" s="18" t="s">
        <v>136</v>
      </c>
      <c r="AU823" s="18" t="s">
        <v>84</v>
      </c>
    </row>
    <row r="824" spans="2:65" s="12" customFormat="1" ht="11.25">
      <c r="B824" s="147"/>
      <c r="D824" s="148" t="s">
        <v>138</v>
      </c>
      <c r="E824" s="149" t="s">
        <v>19</v>
      </c>
      <c r="F824" s="150" t="s">
        <v>894</v>
      </c>
      <c r="H824" s="149" t="s">
        <v>19</v>
      </c>
      <c r="I824" s="151"/>
      <c r="L824" s="147"/>
      <c r="M824" s="152"/>
      <c r="T824" s="153"/>
      <c r="AT824" s="149" t="s">
        <v>138</v>
      </c>
      <c r="AU824" s="149" t="s">
        <v>84</v>
      </c>
      <c r="AV824" s="12" t="s">
        <v>82</v>
      </c>
      <c r="AW824" s="12" t="s">
        <v>36</v>
      </c>
      <c r="AX824" s="12" t="s">
        <v>74</v>
      </c>
      <c r="AY824" s="149" t="s">
        <v>128</v>
      </c>
    </row>
    <row r="825" spans="2:65" s="12" customFormat="1" ht="11.25">
      <c r="B825" s="147"/>
      <c r="D825" s="148" t="s">
        <v>138</v>
      </c>
      <c r="E825" s="149" t="s">
        <v>19</v>
      </c>
      <c r="F825" s="150" t="s">
        <v>895</v>
      </c>
      <c r="H825" s="149" t="s">
        <v>19</v>
      </c>
      <c r="I825" s="151"/>
      <c r="L825" s="147"/>
      <c r="M825" s="152"/>
      <c r="T825" s="153"/>
      <c r="AT825" s="149" t="s">
        <v>138</v>
      </c>
      <c r="AU825" s="149" t="s">
        <v>84</v>
      </c>
      <c r="AV825" s="12" t="s">
        <v>82</v>
      </c>
      <c r="AW825" s="12" t="s">
        <v>36</v>
      </c>
      <c r="AX825" s="12" t="s">
        <v>74</v>
      </c>
      <c r="AY825" s="149" t="s">
        <v>128</v>
      </c>
    </row>
    <row r="826" spans="2:65" s="12" customFormat="1" ht="11.25">
      <c r="B826" s="147"/>
      <c r="D826" s="148" t="s">
        <v>138</v>
      </c>
      <c r="E826" s="149" t="s">
        <v>19</v>
      </c>
      <c r="F826" s="150" t="s">
        <v>896</v>
      </c>
      <c r="H826" s="149" t="s">
        <v>19</v>
      </c>
      <c r="I826" s="151"/>
      <c r="L826" s="147"/>
      <c r="M826" s="152"/>
      <c r="T826" s="153"/>
      <c r="AT826" s="149" t="s">
        <v>138</v>
      </c>
      <c r="AU826" s="149" t="s">
        <v>84</v>
      </c>
      <c r="AV826" s="12" t="s">
        <v>82</v>
      </c>
      <c r="AW826" s="12" t="s">
        <v>36</v>
      </c>
      <c r="AX826" s="12" t="s">
        <v>74</v>
      </c>
      <c r="AY826" s="149" t="s">
        <v>128</v>
      </c>
    </row>
    <row r="827" spans="2:65" s="12" customFormat="1" ht="11.25">
      <c r="B827" s="147"/>
      <c r="D827" s="148" t="s">
        <v>138</v>
      </c>
      <c r="E827" s="149" t="s">
        <v>19</v>
      </c>
      <c r="F827" s="150" t="s">
        <v>897</v>
      </c>
      <c r="H827" s="149" t="s">
        <v>19</v>
      </c>
      <c r="I827" s="151"/>
      <c r="L827" s="147"/>
      <c r="M827" s="152"/>
      <c r="T827" s="153"/>
      <c r="AT827" s="149" t="s">
        <v>138</v>
      </c>
      <c r="AU827" s="149" t="s">
        <v>84</v>
      </c>
      <c r="AV827" s="12" t="s">
        <v>82</v>
      </c>
      <c r="AW827" s="12" t="s">
        <v>36</v>
      </c>
      <c r="AX827" s="12" t="s">
        <v>74</v>
      </c>
      <c r="AY827" s="149" t="s">
        <v>128</v>
      </c>
    </row>
    <row r="828" spans="2:65" s="13" customFormat="1" ht="11.25">
      <c r="B828" s="154"/>
      <c r="D828" s="148" t="s">
        <v>138</v>
      </c>
      <c r="E828" s="155" t="s">
        <v>19</v>
      </c>
      <c r="F828" s="156" t="s">
        <v>84</v>
      </c>
      <c r="H828" s="157">
        <v>2</v>
      </c>
      <c r="I828" s="158"/>
      <c r="L828" s="154"/>
      <c r="M828" s="159"/>
      <c r="T828" s="160"/>
      <c r="AT828" s="155" t="s">
        <v>138</v>
      </c>
      <c r="AU828" s="155" t="s">
        <v>84</v>
      </c>
      <c r="AV828" s="13" t="s">
        <v>84</v>
      </c>
      <c r="AW828" s="13" t="s">
        <v>36</v>
      </c>
      <c r="AX828" s="13" t="s">
        <v>74</v>
      </c>
      <c r="AY828" s="155" t="s">
        <v>128</v>
      </c>
    </row>
    <row r="829" spans="2:65" s="14" customFormat="1" ht="11.25">
      <c r="B829" s="161"/>
      <c r="D829" s="148" t="s">
        <v>138</v>
      </c>
      <c r="E829" s="162" t="s">
        <v>19</v>
      </c>
      <c r="F829" s="163" t="s">
        <v>141</v>
      </c>
      <c r="H829" s="164">
        <v>2</v>
      </c>
      <c r="I829" s="165"/>
      <c r="L829" s="161"/>
      <c r="M829" s="166"/>
      <c r="T829" s="167"/>
      <c r="AT829" s="162" t="s">
        <v>138</v>
      </c>
      <c r="AU829" s="162" t="s">
        <v>84</v>
      </c>
      <c r="AV829" s="14" t="s">
        <v>134</v>
      </c>
      <c r="AW829" s="14" t="s">
        <v>36</v>
      </c>
      <c r="AX829" s="14" t="s">
        <v>82</v>
      </c>
      <c r="AY829" s="162" t="s">
        <v>128</v>
      </c>
    </row>
    <row r="830" spans="2:65" s="1" customFormat="1" ht="16.5" customHeight="1">
      <c r="B830" s="33"/>
      <c r="C830" s="129" t="s">
        <v>898</v>
      </c>
      <c r="D830" s="129" t="s">
        <v>130</v>
      </c>
      <c r="E830" s="130" t="s">
        <v>899</v>
      </c>
      <c r="F830" s="131" t="s">
        <v>900</v>
      </c>
      <c r="G830" s="132" t="s">
        <v>185</v>
      </c>
      <c r="H830" s="133">
        <v>36</v>
      </c>
      <c r="I830" s="134"/>
      <c r="J830" s="135">
        <f>ROUND(I830*H830,2)</f>
        <v>0</v>
      </c>
      <c r="K830" s="136"/>
      <c r="L830" s="33"/>
      <c r="M830" s="137" t="s">
        <v>19</v>
      </c>
      <c r="N830" s="138" t="s">
        <v>45</v>
      </c>
      <c r="P830" s="139">
        <f>O830*H830</f>
        <v>0</v>
      </c>
      <c r="Q830" s="139">
        <v>0</v>
      </c>
      <c r="R830" s="139">
        <f>Q830*H830</f>
        <v>0</v>
      </c>
      <c r="S830" s="139">
        <v>0</v>
      </c>
      <c r="T830" s="140">
        <f>S830*H830</f>
        <v>0</v>
      </c>
      <c r="AR830" s="141" t="s">
        <v>134</v>
      </c>
      <c r="AT830" s="141" t="s">
        <v>130</v>
      </c>
      <c r="AU830" s="141" t="s">
        <v>84</v>
      </c>
      <c r="AY830" s="18" t="s">
        <v>128</v>
      </c>
      <c r="BE830" s="142">
        <f>IF(N830="základní",J830,0)</f>
        <v>0</v>
      </c>
      <c r="BF830" s="142">
        <f>IF(N830="snížená",J830,0)</f>
        <v>0</v>
      </c>
      <c r="BG830" s="142">
        <f>IF(N830="zákl. přenesená",J830,0)</f>
        <v>0</v>
      </c>
      <c r="BH830" s="142">
        <f>IF(N830="sníž. přenesená",J830,0)</f>
        <v>0</v>
      </c>
      <c r="BI830" s="142">
        <f>IF(N830="nulová",J830,0)</f>
        <v>0</v>
      </c>
      <c r="BJ830" s="18" t="s">
        <v>82</v>
      </c>
      <c r="BK830" s="142">
        <f>ROUND(I830*H830,2)</f>
        <v>0</v>
      </c>
      <c r="BL830" s="18" t="s">
        <v>134</v>
      </c>
      <c r="BM830" s="141" t="s">
        <v>901</v>
      </c>
    </row>
    <row r="831" spans="2:65" s="1" customFormat="1" ht="11.25">
      <c r="B831" s="33"/>
      <c r="D831" s="143" t="s">
        <v>136</v>
      </c>
      <c r="F831" s="144" t="s">
        <v>902</v>
      </c>
      <c r="I831" s="145"/>
      <c r="L831" s="33"/>
      <c r="M831" s="146"/>
      <c r="T831" s="54"/>
      <c r="AT831" s="18" t="s">
        <v>136</v>
      </c>
      <c r="AU831" s="18" t="s">
        <v>84</v>
      </c>
    </row>
    <row r="832" spans="2:65" s="12" customFormat="1" ht="11.25">
      <c r="B832" s="147"/>
      <c r="D832" s="148" t="s">
        <v>138</v>
      </c>
      <c r="E832" s="149" t="s">
        <v>19</v>
      </c>
      <c r="F832" s="150" t="s">
        <v>903</v>
      </c>
      <c r="H832" s="149" t="s">
        <v>19</v>
      </c>
      <c r="I832" s="151"/>
      <c r="L832" s="147"/>
      <c r="M832" s="152"/>
      <c r="T832" s="153"/>
      <c r="AT832" s="149" t="s">
        <v>138</v>
      </c>
      <c r="AU832" s="149" t="s">
        <v>84</v>
      </c>
      <c r="AV832" s="12" t="s">
        <v>82</v>
      </c>
      <c r="AW832" s="12" t="s">
        <v>36</v>
      </c>
      <c r="AX832" s="12" t="s">
        <v>74</v>
      </c>
      <c r="AY832" s="149" t="s">
        <v>128</v>
      </c>
    </row>
    <row r="833" spans="2:65" s="13" customFormat="1" ht="11.25">
      <c r="B833" s="154"/>
      <c r="D833" s="148" t="s">
        <v>138</v>
      </c>
      <c r="E833" s="155" t="s">
        <v>19</v>
      </c>
      <c r="F833" s="156" t="s">
        <v>904</v>
      </c>
      <c r="H833" s="157">
        <v>36</v>
      </c>
      <c r="I833" s="158"/>
      <c r="L833" s="154"/>
      <c r="M833" s="159"/>
      <c r="T833" s="160"/>
      <c r="AT833" s="155" t="s">
        <v>138</v>
      </c>
      <c r="AU833" s="155" t="s">
        <v>84</v>
      </c>
      <c r="AV833" s="13" t="s">
        <v>84</v>
      </c>
      <c r="AW833" s="13" t="s">
        <v>36</v>
      </c>
      <c r="AX833" s="13" t="s">
        <v>74</v>
      </c>
      <c r="AY833" s="155" t="s">
        <v>128</v>
      </c>
    </row>
    <row r="834" spans="2:65" s="14" customFormat="1" ht="11.25">
      <c r="B834" s="161"/>
      <c r="D834" s="148" t="s">
        <v>138</v>
      </c>
      <c r="E834" s="162" t="s">
        <v>19</v>
      </c>
      <c r="F834" s="163" t="s">
        <v>141</v>
      </c>
      <c r="H834" s="164">
        <v>36</v>
      </c>
      <c r="I834" s="165"/>
      <c r="L834" s="161"/>
      <c r="M834" s="166"/>
      <c r="T834" s="167"/>
      <c r="AT834" s="162" t="s">
        <v>138</v>
      </c>
      <c r="AU834" s="162" t="s">
        <v>84</v>
      </c>
      <c r="AV834" s="14" t="s">
        <v>134</v>
      </c>
      <c r="AW834" s="14" t="s">
        <v>36</v>
      </c>
      <c r="AX834" s="14" t="s">
        <v>82</v>
      </c>
      <c r="AY834" s="162" t="s">
        <v>128</v>
      </c>
    </row>
    <row r="835" spans="2:65" s="1" customFormat="1" ht="16.5" customHeight="1">
      <c r="B835" s="33"/>
      <c r="C835" s="129" t="s">
        <v>905</v>
      </c>
      <c r="D835" s="129" t="s">
        <v>130</v>
      </c>
      <c r="E835" s="130" t="s">
        <v>906</v>
      </c>
      <c r="F835" s="131" t="s">
        <v>907</v>
      </c>
      <c r="G835" s="132" t="s">
        <v>185</v>
      </c>
      <c r="H835" s="133">
        <v>17.68</v>
      </c>
      <c r="I835" s="134"/>
      <c r="J835" s="135">
        <f>ROUND(I835*H835,2)</f>
        <v>0</v>
      </c>
      <c r="K835" s="136"/>
      <c r="L835" s="33"/>
      <c r="M835" s="137" t="s">
        <v>19</v>
      </c>
      <c r="N835" s="138" t="s">
        <v>45</v>
      </c>
      <c r="P835" s="139">
        <f>O835*H835</f>
        <v>0</v>
      </c>
      <c r="Q835" s="139">
        <v>0</v>
      </c>
      <c r="R835" s="139">
        <f>Q835*H835</f>
        <v>0</v>
      </c>
      <c r="S835" s="139">
        <v>0</v>
      </c>
      <c r="T835" s="140">
        <f>S835*H835</f>
        <v>0</v>
      </c>
      <c r="AR835" s="141" t="s">
        <v>134</v>
      </c>
      <c r="AT835" s="141" t="s">
        <v>130</v>
      </c>
      <c r="AU835" s="141" t="s">
        <v>84</v>
      </c>
      <c r="AY835" s="18" t="s">
        <v>128</v>
      </c>
      <c r="BE835" s="142">
        <f>IF(N835="základní",J835,0)</f>
        <v>0</v>
      </c>
      <c r="BF835" s="142">
        <f>IF(N835="snížená",J835,0)</f>
        <v>0</v>
      </c>
      <c r="BG835" s="142">
        <f>IF(N835="zákl. přenesená",J835,0)</f>
        <v>0</v>
      </c>
      <c r="BH835" s="142">
        <f>IF(N835="sníž. přenesená",J835,0)</f>
        <v>0</v>
      </c>
      <c r="BI835" s="142">
        <f>IF(N835="nulová",J835,0)</f>
        <v>0</v>
      </c>
      <c r="BJ835" s="18" t="s">
        <v>82</v>
      </c>
      <c r="BK835" s="142">
        <f>ROUND(I835*H835,2)</f>
        <v>0</v>
      </c>
      <c r="BL835" s="18" t="s">
        <v>134</v>
      </c>
      <c r="BM835" s="141" t="s">
        <v>908</v>
      </c>
    </row>
    <row r="836" spans="2:65" s="1" customFormat="1" ht="11.25">
      <c r="B836" s="33"/>
      <c r="D836" s="143" t="s">
        <v>136</v>
      </c>
      <c r="F836" s="144" t="s">
        <v>909</v>
      </c>
      <c r="I836" s="145"/>
      <c r="L836" s="33"/>
      <c r="M836" s="146"/>
      <c r="T836" s="54"/>
      <c r="AT836" s="18" t="s">
        <v>136</v>
      </c>
      <c r="AU836" s="18" t="s">
        <v>84</v>
      </c>
    </row>
    <row r="837" spans="2:65" s="12" customFormat="1" ht="11.25">
      <c r="B837" s="147"/>
      <c r="D837" s="148" t="s">
        <v>138</v>
      </c>
      <c r="E837" s="149" t="s">
        <v>19</v>
      </c>
      <c r="F837" s="150" t="s">
        <v>910</v>
      </c>
      <c r="H837" s="149" t="s">
        <v>19</v>
      </c>
      <c r="I837" s="151"/>
      <c r="L837" s="147"/>
      <c r="M837" s="152"/>
      <c r="T837" s="153"/>
      <c r="AT837" s="149" t="s">
        <v>138</v>
      </c>
      <c r="AU837" s="149" t="s">
        <v>84</v>
      </c>
      <c r="AV837" s="12" t="s">
        <v>82</v>
      </c>
      <c r="AW837" s="12" t="s">
        <v>36</v>
      </c>
      <c r="AX837" s="12" t="s">
        <v>74</v>
      </c>
      <c r="AY837" s="149" t="s">
        <v>128</v>
      </c>
    </row>
    <row r="838" spans="2:65" s="13" customFormat="1" ht="11.25">
      <c r="B838" s="154"/>
      <c r="D838" s="148" t="s">
        <v>138</v>
      </c>
      <c r="E838" s="155" t="s">
        <v>19</v>
      </c>
      <c r="F838" s="156" t="s">
        <v>911</v>
      </c>
      <c r="H838" s="157">
        <v>17.68</v>
      </c>
      <c r="I838" s="158"/>
      <c r="L838" s="154"/>
      <c r="M838" s="159"/>
      <c r="T838" s="160"/>
      <c r="AT838" s="155" t="s">
        <v>138</v>
      </c>
      <c r="AU838" s="155" t="s">
        <v>84</v>
      </c>
      <c r="AV838" s="13" t="s">
        <v>84</v>
      </c>
      <c r="AW838" s="13" t="s">
        <v>36</v>
      </c>
      <c r="AX838" s="13" t="s">
        <v>74</v>
      </c>
      <c r="AY838" s="155" t="s">
        <v>128</v>
      </c>
    </row>
    <row r="839" spans="2:65" s="14" customFormat="1" ht="11.25">
      <c r="B839" s="161"/>
      <c r="D839" s="148" t="s">
        <v>138</v>
      </c>
      <c r="E839" s="162" t="s">
        <v>19</v>
      </c>
      <c r="F839" s="163" t="s">
        <v>141</v>
      </c>
      <c r="H839" s="164">
        <v>17.68</v>
      </c>
      <c r="I839" s="165"/>
      <c r="L839" s="161"/>
      <c r="M839" s="166"/>
      <c r="T839" s="167"/>
      <c r="AT839" s="162" t="s">
        <v>138</v>
      </c>
      <c r="AU839" s="162" t="s">
        <v>84</v>
      </c>
      <c r="AV839" s="14" t="s">
        <v>134</v>
      </c>
      <c r="AW839" s="14" t="s">
        <v>36</v>
      </c>
      <c r="AX839" s="14" t="s">
        <v>82</v>
      </c>
      <c r="AY839" s="162" t="s">
        <v>128</v>
      </c>
    </row>
    <row r="840" spans="2:65" s="1" customFormat="1" ht="16.5" customHeight="1">
      <c r="B840" s="33"/>
      <c r="C840" s="129" t="s">
        <v>912</v>
      </c>
      <c r="D840" s="129" t="s">
        <v>130</v>
      </c>
      <c r="E840" s="130" t="s">
        <v>913</v>
      </c>
      <c r="F840" s="131" t="s">
        <v>914</v>
      </c>
      <c r="G840" s="132" t="s">
        <v>185</v>
      </c>
      <c r="H840" s="133">
        <v>17.68</v>
      </c>
      <c r="I840" s="134"/>
      <c r="J840" s="135">
        <f>ROUND(I840*H840,2)</f>
        <v>0</v>
      </c>
      <c r="K840" s="136"/>
      <c r="L840" s="33"/>
      <c r="M840" s="137" t="s">
        <v>19</v>
      </c>
      <c r="N840" s="138" t="s">
        <v>45</v>
      </c>
      <c r="P840" s="139">
        <f>O840*H840</f>
        <v>0</v>
      </c>
      <c r="Q840" s="139">
        <v>0</v>
      </c>
      <c r="R840" s="139">
        <f>Q840*H840</f>
        <v>0</v>
      </c>
      <c r="S840" s="139">
        <v>0</v>
      </c>
      <c r="T840" s="140">
        <f>S840*H840</f>
        <v>0</v>
      </c>
      <c r="AR840" s="141" t="s">
        <v>134</v>
      </c>
      <c r="AT840" s="141" t="s">
        <v>130</v>
      </c>
      <c r="AU840" s="141" t="s">
        <v>84</v>
      </c>
      <c r="AY840" s="18" t="s">
        <v>128</v>
      </c>
      <c r="BE840" s="142">
        <f>IF(N840="základní",J840,0)</f>
        <v>0</v>
      </c>
      <c r="BF840" s="142">
        <f>IF(N840="snížená",J840,0)</f>
        <v>0</v>
      </c>
      <c r="BG840" s="142">
        <f>IF(N840="zákl. přenesená",J840,0)</f>
        <v>0</v>
      </c>
      <c r="BH840" s="142">
        <f>IF(N840="sníž. přenesená",J840,0)</f>
        <v>0</v>
      </c>
      <c r="BI840" s="142">
        <f>IF(N840="nulová",J840,0)</f>
        <v>0</v>
      </c>
      <c r="BJ840" s="18" t="s">
        <v>82</v>
      </c>
      <c r="BK840" s="142">
        <f>ROUND(I840*H840,2)</f>
        <v>0</v>
      </c>
      <c r="BL840" s="18" t="s">
        <v>134</v>
      </c>
      <c r="BM840" s="141" t="s">
        <v>915</v>
      </c>
    </row>
    <row r="841" spans="2:65" s="1" customFormat="1" ht="11.25">
      <c r="B841" s="33"/>
      <c r="D841" s="143" t="s">
        <v>136</v>
      </c>
      <c r="F841" s="144" t="s">
        <v>916</v>
      </c>
      <c r="I841" s="145"/>
      <c r="L841" s="33"/>
      <c r="M841" s="146"/>
      <c r="T841" s="54"/>
      <c r="AT841" s="18" t="s">
        <v>136</v>
      </c>
      <c r="AU841" s="18" t="s">
        <v>84</v>
      </c>
    </row>
    <row r="842" spans="2:65" s="12" customFormat="1" ht="11.25">
      <c r="B842" s="147"/>
      <c r="D842" s="148" t="s">
        <v>138</v>
      </c>
      <c r="E842" s="149" t="s">
        <v>19</v>
      </c>
      <c r="F842" s="150" t="s">
        <v>910</v>
      </c>
      <c r="H842" s="149" t="s">
        <v>19</v>
      </c>
      <c r="I842" s="151"/>
      <c r="L842" s="147"/>
      <c r="M842" s="152"/>
      <c r="T842" s="153"/>
      <c r="AT842" s="149" t="s">
        <v>138</v>
      </c>
      <c r="AU842" s="149" t="s">
        <v>84</v>
      </c>
      <c r="AV842" s="12" t="s">
        <v>82</v>
      </c>
      <c r="AW842" s="12" t="s">
        <v>36</v>
      </c>
      <c r="AX842" s="12" t="s">
        <v>74</v>
      </c>
      <c r="AY842" s="149" t="s">
        <v>128</v>
      </c>
    </row>
    <row r="843" spans="2:65" s="13" customFormat="1" ht="11.25">
      <c r="B843" s="154"/>
      <c r="D843" s="148" t="s">
        <v>138</v>
      </c>
      <c r="E843" s="155" t="s">
        <v>19</v>
      </c>
      <c r="F843" s="156" t="s">
        <v>911</v>
      </c>
      <c r="H843" s="157">
        <v>17.68</v>
      </c>
      <c r="I843" s="158"/>
      <c r="L843" s="154"/>
      <c r="M843" s="159"/>
      <c r="T843" s="160"/>
      <c r="AT843" s="155" t="s">
        <v>138</v>
      </c>
      <c r="AU843" s="155" t="s">
        <v>84</v>
      </c>
      <c r="AV843" s="13" t="s">
        <v>84</v>
      </c>
      <c r="AW843" s="13" t="s">
        <v>36</v>
      </c>
      <c r="AX843" s="13" t="s">
        <v>74</v>
      </c>
      <c r="AY843" s="155" t="s">
        <v>128</v>
      </c>
    </row>
    <row r="844" spans="2:65" s="14" customFormat="1" ht="11.25">
      <c r="B844" s="161"/>
      <c r="D844" s="148" t="s">
        <v>138</v>
      </c>
      <c r="E844" s="162" t="s">
        <v>19</v>
      </c>
      <c r="F844" s="163" t="s">
        <v>141</v>
      </c>
      <c r="H844" s="164">
        <v>17.68</v>
      </c>
      <c r="I844" s="165"/>
      <c r="L844" s="161"/>
      <c r="M844" s="166"/>
      <c r="T844" s="167"/>
      <c r="AT844" s="162" t="s">
        <v>138</v>
      </c>
      <c r="AU844" s="162" t="s">
        <v>84</v>
      </c>
      <c r="AV844" s="14" t="s">
        <v>134</v>
      </c>
      <c r="AW844" s="14" t="s">
        <v>36</v>
      </c>
      <c r="AX844" s="14" t="s">
        <v>82</v>
      </c>
      <c r="AY844" s="162" t="s">
        <v>128</v>
      </c>
    </row>
    <row r="845" spans="2:65" s="1" customFormat="1" ht="16.5" customHeight="1">
      <c r="B845" s="33"/>
      <c r="C845" s="129" t="s">
        <v>917</v>
      </c>
      <c r="D845" s="129" t="s">
        <v>130</v>
      </c>
      <c r="E845" s="130" t="s">
        <v>918</v>
      </c>
      <c r="F845" s="131" t="s">
        <v>919</v>
      </c>
      <c r="G845" s="132" t="s">
        <v>200</v>
      </c>
      <c r="H845" s="133">
        <v>0.01</v>
      </c>
      <c r="I845" s="134"/>
      <c r="J845" s="135">
        <f>ROUND(I845*H845,2)</f>
        <v>0</v>
      </c>
      <c r="K845" s="136"/>
      <c r="L845" s="33"/>
      <c r="M845" s="137" t="s">
        <v>19</v>
      </c>
      <c r="N845" s="138" t="s">
        <v>45</v>
      </c>
      <c r="P845" s="139">
        <f>O845*H845</f>
        <v>0</v>
      </c>
      <c r="Q845" s="139">
        <v>0</v>
      </c>
      <c r="R845" s="139">
        <f>Q845*H845</f>
        <v>0</v>
      </c>
      <c r="S845" s="139">
        <v>0</v>
      </c>
      <c r="T845" s="140">
        <f>S845*H845</f>
        <v>0</v>
      </c>
      <c r="AR845" s="141" t="s">
        <v>134</v>
      </c>
      <c r="AT845" s="141" t="s">
        <v>130</v>
      </c>
      <c r="AU845" s="141" t="s">
        <v>84</v>
      </c>
      <c r="AY845" s="18" t="s">
        <v>128</v>
      </c>
      <c r="BE845" s="142">
        <f>IF(N845="základní",J845,0)</f>
        <v>0</v>
      </c>
      <c r="BF845" s="142">
        <f>IF(N845="snížená",J845,0)</f>
        <v>0</v>
      </c>
      <c r="BG845" s="142">
        <f>IF(N845="zákl. přenesená",J845,0)</f>
        <v>0</v>
      </c>
      <c r="BH845" s="142">
        <f>IF(N845="sníž. přenesená",J845,0)</f>
        <v>0</v>
      </c>
      <c r="BI845" s="142">
        <f>IF(N845="nulová",J845,0)</f>
        <v>0</v>
      </c>
      <c r="BJ845" s="18" t="s">
        <v>82</v>
      </c>
      <c r="BK845" s="142">
        <f>ROUND(I845*H845,2)</f>
        <v>0</v>
      </c>
      <c r="BL845" s="18" t="s">
        <v>134</v>
      </c>
      <c r="BM845" s="141" t="s">
        <v>920</v>
      </c>
    </row>
    <row r="846" spans="2:65" s="1" customFormat="1" ht="11.25">
      <c r="B846" s="33"/>
      <c r="D846" s="143" t="s">
        <v>136</v>
      </c>
      <c r="F846" s="144" t="s">
        <v>921</v>
      </c>
      <c r="I846" s="145"/>
      <c r="L846" s="33"/>
      <c r="M846" s="146"/>
      <c r="T846" s="54"/>
      <c r="AT846" s="18" t="s">
        <v>136</v>
      </c>
      <c r="AU846" s="18" t="s">
        <v>84</v>
      </c>
    </row>
    <row r="847" spans="2:65" s="12" customFormat="1" ht="11.25">
      <c r="B847" s="147"/>
      <c r="D847" s="148" t="s">
        <v>138</v>
      </c>
      <c r="E847" s="149" t="s">
        <v>19</v>
      </c>
      <c r="F847" s="150" t="s">
        <v>919</v>
      </c>
      <c r="H847" s="149" t="s">
        <v>19</v>
      </c>
      <c r="I847" s="151"/>
      <c r="L847" s="147"/>
      <c r="M847" s="152"/>
      <c r="T847" s="153"/>
      <c r="AT847" s="149" t="s">
        <v>138</v>
      </c>
      <c r="AU847" s="149" t="s">
        <v>84</v>
      </c>
      <c r="AV847" s="12" t="s">
        <v>82</v>
      </c>
      <c r="AW847" s="12" t="s">
        <v>36</v>
      </c>
      <c r="AX847" s="12" t="s">
        <v>74</v>
      </c>
      <c r="AY847" s="149" t="s">
        <v>128</v>
      </c>
    </row>
    <row r="848" spans="2:65" s="13" customFormat="1" ht="11.25">
      <c r="B848" s="154"/>
      <c r="D848" s="148" t="s">
        <v>138</v>
      </c>
      <c r="E848" s="155" t="s">
        <v>19</v>
      </c>
      <c r="F848" s="156" t="s">
        <v>922</v>
      </c>
      <c r="H848" s="157">
        <v>0.01</v>
      </c>
      <c r="I848" s="158"/>
      <c r="L848" s="154"/>
      <c r="M848" s="159"/>
      <c r="T848" s="160"/>
      <c r="AT848" s="155" t="s">
        <v>138</v>
      </c>
      <c r="AU848" s="155" t="s">
        <v>84</v>
      </c>
      <c r="AV848" s="13" t="s">
        <v>84</v>
      </c>
      <c r="AW848" s="13" t="s">
        <v>36</v>
      </c>
      <c r="AX848" s="13" t="s">
        <v>74</v>
      </c>
      <c r="AY848" s="155" t="s">
        <v>128</v>
      </c>
    </row>
    <row r="849" spans="2:65" s="14" customFormat="1" ht="11.25">
      <c r="B849" s="161"/>
      <c r="D849" s="148" t="s">
        <v>138</v>
      </c>
      <c r="E849" s="162" t="s">
        <v>19</v>
      </c>
      <c r="F849" s="163" t="s">
        <v>141</v>
      </c>
      <c r="H849" s="164">
        <v>0.01</v>
      </c>
      <c r="I849" s="165"/>
      <c r="L849" s="161"/>
      <c r="M849" s="166"/>
      <c r="T849" s="167"/>
      <c r="AT849" s="162" t="s">
        <v>138</v>
      </c>
      <c r="AU849" s="162" t="s">
        <v>84</v>
      </c>
      <c r="AV849" s="14" t="s">
        <v>134</v>
      </c>
      <c r="AW849" s="14" t="s">
        <v>36</v>
      </c>
      <c r="AX849" s="14" t="s">
        <v>82</v>
      </c>
      <c r="AY849" s="162" t="s">
        <v>128</v>
      </c>
    </row>
    <row r="850" spans="2:65" s="1" customFormat="1" ht="16.5" customHeight="1">
      <c r="B850" s="33"/>
      <c r="C850" s="129" t="s">
        <v>923</v>
      </c>
      <c r="D850" s="129" t="s">
        <v>130</v>
      </c>
      <c r="E850" s="130" t="s">
        <v>924</v>
      </c>
      <c r="F850" s="131" t="s">
        <v>925</v>
      </c>
      <c r="G850" s="132" t="s">
        <v>133</v>
      </c>
      <c r="H850" s="133">
        <v>0.20799999999999999</v>
      </c>
      <c r="I850" s="134"/>
      <c r="J850" s="135">
        <f>ROUND(I850*H850,2)</f>
        <v>0</v>
      </c>
      <c r="K850" s="136"/>
      <c r="L850" s="33"/>
      <c r="M850" s="137" t="s">
        <v>19</v>
      </c>
      <c r="N850" s="138" t="s">
        <v>45</v>
      </c>
      <c r="P850" s="139">
        <f>O850*H850</f>
        <v>0</v>
      </c>
      <c r="Q850" s="139">
        <v>0</v>
      </c>
      <c r="R850" s="139">
        <f>Q850*H850</f>
        <v>0</v>
      </c>
      <c r="S850" s="139">
        <v>0</v>
      </c>
      <c r="T850" s="140">
        <f>S850*H850</f>
        <v>0</v>
      </c>
      <c r="AR850" s="141" t="s">
        <v>134</v>
      </c>
      <c r="AT850" s="141" t="s">
        <v>130</v>
      </c>
      <c r="AU850" s="141" t="s">
        <v>84</v>
      </c>
      <c r="AY850" s="18" t="s">
        <v>128</v>
      </c>
      <c r="BE850" s="142">
        <f>IF(N850="základní",J850,0)</f>
        <v>0</v>
      </c>
      <c r="BF850" s="142">
        <f>IF(N850="snížená",J850,0)</f>
        <v>0</v>
      </c>
      <c r="BG850" s="142">
        <f>IF(N850="zákl. přenesená",J850,0)</f>
        <v>0</v>
      </c>
      <c r="BH850" s="142">
        <f>IF(N850="sníž. přenesená",J850,0)</f>
        <v>0</v>
      </c>
      <c r="BI850" s="142">
        <f>IF(N850="nulová",J850,0)</f>
        <v>0</v>
      </c>
      <c r="BJ850" s="18" t="s">
        <v>82</v>
      </c>
      <c r="BK850" s="142">
        <f>ROUND(I850*H850,2)</f>
        <v>0</v>
      </c>
      <c r="BL850" s="18" t="s">
        <v>134</v>
      </c>
      <c r="BM850" s="141" t="s">
        <v>926</v>
      </c>
    </row>
    <row r="851" spans="2:65" s="1" customFormat="1" ht="11.25">
      <c r="B851" s="33"/>
      <c r="D851" s="143" t="s">
        <v>136</v>
      </c>
      <c r="F851" s="144" t="s">
        <v>927</v>
      </c>
      <c r="I851" s="145"/>
      <c r="L851" s="33"/>
      <c r="M851" s="146"/>
      <c r="T851" s="54"/>
      <c r="AT851" s="18" t="s">
        <v>136</v>
      </c>
      <c r="AU851" s="18" t="s">
        <v>84</v>
      </c>
    </row>
    <row r="852" spans="2:65" s="13" customFormat="1" ht="11.25">
      <c r="B852" s="154"/>
      <c r="D852" s="148" t="s">
        <v>138</v>
      </c>
      <c r="E852" s="155" t="s">
        <v>19</v>
      </c>
      <c r="F852" s="156" t="s">
        <v>928</v>
      </c>
      <c r="H852" s="157">
        <v>0.20799999999999999</v>
      </c>
      <c r="I852" s="158"/>
      <c r="L852" s="154"/>
      <c r="M852" s="159"/>
      <c r="T852" s="160"/>
      <c r="AT852" s="155" t="s">
        <v>138</v>
      </c>
      <c r="AU852" s="155" t="s">
        <v>84</v>
      </c>
      <c r="AV852" s="13" t="s">
        <v>84</v>
      </c>
      <c r="AW852" s="13" t="s">
        <v>36</v>
      </c>
      <c r="AX852" s="13" t="s">
        <v>74</v>
      </c>
      <c r="AY852" s="155" t="s">
        <v>128</v>
      </c>
    </row>
    <row r="853" spans="2:65" s="14" customFormat="1" ht="11.25">
      <c r="B853" s="161"/>
      <c r="D853" s="148" t="s">
        <v>138</v>
      </c>
      <c r="E853" s="162" t="s">
        <v>19</v>
      </c>
      <c r="F853" s="163" t="s">
        <v>141</v>
      </c>
      <c r="H853" s="164">
        <v>0.20799999999999999</v>
      </c>
      <c r="I853" s="165"/>
      <c r="L853" s="161"/>
      <c r="M853" s="166"/>
      <c r="T853" s="167"/>
      <c r="AT853" s="162" t="s">
        <v>138</v>
      </c>
      <c r="AU853" s="162" t="s">
        <v>84</v>
      </c>
      <c r="AV853" s="14" t="s">
        <v>134</v>
      </c>
      <c r="AW853" s="14" t="s">
        <v>36</v>
      </c>
      <c r="AX853" s="14" t="s">
        <v>82</v>
      </c>
      <c r="AY853" s="162" t="s">
        <v>128</v>
      </c>
    </row>
    <row r="854" spans="2:65" s="1" customFormat="1" ht="16.5" customHeight="1">
      <c r="B854" s="33"/>
      <c r="C854" s="129" t="s">
        <v>929</v>
      </c>
      <c r="D854" s="129" t="s">
        <v>130</v>
      </c>
      <c r="E854" s="130" t="s">
        <v>930</v>
      </c>
      <c r="F854" s="131" t="s">
        <v>931</v>
      </c>
      <c r="G854" s="132" t="s">
        <v>133</v>
      </c>
      <c r="H854" s="133">
        <v>0.20799999999999999</v>
      </c>
      <c r="I854" s="134"/>
      <c r="J854" s="135">
        <f>ROUND(I854*H854,2)</f>
        <v>0</v>
      </c>
      <c r="K854" s="136"/>
      <c r="L854" s="33"/>
      <c r="M854" s="137" t="s">
        <v>19</v>
      </c>
      <c r="N854" s="138" t="s">
        <v>45</v>
      </c>
      <c r="P854" s="139">
        <f>O854*H854</f>
        <v>0</v>
      </c>
      <c r="Q854" s="139">
        <v>0</v>
      </c>
      <c r="R854" s="139">
        <f>Q854*H854</f>
        <v>0</v>
      </c>
      <c r="S854" s="139">
        <v>0</v>
      </c>
      <c r="T854" s="140">
        <f>S854*H854</f>
        <v>0</v>
      </c>
      <c r="AR854" s="141" t="s">
        <v>134</v>
      </c>
      <c r="AT854" s="141" t="s">
        <v>130</v>
      </c>
      <c r="AU854" s="141" t="s">
        <v>84</v>
      </c>
      <c r="AY854" s="18" t="s">
        <v>128</v>
      </c>
      <c r="BE854" s="142">
        <f>IF(N854="základní",J854,0)</f>
        <v>0</v>
      </c>
      <c r="BF854" s="142">
        <f>IF(N854="snížená",J854,0)</f>
        <v>0</v>
      </c>
      <c r="BG854" s="142">
        <f>IF(N854="zákl. přenesená",J854,0)</f>
        <v>0</v>
      </c>
      <c r="BH854" s="142">
        <f>IF(N854="sníž. přenesená",J854,0)</f>
        <v>0</v>
      </c>
      <c r="BI854" s="142">
        <f>IF(N854="nulová",J854,0)</f>
        <v>0</v>
      </c>
      <c r="BJ854" s="18" t="s">
        <v>82</v>
      </c>
      <c r="BK854" s="142">
        <f>ROUND(I854*H854,2)</f>
        <v>0</v>
      </c>
      <c r="BL854" s="18" t="s">
        <v>134</v>
      </c>
      <c r="BM854" s="141" t="s">
        <v>932</v>
      </c>
    </row>
    <row r="855" spans="2:65" s="1" customFormat="1" ht="11.25">
      <c r="B855" s="33"/>
      <c r="D855" s="143" t="s">
        <v>136</v>
      </c>
      <c r="F855" s="144" t="s">
        <v>933</v>
      </c>
      <c r="I855" s="145"/>
      <c r="L855" s="33"/>
      <c r="M855" s="146"/>
      <c r="T855" s="54"/>
      <c r="AT855" s="18" t="s">
        <v>136</v>
      </c>
      <c r="AU855" s="18" t="s">
        <v>84</v>
      </c>
    </row>
    <row r="856" spans="2:65" s="13" customFormat="1" ht="11.25">
      <c r="B856" s="154"/>
      <c r="D856" s="148" t="s">
        <v>138</v>
      </c>
      <c r="E856" s="155" t="s">
        <v>19</v>
      </c>
      <c r="F856" s="156" t="s">
        <v>928</v>
      </c>
      <c r="H856" s="157">
        <v>0.20799999999999999</v>
      </c>
      <c r="I856" s="158"/>
      <c r="L856" s="154"/>
      <c r="M856" s="159"/>
      <c r="T856" s="160"/>
      <c r="AT856" s="155" t="s">
        <v>138</v>
      </c>
      <c r="AU856" s="155" t="s">
        <v>84</v>
      </c>
      <c r="AV856" s="13" t="s">
        <v>84</v>
      </c>
      <c r="AW856" s="13" t="s">
        <v>36</v>
      </c>
      <c r="AX856" s="13" t="s">
        <v>74</v>
      </c>
      <c r="AY856" s="155" t="s">
        <v>128</v>
      </c>
    </row>
    <row r="857" spans="2:65" s="14" customFormat="1" ht="11.25">
      <c r="B857" s="161"/>
      <c r="D857" s="148" t="s">
        <v>138</v>
      </c>
      <c r="E857" s="162" t="s">
        <v>19</v>
      </c>
      <c r="F857" s="163" t="s">
        <v>141</v>
      </c>
      <c r="H857" s="164">
        <v>0.20799999999999999</v>
      </c>
      <c r="I857" s="165"/>
      <c r="L857" s="161"/>
      <c r="M857" s="166"/>
      <c r="T857" s="167"/>
      <c r="AT857" s="162" t="s">
        <v>138</v>
      </c>
      <c r="AU857" s="162" t="s">
        <v>84</v>
      </c>
      <c r="AV857" s="14" t="s">
        <v>134</v>
      </c>
      <c r="AW857" s="14" t="s">
        <v>36</v>
      </c>
      <c r="AX857" s="14" t="s">
        <v>82</v>
      </c>
      <c r="AY857" s="162" t="s">
        <v>128</v>
      </c>
    </row>
    <row r="858" spans="2:65" s="1" customFormat="1" ht="24.2" customHeight="1">
      <c r="B858" s="33"/>
      <c r="C858" s="129" t="s">
        <v>934</v>
      </c>
      <c r="D858" s="129" t="s">
        <v>130</v>
      </c>
      <c r="E858" s="130" t="s">
        <v>935</v>
      </c>
      <c r="F858" s="131" t="s">
        <v>936</v>
      </c>
      <c r="G858" s="132" t="s">
        <v>185</v>
      </c>
      <c r="H858" s="133">
        <v>6.12</v>
      </c>
      <c r="I858" s="134"/>
      <c r="J858" s="135">
        <f>ROUND(I858*H858,2)</f>
        <v>0</v>
      </c>
      <c r="K858" s="136"/>
      <c r="L858" s="33"/>
      <c r="M858" s="137" t="s">
        <v>19</v>
      </c>
      <c r="N858" s="138" t="s">
        <v>45</v>
      </c>
      <c r="P858" s="139">
        <f>O858*H858</f>
        <v>0</v>
      </c>
      <c r="Q858" s="139">
        <v>7.6000000000000004E-4</v>
      </c>
      <c r="R858" s="139">
        <f>Q858*H858</f>
        <v>4.6512000000000003E-3</v>
      </c>
      <c r="S858" s="139">
        <v>2.0999999999999999E-3</v>
      </c>
      <c r="T858" s="140">
        <f>S858*H858</f>
        <v>1.2851999999999999E-2</v>
      </c>
      <c r="AR858" s="141" t="s">
        <v>134</v>
      </c>
      <c r="AT858" s="141" t="s">
        <v>130</v>
      </c>
      <c r="AU858" s="141" t="s">
        <v>84</v>
      </c>
      <c r="AY858" s="18" t="s">
        <v>128</v>
      </c>
      <c r="BE858" s="142">
        <f>IF(N858="základní",J858,0)</f>
        <v>0</v>
      </c>
      <c r="BF858" s="142">
        <f>IF(N858="snížená",J858,0)</f>
        <v>0</v>
      </c>
      <c r="BG858" s="142">
        <f>IF(N858="zákl. přenesená",J858,0)</f>
        <v>0</v>
      </c>
      <c r="BH858" s="142">
        <f>IF(N858="sníž. přenesená",J858,0)</f>
        <v>0</v>
      </c>
      <c r="BI858" s="142">
        <f>IF(N858="nulová",J858,0)</f>
        <v>0</v>
      </c>
      <c r="BJ858" s="18" t="s">
        <v>82</v>
      </c>
      <c r="BK858" s="142">
        <f>ROUND(I858*H858,2)</f>
        <v>0</v>
      </c>
      <c r="BL858" s="18" t="s">
        <v>134</v>
      </c>
      <c r="BM858" s="141" t="s">
        <v>937</v>
      </c>
    </row>
    <row r="859" spans="2:65" s="1" customFormat="1" ht="11.25">
      <c r="B859" s="33"/>
      <c r="D859" s="143" t="s">
        <v>136</v>
      </c>
      <c r="F859" s="144" t="s">
        <v>938</v>
      </c>
      <c r="I859" s="145"/>
      <c r="L859" s="33"/>
      <c r="M859" s="146"/>
      <c r="T859" s="54"/>
      <c r="AT859" s="18" t="s">
        <v>136</v>
      </c>
      <c r="AU859" s="18" t="s">
        <v>84</v>
      </c>
    </row>
    <row r="860" spans="2:65" s="12" customFormat="1" ht="11.25">
      <c r="B860" s="147"/>
      <c r="D860" s="148" t="s">
        <v>138</v>
      </c>
      <c r="E860" s="149" t="s">
        <v>19</v>
      </c>
      <c r="F860" s="150" t="s">
        <v>939</v>
      </c>
      <c r="H860" s="149" t="s">
        <v>19</v>
      </c>
      <c r="I860" s="151"/>
      <c r="L860" s="147"/>
      <c r="M860" s="152"/>
      <c r="T860" s="153"/>
      <c r="AT860" s="149" t="s">
        <v>138</v>
      </c>
      <c r="AU860" s="149" t="s">
        <v>84</v>
      </c>
      <c r="AV860" s="12" t="s">
        <v>82</v>
      </c>
      <c r="AW860" s="12" t="s">
        <v>36</v>
      </c>
      <c r="AX860" s="12" t="s">
        <v>74</v>
      </c>
      <c r="AY860" s="149" t="s">
        <v>128</v>
      </c>
    </row>
    <row r="861" spans="2:65" s="13" customFormat="1" ht="11.25">
      <c r="B861" s="154"/>
      <c r="D861" s="148" t="s">
        <v>138</v>
      </c>
      <c r="E861" s="155" t="s">
        <v>19</v>
      </c>
      <c r="F861" s="156" t="s">
        <v>398</v>
      </c>
      <c r="H861" s="157">
        <v>6.12</v>
      </c>
      <c r="I861" s="158"/>
      <c r="L861" s="154"/>
      <c r="M861" s="159"/>
      <c r="T861" s="160"/>
      <c r="AT861" s="155" t="s">
        <v>138</v>
      </c>
      <c r="AU861" s="155" t="s">
        <v>84</v>
      </c>
      <c r="AV861" s="13" t="s">
        <v>84</v>
      </c>
      <c r="AW861" s="13" t="s">
        <v>36</v>
      </c>
      <c r="AX861" s="13" t="s">
        <v>74</v>
      </c>
      <c r="AY861" s="155" t="s">
        <v>128</v>
      </c>
    </row>
    <row r="862" spans="2:65" s="14" customFormat="1" ht="11.25">
      <c r="B862" s="161"/>
      <c r="D862" s="148" t="s">
        <v>138</v>
      </c>
      <c r="E862" s="162" t="s">
        <v>19</v>
      </c>
      <c r="F862" s="163" t="s">
        <v>141</v>
      </c>
      <c r="H862" s="164">
        <v>6.12</v>
      </c>
      <c r="I862" s="165"/>
      <c r="L862" s="161"/>
      <c r="M862" s="166"/>
      <c r="T862" s="167"/>
      <c r="AT862" s="162" t="s">
        <v>138</v>
      </c>
      <c r="AU862" s="162" t="s">
        <v>84</v>
      </c>
      <c r="AV862" s="14" t="s">
        <v>134</v>
      </c>
      <c r="AW862" s="14" t="s">
        <v>36</v>
      </c>
      <c r="AX862" s="14" t="s">
        <v>82</v>
      </c>
      <c r="AY862" s="162" t="s">
        <v>128</v>
      </c>
    </row>
    <row r="863" spans="2:65" s="1" customFormat="1" ht="24.2" customHeight="1">
      <c r="B863" s="33"/>
      <c r="C863" s="129" t="s">
        <v>940</v>
      </c>
      <c r="D863" s="129" t="s">
        <v>130</v>
      </c>
      <c r="E863" s="130" t="s">
        <v>941</v>
      </c>
      <c r="F863" s="131" t="s">
        <v>942</v>
      </c>
      <c r="G863" s="132" t="s">
        <v>185</v>
      </c>
      <c r="H863" s="133">
        <v>3.6</v>
      </c>
      <c r="I863" s="134"/>
      <c r="J863" s="135">
        <f>ROUND(I863*H863,2)</f>
        <v>0</v>
      </c>
      <c r="K863" s="136"/>
      <c r="L863" s="33"/>
      <c r="M863" s="137" t="s">
        <v>19</v>
      </c>
      <c r="N863" s="138" t="s">
        <v>45</v>
      </c>
      <c r="P863" s="139">
        <f>O863*H863</f>
        <v>0</v>
      </c>
      <c r="Q863" s="139">
        <v>1.08E-3</v>
      </c>
      <c r="R863" s="139">
        <f>Q863*H863</f>
        <v>3.888E-3</v>
      </c>
      <c r="S863" s="139">
        <v>8.5000000000000006E-3</v>
      </c>
      <c r="T863" s="140">
        <f>S863*H863</f>
        <v>3.0600000000000002E-2</v>
      </c>
      <c r="AR863" s="141" t="s">
        <v>134</v>
      </c>
      <c r="AT863" s="141" t="s">
        <v>130</v>
      </c>
      <c r="AU863" s="141" t="s">
        <v>84</v>
      </c>
      <c r="AY863" s="18" t="s">
        <v>128</v>
      </c>
      <c r="BE863" s="142">
        <f>IF(N863="základní",J863,0)</f>
        <v>0</v>
      </c>
      <c r="BF863" s="142">
        <f>IF(N863="snížená",J863,0)</f>
        <v>0</v>
      </c>
      <c r="BG863" s="142">
        <f>IF(N863="zákl. přenesená",J863,0)</f>
        <v>0</v>
      </c>
      <c r="BH863" s="142">
        <f>IF(N863="sníž. přenesená",J863,0)</f>
        <v>0</v>
      </c>
      <c r="BI863" s="142">
        <f>IF(N863="nulová",J863,0)</f>
        <v>0</v>
      </c>
      <c r="BJ863" s="18" t="s">
        <v>82</v>
      </c>
      <c r="BK863" s="142">
        <f>ROUND(I863*H863,2)</f>
        <v>0</v>
      </c>
      <c r="BL863" s="18" t="s">
        <v>134</v>
      </c>
      <c r="BM863" s="141" t="s">
        <v>943</v>
      </c>
    </row>
    <row r="864" spans="2:65" s="1" customFormat="1" ht="11.25">
      <c r="B864" s="33"/>
      <c r="D864" s="143" t="s">
        <v>136</v>
      </c>
      <c r="F864" s="144" t="s">
        <v>944</v>
      </c>
      <c r="I864" s="145"/>
      <c r="L864" s="33"/>
      <c r="M864" s="146"/>
      <c r="T864" s="54"/>
      <c r="AT864" s="18" t="s">
        <v>136</v>
      </c>
      <c r="AU864" s="18" t="s">
        <v>84</v>
      </c>
    </row>
    <row r="865" spans="2:65" s="12" customFormat="1" ht="11.25">
      <c r="B865" s="147"/>
      <c r="D865" s="148" t="s">
        <v>138</v>
      </c>
      <c r="E865" s="149" t="s">
        <v>19</v>
      </c>
      <c r="F865" s="150" t="s">
        <v>945</v>
      </c>
      <c r="H865" s="149" t="s">
        <v>19</v>
      </c>
      <c r="I865" s="151"/>
      <c r="L865" s="147"/>
      <c r="M865" s="152"/>
      <c r="T865" s="153"/>
      <c r="AT865" s="149" t="s">
        <v>138</v>
      </c>
      <c r="AU865" s="149" t="s">
        <v>84</v>
      </c>
      <c r="AV865" s="12" t="s">
        <v>82</v>
      </c>
      <c r="AW865" s="12" t="s">
        <v>36</v>
      </c>
      <c r="AX865" s="12" t="s">
        <v>74</v>
      </c>
      <c r="AY865" s="149" t="s">
        <v>128</v>
      </c>
    </row>
    <row r="866" spans="2:65" s="12" customFormat="1" ht="11.25">
      <c r="B866" s="147"/>
      <c r="D866" s="148" t="s">
        <v>138</v>
      </c>
      <c r="E866" s="149" t="s">
        <v>19</v>
      </c>
      <c r="F866" s="150" t="s">
        <v>946</v>
      </c>
      <c r="H866" s="149" t="s">
        <v>19</v>
      </c>
      <c r="I866" s="151"/>
      <c r="L866" s="147"/>
      <c r="M866" s="152"/>
      <c r="T866" s="153"/>
      <c r="AT866" s="149" t="s">
        <v>138</v>
      </c>
      <c r="AU866" s="149" t="s">
        <v>84</v>
      </c>
      <c r="AV866" s="12" t="s">
        <v>82</v>
      </c>
      <c r="AW866" s="12" t="s">
        <v>36</v>
      </c>
      <c r="AX866" s="12" t="s">
        <v>74</v>
      </c>
      <c r="AY866" s="149" t="s">
        <v>128</v>
      </c>
    </row>
    <row r="867" spans="2:65" s="13" customFormat="1" ht="11.25">
      <c r="B867" s="154"/>
      <c r="D867" s="148" t="s">
        <v>138</v>
      </c>
      <c r="E867" s="155" t="s">
        <v>19</v>
      </c>
      <c r="F867" s="156" t="s">
        <v>878</v>
      </c>
      <c r="H867" s="157">
        <v>3.6</v>
      </c>
      <c r="I867" s="158"/>
      <c r="L867" s="154"/>
      <c r="M867" s="159"/>
      <c r="T867" s="160"/>
      <c r="AT867" s="155" t="s">
        <v>138</v>
      </c>
      <c r="AU867" s="155" t="s">
        <v>84</v>
      </c>
      <c r="AV867" s="13" t="s">
        <v>84</v>
      </c>
      <c r="AW867" s="13" t="s">
        <v>36</v>
      </c>
      <c r="AX867" s="13" t="s">
        <v>74</v>
      </c>
      <c r="AY867" s="155" t="s">
        <v>128</v>
      </c>
    </row>
    <row r="868" spans="2:65" s="14" customFormat="1" ht="11.25">
      <c r="B868" s="161"/>
      <c r="D868" s="148" t="s">
        <v>138</v>
      </c>
      <c r="E868" s="162" t="s">
        <v>19</v>
      </c>
      <c r="F868" s="163" t="s">
        <v>141</v>
      </c>
      <c r="H868" s="164">
        <v>3.6</v>
      </c>
      <c r="I868" s="165"/>
      <c r="L868" s="161"/>
      <c r="M868" s="166"/>
      <c r="T868" s="167"/>
      <c r="AT868" s="162" t="s">
        <v>138</v>
      </c>
      <c r="AU868" s="162" t="s">
        <v>84</v>
      </c>
      <c r="AV868" s="14" t="s">
        <v>134</v>
      </c>
      <c r="AW868" s="14" t="s">
        <v>36</v>
      </c>
      <c r="AX868" s="14" t="s">
        <v>82</v>
      </c>
      <c r="AY868" s="162" t="s">
        <v>128</v>
      </c>
    </row>
    <row r="869" spans="2:65" s="1" customFormat="1" ht="16.5" customHeight="1">
      <c r="B869" s="33"/>
      <c r="C869" s="129" t="s">
        <v>947</v>
      </c>
      <c r="D869" s="129" t="s">
        <v>130</v>
      </c>
      <c r="E869" s="130" t="s">
        <v>948</v>
      </c>
      <c r="F869" s="131" t="s">
        <v>949</v>
      </c>
      <c r="G869" s="132" t="s">
        <v>185</v>
      </c>
      <c r="H869" s="133">
        <v>1.2</v>
      </c>
      <c r="I869" s="134"/>
      <c r="J869" s="135">
        <f>ROUND(I869*H869,2)</f>
        <v>0</v>
      </c>
      <c r="K869" s="136"/>
      <c r="L869" s="33"/>
      <c r="M869" s="137" t="s">
        <v>19</v>
      </c>
      <c r="N869" s="138" t="s">
        <v>45</v>
      </c>
      <c r="P869" s="139">
        <f>O869*H869</f>
        <v>0</v>
      </c>
      <c r="Q869" s="139">
        <v>0</v>
      </c>
      <c r="R869" s="139">
        <f>Q869*H869</f>
        <v>0</v>
      </c>
      <c r="S869" s="139">
        <v>0</v>
      </c>
      <c r="T869" s="140">
        <f>S869*H869</f>
        <v>0</v>
      </c>
      <c r="AR869" s="141" t="s">
        <v>134</v>
      </c>
      <c r="AT869" s="141" t="s">
        <v>130</v>
      </c>
      <c r="AU869" s="141" t="s">
        <v>84</v>
      </c>
      <c r="AY869" s="18" t="s">
        <v>128</v>
      </c>
      <c r="BE869" s="142">
        <f>IF(N869="základní",J869,0)</f>
        <v>0</v>
      </c>
      <c r="BF869" s="142">
        <f>IF(N869="snížená",J869,0)</f>
        <v>0</v>
      </c>
      <c r="BG869" s="142">
        <f>IF(N869="zákl. přenesená",J869,0)</f>
        <v>0</v>
      </c>
      <c r="BH869" s="142">
        <f>IF(N869="sníž. přenesená",J869,0)</f>
        <v>0</v>
      </c>
      <c r="BI869" s="142">
        <f>IF(N869="nulová",J869,0)</f>
        <v>0</v>
      </c>
      <c r="BJ869" s="18" t="s">
        <v>82</v>
      </c>
      <c r="BK869" s="142">
        <f>ROUND(I869*H869,2)</f>
        <v>0</v>
      </c>
      <c r="BL869" s="18" t="s">
        <v>134</v>
      </c>
      <c r="BM869" s="141" t="s">
        <v>950</v>
      </c>
    </row>
    <row r="870" spans="2:65" s="1" customFormat="1" ht="11.25">
      <c r="B870" s="33"/>
      <c r="D870" s="143" t="s">
        <v>136</v>
      </c>
      <c r="F870" s="144" t="s">
        <v>951</v>
      </c>
      <c r="I870" s="145"/>
      <c r="L870" s="33"/>
      <c r="M870" s="146"/>
      <c r="T870" s="54"/>
      <c r="AT870" s="18" t="s">
        <v>136</v>
      </c>
      <c r="AU870" s="18" t="s">
        <v>84</v>
      </c>
    </row>
    <row r="871" spans="2:65" s="12" customFormat="1" ht="11.25">
      <c r="B871" s="147"/>
      <c r="D871" s="148" t="s">
        <v>138</v>
      </c>
      <c r="E871" s="149" t="s">
        <v>19</v>
      </c>
      <c r="F871" s="150" t="s">
        <v>952</v>
      </c>
      <c r="H871" s="149" t="s">
        <v>19</v>
      </c>
      <c r="I871" s="151"/>
      <c r="L871" s="147"/>
      <c r="M871" s="152"/>
      <c r="T871" s="153"/>
      <c r="AT871" s="149" t="s">
        <v>138</v>
      </c>
      <c r="AU871" s="149" t="s">
        <v>84</v>
      </c>
      <c r="AV871" s="12" t="s">
        <v>82</v>
      </c>
      <c r="AW871" s="12" t="s">
        <v>36</v>
      </c>
      <c r="AX871" s="12" t="s">
        <v>74</v>
      </c>
      <c r="AY871" s="149" t="s">
        <v>128</v>
      </c>
    </row>
    <row r="872" spans="2:65" s="13" customFormat="1" ht="11.25">
      <c r="B872" s="154"/>
      <c r="D872" s="148" t="s">
        <v>138</v>
      </c>
      <c r="E872" s="155" t="s">
        <v>19</v>
      </c>
      <c r="F872" s="156" t="s">
        <v>953</v>
      </c>
      <c r="H872" s="157">
        <v>1.2</v>
      </c>
      <c r="I872" s="158"/>
      <c r="L872" s="154"/>
      <c r="M872" s="159"/>
      <c r="T872" s="160"/>
      <c r="AT872" s="155" t="s">
        <v>138</v>
      </c>
      <c r="AU872" s="155" t="s">
        <v>84</v>
      </c>
      <c r="AV872" s="13" t="s">
        <v>84</v>
      </c>
      <c r="AW872" s="13" t="s">
        <v>36</v>
      </c>
      <c r="AX872" s="13" t="s">
        <v>74</v>
      </c>
      <c r="AY872" s="155" t="s">
        <v>128</v>
      </c>
    </row>
    <row r="873" spans="2:65" s="14" customFormat="1" ht="11.25">
      <c r="B873" s="161"/>
      <c r="D873" s="148" t="s">
        <v>138</v>
      </c>
      <c r="E873" s="162" t="s">
        <v>19</v>
      </c>
      <c r="F873" s="163" t="s">
        <v>141</v>
      </c>
      <c r="H873" s="164">
        <v>1.2</v>
      </c>
      <c r="I873" s="165"/>
      <c r="L873" s="161"/>
      <c r="M873" s="166"/>
      <c r="T873" s="167"/>
      <c r="AT873" s="162" t="s">
        <v>138</v>
      </c>
      <c r="AU873" s="162" t="s">
        <v>84</v>
      </c>
      <c r="AV873" s="14" t="s">
        <v>134</v>
      </c>
      <c r="AW873" s="14" t="s">
        <v>36</v>
      </c>
      <c r="AX873" s="14" t="s">
        <v>82</v>
      </c>
      <c r="AY873" s="162" t="s">
        <v>128</v>
      </c>
    </row>
    <row r="874" spans="2:65" s="1" customFormat="1" ht="16.5" customHeight="1">
      <c r="B874" s="33"/>
      <c r="C874" s="129" t="s">
        <v>954</v>
      </c>
      <c r="D874" s="129" t="s">
        <v>130</v>
      </c>
      <c r="E874" s="130" t="s">
        <v>955</v>
      </c>
      <c r="F874" s="131" t="s">
        <v>956</v>
      </c>
      <c r="G874" s="132" t="s">
        <v>133</v>
      </c>
      <c r="H874" s="133">
        <v>85.307000000000002</v>
      </c>
      <c r="I874" s="134"/>
      <c r="J874" s="135">
        <f>ROUND(I874*H874,2)</f>
        <v>0</v>
      </c>
      <c r="K874" s="136"/>
      <c r="L874" s="33"/>
      <c r="M874" s="137" t="s">
        <v>19</v>
      </c>
      <c r="N874" s="138" t="s">
        <v>45</v>
      </c>
      <c r="P874" s="139">
        <f>O874*H874</f>
        <v>0</v>
      </c>
      <c r="Q874" s="139">
        <v>0</v>
      </c>
      <c r="R874" s="139">
        <f>Q874*H874</f>
        <v>0</v>
      </c>
      <c r="S874" s="139">
        <v>0</v>
      </c>
      <c r="T874" s="140">
        <f>S874*H874</f>
        <v>0</v>
      </c>
      <c r="AR874" s="141" t="s">
        <v>134</v>
      </c>
      <c r="AT874" s="141" t="s">
        <v>130</v>
      </c>
      <c r="AU874" s="141" t="s">
        <v>84</v>
      </c>
      <c r="AY874" s="18" t="s">
        <v>128</v>
      </c>
      <c r="BE874" s="142">
        <f>IF(N874="základní",J874,0)</f>
        <v>0</v>
      </c>
      <c r="BF874" s="142">
        <f>IF(N874="snížená",J874,0)</f>
        <v>0</v>
      </c>
      <c r="BG874" s="142">
        <f>IF(N874="zákl. přenesená",J874,0)</f>
        <v>0</v>
      </c>
      <c r="BH874" s="142">
        <f>IF(N874="sníž. přenesená",J874,0)</f>
        <v>0</v>
      </c>
      <c r="BI874" s="142">
        <f>IF(N874="nulová",J874,0)</f>
        <v>0</v>
      </c>
      <c r="BJ874" s="18" t="s">
        <v>82</v>
      </c>
      <c r="BK874" s="142">
        <f>ROUND(I874*H874,2)</f>
        <v>0</v>
      </c>
      <c r="BL874" s="18" t="s">
        <v>134</v>
      </c>
      <c r="BM874" s="141" t="s">
        <v>957</v>
      </c>
    </row>
    <row r="875" spans="2:65" s="1" customFormat="1" ht="11.25">
      <c r="B875" s="33"/>
      <c r="D875" s="143" t="s">
        <v>136</v>
      </c>
      <c r="F875" s="144" t="s">
        <v>958</v>
      </c>
      <c r="I875" s="145"/>
      <c r="L875" s="33"/>
      <c r="M875" s="146"/>
      <c r="T875" s="54"/>
      <c r="AT875" s="18" t="s">
        <v>136</v>
      </c>
      <c r="AU875" s="18" t="s">
        <v>84</v>
      </c>
    </row>
    <row r="876" spans="2:65" s="12" customFormat="1" ht="11.25">
      <c r="B876" s="147"/>
      <c r="D876" s="148" t="s">
        <v>138</v>
      </c>
      <c r="E876" s="149" t="s">
        <v>19</v>
      </c>
      <c r="F876" s="150" t="s">
        <v>959</v>
      </c>
      <c r="H876" s="149" t="s">
        <v>19</v>
      </c>
      <c r="I876" s="151"/>
      <c r="L876" s="147"/>
      <c r="M876" s="152"/>
      <c r="T876" s="153"/>
      <c r="AT876" s="149" t="s">
        <v>138</v>
      </c>
      <c r="AU876" s="149" t="s">
        <v>84</v>
      </c>
      <c r="AV876" s="12" t="s">
        <v>82</v>
      </c>
      <c r="AW876" s="12" t="s">
        <v>36</v>
      </c>
      <c r="AX876" s="12" t="s">
        <v>74</v>
      </c>
      <c r="AY876" s="149" t="s">
        <v>128</v>
      </c>
    </row>
    <row r="877" spans="2:65" s="12" customFormat="1" ht="11.25">
      <c r="B877" s="147"/>
      <c r="D877" s="148" t="s">
        <v>138</v>
      </c>
      <c r="E877" s="149" t="s">
        <v>19</v>
      </c>
      <c r="F877" s="150" t="s">
        <v>696</v>
      </c>
      <c r="H877" s="149" t="s">
        <v>19</v>
      </c>
      <c r="I877" s="151"/>
      <c r="L877" s="147"/>
      <c r="M877" s="152"/>
      <c r="T877" s="153"/>
      <c r="AT877" s="149" t="s">
        <v>138</v>
      </c>
      <c r="AU877" s="149" t="s">
        <v>84</v>
      </c>
      <c r="AV877" s="12" t="s">
        <v>82</v>
      </c>
      <c r="AW877" s="12" t="s">
        <v>36</v>
      </c>
      <c r="AX877" s="12" t="s">
        <v>74</v>
      </c>
      <c r="AY877" s="149" t="s">
        <v>128</v>
      </c>
    </row>
    <row r="878" spans="2:65" s="13" customFormat="1" ht="11.25">
      <c r="B878" s="154"/>
      <c r="D878" s="148" t="s">
        <v>138</v>
      </c>
      <c r="E878" s="155" t="s">
        <v>19</v>
      </c>
      <c r="F878" s="156" t="s">
        <v>697</v>
      </c>
      <c r="H878" s="157">
        <v>8.6950000000000003</v>
      </c>
      <c r="I878" s="158"/>
      <c r="L878" s="154"/>
      <c r="M878" s="159"/>
      <c r="T878" s="160"/>
      <c r="AT878" s="155" t="s">
        <v>138</v>
      </c>
      <c r="AU878" s="155" t="s">
        <v>84</v>
      </c>
      <c r="AV878" s="13" t="s">
        <v>84</v>
      </c>
      <c r="AW878" s="13" t="s">
        <v>36</v>
      </c>
      <c r="AX878" s="13" t="s">
        <v>74</v>
      </c>
      <c r="AY878" s="155" t="s">
        <v>128</v>
      </c>
    </row>
    <row r="879" spans="2:65" s="12" customFormat="1" ht="11.25">
      <c r="B879" s="147"/>
      <c r="D879" s="148" t="s">
        <v>138</v>
      </c>
      <c r="E879" s="149" t="s">
        <v>19</v>
      </c>
      <c r="F879" s="150" t="s">
        <v>698</v>
      </c>
      <c r="H879" s="149" t="s">
        <v>19</v>
      </c>
      <c r="I879" s="151"/>
      <c r="L879" s="147"/>
      <c r="M879" s="152"/>
      <c r="T879" s="153"/>
      <c r="AT879" s="149" t="s">
        <v>138</v>
      </c>
      <c r="AU879" s="149" t="s">
        <v>84</v>
      </c>
      <c r="AV879" s="12" t="s">
        <v>82</v>
      </c>
      <c r="AW879" s="12" t="s">
        <v>36</v>
      </c>
      <c r="AX879" s="12" t="s">
        <v>74</v>
      </c>
      <c r="AY879" s="149" t="s">
        <v>128</v>
      </c>
    </row>
    <row r="880" spans="2:65" s="13" customFormat="1" ht="11.25">
      <c r="B880" s="154"/>
      <c r="D880" s="148" t="s">
        <v>138</v>
      </c>
      <c r="E880" s="155" t="s">
        <v>19</v>
      </c>
      <c r="F880" s="156" t="s">
        <v>699</v>
      </c>
      <c r="H880" s="157">
        <v>29.71</v>
      </c>
      <c r="I880" s="158"/>
      <c r="L880" s="154"/>
      <c r="M880" s="159"/>
      <c r="T880" s="160"/>
      <c r="AT880" s="155" t="s">
        <v>138</v>
      </c>
      <c r="AU880" s="155" t="s">
        <v>84</v>
      </c>
      <c r="AV880" s="13" t="s">
        <v>84</v>
      </c>
      <c r="AW880" s="13" t="s">
        <v>36</v>
      </c>
      <c r="AX880" s="13" t="s">
        <v>74</v>
      </c>
      <c r="AY880" s="155" t="s">
        <v>128</v>
      </c>
    </row>
    <row r="881" spans="2:65" s="12" customFormat="1" ht="11.25">
      <c r="B881" s="147"/>
      <c r="D881" s="148" t="s">
        <v>138</v>
      </c>
      <c r="E881" s="149" t="s">
        <v>19</v>
      </c>
      <c r="F881" s="150" t="s">
        <v>700</v>
      </c>
      <c r="H881" s="149" t="s">
        <v>19</v>
      </c>
      <c r="I881" s="151"/>
      <c r="L881" s="147"/>
      <c r="M881" s="152"/>
      <c r="T881" s="153"/>
      <c r="AT881" s="149" t="s">
        <v>138</v>
      </c>
      <c r="AU881" s="149" t="s">
        <v>84</v>
      </c>
      <c r="AV881" s="12" t="s">
        <v>82</v>
      </c>
      <c r="AW881" s="12" t="s">
        <v>36</v>
      </c>
      <c r="AX881" s="12" t="s">
        <v>74</v>
      </c>
      <c r="AY881" s="149" t="s">
        <v>128</v>
      </c>
    </row>
    <row r="882" spans="2:65" s="13" customFormat="1" ht="11.25">
      <c r="B882" s="154"/>
      <c r="D882" s="148" t="s">
        <v>138</v>
      </c>
      <c r="E882" s="155" t="s">
        <v>19</v>
      </c>
      <c r="F882" s="156" t="s">
        <v>701</v>
      </c>
      <c r="H882" s="157">
        <v>29.25</v>
      </c>
      <c r="I882" s="158"/>
      <c r="L882" s="154"/>
      <c r="M882" s="159"/>
      <c r="T882" s="160"/>
      <c r="AT882" s="155" t="s">
        <v>138</v>
      </c>
      <c r="AU882" s="155" t="s">
        <v>84</v>
      </c>
      <c r="AV882" s="13" t="s">
        <v>84</v>
      </c>
      <c r="AW882" s="13" t="s">
        <v>36</v>
      </c>
      <c r="AX882" s="13" t="s">
        <v>74</v>
      </c>
      <c r="AY882" s="155" t="s">
        <v>128</v>
      </c>
    </row>
    <row r="883" spans="2:65" s="12" customFormat="1" ht="11.25">
      <c r="B883" s="147"/>
      <c r="D883" s="148" t="s">
        <v>138</v>
      </c>
      <c r="E883" s="149" t="s">
        <v>19</v>
      </c>
      <c r="F883" s="150" t="s">
        <v>702</v>
      </c>
      <c r="H883" s="149" t="s">
        <v>19</v>
      </c>
      <c r="I883" s="151"/>
      <c r="L883" s="147"/>
      <c r="M883" s="152"/>
      <c r="T883" s="153"/>
      <c r="AT883" s="149" t="s">
        <v>138</v>
      </c>
      <c r="AU883" s="149" t="s">
        <v>84</v>
      </c>
      <c r="AV883" s="12" t="s">
        <v>82</v>
      </c>
      <c r="AW883" s="12" t="s">
        <v>36</v>
      </c>
      <c r="AX883" s="12" t="s">
        <v>74</v>
      </c>
      <c r="AY883" s="149" t="s">
        <v>128</v>
      </c>
    </row>
    <row r="884" spans="2:65" s="13" customFormat="1" ht="11.25">
      <c r="B884" s="154"/>
      <c r="D884" s="148" t="s">
        <v>138</v>
      </c>
      <c r="E884" s="155" t="s">
        <v>19</v>
      </c>
      <c r="F884" s="156" t="s">
        <v>703</v>
      </c>
      <c r="H884" s="157">
        <v>4.4000000000000004</v>
      </c>
      <c r="I884" s="158"/>
      <c r="L884" s="154"/>
      <c r="M884" s="159"/>
      <c r="T884" s="160"/>
      <c r="AT884" s="155" t="s">
        <v>138</v>
      </c>
      <c r="AU884" s="155" t="s">
        <v>84</v>
      </c>
      <c r="AV884" s="13" t="s">
        <v>84</v>
      </c>
      <c r="AW884" s="13" t="s">
        <v>36</v>
      </c>
      <c r="AX884" s="13" t="s">
        <v>74</v>
      </c>
      <c r="AY884" s="155" t="s">
        <v>128</v>
      </c>
    </row>
    <row r="885" spans="2:65" s="12" customFormat="1" ht="11.25">
      <c r="B885" s="147"/>
      <c r="D885" s="148" t="s">
        <v>138</v>
      </c>
      <c r="E885" s="149" t="s">
        <v>19</v>
      </c>
      <c r="F885" s="150" t="s">
        <v>704</v>
      </c>
      <c r="H885" s="149" t="s">
        <v>19</v>
      </c>
      <c r="I885" s="151"/>
      <c r="L885" s="147"/>
      <c r="M885" s="152"/>
      <c r="T885" s="153"/>
      <c r="AT885" s="149" t="s">
        <v>138</v>
      </c>
      <c r="AU885" s="149" t="s">
        <v>84</v>
      </c>
      <c r="AV885" s="12" t="s">
        <v>82</v>
      </c>
      <c r="AW885" s="12" t="s">
        <v>36</v>
      </c>
      <c r="AX885" s="12" t="s">
        <v>74</v>
      </c>
      <c r="AY885" s="149" t="s">
        <v>128</v>
      </c>
    </row>
    <row r="886" spans="2:65" s="13" customFormat="1" ht="11.25">
      <c r="B886" s="154"/>
      <c r="D886" s="148" t="s">
        <v>138</v>
      </c>
      <c r="E886" s="155" t="s">
        <v>19</v>
      </c>
      <c r="F886" s="156" t="s">
        <v>705</v>
      </c>
      <c r="H886" s="157">
        <v>70.123000000000005</v>
      </c>
      <c r="I886" s="158"/>
      <c r="L886" s="154"/>
      <c r="M886" s="159"/>
      <c r="T886" s="160"/>
      <c r="AT886" s="155" t="s">
        <v>138</v>
      </c>
      <c r="AU886" s="155" t="s">
        <v>84</v>
      </c>
      <c r="AV886" s="13" t="s">
        <v>84</v>
      </c>
      <c r="AW886" s="13" t="s">
        <v>36</v>
      </c>
      <c r="AX886" s="13" t="s">
        <v>74</v>
      </c>
      <c r="AY886" s="155" t="s">
        <v>128</v>
      </c>
    </row>
    <row r="887" spans="2:65" s="15" customFormat="1" ht="11.25">
      <c r="B887" s="168"/>
      <c r="D887" s="148" t="s">
        <v>138</v>
      </c>
      <c r="E887" s="169" t="s">
        <v>19</v>
      </c>
      <c r="F887" s="170" t="s">
        <v>248</v>
      </c>
      <c r="H887" s="171">
        <v>142.178</v>
      </c>
      <c r="I887" s="172"/>
      <c r="L887" s="168"/>
      <c r="M887" s="173"/>
      <c r="T887" s="174"/>
      <c r="AT887" s="169" t="s">
        <v>138</v>
      </c>
      <c r="AU887" s="169" t="s">
        <v>84</v>
      </c>
      <c r="AV887" s="15" t="s">
        <v>151</v>
      </c>
      <c r="AW887" s="15" t="s">
        <v>36</v>
      </c>
      <c r="AX887" s="15" t="s">
        <v>74</v>
      </c>
      <c r="AY887" s="169" t="s">
        <v>128</v>
      </c>
    </row>
    <row r="888" spans="2:65" s="13" customFormat="1" ht="11.25">
      <c r="B888" s="154"/>
      <c r="D888" s="148" t="s">
        <v>138</v>
      </c>
      <c r="E888" s="155" t="s">
        <v>19</v>
      </c>
      <c r="F888" s="156" t="s">
        <v>712</v>
      </c>
      <c r="H888" s="157">
        <v>85.307000000000002</v>
      </c>
      <c r="I888" s="158"/>
      <c r="L888" s="154"/>
      <c r="M888" s="159"/>
      <c r="T888" s="160"/>
      <c r="AT888" s="155" t="s">
        <v>138</v>
      </c>
      <c r="AU888" s="155" t="s">
        <v>84</v>
      </c>
      <c r="AV888" s="13" t="s">
        <v>84</v>
      </c>
      <c r="AW888" s="13" t="s">
        <v>36</v>
      </c>
      <c r="AX888" s="13" t="s">
        <v>82</v>
      </c>
      <c r="AY888" s="155" t="s">
        <v>128</v>
      </c>
    </row>
    <row r="889" spans="2:65" s="1" customFormat="1" ht="16.5" customHeight="1">
      <c r="B889" s="33"/>
      <c r="C889" s="129" t="s">
        <v>960</v>
      </c>
      <c r="D889" s="129" t="s">
        <v>130</v>
      </c>
      <c r="E889" s="130" t="s">
        <v>961</v>
      </c>
      <c r="F889" s="131" t="s">
        <v>962</v>
      </c>
      <c r="G889" s="132" t="s">
        <v>133</v>
      </c>
      <c r="H889" s="133">
        <v>56.871000000000002</v>
      </c>
      <c r="I889" s="134"/>
      <c r="J889" s="135">
        <f>ROUND(I889*H889,2)</f>
        <v>0</v>
      </c>
      <c r="K889" s="136"/>
      <c r="L889" s="33"/>
      <c r="M889" s="137" t="s">
        <v>19</v>
      </c>
      <c r="N889" s="138" t="s">
        <v>45</v>
      </c>
      <c r="P889" s="139">
        <f>O889*H889</f>
        <v>0</v>
      </c>
      <c r="Q889" s="139">
        <v>0</v>
      </c>
      <c r="R889" s="139">
        <f>Q889*H889</f>
        <v>0</v>
      </c>
      <c r="S889" s="139">
        <v>0</v>
      </c>
      <c r="T889" s="140">
        <f>S889*H889</f>
        <v>0</v>
      </c>
      <c r="AR889" s="141" t="s">
        <v>134</v>
      </c>
      <c r="AT889" s="141" t="s">
        <v>130</v>
      </c>
      <c r="AU889" s="141" t="s">
        <v>84</v>
      </c>
      <c r="AY889" s="18" t="s">
        <v>128</v>
      </c>
      <c r="BE889" s="142">
        <f>IF(N889="základní",J889,0)</f>
        <v>0</v>
      </c>
      <c r="BF889" s="142">
        <f>IF(N889="snížená",J889,0)</f>
        <v>0</v>
      </c>
      <c r="BG889" s="142">
        <f>IF(N889="zákl. přenesená",J889,0)</f>
        <v>0</v>
      </c>
      <c r="BH889" s="142">
        <f>IF(N889="sníž. přenesená",J889,0)</f>
        <v>0</v>
      </c>
      <c r="BI889" s="142">
        <f>IF(N889="nulová",J889,0)</f>
        <v>0</v>
      </c>
      <c r="BJ889" s="18" t="s">
        <v>82</v>
      </c>
      <c r="BK889" s="142">
        <f>ROUND(I889*H889,2)</f>
        <v>0</v>
      </c>
      <c r="BL889" s="18" t="s">
        <v>134</v>
      </c>
      <c r="BM889" s="141" t="s">
        <v>963</v>
      </c>
    </row>
    <row r="890" spans="2:65" s="1" customFormat="1" ht="11.25">
      <c r="B890" s="33"/>
      <c r="D890" s="143" t="s">
        <v>136</v>
      </c>
      <c r="F890" s="144" t="s">
        <v>964</v>
      </c>
      <c r="I890" s="145"/>
      <c r="L890" s="33"/>
      <c r="M890" s="146"/>
      <c r="T890" s="54"/>
      <c r="AT890" s="18" t="s">
        <v>136</v>
      </c>
      <c r="AU890" s="18" t="s">
        <v>84</v>
      </c>
    </row>
    <row r="891" spans="2:65" s="12" customFormat="1" ht="11.25">
      <c r="B891" s="147"/>
      <c r="D891" s="148" t="s">
        <v>138</v>
      </c>
      <c r="E891" s="149" t="s">
        <v>19</v>
      </c>
      <c r="F891" s="150" t="s">
        <v>694</v>
      </c>
      <c r="H891" s="149" t="s">
        <v>19</v>
      </c>
      <c r="I891" s="151"/>
      <c r="L891" s="147"/>
      <c r="M891" s="152"/>
      <c r="T891" s="153"/>
      <c r="AT891" s="149" t="s">
        <v>138</v>
      </c>
      <c r="AU891" s="149" t="s">
        <v>84</v>
      </c>
      <c r="AV891" s="12" t="s">
        <v>82</v>
      </c>
      <c r="AW891" s="12" t="s">
        <v>36</v>
      </c>
      <c r="AX891" s="12" t="s">
        <v>74</v>
      </c>
      <c r="AY891" s="149" t="s">
        <v>128</v>
      </c>
    </row>
    <row r="892" spans="2:65" s="12" customFormat="1" ht="11.25">
      <c r="B892" s="147"/>
      <c r="D892" s="148" t="s">
        <v>138</v>
      </c>
      <c r="E892" s="149" t="s">
        <v>19</v>
      </c>
      <c r="F892" s="150" t="s">
        <v>965</v>
      </c>
      <c r="H892" s="149" t="s">
        <v>19</v>
      </c>
      <c r="I892" s="151"/>
      <c r="L892" s="147"/>
      <c r="M892" s="152"/>
      <c r="T892" s="153"/>
      <c r="AT892" s="149" t="s">
        <v>138</v>
      </c>
      <c r="AU892" s="149" t="s">
        <v>84</v>
      </c>
      <c r="AV892" s="12" t="s">
        <v>82</v>
      </c>
      <c r="AW892" s="12" t="s">
        <v>36</v>
      </c>
      <c r="AX892" s="12" t="s">
        <v>74</v>
      </c>
      <c r="AY892" s="149" t="s">
        <v>128</v>
      </c>
    </row>
    <row r="893" spans="2:65" s="12" customFormat="1" ht="11.25">
      <c r="B893" s="147"/>
      <c r="D893" s="148" t="s">
        <v>138</v>
      </c>
      <c r="E893" s="149" t="s">
        <v>19</v>
      </c>
      <c r="F893" s="150" t="s">
        <v>696</v>
      </c>
      <c r="H893" s="149" t="s">
        <v>19</v>
      </c>
      <c r="I893" s="151"/>
      <c r="L893" s="147"/>
      <c r="M893" s="152"/>
      <c r="T893" s="153"/>
      <c r="AT893" s="149" t="s">
        <v>138</v>
      </c>
      <c r="AU893" s="149" t="s">
        <v>84</v>
      </c>
      <c r="AV893" s="12" t="s">
        <v>82</v>
      </c>
      <c r="AW893" s="12" t="s">
        <v>36</v>
      </c>
      <c r="AX893" s="12" t="s">
        <v>74</v>
      </c>
      <c r="AY893" s="149" t="s">
        <v>128</v>
      </c>
    </row>
    <row r="894" spans="2:65" s="13" customFormat="1" ht="11.25">
      <c r="B894" s="154"/>
      <c r="D894" s="148" t="s">
        <v>138</v>
      </c>
      <c r="E894" s="155" t="s">
        <v>19</v>
      </c>
      <c r="F894" s="156" t="s">
        <v>697</v>
      </c>
      <c r="H894" s="157">
        <v>8.6950000000000003</v>
      </c>
      <c r="I894" s="158"/>
      <c r="L894" s="154"/>
      <c r="M894" s="159"/>
      <c r="T894" s="160"/>
      <c r="AT894" s="155" t="s">
        <v>138</v>
      </c>
      <c r="AU894" s="155" t="s">
        <v>84</v>
      </c>
      <c r="AV894" s="13" t="s">
        <v>84</v>
      </c>
      <c r="AW894" s="13" t="s">
        <v>36</v>
      </c>
      <c r="AX894" s="13" t="s">
        <v>74</v>
      </c>
      <c r="AY894" s="155" t="s">
        <v>128</v>
      </c>
    </row>
    <row r="895" spans="2:65" s="12" customFormat="1" ht="11.25">
      <c r="B895" s="147"/>
      <c r="D895" s="148" t="s">
        <v>138</v>
      </c>
      <c r="E895" s="149" t="s">
        <v>19</v>
      </c>
      <c r="F895" s="150" t="s">
        <v>698</v>
      </c>
      <c r="H895" s="149" t="s">
        <v>19</v>
      </c>
      <c r="I895" s="151"/>
      <c r="L895" s="147"/>
      <c r="M895" s="152"/>
      <c r="T895" s="153"/>
      <c r="AT895" s="149" t="s">
        <v>138</v>
      </c>
      <c r="AU895" s="149" t="s">
        <v>84</v>
      </c>
      <c r="AV895" s="12" t="s">
        <v>82</v>
      </c>
      <c r="AW895" s="12" t="s">
        <v>36</v>
      </c>
      <c r="AX895" s="12" t="s">
        <v>74</v>
      </c>
      <c r="AY895" s="149" t="s">
        <v>128</v>
      </c>
    </row>
    <row r="896" spans="2:65" s="13" customFormat="1" ht="11.25">
      <c r="B896" s="154"/>
      <c r="D896" s="148" t="s">
        <v>138</v>
      </c>
      <c r="E896" s="155" t="s">
        <v>19</v>
      </c>
      <c r="F896" s="156" t="s">
        <v>699</v>
      </c>
      <c r="H896" s="157">
        <v>29.71</v>
      </c>
      <c r="I896" s="158"/>
      <c r="L896" s="154"/>
      <c r="M896" s="159"/>
      <c r="T896" s="160"/>
      <c r="AT896" s="155" t="s">
        <v>138</v>
      </c>
      <c r="AU896" s="155" t="s">
        <v>84</v>
      </c>
      <c r="AV896" s="13" t="s">
        <v>84</v>
      </c>
      <c r="AW896" s="13" t="s">
        <v>36</v>
      </c>
      <c r="AX896" s="13" t="s">
        <v>74</v>
      </c>
      <c r="AY896" s="155" t="s">
        <v>128</v>
      </c>
    </row>
    <row r="897" spans="2:65" s="12" customFormat="1" ht="11.25">
      <c r="B897" s="147"/>
      <c r="D897" s="148" t="s">
        <v>138</v>
      </c>
      <c r="E897" s="149" t="s">
        <v>19</v>
      </c>
      <c r="F897" s="150" t="s">
        <v>700</v>
      </c>
      <c r="H897" s="149" t="s">
        <v>19</v>
      </c>
      <c r="I897" s="151"/>
      <c r="L897" s="147"/>
      <c r="M897" s="152"/>
      <c r="T897" s="153"/>
      <c r="AT897" s="149" t="s">
        <v>138</v>
      </c>
      <c r="AU897" s="149" t="s">
        <v>84</v>
      </c>
      <c r="AV897" s="12" t="s">
        <v>82</v>
      </c>
      <c r="AW897" s="12" t="s">
        <v>36</v>
      </c>
      <c r="AX897" s="12" t="s">
        <v>74</v>
      </c>
      <c r="AY897" s="149" t="s">
        <v>128</v>
      </c>
    </row>
    <row r="898" spans="2:65" s="13" customFormat="1" ht="11.25">
      <c r="B898" s="154"/>
      <c r="D898" s="148" t="s">
        <v>138</v>
      </c>
      <c r="E898" s="155" t="s">
        <v>19</v>
      </c>
      <c r="F898" s="156" t="s">
        <v>701</v>
      </c>
      <c r="H898" s="157">
        <v>29.25</v>
      </c>
      <c r="I898" s="158"/>
      <c r="L898" s="154"/>
      <c r="M898" s="159"/>
      <c r="T898" s="160"/>
      <c r="AT898" s="155" t="s">
        <v>138</v>
      </c>
      <c r="AU898" s="155" t="s">
        <v>84</v>
      </c>
      <c r="AV898" s="13" t="s">
        <v>84</v>
      </c>
      <c r="AW898" s="13" t="s">
        <v>36</v>
      </c>
      <c r="AX898" s="13" t="s">
        <v>74</v>
      </c>
      <c r="AY898" s="155" t="s">
        <v>128</v>
      </c>
    </row>
    <row r="899" spans="2:65" s="12" customFormat="1" ht="11.25">
      <c r="B899" s="147"/>
      <c r="D899" s="148" t="s">
        <v>138</v>
      </c>
      <c r="E899" s="149" t="s">
        <v>19</v>
      </c>
      <c r="F899" s="150" t="s">
        <v>702</v>
      </c>
      <c r="H899" s="149" t="s">
        <v>19</v>
      </c>
      <c r="I899" s="151"/>
      <c r="L899" s="147"/>
      <c r="M899" s="152"/>
      <c r="T899" s="153"/>
      <c r="AT899" s="149" t="s">
        <v>138</v>
      </c>
      <c r="AU899" s="149" t="s">
        <v>84</v>
      </c>
      <c r="AV899" s="12" t="s">
        <v>82</v>
      </c>
      <c r="AW899" s="12" t="s">
        <v>36</v>
      </c>
      <c r="AX899" s="12" t="s">
        <v>74</v>
      </c>
      <c r="AY899" s="149" t="s">
        <v>128</v>
      </c>
    </row>
    <row r="900" spans="2:65" s="13" customFormat="1" ht="11.25">
      <c r="B900" s="154"/>
      <c r="D900" s="148" t="s">
        <v>138</v>
      </c>
      <c r="E900" s="155" t="s">
        <v>19</v>
      </c>
      <c r="F900" s="156" t="s">
        <v>703</v>
      </c>
      <c r="H900" s="157">
        <v>4.4000000000000004</v>
      </c>
      <c r="I900" s="158"/>
      <c r="L900" s="154"/>
      <c r="M900" s="159"/>
      <c r="T900" s="160"/>
      <c r="AT900" s="155" t="s">
        <v>138</v>
      </c>
      <c r="AU900" s="155" t="s">
        <v>84</v>
      </c>
      <c r="AV900" s="13" t="s">
        <v>84</v>
      </c>
      <c r="AW900" s="13" t="s">
        <v>36</v>
      </c>
      <c r="AX900" s="13" t="s">
        <v>74</v>
      </c>
      <c r="AY900" s="155" t="s">
        <v>128</v>
      </c>
    </row>
    <row r="901" spans="2:65" s="12" customFormat="1" ht="11.25">
      <c r="B901" s="147"/>
      <c r="D901" s="148" t="s">
        <v>138</v>
      </c>
      <c r="E901" s="149" t="s">
        <v>19</v>
      </c>
      <c r="F901" s="150" t="s">
        <v>704</v>
      </c>
      <c r="H901" s="149" t="s">
        <v>19</v>
      </c>
      <c r="I901" s="151"/>
      <c r="L901" s="147"/>
      <c r="M901" s="152"/>
      <c r="T901" s="153"/>
      <c r="AT901" s="149" t="s">
        <v>138</v>
      </c>
      <c r="AU901" s="149" t="s">
        <v>84</v>
      </c>
      <c r="AV901" s="12" t="s">
        <v>82</v>
      </c>
      <c r="AW901" s="12" t="s">
        <v>36</v>
      </c>
      <c r="AX901" s="12" t="s">
        <v>74</v>
      </c>
      <c r="AY901" s="149" t="s">
        <v>128</v>
      </c>
    </row>
    <row r="902" spans="2:65" s="13" customFormat="1" ht="11.25">
      <c r="B902" s="154"/>
      <c r="D902" s="148" t="s">
        <v>138</v>
      </c>
      <c r="E902" s="155" t="s">
        <v>19</v>
      </c>
      <c r="F902" s="156" t="s">
        <v>705</v>
      </c>
      <c r="H902" s="157">
        <v>70.123000000000005</v>
      </c>
      <c r="I902" s="158"/>
      <c r="L902" s="154"/>
      <c r="M902" s="159"/>
      <c r="T902" s="160"/>
      <c r="AT902" s="155" t="s">
        <v>138</v>
      </c>
      <c r="AU902" s="155" t="s">
        <v>84</v>
      </c>
      <c r="AV902" s="13" t="s">
        <v>84</v>
      </c>
      <c r="AW902" s="13" t="s">
        <v>36</v>
      </c>
      <c r="AX902" s="13" t="s">
        <v>74</v>
      </c>
      <c r="AY902" s="155" t="s">
        <v>128</v>
      </c>
    </row>
    <row r="903" spans="2:65" s="15" customFormat="1" ht="11.25">
      <c r="B903" s="168"/>
      <c r="D903" s="148" t="s">
        <v>138</v>
      </c>
      <c r="E903" s="169" t="s">
        <v>19</v>
      </c>
      <c r="F903" s="170" t="s">
        <v>248</v>
      </c>
      <c r="H903" s="171">
        <v>142.178</v>
      </c>
      <c r="I903" s="172"/>
      <c r="L903" s="168"/>
      <c r="M903" s="173"/>
      <c r="T903" s="174"/>
      <c r="AT903" s="169" t="s">
        <v>138</v>
      </c>
      <c r="AU903" s="169" t="s">
        <v>84</v>
      </c>
      <c r="AV903" s="15" t="s">
        <v>151</v>
      </c>
      <c r="AW903" s="15" t="s">
        <v>36</v>
      </c>
      <c r="AX903" s="15" t="s">
        <v>74</v>
      </c>
      <c r="AY903" s="169" t="s">
        <v>128</v>
      </c>
    </row>
    <row r="904" spans="2:65" s="13" customFormat="1" ht="11.25">
      <c r="B904" s="154"/>
      <c r="D904" s="148" t="s">
        <v>138</v>
      </c>
      <c r="E904" s="155" t="s">
        <v>19</v>
      </c>
      <c r="F904" s="156" t="s">
        <v>966</v>
      </c>
      <c r="H904" s="157">
        <v>56.871000000000002</v>
      </c>
      <c r="I904" s="158"/>
      <c r="L904" s="154"/>
      <c r="M904" s="159"/>
      <c r="T904" s="160"/>
      <c r="AT904" s="155" t="s">
        <v>138</v>
      </c>
      <c r="AU904" s="155" t="s">
        <v>84</v>
      </c>
      <c r="AV904" s="13" t="s">
        <v>84</v>
      </c>
      <c r="AW904" s="13" t="s">
        <v>36</v>
      </c>
      <c r="AX904" s="13" t="s">
        <v>82</v>
      </c>
      <c r="AY904" s="155" t="s">
        <v>128</v>
      </c>
    </row>
    <row r="905" spans="2:65" s="1" customFormat="1" ht="16.5" customHeight="1">
      <c r="B905" s="33"/>
      <c r="C905" s="129" t="s">
        <v>967</v>
      </c>
      <c r="D905" s="129" t="s">
        <v>130</v>
      </c>
      <c r="E905" s="130" t="s">
        <v>968</v>
      </c>
      <c r="F905" s="131" t="s">
        <v>969</v>
      </c>
      <c r="G905" s="132" t="s">
        <v>133</v>
      </c>
      <c r="H905" s="133">
        <v>142.178</v>
      </c>
      <c r="I905" s="134"/>
      <c r="J905" s="135">
        <f>ROUND(I905*H905,2)</f>
        <v>0</v>
      </c>
      <c r="K905" s="136"/>
      <c r="L905" s="33"/>
      <c r="M905" s="137" t="s">
        <v>19</v>
      </c>
      <c r="N905" s="138" t="s">
        <v>45</v>
      </c>
      <c r="P905" s="139">
        <f>O905*H905</f>
        <v>0</v>
      </c>
      <c r="Q905" s="139">
        <v>0</v>
      </c>
      <c r="R905" s="139">
        <f>Q905*H905</f>
        <v>0</v>
      </c>
      <c r="S905" s="139">
        <v>0</v>
      </c>
      <c r="T905" s="140">
        <f>S905*H905</f>
        <v>0</v>
      </c>
      <c r="AR905" s="141" t="s">
        <v>134</v>
      </c>
      <c r="AT905" s="141" t="s">
        <v>130</v>
      </c>
      <c r="AU905" s="141" t="s">
        <v>84</v>
      </c>
      <c r="AY905" s="18" t="s">
        <v>128</v>
      </c>
      <c r="BE905" s="142">
        <f>IF(N905="základní",J905,0)</f>
        <v>0</v>
      </c>
      <c r="BF905" s="142">
        <f>IF(N905="snížená",J905,0)</f>
        <v>0</v>
      </c>
      <c r="BG905" s="142">
        <f>IF(N905="zákl. přenesená",J905,0)</f>
        <v>0</v>
      </c>
      <c r="BH905" s="142">
        <f>IF(N905="sníž. přenesená",J905,0)</f>
        <v>0</v>
      </c>
      <c r="BI905" s="142">
        <f>IF(N905="nulová",J905,0)</f>
        <v>0</v>
      </c>
      <c r="BJ905" s="18" t="s">
        <v>82</v>
      </c>
      <c r="BK905" s="142">
        <f>ROUND(I905*H905,2)</f>
        <v>0</v>
      </c>
      <c r="BL905" s="18" t="s">
        <v>134</v>
      </c>
      <c r="BM905" s="141" t="s">
        <v>970</v>
      </c>
    </row>
    <row r="906" spans="2:65" s="1" customFormat="1" ht="11.25">
      <c r="B906" s="33"/>
      <c r="D906" s="143" t="s">
        <v>136</v>
      </c>
      <c r="F906" s="144" t="s">
        <v>971</v>
      </c>
      <c r="I906" s="145"/>
      <c r="L906" s="33"/>
      <c r="M906" s="146"/>
      <c r="T906" s="54"/>
      <c r="AT906" s="18" t="s">
        <v>136</v>
      </c>
      <c r="AU906" s="18" t="s">
        <v>84</v>
      </c>
    </row>
    <row r="907" spans="2:65" s="12" customFormat="1" ht="11.25">
      <c r="B907" s="147"/>
      <c r="D907" s="148" t="s">
        <v>138</v>
      </c>
      <c r="E907" s="149" t="s">
        <v>19</v>
      </c>
      <c r="F907" s="150" t="s">
        <v>694</v>
      </c>
      <c r="H907" s="149" t="s">
        <v>19</v>
      </c>
      <c r="I907" s="151"/>
      <c r="L907" s="147"/>
      <c r="M907" s="152"/>
      <c r="T907" s="153"/>
      <c r="AT907" s="149" t="s">
        <v>138</v>
      </c>
      <c r="AU907" s="149" t="s">
        <v>84</v>
      </c>
      <c r="AV907" s="12" t="s">
        <v>82</v>
      </c>
      <c r="AW907" s="12" t="s">
        <v>36</v>
      </c>
      <c r="AX907" s="12" t="s">
        <v>74</v>
      </c>
      <c r="AY907" s="149" t="s">
        <v>128</v>
      </c>
    </row>
    <row r="908" spans="2:65" s="12" customFormat="1" ht="11.25">
      <c r="B908" s="147"/>
      <c r="D908" s="148" t="s">
        <v>138</v>
      </c>
      <c r="E908" s="149" t="s">
        <v>19</v>
      </c>
      <c r="F908" s="150" t="s">
        <v>972</v>
      </c>
      <c r="H908" s="149" t="s">
        <v>19</v>
      </c>
      <c r="I908" s="151"/>
      <c r="L908" s="147"/>
      <c r="M908" s="152"/>
      <c r="T908" s="153"/>
      <c r="AT908" s="149" t="s">
        <v>138</v>
      </c>
      <c r="AU908" s="149" t="s">
        <v>84</v>
      </c>
      <c r="AV908" s="12" t="s">
        <v>82</v>
      </c>
      <c r="AW908" s="12" t="s">
        <v>36</v>
      </c>
      <c r="AX908" s="12" t="s">
        <v>74</v>
      </c>
      <c r="AY908" s="149" t="s">
        <v>128</v>
      </c>
    </row>
    <row r="909" spans="2:65" s="12" customFormat="1" ht="11.25">
      <c r="B909" s="147"/>
      <c r="D909" s="148" t="s">
        <v>138</v>
      </c>
      <c r="E909" s="149" t="s">
        <v>19</v>
      </c>
      <c r="F909" s="150" t="s">
        <v>696</v>
      </c>
      <c r="H909" s="149" t="s">
        <v>19</v>
      </c>
      <c r="I909" s="151"/>
      <c r="L909" s="147"/>
      <c r="M909" s="152"/>
      <c r="T909" s="153"/>
      <c r="AT909" s="149" t="s">
        <v>138</v>
      </c>
      <c r="AU909" s="149" t="s">
        <v>84</v>
      </c>
      <c r="AV909" s="12" t="s">
        <v>82</v>
      </c>
      <c r="AW909" s="12" t="s">
        <v>36</v>
      </c>
      <c r="AX909" s="12" t="s">
        <v>74</v>
      </c>
      <c r="AY909" s="149" t="s">
        <v>128</v>
      </c>
    </row>
    <row r="910" spans="2:65" s="13" customFormat="1" ht="11.25">
      <c r="B910" s="154"/>
      <c r="D910" s="148" t="s">
        <v>138</v>
      </c>
      <c r="E910" s="155" t="s">
        <v>19</v>
      </c>
      <c r="F910" s="156" t="s">
        <v>697</v>
      </c>
      <c r="H910" s="157">
        <v>8.6950000000000003</v>
      </c>
      <c r="I910" s="158"/>
      <c r="L910" s="154"/>
      <c r="M910" s="159"/>
      <c r="T910" s="160"/>
      <c r="AT910" s="155" t="s">
        <v>138</v>
      </c>
      <c r="AU910" s="155" t="s">
        <v>84</v>
      </c>
      <c r="AV910" s="13" t="s">
        <v>84</v>
      </c>
      <c r="AW910" s="13" t="s">
        <v>36</v>
      </c>
      <c r="AX910" s="13" t="s">
        <v>74</v>
      </c>
      <c r="AY910" s="155" t="s">
        <v>128</v>
      </c>
    </row>
    <row r="911" spans="2:65" s="12" customFormat="1" ht="11.25">
      <c r="B911" s="147"/>
      <c r="D911" s="148" t="s">
        <v>138</v>
      </c>
      <c r="E911" s="149" t="s">
        <v>19</v>
      </c>
      <c r="F911" s="150" t="s">
        <v>698</v>
      </c>
      <c r="H911" s="149" t="s">
        <v>19</v>
      </c>
      <c r="I911" s="151"/>
      <c r="L911" s="147"/>
      <c r="M911" s="152"/>
      <c r="T911" s="153"/>
      <c r="AT911" s="149" t="s">
        <v>138</v>
      </c>
      <c r="AU911" s="149" t="s">
        <v>84</v>
      </c>
      <c r="AV911" s="12" t="s">
        <v>82</v>
      </c>
      <c r="AW911" s="12" t="s">
        <v>36</v>
      </c>
      <c r="AX911" s="12" t="s">
        <v>74</v>
      </c>
      <c r="AY911" s="149" t="s">
        <v>128</v>
      </c>
    </row>
    <row r="912" spans="2:65" s="13" customFormat="1" ht="11.25">
      <c r="B912" s="154"/>
      <c r="D912" s="148" t="s">
        <v>138</v>
      </c>
      <c r="E912" s="155" t="s">
        <v>19</v>
      </c>
      <c r="F912" s="156" t="s">
        <v>699</v>
      </c>
      <c r="H912" s="157">
        <v>29.71</v>
      </c>
      <c r="I912" s="158"/>
      <c r="L912" s="154"/>
      <c r="M912" s="159"/>
      <c r="T912" s="160"/>
      <c r="AT912" s="155" t="s">
        <v>138</v>
      </c>
      <c r="AU912" s="155" t="s">
        <v>84</v>
      </c>
      <c r="AV912" s="13" t="s">
        <v>84</v>
      </c>
      <c r="AW912" s="13" t="s">
        <v>36</v>
      </c>
      <c r="AX912" s="13" t="s">
        <v>74</v>
      </c>
      <c r="AY912" s="155" t="s">
        <v>128</v>
      </c>
    </row>
    <row r="913" spans="2:65" s="12" customFormat="1" ht="11.25">
      <c r="B913" s="147"/>
      <c r="D913" s="148" t="s">
        <v>138</v>
      </c>
      <c r="E913" s="149" t="s">
        <v>19</v>
      </c>
      <c r="F913" s="150" t="s">
        <v>700</v>
      </c>
      <c r="H913" s="149" t="s">
        <v>19</v>
      </c>
      <c r="I913" s="151"/>
      <c r="L913" s="147"/>
      <c r="M913" s="152"/>
      <c r="T913" s="153"/>
      <c r="AT913" s="149" t="s">
        <v>138</v>
      </c>
      <c r="AU913" s="149" t="s">
        <v>84</v>
      </c>
      <c r="AV913" s="12" t="s">
        <v>82</v>
      </c>
      <c r="AW913" s="12" t="s">
        <v>36</v>
      </c>
      <c r="AX913" s="12" t="s">
        <v>74</v>
      </c>
      <c r="AY913" s="149" t="s">
        <v>128</v>
      </c>
    </row>
    <row r="914" spans="2:65" s="13" customFormat="1" ht="11.25">
      <c r="B914" s="154"/>
      <c r="D914" s="148" t="s">
        <v>138</v>
      </c>
      <c r="E914" s="155" t="s">
        <v>19</v>
      </c>
      <c r="F914" s="156" t="s">
        <v>701</v>
      </c>
      <c r="H914" s="157">
        <v>29.25</v>
      </c>
      <c r="I914" s="158"/>
      <c r="L914" s="154"/>
      <c r="M914" s="159"/>
      <c r="T914" s="160"/>
      <c r="AT914" s="155" t="s">
        <v>138</v>
      </c>
      <c r="AU914" s="155" t="s">
        <v>84</v>
      </c>
      <c r="AV914" s="13" t="s">
        <v>84</v>
      </c>
      <c r="AW914" s="13" t="s">
        <v>36</v>
      </c>
      <c r="AX914" s="13" t="s">
        <v>74</v>
      </c>
      <c r="AY914" s="155" t="s">
        <v>128</v>
      </c>
    </row>
    <row r="915" spans="2:65" s="12" customFormat="1" ht="11.25">
      <c r="B915" s="147"/>
      <c r="D915" s="148" t="s">
        <v>138</v>
      </c>
      <c r="E915" s="149" t="s">
        <v>19</v>
      </c>
      <c r="F915" s="150" t="s">
        <v>702</v>
      </c>
      <c r="H915" s="149" t="s">
        <v>19</v>
      </c>
      <c r="I915" s="151"/>
      <c r="L915" s="147"/>
      <c r="M915" s="152"/>
      <c r="T915" s="153"/>
      <c r="AT915" s="149" t="s">
        <v>138</v>
      </c>
      <c r="AU915" s="149" t="s">
        <v>84</v>
      </c>
      <c r="AV915" s="12" t="s">
        <v>82</v>
      </c>
      <c r="AW915" s="12" t="s">
        <v>36</v>
      </c>
      <c r="AX915" s="12" t="s">
        <v>74</v>
      </c>
      <c r="AY915" s="149" t="s">
        <v>128</v>
      </c>
    </row>
    <row r="916" spans="2:65" s="13" customFormat="1" ht="11.25">
      <c r="B916" s="154"/>
      <c r="D916" s="148" t="s">
        <v>138</v>
      </c>
      <c r="E916" s="155" t="s">
        <v>19</v>
      </c>
      <c r="F916" s="156" t="s">
        <v>703</v>
      </c>
      <c r="H916" s="157">
        <v>4.4000000000000004</v>
      </c>
      <c r="I916" s="158"/>
      <c r="L916" s="154"/>
      <c r="M916" s="159"/>
      <c r="T916" s="160"/>
      <c r="AT916" s="155" t="s">
        <v>138</v>
      </c>
      <c r="AU916" s="155" t="s">
        <v>84</v>
      </c>
      <c r="AV916" s="13" t="s">
        <v>84</v>
      </c>
      <c r="AW916" s="13" t="s">
        <v>36</v>
      </c>
      <c r="AX916" s="13" t="s">
        <v>74</v>
      </c>
      <c r="AY916" s="155" t="s">
        <v>128</v>
      </c>
    </row>
    <row r="917" spans="2:65" s="12" customFormat="1" ht="11.25">
      <c r="B917" s="147"/>
      <c r="D917" s="148" t="s">
        <v>138</v>
      </c>
      <c r="E917" s="149" t="s">
        <v>19</v>
      </c>
      <c r="F917" s="150" t="s">
        <v>704</v>
      </c>
      <c r="H917" s="149" t="s">
        <v>19</v>
      </c>
      <c r="I917" s="151"/>
      <c r="L917" s="147"/>
      <c r="M917" s="152"/>
      <c r="T917" s="153"/>
      <c r="AT917" s="149" t="s">
        <v>138</v>
      </c>
      <c r="AU917" s="149" t="s">
        <v>84</v>
      </c>
      <c r="AV917" s="12" t="s">
        <v>82</v>
      </c>
      <c r="AW917" s="12" t="s">
        <v>36</v>
      </c>
      <c r="AX917" s="12" t="s">
        <v>74</v>
      </c>
      <c r="AY917" s="149" t="s">
        <v>128</v>
      </c>
    </row>
    <row r="918" spans="2:65" s="13" customFormat="1" ht="11.25">
      <c r="B918" s="154"/>
      <c r="D918" s="148" t="s">
        <v>138</v>
      </c>
      <c r="E918" s="155" t="s">
        <v>19</v>
      </c>
      <c r="F918" s="156" t="s">
        <v>705</v>
      </c>
      <c r="H918" s="157">
        <v>70.123000000000005</v>
      </c>
      <c r="I918" s="158"/>
      <c r="L918" s="154"/>
      <c r="M918" s="159"/>
      <c r="T918" s="160"/>
      <c r="AT918" s="155" t="s">
        <v>138</v>
      </c>
      <c r="AU918" s="155" t="s">
        <v>84</v>
      </c>
      <c r="AV918" s="13" t="s">
        <v>84</v>
      </c>
      <c r="AW918" s="13" t="s">
        <v>36</v>
      </c>
      <c r="AX918" s="13" t="s">
        <v>74</v>
      </c>
      <c r="AY918" s="155" t="s">
        <v>128</v>
      </c>
    </row>
    <row r="919" spans="2:65" s="15" customFormat="1" ht="11.25">
      <c r="B919" s="168"/>
      <c r="D919" s="148" t="s">
        <v>138</v>
      </c>
      <c r="E919" s="169" t="s">
        <v>19</v>
      </c>
      <c r="F919" s="170" t="s">
        <v>248</v>
      </c>
      <c r="H919" s="171">
        <v>142.178</v>
      </c>
      <c r="I919" s="172"/>
      <c r="L919" s="168"/>
      <c r="M919" s="173"/>
      <c r="T919" s="174"/>
      <c r="AT919" s="169" t="s">
        <v>138</v>
      </c>
      <c r="AU919" s="169" t="s">
        <v>84</v>
      </c>
      <c r="AV919" s="15" t="s">
        <v>151</v>
      </c>
      <c r="AW919" s="15" t="s">
        <v>36</v>
      </c>
      <c r="AX919" s="15" t="s">
        <v>82</v>
      </c>
      <c r="AY919" s="169" t="s">
        <v>128</v>
      </c>
    </row>
    <row r="920" spans="2:65" s="1" customFormat="1" ht="16.5" customHeight="1">
      <c r="B920" s="33"/>
      <c r="C920" s="129" t="s">
        <v>602</v>
      </c>
      <c r="D920" s="129" t="s">
        <v>130</v>
      </c>
      <c r="E920" s="130" t="s">
        <v>973</v>
      </c>
      <c r="F920" s="131" t="s">
        <v>974</v>
      </c>
      <c r="G920" s="132" t="s">
        <v>133</v>
      </c>
      <c r="H920" s="133">
        <v>142.178</v>
      </c>
      <c r="I920" s="134"/>
      <c r="J920" s="135">
        <f>ROUND(I920*H920,2)</f>
        <v>0</v>
      </c>
      <c r="K920" s="136"/>
      <c r="L920" s="33"/>
      <c r="M920" s="137" t="s">
        <v>19</v>
      </c>
      <c r="N920" s="138" t="s">
        <v>45</v>
      </c>
      <c r="P920" s="139">
        <f>O920*H920</f>
        <v>0</v>
      </c>
      <c r="Q920" s="139">
        <v>0</v>
      </c>
      <c r="R920" s="139">
        <f>Q920*H920</f>
        <v>0</v>
      </c>
      <c r="S920" s="139">
        <v>0</v>
      </c>
      <c r="T920" s="140">
        <f>S920*H920</f>
        <v>0</v>
      </c>
      <c r="AR920" s="141" t="s">
        <v>134</v>
      </c>
      <c r="AT920" s="141" t="s">
        <v>130</v>
      </c>
      <c r="AU920" s="141" t="s">
        <v>84</v>
      </c>
      <c r="AY920" s="18" t="s">
        <v>128</v>
      </c>
      <c r="BE920" s="142">
        <f>IF(N920="základní",J920,0)</f>
        <v>0</v>
      </c>
      <c r="BF920" s="142">
        <f>IF(N920="snížená",J920,0)</f>
        <v>0</v>
      </c>
      <c r="BG920" s="142">
        <f>IF(N920="zákl. přenesená",J920,0)</f>
        <v>0</v>
      </c>
      <c r="BH920" s="142">
        <f>IF(N920="sníž. přenesená",J920,0)</f>
        <v>0</v>
      </c>
      <c r="BI920" s="142">
        <f>IF(N920="nulová",J920,0)</f>
        <v>0</v>
      </c>
      <c r="BJ920" s="18" t="s">
        <v>82</v>
      </c>
      <c r="BK920" s="142">
        <f>ROUND(I920*H920,2)</f>
        <v>0</v>
      </c>
      <c r="BL920" s="18" t="s">
        <v>134</v>
      </c>
      <c r="BM920" s="141" t="s">
        <v>975</v>
      </c>
    </row>
    <row r="921" spans="2:65" s="1" customFormat="1" ht="11.25">
      <c r="B921" s="33"/>
      <c r="D921" s="143" t="s">
        <v>136</v>
      </c>
      <c r="F921" s="144" t="s">
        <v>976</v>
      </c>
      <c r="I921" s="145"/>
      <c r="L921" s="33"/>
      <c r="M921" s="146"/>
      <c r="T921" s="54"/>
      <c r="AT921" s="18" t="s">
        <v>136</v>
      </c>
      <c r="AU921" s="18" t="s">
        <v>84</v>
      </c>
    </row>
    <row r="922" spans="2:65" s="12" customFormat="1" ht="11.25">
      <c r="B922" s="147"/>
      <c r="D922" s="148" t="s">
        <v>138</v>
      </c>
      <c r="E922" s="149" t="s">
        <v>19</v>
      </c>
      <c r="F922" s="150" t="s">
        <v>694</v>
      </c>
      <c r="H922" s="149" t="s">
        <v>19</v>
      </c>
      <c r="I922" s="151"/>
      <c r="L922" s="147"/>
      <c r="M922" s="152"/>
      <c r="T922" s="153"/>
      <c r="AT922" s="149" t="s">
        <v>138</v>
      </c>
      <c r="AU922" s="149" t="s">
        <v>84</v>
      </c>
      <c r="AV922" s="12" t="s">
        <v>82</v>
      </c>
      <c r="AW922" s="12" t="s">
        <v>36</v>
      </c>
      <c r="AX922" s="12" t="s">
        <v>74</v>
      </c>
      <c r="AY922" s="149" t="s">
        <v>128</v>
      </c>
    </row>
    <row r="923" spans="2:65" s="12" customFormat="1" ht="11.25">
      <c r="B923" s="147"/>
      <c r="D923" s="148" t="s">
        <v>138</v>
      </c>
      <c r="E923" s="149" t="s">
        <v>19</v>
      </c>
      <c r="F923" s="150" t="s">
        <v>977</v>
      </c>
      <c r="H923" s="149" t="s">
        <v>19</v>
      </c>
      <c r="I923" s="151"/>
      <c r="L923" s="147"/>
      <c r="M923" s="152"/>
      <c r="T923" s="153"/>
      <c r="AT923" s="149" t="s">
        <v>138</v>
      </c>
      <c r="AU923" s="149" t="s">
        <v>84</v>
      </c>
      <c r="AV923" s="12" t="s">
        <v>82</v>
      </c>
      <c r="AW923" s="12" t="s">
        <v>36</v>
      </c>
      <c r="AX923" s="12" t="s">
        <v>74</v>
      </c>
      <c r="AY923" s="149" t="s">
        <v>128</v>
      </c>
    </row>
    <row r="924" spans="2:65" s="12" customFormat="1" ht="11.25">
      <c r="B924" s="147"/>
      <c r="D924" s="148" t="s">
        <v>138</v>
      </c>
      <c r="E924" s="149" t="s">
        <v>19</v>
      </c>
      <c r="F924" s="150" t="s">
        <v>696</v>
      </c>
      <c r="H924" s="149" t="s">
        <v>19</v>
      </c>
      <c r="I924" s="151"/>
      <c r="L924" s="147"/>
      <c r="M924" s="152"/>
      <c r="T924" s="153"/>
      <c r="AT924" s="149" t="s">
        <v>138</v>
      </c>
      <c r="AU924" s="149" t="s">
        <v>84</v>
      </c>
      <c r="AV924" s="12" t="s">
        <v>82</v>
      </c>
      <c r="AW924" s="12" t="s">
        <v>36</v>
      </c>
      <c r="AX924" s="12" t="s">
        <v>74</v>
      </c>
      <c r="AY924" s="149" t="s">
        <v>128</v>
      </c>
    </row>
    <row r="925" spans="2:65" s="13" customFormat="1" ht="11.25">
      <c r="B925" s="154"/>
      <c r="D925" s="148" t="s">
        <v>138</v>
      </c>
      <c r="E925" s="155" t="s">
        <v>19</v>
      </c>
      <c r="F925" s="156" t="s">
        <v>697</v>
      </c>
      <c r="H925" s="157">
        <v>8.6950000000000003</v>
      </c>
      <c r="I925" s="158"/>
      <c r="L925" s="154"/>
      <c r="M925" s="159"/>
      <c r="T925" s="160"/>
      <c r="AT925" s="155" t="s">
        <v>138</v>
      </c>
      <c r="AU925" s="155" t="s">
        <v>84</v>
      </c>
      <c r="AV925" s="13" t="s">
        <v>84</v>
      </c>
      <c r="AW925" s="13" t="s">
        <v>36</v>
      </c>
      <c r="AX925" s="13" t="s">
        <v>74</v>
      </c>
      <c r="AY925" s="155" t="s">
        <v>128</v>
      </c>
    </row>
    <row r="926" spans="2:65" s="12" customFormat="1" ht="11.25">
      <c r="B926" s="147"/>
      <c r="D926" s="148" t="s">
        <v>138</v>
      </c>
      <c r="E926" s="149" t="s">
        <v>19</v>
      </c>
      <c r="F926" s="150" t="s">
        <v>698</v>
      </c>
      <c r="H926" s="149" t="s">
        <v>19</v>
      </c>
      <c r="I926" s="151"/>
      <c r="L926" s="147"/>
      <c r="M926" s="152"/>
      <c r="T926" s="153"/>
      <c r="AT926" s="149" t="s">
        <v>138</v>
      </c>
      <c r="AU926" s="149" t="s">
        <v>84</v>
      </c>
      <c r="AV926" s="12" t="s">
        <v>82</v>
      </c>
      <c r="AW926" s="12" t="s">
        <v>36</v>
      </c>
      <c r="AX926" s="12" t="s">
        <v>74</v>
      </c>
      <c r="AY926" s="149" t="s">
        <v>128</v>
      </c>
    </row>
    <row r="927" spans="2:65" s="13" customFormat="1" ht="11.25">
      <c r="B927" s="154"/>
      <c r="D927" s="148" t="s">
        <v>138</v>
      </c>
      <c r="E927" s="155" t="s">
        <v>19</v>
      </c>
      <c r="F927" s="156" t="s">
        <v>699</v>
      </c>
      <c r="H927" s="157">
        <v>29.71</v>
      </c>
      <c r="I927" s="158"/>
      <c r="L927" s="154"/>
      <c r="M927" s="159"/>
      <c r="T927" s="160"/>
      <c r="AT927" s="155" t="s">
        <v>138</v>
      </c>
      <c r="AU927" s="155" t="s">
        <v>84</v>
      </c>
      <c r="AV927" s="13" t="s">
        <v>84</v>
      </c>
      <c r="AW927" s="13" t="s">
        <v>36</v>
      </c>
      <c r="AX927" s="13" t="s">
        <v>74</v>
      </c>
      <c r="AY927" s="155" t="s">
        <v>128</v>
      </c>
    </row>
    <row r="928" spans="2:65" s="12" customFormat="1" ht="11.25">
      <c r="B928" s="147"/>
      <c r="D928" s="148" t="s">
        <v>138</v>
      </c>
      <c r="E928" s="149" t="s">
        <v>19</v>
      </c>
      <c r="F928" s="150" t="s">
        <v>700</v>
      </c>
      <c r="H928" s="149" t="s">
        <v>19</v>
      </c>
      <c r="I928" s="151"/>
      <c r="L928" s="147"/>
      <c r="M928" s="152"/>
      <c r="T928" s="153"/>
      <c r="AT928" s="149" t="s">
        <v>138</v>
      </c>
      <c r="AU928" s="149" t="s">
        <v>84</v>
      </c>
      <c r="AV928" s="12" t="s">
        <v>82</v>
      </c>
      <c r="AW928" s="12" t="s">
        <v>36</v>
      </c>
      <c r="AX928" s="12" t="s">
        <v>74</v>
      </c>
      <c r="AY928" s="149" t="s">
        <v>128</v>
      </c>
    </row>
    <row r="929" spans="2:65" s="13" customFormat="1" ht="11.25">
      <c r="B929" s="154"/>
      <c r="D929" s="148" t="s">
        <v>138</v>
      </c>
      <c r="E929" s="155" t="s">
        <v>19</v>
      </c>
      <c r="F929" s="156" t="s">
        <v>701</v>
      </c>
      <c r="H929" s="157">
        <v>29.25</v>
      </c>
      <c r="I929" s="158"/>
      <c r="L929" s="154"/>
      <c r="M929" s="159"/>
      <c r="T929" s="160"/>
      <c r="AT929" s="155" t="s">
        <v>138</v>
      </c>
      <c r="AU929" s="155" t="s">
        <v>84</v>
      </c>
      <c r="AV929" s="13" t="s">
        <v>84</v>
      </c>
      <c r="AW929" s="13" t="s">
        <v>36</v>
      </c>
      <c r="AX929" s="13" t="s">
        <v>74</v>
      </c>
      <c r="AY929" s="155" t="s">
        <v>128</v>
      </c>
    </row>
    <row r="930" spans="2:65" s="12" customFormat="1" ht="11.25">
      <c r="B930" s="147"/>
      <c r="D930" s="148" t="s">
        <v>138</v>
      </c>
      <c r="E930" s="149" t="s">
        <v>19</v>
      </c>
      <c r="F930" s="150" t="s">
        <v>702</v>
      </c>
      <c r="H930" s="149" t="s">
        <v>19</v>
      </c>
      <c r="I930" s="151"/>
      <c r="L930" s="147"/>
      <c r="M930" s="152"/>
      <c r="T930" s="153"/>
      <c r="AT930" s="149" t="s">
        <v>138</v>
      </c>
      <c r="AU930" s="149" t="s">
        <v>84</v>
      </c>
      <c r="AV930" s="12" t="s">
        <v>82</v>
      </c>
      <c r="AW930" s="12" t="s">
        <v>36</v>
      </c>
      <c r="AX930" s="12" t="s">
        <v>74</v>
      </c>
      <c r="AY930" s="149" t="s">
        <v>128</v>
      </c>
    </row>
    <row r="931" spans="2:65" s="13" customFormat="1" ht="11.25">
      <c r="B931" s="154"/>
      <c r="D931" s="148" t="s">
        <v>138</v>
      </c>
      <c r="E931" s="155" t="s">
        <v>19</v>
      </c>
      <c r="F931" s="156" t="s">
        <v>703</v>
      </c>
      <c r="H931" s="157">
        <v>4.4000000000000004</v>
      </c>
      <c r="I931" s="158"/>
      <c r="L931" s="154"/>
      <c r="M931" s="159"/>
      <c r="T931" s="160"/>
      <c r="AT931" s="155" t="s">
        <v>138</v>
      </c>
      <c r="AU931" s="155" t="s">
        <v>84</v>
      </c>
      <c r="AV931" s="13" t="s">
        <v>84</v>
      </c>
      <c r="AW931" s="13" t="s">
        <v>36</v>
      </c>
      <c r="AX931" s="13" t="s">
        <v>74</v>
      </c>
      <c r="AY931" s="155" t="s">
        <v>128</v>
      </c>
    </row>
    <row r="932" spans="2:65" s="12" customFormat="1" ht="11.25">
      <c r="B932" s="147"/>
      <c r="D932" s="148" t="s">
        <v>138</v>
      </c>
      <c r="E932" s="149" t="s">
        <v>19</v>
      </c>
      <c r="F932" s="150" t="s">
        <v>704</v>
      </c>
      <c r="H932" s="149" t="s">
        <v>19</v>
      </c>
      <c r="I932" s="151"/>
      <c r="L932" s="147"/>
      <c r="M932" s="152"/>
      <c r="T932" s="153"/>
      <c r="AT932" s="149" t="s">
        <v>138</v>
      </c>
      <c r="AU932" s="149" t="s">
        <v>84</v>
      </c>
      <c r="AV932" s="12" t="s">
        <v>82</v>
      </c>
      <c r="AW932" s="12" t="s">
        <v>36</v>
      </c>
      <c r="AX932" s="12" t="s">
        <v>74</v>
      </c>
      <c r="AY932" s="149" t="s">
        <v>128</v>
      </c>
    </row>
    <row r="933" spans="2:65" s="13" customFormat="1" ht="11.25">
      <c r="B933" s="154"/>
      <c r="D933" s="148" t="s">
        <v>138</v>
      </c>
      <c r="E933" s="155" t="s">
        <v>19</v>
      </c>
      <c r="F933" s="156" t="s">
        <v>705</v>
      </c>
      <c r="H933" s="157">
        <v>70.123000000000005</v>
      </c>
      <c r="I933" s="158"/>
      <c r="L933" s="154"/>
      <c r="M933" s="159"/>
      <c r="T933" s="160"/>
      <c r="AT933" s="155" t="s">
        <v>138</v>
      </c>
      <c r="AU933" s="155" t="s">
        <v>84</v>
      </c>
      <c r="AV933" s="13" t="s">
        <v>84</v>
      </c>
      <c r="AW933" s="13" t="s">
        <v>36</v>
      </c>
      <c r="AX933" s="13" t="s">
        <v>74</v>
      </c>
      <c r="AY933" s="155" t="s">
        <v>128</v>
      </c>
    </row>
    <row r="934" spans="2:65" s="14" customFormat="1" ht="11.25">
      <c r="B934" s="161"/>
      <c r="D934" s="148" t="s">
        <v>138</v>
      </c>
      <c r="E934" s="162" t="s">
        <v>19</v>
      </c>
      <c r="F934" s="163" t="s">
        <v>141</v>
      </c>
      <c r="H934" s="164">
        <v>142.178</v>
      </c>
      <c r="I934" s="165"/>
      <c r="L934" s="161"/>
      <c r="M934" s="166"/>
      <c r="T934" s="167"/>
      <c r="AT934" s="162" t="s">
        <v>138</v>
      </c>
      <c r="AU934" s="162" t="s">
        <v>84</v>
      </c>
      <c r="AV934" s="14" t="s">
        <v>134</v>
      </c>
      <c r="AW934" s="14" t="s">
        <v>36</v>
      </c>
      <c r="AX934" s="14" t="s">
        <v>82</v>
      </c>
      <c r="AY934" s="162" t="s">
        <v>128</v>
      </c>
    </row>
    <row r="935" spans="2:65" s="1" customFormat="1" ht="16.5" customHeight="1">
      <c r="B935" s="33"/>
      <c r="C935" s="129" t="s">
        <v>978</v>
      </c>
      <c r="D935" s="129" t="s">
        <v>130</v>
      </c>
      <c r="E935" s="130" t="s">
        <v>979</v>
      </c>
      <c r="F935" s="131" t="s">
        <v>980</v>
      </c>
      <c r="G935" s="132" t="s">
        <v>133</v>
      </c>
      <c r="H935" s="133">
        <v>85.307000000000002</v>
      </c>
      <c r="I935" s="134"/>
      <c r="J935" s="135">
        <f>ROUND(I935*H935,2)</f>
        <v>0</v>
      </c>
      <c r="K935" s="136"/>
      <c r="L935" s="33"/>
      <c r="M935" s="137" t="s">
        <v>19</v>
      </c>
      <c r="N935" s="138" t="s">
        <v>45</v>
      </c>
      <c r="P935" s="139">
        <f>O935*H935</f>
        <v>0</v>
      </c>
      <c r="Q935" s="139">
        <v>0</v>
      </c>
      <c r="R935" s="139">
        <f>Q935*H935</f>
        <v>0</v>
      </c>
      <c r="S935" s="139">
        <v>0</v>
      </c>
      <c r="T935" s="140">
        <f>S935*H935</f>
        <v>0</v>
      </c>
      <c r="AR935" s="141" t="s">
        <v>134</v>
      </c>
      <c r="AT935" s="141" t="s">
        <v>130</v>
      </c>
      <c r="AU935" s="141" t="s">
        <v>84</v>
      </c>
      <c r="AY935" s="18" t="s">
        <v>128</v>
      </c>
      <c r="BE935" s="142">
        <f>IF(N935="základní",J935,0)</f>
        <v>0</v>
      </c>
      <c r="BF935" s="142">
        <f>IF(N935="snížená",J935,0)</f>
        <v>0</v>
      </c>
      <c r="BG935" s="142">
        <f>IF(N935="zákl. přenesená",J935,0)</f>
        <v>0</v>
      </c>
      <c r="BH935" s="142">
        <f>IF(N935="sníž. přenesená",J935,0)</f>
        <v>0</v>
      </c>
      <c r="BI935" s="142">
        <f>IF(N935="nulová",J935,0)</f>
        <v>0</v>
      </c>
      <c r="BJ935" s="18" t="s">
        <v>82</v>
      </c>
      <c r="BK935" s="142">
        <f>ROUND(I935*H935,2)</f>
        <v>0</v>
      </c>
      <c r="BL935" s="18" t="s">
        <v>134</v>
      </c>
      <c r="BM935" s="141" t="s">
        <v>981</v>
      </c>
    </row>
    <row r="936" spans="2:65" s="1" customFormat="1" ht="11.25">
      <c r="B936" s="33"/>
      <c r="D936" s="143" t="s">
        <v>136</v>
      </c>
      <c r="F936" s="144" t="s">
        <v>982</v>
      </c>
      <c r="I936" s="145"/>
      <c r="L936" s="33"/>
      <c r="M936" s="146"/>
      <c r="T936" s="54"/>
      <c r="AT936" s="18" t="s">
        <v>136</v>
      </c>
      <c r="AU936" s="18" t="s">
        <v>84</v>
      </c>
    </row>
    <row r="937" spans="2:65" s="12" customFormat="1" ht="11.25">
      <c r="B937" s="147"/>
      <c r="D937" s="148" t="s">
        <v>138</v>
      </c>
      <c r="E937" s="149" t="s">
        <v>19</v>
      </c>
      <c r="F937" s="150" t="s">
        <v>694</v>
      </c>
      <c r="H937" s="149" t="s">
        <v>19</v>
      </c>
      <c r="I937" s="151"/>
      <c r="L937" s="147"/>
      <c r="M937" s="152"/>
      <c r="T937" s="153"/>
      <c r="AT937" s="149" t="s">
        <v>138</v>
      </c>
      <c r="AU937" s="149" t="s">
        <v>84</v>
      </c>
      <c r="AV937" s="12" t="s">
        <v>82</v>
      </c>
      <c r="AW937" s="12" t="s">
        <v>36</v>
      </c>
      <c r="AX937" s="12" t="s">
        <v>74</v>
      </c>
      <c r="AY937" s="149" t="s">
        <v>128</v>
      </c>
    </row>
    <row r="938" spans="2:65" s="12" customFormat="1" ht="11.25">
      <c r="B938" s="147"/>
      <c r="D938" s="148" t="s">
        <v>138</v>
      </c>
      <c r="E938" s="149" t="s">
        <v>19</v>
      </c>
      <c r="F938" s="150" t="s">
        <v>711</v>
      </c>
      <c r="H938" s="149" t="s">
        <v>19</v>
      </c>
      <c r="I938" s="151"/>
      <c r="L938" s="147"/>
      <c r="M938" s="152"/>
      <c r="T938" s="153"/>
      <c r="AT938" s="149" t="s">
        <v>138</v>
      </c>
      <c r="AU938" s="149" t="s">
        <v>84</v>
      </c>
      <c r="AV938" s="12" t="s">
        <v>82</v>
      </c>
      <c r="AW938" s="12" t="s">
        <v>36</v>
      </c>
      <c r="AX938" s="12" t="s">
        <v>74</v>
      </c>
      <c r="AY938" s="149" t="s">
        <v>128</v>
      </c>
    </row>
    <row r="939" spans="2:65" s="12" customFormat="1" ht="11.25">
      <c r="B939" s="147"/>
      <c r="D939" s="148" t="s">
        <v>138</v>
      </c>
      <c r="E939" s="149" t="s">
        <v>19</v>
      </c>
      <c r="F939" s="150" t="s">
        <v>696</v>
      </c>
      <c r="H939" s="149" t="s">
        <v>19</v>
      </c>
      <c r="I939" s="151"/>
      <c r="L939" s="147"/>
      <c r="M939" s="152"/>
      <c r="T939" s="153"/>
      <c r="AT939" s="149" t="s">
        <v>138</v>
      </c>
      <c r="AU939" s="149" t="s">
        <v>84</v>
      </c>
      <c r="AV939" s="12" t="s">
        <v>82</v>
      </c>
      <c r="AW939" s="12" t="s">
        <v>36</v>
      </c>
      <c r="AX939" s="12" t="s">
        <v>74</v>
      </c>
      <c r="AY939" s="149" t="s">
        <v>128</v>
      </c>
    </row>
    <row r="940" spans="2:65" s="13" customFormat="1" ht="11.25">
      <c r="B940" s="154"/>
      <c r="D940" s="148" t="s">
        <v>138</v>
      </c>
      <c r="E940" s="155" t="s">
        <v>19</v>
      </c>
      <c r="F940" s="156" t="s">
        <v>697</v>
      </c>
      <c r="H940" s="157">
        <v>8.6950000000000003</v>
      </c>
      <c r="I940" s="158"/>
      <c r="L940" s="154"/>
      <c r="M940" s="159"/>
      <c r="T940" s="160"/>
      <c r="AT940" s="155" t="s">
        <v>138</v>
      </c>
      <c r="AU940" s="155" t="s">
        <v>84</v>
      </c>
      <c r="AV940" s="13" t="s">
        <v>84</v>
      </c>
      <c r="AW940" s="13" t="s">
        <v>36</v>
      </c>
      <c r="AX940" s="13" t="s">
        <v>74</v>
      </c>
      <c r="AY940" s="155" t="s">
        <v>128</v>
      </c>
    </row>
    <row r="941" spans="2:65" s="12" customFormat="1" ht="11.25">
      <c r="B941" s="147"/>
      <c r="D941" s="148" t="s">
        <v>138</v>
      </c>
      <c r="E941" s="149" t="s">
        <v>19</v>
      </c>
      <c r="F941" s="150" t="s">
        <v>698</v>
      </c>
      <c r="H941" s="149" t="s">
        <v>19</v>
      </c>
      <c r="I941" s="151"/>
      <c r="L941" s="147"/>
      <c r="M941" s="152"/>
      <c r="T941" s="153"/>
      <c r="AT941" s="149" t="s">
        <v>138</v>
      </c>
      <c r="AU941" s="149" t="s">
        <v>84</v>
      </c>
      <c r="AV941" s="12" t="s">
        <v>82</v>
      </c>
      <c r="AW941" s="12" t="s">
        <v>36</v>
      </c>
      <c r="AX941" s="12" t="s">
        <v>74</v>
      </c>
      <c r="AY941" s="149" t="s">
        <v>128</v>
      </c>
    </row>
    <row r="942" spans="2:65" s="13" customFormat="1" ht="11.25">
      <c r="B942" s="154"/>
      <c r="D942" s="148" t="s">
        <v>138</v>
      </c>
      <c r="E942" s="155" t="s">
        <v>19</v>
      </c>
      <c r="F942" s="156" t="s">
        <v>699</v>
      </c>
      <c r="H942" s="157">
        <v>29.71</v>
      </c>
      <c r="I942" s="158"/>
      <c r="L942" s="154"/>
      <c r="M942" s="159"/>
      <c r="T942" s="160"/>
      <c r="AT942" s="155" t="s">
        <v>138</v>
      </c>
      <c r="AU942" s="155" t="s">
        <v>84</v>
      </c>
      <c r="AV942" s="13" t="s">
        <v>84</v>
      </c>
      <c r="AW942" s="13" t="s">
        <v>36</v>
      </c>
      <c r="AX942" s="13" t="s">
        <v>74</v>
      </c>
      <c r="AY942" s="155" t="s">
        <v>128</v>
      </c>
    </row>
    <row r="943" spans="2:65" s="12" customFormat="1" ht="11.25">
      <c r="B943" s="147"/>
      <c r="D943" s="148" t="s">
        <v>138</v>
      </c>
      <c r="E943" s="149" t="s">
        <v>19</v>
      </c>
      <c r="F943" s="150" t="s">
        <v>700</v>
      </c>
      <c r="H943" s="149" t="s">
        <v>19</v>
      </c>
      <c r="I943" s="151"/>
      <c r="L943" s="147"/>
      <c r="M943" s="152"/>
      <c r="T943" s="153"/>
      <c r="AT943" s="149" t="s">
        <v>138</v>
      </c>
      <c r="AU943" s="149" t="s">
        <v>84</v>
      </c>
      <c r="AV943" s="12" t="s">
        <v>82</v>
      </c>
      <c r="AW943" s="12" t="s">
        <v>36</v>
      </c>
      <c r="AX943" s="12" t="s">
        <v>74</v>
      </c>
      <c r="AY943" s="149" t="s">
        <v>128</v>
      </c>
    </row>
    <row r="944" spans="2:65" s="13" customFormat="1" ht="11.25">
      <c r="B944" s="154"/>
      <c r="D944" s="148" t="s">
        <v>138</v>
      </c>
      <c r="E944" s="155" t="s">
        <v>19</v>
      </c>
      <c r="F944" s="156" t="s">
        <v>701</v>
      </c>
      <c r="H944" s="157">
        <v>29.25</v>
      </c>
      <c r="I944" s="158"/>
      <c r="L944" s="154"/>
      <c r="M944" s="159"/>
      <c r="T944" s="160"/>
      <c r="AT944" s="155" t="s">
        <v>138</v>
      </c>
      <c r="AU944" s="155" t="s">
        <v>84</v>
      </c>
      <c r="AV944" s="13" t="s">
        <v>84</v>
      </c>
      <c r="AW944" s="13" t="s">
        <v>36</v>
      </c>
      <c r="AX944" s="13" t="s">
        <v>74</v>
      </c>
      <c r="AY944" s="155" t="s">
        <v>128</v>
      </c>
    </row>
    <row r="945" spans="2:65" s="12" customFormat="1" ht="11.25">
      <c r="B945" s="147"/>
      <c r="D945" s="148" t="s">
        <v>138</v>
      </c>
      <c r="E945" s="149" t="s">
        <v>19</v>
      </c>
      <c r="F945" s="150" t="s">
        <v>702</v>
      </c>
      <c r="H945" s="149" t="s">
        <v>19</v>
      </c>
      <c r="I945" s="151"/>
      <c r="L945" s="147"/>
      <c r="M945" s="152"/>
      <c r="T945" s="153"/>
      <c r="AT945" s="149" t="s">
        <v>138</v>
      </c>
      <c r="AU945" s="149" t="s">
        <v>84</v>
      </c>
      <c r="AV945" s="12" t="s">
        <v>82</v>
      </c>
      <c r="AW945" s="12" t="s">
        <v>36</v>
      </c>
      <c r="AX945" s="12" t="s">
        <v>74</v>
      </c>
      <c r="AY945" s="149" t="s">
        <v>128</v>
      </c>
    </row>
    <row r="946" spans="2:65" s="13" customFormat="1" ht="11.25">
      <c r="B946" s="154"/>
      <c r="D946" s="148" t="s">
        <v>138</v>
      </c>
      <c r="E946" s="155" t="s">
        <v>19</v>
      </c>
      <c r="F946" s="156" t="s">
        <v>703</v>
      </c>
      <c r="H946" s="157">
        <v>4.4000000000000004</v>
      </c>
      <c r="I946" s="158"/>
      <c r="L946" s="154"/>
      <c r="M946" s="159"/>
      <c r="T946" s="160"/>
      <c r="AT946" s="155" t="s">
        <v>138</v>
      </c>
      <c r="AU946" s="155" t="s">
        <v>84</v>
      </c>
      <c r="AV946" s="13" t="s">
        <v>84</v>
      </c>
      <c r="AW946" s="13" t="s">
        <v>36</v>
      </c>
      <c r="AX946" s="13" t="s">
        <v>74</v>
      </c>
      <c r="AY946" s="155" t="s">
        <v>128</v>
      </c>
    </row>
    <row r="947" spans="2:65" s="12" customFormat="1" ht="11.25">
      <c r="B947" s="147"/>
      <c r="D947" s="148" t="s">
        <v>138</v>
      </c>
      <c r="E947" s="149" t="s">
        <v>19</v>
      </c>
      <c r="F947" s="150" t="s">
        <v>704</v>
      </c>
      <c r="H947" s="149" t="s">
        <v>19</v>
      </c>
      <c r="I947" s="151"/>
      <c r="L947" s="147"/>
      <c r="M947" s="152"/>
      <c r="T947" s="153"/>
      <c r="AT947" s="149" t="s">
        <v>138</v>
      </c>
      <c r="AU947" s="149" t="s">
        <v>84</v>
      </c>
      <c r="AV947" s="12" t="s">
        <v>82</v>
      </c>
      <c r="AW947" s="12" t="s">
        <v>36</v>
      </c>
      <c r="AX947" s="12" t="s">
        <v>74</v>
      </c>
      <c r="AY947" s="149" t="s">
        <v>128</v>
      </c>
    </row>
    <row r="948" spans="2:65" s="13" customFormat="1" ht="11.25">
      <c r="B948" s="154"/>
      <c r="D948" s="148" t="s">
        <v>138</v>
      </c>
      <c r="E948" s="155" t="s">
        <v>19</v>
      </c>
      <c r="F948" s="156" t="s">
        <v>705</v>
      </c>
      <c r="H948" s="157">
        <v>70.123000000000005</v>
      </c>
      <c r="I948" s="158"/>
      <c r="L948" s="154"/>
      <c r="M948" s="159"/>
      <c r="T948" s="160"/>
      <c r="AT948" s="155" t="s">
        <v>138</v>
      </c>
      <c r="AU948" s="155" t="s">
        <v>84</v>
      </c>
      <c r="AV948" s="13" t="s">
        <v>84</v>
      </c>
      <c r="AW948" s="13" t="s">
        <v>36</v>
      </c>
      <c r="AX948" s="13" t="s">
        <v>74</v>
      </c>
      <c r="AY948" s="155" t="s">
        <v>128</v>
      </c>
    </row>
    <row r="949" spans="2:65" s="15" customFormat="1" ht="11.25">
      <c r="B949" s="168"/>
      <c r="D949" s="148" t="s">
        <v>138</v>
      </c>
      <c r="E949" s="169" t="s">
        <v>19</v>
      </c>
      <c r="F949" s="170" t="s">
        <v>248</v>
      </c>
      <c r="H949" s="171">
        <v>142.178</v>
      </c>
      <c r="I949" s="172"/>
      <c r="L949" s="168"/>
      <c r="M949" s="173"/>
      <c r="T949" s="174"/>
      <c r="AT949" s="169" t="s">
        <v>138</v>
      </c>
      <c r="AU949" s="169" t="s">
        <v>84</v>
      </c>
      <c r="AV949" s="15" t="s">
        <v>151</v>
      </c>
      <c r="AW949" s="15" t="s">
        <v>36</v>
      </c>
      <c r="AX949" s="15" t="s">
        <v>74</v>
      </c>
      <c r="AY949" s="169" t="s">
        <v>128</v>
      </c>
    </row>
    <row r="950" spans="2:65" s="13" customFormat="1" ht="11.25">
      <c r="B950" s="154"/>
      <c r="D950" s="148" t="s">
        <v>138</v>
      </c>
      <c r="E950" s="155" t="s">
        <v>19</v>
      </c>
      <c r="F950" s="156" t="s">
        <v>712</v>
      </c>
      <c r="H950" s="157">
        <v>85.307000000000002</v>
      </c>
      <c r="I950" s="158"/>
      <c r="L950" s="154"/>
      <c r="M950" s="159"/>
      <c r="T950" s="160"/>
      <c r="AT950" s="155" t="s">
        <v>138</v>
      </c>
      <c r="AU950" s="155" t="s">
        <v>84</v>
      </c>
      <c r="AV950" s="13" t="s">
        <v>84</v>
      </c>
      <c r="AW950" s="13" t="s">
        <v>36</v>
      </c>
      <c r="AX950" s="13" t="s">
        <v>82</v>
      </c>
      <c r="AY950" s="155" t="s">
        <v>128</v>
      </c>
    </row>
    <row r="951" spans="2:65" s="1" customFormat="1" ht="16.5" customHeight="1">
      <c r="B951" s="33"/>
      <c r="C951" s="129" t="s">
        <v>983</v>
      </c>
      <c r="D951" s="129" t="s">
        <v>130</v>
      </c>
      <c r="E951" s="130" t="s">
        <v>984</v>
      </c>
      <c r="F951" s="131" t="s">
        <v>985</v>
      </c>
      <c r="G951" s="132" t="s">
        <v>133</v>
      </c>
      <c r="H951" s="133">
        <v>142.178</v>
      </c>
      <c r="I951" s="134"/>
      <c r="J951" s="135">
        <f>ROUND(I951*H951,2)</f>
        <v>0</v>
      </c>
      <c r="K951" s="136"/>
      <c r="L951" s="33"/>
      <c r="M951" s="137" t="s">
        <v>19</v>
      </c>
      <c r="N951" s="138" t="s">
        <v>45</v>
      </c>
      <c r="P951" s="139">
        <f>O951*H951</f>
        <v>0</v>
      </c>
      <c r="Q951" s="139">
        <v>0</v>
      </c>
      <c r="R951" s="139">
        <f>Q951*H951</f>
        <v>0</v>
      </c>
      <c r="S951" s="139">
        <v>0</v>
      </c>
      <c r="T951" s="140">
        <f>S951*H951</f>
        <v>0</v>
      </c>
      <c r="AR951" s="141" t="s">
        <v>134</v>
      </c>
      <c r="AT951" s="141" t="s">
        <v>130</v>
      </c>
      <c r="AU951" s="141" t="s">
        <v>84</v>
      </c>
      <c r="AY951" s="18" t="s">
        <v>128</v>
      </c>
      <c r="BE951" s="142">
        <f>IF(N951="základní",J951,0)</f>
        <v>0</v>
      </c>
      <c r="BF951" s="142">
        <f>IF(N951="snížená",J951,0)</f>
        <v>0</v>
      </c>
      <c r="BG951" s="142">
        <f>IF(N951="zákl. přenesená",J951,0)</f>
        <v>0</v>
      </c>
      <c r="BH951" s="142">
        <f>IF(N951="sníž. přenesená",J951,0)</f>
        <v>0</v>
      </c>
      <c r="BI951" s="142">
        <f>IF(N951="nulová",J951,0)</f>
        <v>0</v>
      </c>
      <c r="BJ951" s="18" t="s">
        <v>82</v>
      </c>
      <c r="BK951" s="142">
        <f>ROUND(I951*H951,2)</f>
        <v>0</v>
      </c>
      <c r="BL951" s="18" t="s">
        <v>134</v>
      </c>
      <c r="BM951" s="141" t="s">
        <v>986</v>
      </c>
    </row>
    <row r="952" spans="2:65" s="1" customFormat="1" ht="11.25">
      <c r="B952" s="33"/>
      <c r="D952" s="143" t="s">
        <v>136</v>
      </c>
      <c r="F952" s="144" t="s">
        <v>987</v>
      </c>
      <c r="I952" s="145"/>
      <c r="L952" s="33"/>
      <c r="M952" s="146"/>
      <c r="T952" s="54"/>
      <c r="AT952" s="18" t="s">
        <v>136</v>
      </c>
      <c r="AU952" s="18" t="s">
        <v>84</v>
      </c>
    </row>
    <row r="953" spans="2:65" s="12" customFormat="1" ht="11.25">
      <c r="B953" s="147"/>
      <c r="D953" s="148" t="s">
        <v>138</v>
      </c>
      <c r="E953" s="149" t="s">
        <v>19</v>
      </c>
      <c r="F953" s="150" t="s">
        <v>694</v>
      </c>
      <c r="H953" s="149" t="s">
        <v>19</v>
      </c>
      <c r="I953" s="151"/>
      <c r="L953" s="147"/>
      <c r="M953" s="152"/>
      <c r="T953" s="153"/>
      <c r="AT953" s="149" t="s">
        <v>138</v>
      </c>
      <c r="AU953" s="149" t="s">
        <v>84</v>
      </c>
      <c r="AV953" s="12" t="s">
        <v>82</v>
      </c>
      <c r="AW953" s="12" t="s">
        <v>36</v>
      </c>
      <c r="AX953" s="12" t="s">
        <v>74</v>
      </c>
      <c r="AY953" s="149" t="s">
        <v>128</v>
      </c>
    </row>
    <row r="954" spans="2:65" s="12" customFormat="1" ht="11.25">
      <c r="B954" s="147"/>
      <c r="D954" s="148" t="s">
        <v>138</v>
      </c>
      <c r="E954" s="149" t="s">
        <v>19</v>
      </c>
      <c r="F954" s="150" t="s">
        <v>988</v>
      </c>
      <c r="H954" s="149" t="s">
        <v>19</v>
      </c>
      <c r="I954" s="151"/>
      <c r="L954" s="147"/>
      <c r="M954" s="152"/>
      <c r="T954" s="153"/>
      <c r="AT954" s="149" t="s">
        <v>138</v>
      </c>
      <c r="AU954" s="149" t="s">
        <v>84</v>
      </c>
      <c r="AV954" s="12" t="s">
        <v>82</v>
      </c>
      <c r="AW954" s="12" t="s">
        <v>36</v>
      </c>
      <c r="AX954" s="12" t="s">
        <v>74</v>
      </c>
      <c r="AY954" s="149" t="s">
        <v>128</v>
      </c>
    </row>
    <row r="955" spans="2:65" s="12" customFormat="1" ht="11.25">
      <c r="B955" s="147"/>
      <c r="D955" s="148" t="s">
        <v>138</v>
      </c>
      <c r="E955" s="149" t="s">
        <v>19</v>
      </c>
      <c r="F955" s="150" t="s">
        <v>696</v>
      </c>
      <c r="H955" s="149" t="s">
        <v>19</v>
      </c>
      <c r="I955" s="151"/>
      <c r="L955" s="147"/>
      <c r="M955" s="152"/>
      <c r="T955" s="153"/>
      <c r="AT955" s="149" t="s">
        <v>138</v>
      </c>
      <c r="AU955" s="149" t="s">
        <v>84</v>
      </c>
      <c r="AV955" s="12" t="s">
        <v>82</v>
      </c>
      <c r="AW955" s="12" t="s">
        <v>36</v>
      </c>
      <c r="AX955" s="12" t="s">
        <v>74</v>
      </c>
      <c r="AY955" s="149" t="s">
        <v>128</v>
      </c>
    </row>
    <row r="956" spans="2:65" s="13" customFormat="1" ht="11.25">
      <c r="B956" s="154"/>
      <c r="D956" s="148" t="s">
        <v>138</v>
      </c>
      <c r="E956" s="155" t="s">
        <v>19</v>
      </c>
      <c r="F956" s="156" t="s">
        <v>697</v>
      </c>
      <c r="H956" s="157">
        <v>8.6950000000000003</v>
      </c>
      <c r="I956" s="158"/>
      <c r="L956" s="154"/>
      <c r="M956" s="159"/>
      <c r="T956" s="160"/>
      <c r="AT956" s="155" t="s">
        <v>138</v>
      </c>
      <c r="AU956" s="155" t="s">
        <v>84</v>
      </c>
      <c r="AV956" s="13" t="s">
        <v>84</v>
      </c>
      <c r="AW956" s="13" t="s">
        <v>36</v>
      </c>
      <c r="AX956" s="13" t="s">
        <v>74</v>
      </c>
      <c r="AY956" s="155" t="s">
        <v>128</v>
      </c>
    </row>
    <row r="957" spans="2:65" s="12" customFormat="1" ht="11.25">
      <c r="B957" s="147"/>
      <c r="D957" s="148" t="s">
        <v>138</v>
      </c>
      <c r="E957" s="149" t="s">
        <v>19</v>
      </c>
      <c r="F957" s="150" t="s">
        <v>698</v>
      </c>
      <c r="H957" s="149" t="s">
        <v>19</v>
      </c>
      <c r="I957" s="151"/>
      <c r="L957" s="147"/>
      <c r="M957" s="152"/>
      <c r="T957" s="153"/>
      <c r="AT957" s="149" t="s">
        <v>138</v>
      </c>
      <c r="AU957" s="149" t="s">
        <v>84</v>
      </c>
      <c r="AV957" s="12" t="s">
        <v>82</v>
      </c>
      <c r="AW957" s="12" t="s">
        <v>36</v>
      </c>
      <c r="AX957" s="12" t="s">
        <v>74</v>
      </c>
      <c r="AY957" s="149" t="s">
        <v>128</v>
      </c>
    </row>
    <row r="958" spans="2:65" s="13" customFormat="1" ht="11.25">
      <c r="B958" s="154"/>
      <c r="D958" s="148" t="s">
        <v>138</v>
      </c>
      <c r="E958" s="155" t="s">
        <v>19</v>
      </c>
      <c r="F958" s="156" t="s">
        <v>699</v>
      </c>
      <c r="H958" s="157">
        <v>29.71</v>
      </c>
      <c r="I958" s="158"/>
      <c r="L958" s="154"/>
      <c r="M958" s="159"/>
      <c r="T958" s="160"/>
      <c r="AT958" s="155" t="s">
        <v>138</v>
      </c>
      <c r="AU958" s="155" t="s">
        <v>84</v>
      </c>
      <c r="AV958" s="13" t="s">
        <v>84</v>
      </c>
      <c r="AW958" s="13" t="s">
        <v>36</v>
      </c>
      <c r="AX958" s="13" t="s">
        <v>74</v>
      </c>
      <c r="AY958" s="155" t="s">
        <v>128</v>
      </c>
    </row>
    <row r="959" spans="2:65" s="12" customFormat="1" ht="11.25">
      <c r="B959" s="147"/>
      <c r="D959" s="148" t="s">
        <v>138</v>
      </c>
      <c r="E959" s="149" t="s">
        <v>19</v>
      </c>
      <c r="F959" s="150" t="s">
        <v>700</v>
      </c>
      <c r="H959" s="149" t="s">
        <v>19</v>
      </c>
      <c r="I959" s="151"/>
      <c r="L959" s="147"/>
      <c r="M959" s="152"/>
      <c r="T959" s="153"/>
      <c r="AT959" s="149" t="s">
        <v>138</v>
      </c>
      <c r="AU959" s="149" t="s">
        <v>84</v>
      </c>
      <c r="AV959" s="12" t="s">
        <v>82</v>
      </c>
      <c r="AW959" s="12" t="s">
        <v>36</v>
      </c>
      <c r="AX959" s="12" t="s">
        <v>74</v>
      </c>
      <c r="AY959" s="149" t="s">
        <v>128</v>
      </c>
    </row>
    <row r="960" spans="2:65" s="13" customFormat="1" ht="11.25">
      <c r="B960" s="154"/>
      <c r="D960" s="148" t="s">
        <v>138</v>
      </c>
      <c r="E960" s="155" t="s">
        <v>19</v>
      </c>
      <c r="F960" s="156" t="s">
        <v>701</v>
      </c>
      <c r="H960" s="157">
        <v>29.25</v>
      </c>
      <c r="I960" s="158"/>
      <c r="L960" s="154"/>
      <c r="M960" s="159"/>
      <c r="T960" s="160"/>
      <c r="AT960" s="155" t="s">
        <v>138</v>
      </c>
      <c r="AU960" s="155" t="s">
        <v>84</v>
      </c>
      <c r="AV960" s="13" t="s">
        <v>84</v>
      </c>
      <c r="AW960" s="13" t="s">
        <v>36</v>
      </c>
      <c r="AX960" s="13" t="s">
        <v>74</v>
      </c>
      <c r="AY960" s="155" t="s">
        <v>128</v>
      </c>
    </row>
    <row r="961" spans="2:65" s="12" customFormat="1" ht="11.25">
      <c r="B961" s="147"/>
      <c r="D961" s="148" t="s">
        <v>138</v>
      </c>
      <c r="E961" s="149" t="s">
        <v>19</v>
      </c>
      <c r="F961" s="150" t="s">
        <v>702</v>
      </c>
      <c r="H961" s="149" t="s">
        <v>19</v>
      </c>
      <c r="I961" s="151"/>
      <c r="L961" s="147"/>
      <c r="M961" s="152"/>
      <c r="T961" s="153"/>
      <c r="AT961" s="149" t="s">
        <v>138</v>
      </c>
      <c r="AU961" s="149" t="s">
        <v>84</v>
      </c>
      <c r="AV961" s="12" t="s">
        <v>82</v>
      </c>
      <c r="AW961" s="12" t="s">
        <v>36</v>
      </c>
      <c r="AX961" s="12" t="s">
        <v>74</v>
      </c>
      <c r="AY961" s="149" t="s">
        <v>128</v>
      </c>
    </row>
    <row r="962" spans="2:65" s="13" customFormat="1" ht="11.25">
      <c r="B962" s="154"/>
      <c r="D962" s="148" t="s">
        <v>138</v>
      </c>
      <c r="E962" s="155" t="s">
        <v>19</v>
      </c>
      <c r="F962" s="156" t="s">
        <v>703</v>
      </c>
      <c r="H962" s="157">
        <v>4.4000000000000004</v>
      </c>
      <c r="I962" s="158"/>
      <c r="L962" s="154"/>
      <c r="M962" s="159"/>
      <c r="T962" s="160"/>
      <c r="AT962" s="155" t="s">
        <v>138</v>
      </c>
      <c r="AU962" s="155" t="s">
        <v>84</v>
      </c>
      <c r="AV962" s="13" t="s">
        <v>84</v>
      </c>
      <c r="AW962" s="13" t="s">
        <v>36</v>
      </c>
      <c r="AX962" s="13" t="s">
        <v>74</v>
      </c>
      <c r="AY962" s="155" t="s">
        <v>128</v>
      </c>
    </row>
    <row r="963" spans="2:65" s="12" customFormat="1" ht="11.25">
      <c r="B963" s="147"/>
      <c r="D963" s="148" t="s">
        <v>138</v>
      </c>
      <c r="E963" s="149" t="s">
        <v>19</v>
      </c>
      <c r="F963" s="150" t="s">
        <v>704</v>
      </c>
      <c r="H963" s="149" t="s">
        <v>19</v>
      </c>
      <c r="I963" s="151"/>
      <c r="L963" s="147"/>
      <c r="M963" s="152"/>
      <c r="T963" s="153"/>
      <c r="AT963" s="149" t="s">
        <v>138</v>
      </c>
      <c r="AU963" s="149" t="s">
        <v>84</v>
      </c>
      <c r="AV963" s="12" t="s">
        <v>82</v>
      </c>
      <c r="AW963" s="12" t="s">
        <v>36</v>
      </c>
      <c r="AX963" s="12" t="s">
        <v>74</v>
      </c>
      <c r="AY963" s="149" t="s">
        <v>128</v>
      </c>
    </row>
    <row r="964" spans="2:65" s="13" customFormat="1" ht="11.25">
      <c r="B964" s="154"/>
      <c r="D964" s="148" t="s">
        <v>138</v>
      </c>
      <c r="E964" s="155" t="s">
        <v>19</v>
      </c>
      <c r="F964" s="156" t="s">
        <v>705</v>
      </c>
      <c r="H964" s="157">
        <v>70.123000000000005</v>
      </c>
      <c r="I964" s="158"/>
      <c r="L964" s="154"/>
      <c r="M964" s="159"/>
      <c r="T964" s="160"/>
      <c r="AT964" s="155" t="s">
        <v>138</v>
      </c>
      <c r="AU964" s="155" t="s">
        <v>84</v>
      </c>
      <c r="AV964" s="13" t="s">
        <v>84</v>
      </c>
      <c r="AW964" s="13" t="s">
        <v>36</v>
      </c>
      <c r="AX964" s="13" t="s">
        <v>74</v>
      </c>
      <c r="AY964" s="155" t="s">
        <v>128</v>
      </c>
    </row>
    <row r="965" spans="2:65" s="14" customFormat="1" ht="11.25">
      <c r="B965" s="161"/>
      <c r="D965" s="148" t="s">
        <v>138</v>
      </c>
      <c r="E965" s="162" t="s">
        <v>19</v>
      </c>
      <c r="F965" s="163" t="s">
        <v>141</v>
      </c>
      <c r="H965" s="164">
        <v>142.178</v>
      </c>
      <c r="I965" s="165"/>
      <c r="L965" s="161"/>
      <c r="M965" s="166"/>
      <c r="T965" s="167"/>
      <c r="AT965" s="162" t="s">
        <v>138</v>
      </c>
      <c r="AU965" s="162" t="s">
        <v>84</v>
      </c>
      <c r="AV965" s="14" t="s">
        <v>134</v>
      </c>
      <c r="AW965" s="14" t="s">
        <v>36</v>
      </c>
      <c r="AX965" s="14" t="s">
        <v>82</v>
      </c>
      <c r="AY965" s="162" t="s">
        <v>128</v>
      </c>
    </row>
    <row r="966" spans="2:65" s="11" customFormat="1" ht="22.9" customHeight="1">
      <c r="B966" s="117"/>
      <c r="D966" s="118" t="s">
        <v>73</v>
      </c>
      <c r="E966" s="127" t="s">
        <v>989</v>
      </c>
      <c r="F966" s="127" t="s">
        <v>990</v>
      </c>
      <c r="I966" s="120"/>
      <c r="J966" s="128">
        <f>BK966</f>
        <v>0</v>
      </c>
      <c r="L966" s="117"/>
      <c r="M966" s="122"/>
      <c r="P966" s="123">
        <f>SUM(P967:P1049)</f>
        <v>0</v>
      </c>
      <c r="R966" s="123">
        <f>SUM(R967:R1049)</f>
        <v>0</v>
      </c>
      <c r="T966" s="124">
        <f>SUM(T967:T1049)</f>
        <v>0</v>
      </c>
      <c r="AR966" s="118" t="s">
        <v>82</v>
      </c>
      <c r="AT966" s="125" t="s">
        <v>73</v>
      </c>
      <c r="AU966" s="125" t="s">
        <v>82</v>
      </c>
      <c r="AY966" s="118" t="s">
        <v>128</v>
      </c>
      <c r="BK966" s="126">
        <f>SUM(BK967:BK1049)</f>
        <v>0</v>
      </c>
    </row>
    <row r="967" spans="2:65" s="1" customFormat="1" ht="24.2" customHeight="1">
      <c r="B967" s="33"/>
      <c r="C967" s="129" t="s">
        <v>991</v>
      </c>
      <c r="D967" s="129" t="s">
        <v>130</v>
      </c>
      <c r="E967" s="130" t="s">
        <v>992</v>
      </c>
      <c r="F967" s="131" t="s">
        <v>993</v>
      </c>
      <c r="G967" s="132" t="s">
        <v>266</v>
      </c>
      <c r="H967" s="133">
        <v>134.71899999999999</v>
      </c>
      <c r="I967" s="134"/>
      <c r="J967" s="135">
        <f>ROUND(I967*H967,2)</f>
        <v>0</v>
      </c>
      <c r="K967" s="136"/>
      <c r="L967" s="33"/>
      <c r="M967" s="137" t="s">
        <v>19</v>
      </c>
      <c r="N967" s="138" t="s">
        <v>45</v>
      </c>
      <c r="P967" s="139">
        <f>O967*H967</f>
        <v>0</v>
      </c>
      <c r="Q967" s="139">
        <v>0</v>
      </c>
      <c r="R967" s="139">
        <f>Q967*H967</f>
        <v>0</v>
      </c>
      <c r="S967" s="139">
        <v>0</v>
      </c>
      <c r="T967" s="140">
        <f>S967*H967</f>
        <v>0</v>
      </c>
      <c r="AR967" s="141" t="s">
        <v>134</v>
      </c>
      <c r="AT967" s="141" t="s">
        <v>130</v>
      </c>
      <c r="AU967" s="141" t="s">
        <v>84</v>
      </c>
      <c r="AY967" s="18" t="s">
        <v>128</v>
      </c>
      <c r="BE967" s="142">
        <f>IF(N967="základní",J967,0)</f>
        <v>0</v>
      </c>
      <c r="BF967" s="142">
        <f>IF(N967="snížená",J967,0)</f>
        <v>0</v>
      </c>
      <c r="BG967" s="142">
        <f>IF(N967="zákl. přenesená",J967,0)</f>
        <v>0</v>
      </c>
      <c r="BH967" s="142">
        <f>IF(N967="sníž. přenesená",J967,0)</f>
        <v>0</v>
      </c>
      <c r="BI967" s="142">
        <f>IF(N967="nulová",J967,0)</f>
        <v>0</v>
      </c>
      <c r="BJ967" s="18" t="s">
        <v>82</v>
      </c>
      <c r="BK967" s="142">
        <f>ROUND(I967*H967,2)</f>
        <v>0</v>
      </c>
      <c r="BL967" s="18" t="s">
        <v>134</v>
      </c>
      <c r="BM967" s="141" t="s">
        <v>994</v>
      </c>
    </row>
    <row r="968" spans="2:65" s="1" customFormat="1" ht="11.25">
      <c r="B968" s="33"/>
      <c r="D968" s="143" t="s">
        <v>136</v>
      </c>
      <c r="F968" s="144" t="s">
        <v>995</v>
      </c>
      <c r="I968" s="145"/>
      <c r="L968" s="33"/>
      <c r="M968" s="146"/>
      <c r="T968" s="54"/>
      <c r="AT968" s="18" t="s">
        <v>136</v>
      </c>
      <c r="AU968" s="18" t="s">
        <v>84</v>
      </c>
    </row>
    <row r="969" spans="2:65" s="12" customFormat="1" ht="11.25">
      <c r="B969" s="147"/>
      <c r="D969" s="148" t="s">
        <v>138</v>
      </c>
      <c r="E969" s="149" t="s">
        <v>19</v>
      </c>
      <c r="F969" s="150" t="s">
        <v>178</v>
      </c>
      <c r="H969" s="149" t="s">
        <v>19</v>
      </c>
      <c r="I969" s="151"/>
      <c r="L969" s="147"/>
      <c r="M969" s="152"/>
      <c r="T969" s="153"/>
      <c r="AT969" s="149" t="s">
        <v>138</v>
      </c>
      <c r="AU969" s="149" t="s">
        <v>84</v>
      </c>
      <c r="AV969" s="12" t="s">
        <v>82</v>
      </c>
      <c r="AW969" s="12" t="s">
        <v>36</v>
      </c>
      <c r="AX969" s="12" t="s">
        <v>74</v>
      </c>
      <c r="AY969" s="149" t="s">
        <v>128</v>
      </c>
    </row>
    <row r="970" spans="2:65" s="12" customFormat="1" ht="11.25">
      <c r="B970" s="147"/>
      <c r="D970" s="148" t="s">
        <v>138</v>
      </c>
      <c r="E970" s="149" t="s">
        <v>19</v>
      </c>
      <c r="F970" s="150" t="s">
        <v>179</v>
      </c>
      <c r="H970" s="149" t="s">
        <v>19</v>
      </c>
      <c r="I970" s="151"/>
      <c r="L970" s="147"/>
      <c r="M970" s="152"/>
      <c r="T970" s="153"/>
      <c r="AT970" s="149" t="s">
        <v>138</v>
      </c>
      <c r="AU970" s="149" t="s">
        <v>84</v>
      </c>
      <c r="AV970" s="12" t="s">
        <v>82</v>
      </c>
      <c r="AW970" s="12" t="s">
        <v>36</v>
      </c>
      <c r="AX970" s="12" t="s">
        <v>74</v>
      </c>
      <c r="AY970" s="149" t="s">
        <v>128</v>
      </c>
    </row>
    <row r="971" spans="2:65" s="13" customFormat="1" ht="11.25">
      <c r="B971" s="154"/>
      <c r="D971" s="148" t="s">
        <v>138</v>
      </c>
      <c r="E971" s="155" t="s">
        <v>19</v>
      </c>
      <c r="F971" s="156" t="s">
        <v>996</v>
      </c>
      <c r="H971" s="157">
        <v>64.152000000000001</v>
      </c>
      <c r="I971" s="158"/>
      <c r="L971" s="154"/>
      <c r="M971" s="159"/>
      <c r="T971" s="160"/>
      <c r="AT971" s="155" t="s">
        <v>138</v>
      </c>
      <c r="AU971" s="155" t="s">
        <v>84</v>
      </c>
      <c r="AV971" s="13" t="s">
        <v>84</v>
      </c>
      <c r="AW971" s="13" t="s">
        <v>36</v>
      </c>
      <c r="AX971" s="13" t="s">
        <v>74</v>
      </c>
      <c r="AY971" s="155" t="s">
        <v>128</v>
      </c>
    </row>
    <row r="972" spans="2:65" s="12" customFormat="1" ht="11.25">
      <c r="B972" s="147"/>
      <c r="D972" s="148" t="s">
        <v>138</v>
      </c>
      <c r="E972" s="149" t="s">
        <v>19</v>
      </c>
      <c r="F972" s="150" t="s">
        <v>181</v>
      </c>
      <c r="H972" s="149" t="s">
        <v>19</v>
      </c>
      <c r="I972" s="151"/>
      <c r="L972" s="147"/>
      <c r="M972" s="152"/>
      <c r="T972" s="153"/>
      <c r="AT972" s="149" t="s">
        <v>138</v>
      </c>
      <c r="AU972" s="149" t="s">
        <v>84</v>
      </c>
      <c r="AV972" s="12" t="s">
        <v>82</v>
      </c>
      <c r="AW972" s="12" t="s">
        <v>36</v>
      </c>
      <c r="AX972" s="12" t="s">
        <v>74</v>
      </c>
      <c r="AY972" s="149" t="s">
        <v>128</v>
      </c>
    </row>
    <row r="973" spans="2:65" s="13" customFormat="1" ht="11.25">
      <c r="B973" s="154"/>
      <c r="D973" s="148" t="s">
        <v>138</v>
      </c>
      <c r="E973" s="155" t="s">
        <v>19</v>
      </c>
      <c r="F973" s="156" t="s">
        <v>997</v>
      </c>
      <c r="H973" s="157">
        <v>70.566999999999993</v>
      </c>
      <c r="I973" s="158"/>
      <c r="L973" s="154"/>
      <c r="M973" s="159"/>
      <c r="T973" s="160"/>
      <c r="AT973" s="155" t="s">
        <v>138</v>
      </c>
      <c r="AU973" s="155" t="s">
        <v>84</v>
      </c>
      <c r="AV973" s="13" t="s">
        <v>84</v>
      </c>
      <c r="AW973" s="13" t="s">
        <v>36</v>
      </c>
      <c r="AX973" s="13" t="s">
        <v>74</v>
      </c>
      <c r="AY973" s="155" t="s">
        <v>128</v>
      </c>
    </row>
    <row r="974" spans="2:65" s="14" customFormat="1" ht="11.25">
      <c r="B974" s="161"/>
      <c r="D974" s="148" t="s">
        <v>138</v>
      </c>
      <c r="E974" s="162" t="s">
        <v>19</v>
      </c>
      <c r="F974" s="163" t="s">
        <v>141</v>
      </c>
      <c r="H974" s="164">
        <v>134.71899999999999</v>
      </c>
      <c r="I974" s="165"/>
      <c r="L974" s="161"/>
      <c r="M974" s="166"/>
      <c r="T974" s="167"/>
      <c r="AT974" s="162" t="s">
        <v>138</v>
      </c>
      <c r="AU974" s="162" t="s">
        <v>84</v>
      </c>
      <c r="AV974" s="14" t="s">
        <v>134</v>
      </c>
      <c r="AW974" s="14" t="s">
        <v>36</v>
      </c>
      <c r="AX974" s="14" t="s">
        <v>82</v>
      </c>
      <c r="AY974" s="162" t="s">
        <v>128</v>
      </c>
    </row>
    <row r="975" spans="2:65" s="1" customFormat="1" ht="24.2" customHeight="1">
      <c r="B975" s="33"/>
      <c r="C975" s="129" t="s">
        <v>608</v>
      </c>
      <c r="D975" s="129" t="s">
        <v>130</v>
      </c>
      <c r="E975" s="130" t="s">
        <v>998</v>
      </c>
      <c r="F975" s="131" t="s">
        <v>999</v>
      </c>
      <c r="G975" s="132" t="s">
        <v>266</v>
      </c>
      <c r="H975" s="133">
        <v>3.6429999999999998</v>
      </c>
      <c r="I975" s="134"/>
      <c r="J975" s="135">
        <f>ROUND(I975*H975,2)</f>
        <v>0</v>
      </c>
      <c r="K975" s="136"/>
      <c r="L975" s="33"/>
      <c r="M975" s="137" t="s">
        <v>19</v>
      </c>
      <c r="N975" s="138" t="s">
        <v>45</v>
      </c>
      <c r="P975" s="139">
        <f>O975*H975</f>
        <v>0</v>
      </c>
      <c r="Q975" s="139">
        <v>0</v>
      </c>
      <c r="R975" s="139">
        <f>Q975*H975</f>
        <v>0</v>
      </c>
      <c r="S975" s="139">
        <v>0</v>
      </c>
      <c r="T975" s="140">
        <f>S975*H975</f>
        <v>0</v>
      </c>
      <c r="AR975" s="141" t="s">
        <v>134</v>
      </c>
      <c r="AT975" s="141" t="s">
        <v>130</v>
      </c>
      <c r="AU975" s="141" t="s">
        <v>84</v>
      </c>
      <c r="AY975" s="18" t="s">
        <v>128</v>
      </c>
      <c r="BE975" s="142">
        <f>IF(N975="základní",J975,0)</f>
        <v>0</v>
      </c>
      <c r="BF975" s="142">
        <f>IF(N975="snížená",J975,0)</f>
        <v>0</v>
      </c>
      <c r="BG975" s="142">
        <f>IF(N975="zákl. přenesená",J975,0)</f>
        <v>0</v>
      </c>
      <c r="BH975" s="142">
        <f>IF(N975="sníž. přenesená",J975,0)</f>
        <v>0</v>
      </c>
      <c r="BI975" s="142">
        <f>IF(N975="nulová",J975,0)</f>
        <v>0</v>
      </c>
      <c r="BJ975" s="18" t="s">
        <v>82</v>
      </c>
      <c r="BK975" s="142">
        <f>ROUND(I975*H975,2)</f>
        <v>0</v>
      </c>
      <c r="BL975" s="18" t="s">
        <v>134</v>
      </c>
      <c r="BM975" s="141" t="s">
        <v>1000</v>
      </c>
    </row>
    <row r="976" spans="2:65" s="1" customFormat="1" ht="11.25">
      <c r="B976" s="33"/>
      <c r="D976" s="143" t="s">
        <v>136</v>
      </c>
      <c r="F976" s="144" t="s">
        <v>1001</v>
      </c>
      <c r="I976" s="145"/>
      <c r="L976" s="33"/>
      <c r="M976" s="146"/>
      <c r="T976" s="54"/>
      <c r="AT976" s="18" t="s">
        <v>136</v>
      </c>
      <c r="AU976" s="18" t="s">
        <v>84</v>
      </c>
    </row>
    <row r="977" spans="2:65" s="12" customFormat="1" ht="11.25">
      <c r="B977" s="147"/>
      <c r="D977" s="148" t="s">
        <v>138</v>
      </c>
      <c r="E977" s="149" t="s">
        <v>19</v>
      </c>
      <c r="F977" s="150" t="s">
        <v>1002</v>
      </c>
      <c r="H977" s="149" t="s">
        <v>19</v>
      </c>
      <c r="I977" s="151"/>
      <c r="L977" s="147"/>
      <c r="M977" s="152"/>
      <c r="T977" s="153"/>
      <c r="AT977" s="149" t="s">
        <v>138</v>
      </c>
      <c r="AU977" s="149" t="s">
        <v>84</v>
      </c>
      <c r="AV977" s="12" t="s">
        <v>82</v>
      </c>
      <c r="AW977" s="12" t="s">
        <v>36</v>
      </c>
      <c r="AX977" s="12" t="s">
        <v>74</v>
      </c>
      <c r="AY977" s="149" t="s">
        <v>128</v>
      </c>
    </row>
    <row r="978" spans="2:65" s="13" customFormat="1" ht="11.25">
      <c r="B978" s="154"/>
      <c r="D978" s="148" t="s">
        <v>138</v>
      </c>
      <c r="E978" s="155" t="s">
        <v>19</v>
      </c>
      <c r="F978" s="156" t="s">
        <v>1003</v>
      </c>
      <c r="H978" s="157">
        <v>3.6429999999999998</v>
      </c>
      <c r="I978" s="158"/>
      <c r="L978" s="154"/>
      <c r="M978" s="159"/>
      <c r="T978" s="160"/>
      <c r="AT978" s="155" t="s">
        <v>138</v>
      </c>
      <c r="AU978" s="155" t="s">
        <v>84</v>
      </c>
      <c r="AV978" s="13" t="s">
        <v>84</v>
      </c>
      <c r="AW978" s="13" t="s">
        <v>36</v>
      </c>
      <c r="AX978" s="13" t="s">
        <v>74</v>
      </c>
      <c r="AY978" s="155" t="s">
        <v>128</v>
      </c>
    </row>
    <row r="979" spans="2:65" s="14" customFormat="1" ht="11.25">
      <c r="B979" s="161"/>
      <c r="D979" s="148" t="s">
        <v>138</v>
      </c>
      <c r="E979" s="162" t="s">
        <v>19</v>
      </c>
      <c r="F979" s="163" t="s">
        <v>141</v>
      </c>
      <c r="H979" s="164">
        <v>3.6429999999999998</v>
      </c>
      <c r="I979" s="165"/>
      <c r="L979" s="161"/>
      <c r="M979" s="166"/>
      <c r="T979" s="167"/>
      <c r="AT979" s="162" t="s">
        <v>138</v>
      </c>
      <c r="AU979" s="162" t="s">
        <v>84</v>
      </c>
      <c r="AV979" s="14" t="s">
        <v>134</v>
      </c>
      <c r="AW979" s="14" t="s">
        <v>36</v>
      </c>
      <c r="AX979" s="14" t="s">
        <v>82</v>
      </c>
      <c r="AY979" s="162" t="s">
        <v>128</v>
      </c>
    </row>
    <row r="980" spans="2:65" s="1" customFormat="1" ht="16.5" customHeight="1">
      <c r="B980" s="33"/>
      <c r="C980" s="129" t="s">
        <v>1004</v>
      </c>
      <c r="D980" s="129" t="s">
        <v>130</v>
      </c>
      <c r="E980" s="130" t="s">
        <v>1005</v>
      </c>
      <c r="F980" s="131" t="s">
        <v>1006</v>
      </c>
      <c r="G980" s="132" t="s">
        <v>266</v>
      </c>
      <c r="H980" s="133">
        <v>389.78899999999999</v>
      </c>
      <c r="I980" s="134"/>
      <c r="J980" s="135">
        <f>ROUND(I980*H980,2)</f>
        <v>0</v>
      </c>
      <c r="K980" s="136"/>
      <c r="L980" s="33"/>
      <c r="M980" s="137" t="s">
        <v>19</v>
      </c>
      <c r="N980" s="138" t="s">
        <v>45</v>
      </c>
      <c r="P980" s="139">
        <f>O980*H980</f>
        <v>0</v>
      </c>
      <c r="Q980" s="139">
        <v>0</v>
      </c>
      <c r="R980" s="139">
        <f>Q980*H980</f>
        <v>0</v>
      </c>
      <c r="S980" s="139">
        <v>0</v>
      </c>
      <c r="T980" s="140">
        <f>S980*H980</f>
        <v>0</v>
      </c>
      <c r="AR980" s="141" t="s">
        <v>134</v>
      </c>
      <c r="AT980" s="141" t="s">
        <v>130</v>
      </c>
      <c r="AU980" s="141" t="s">
        <v>84</v>
      </c>
      <c r="AY980" s="18" t="s">
        <v>128</v>
      </c>
      <c r="BE980" s="142">
        <f>IF(N980="základní",J980,0)</f>
        <v>0</v>
      </c>
      <c r="BF980" s="142">
        <f>IF(N980="snížená",J980,0)</f>
        <v>0</v>
      </c>
      <c r="BG980" s="142">
        <f>IF(N980="zákl. přenesená",J980,0)</f>
        <v>0</v>
      </c>
      <c r="BH980" s="142">
        <f>IF(N980="sníž. přenesená",J980,0)</f>
        <v>0</v>
      </c>
      <c r="BI980" s="142">
        <f>IF(N980="nulová",J980,0)</f>
        <v>0</v>
      </c>
      <c r="BJ980" s="18" t="s">
        <v>82</v>
      </c>
      <c r="BK980" s="142">
        <f>ROUND(I980*H980,2)</f>
        <v>0</v>
      </c>
      <c r="BL980" s="18" t="s">
        <v>134</v>
      </c>
      <c r="BM980" s="141" t="s">
        <v>1007</v>
      </c>
    </row>
    <row r="981" spans="2:65" s="1" customFormat="1" ht="11.25">
      <c r="B981" s="33"/>
      <c r="D981" s="143" t="s">
        <v>136</v>
      </c>
      <c r="F981" s="144" t="s">
        <v>1008</v>
      </c>
      <c r="I981" s="145"/>
      <c r="L981" s="33"/>
      <c r="M981" s="146"/>
      <c r="T981" s="54"/>
      <c r="AT981" s="18" t="s">
        <v>136</v>
      </c>
      <c r="AU981" s="18" t="s">
        <v>84</v>
      </c>
    </row>
    <row r="982" spans="2:65" s="13" customFormat="1" ht="11.25">
      <c r="B982" s="154"/>
      <c r="D982" s="148" t="s">
        <v>138</v>
      </c>
      <c r="E982" s="155" t="s">
        <v>19</v>
      </c>
      <c r="F982" s="156" t="s">
        <v>1009</v>
      </c>
      <c r="H982" s="157">
        <v>3.96</v>
      </c>
      <c r="I982" s="158"/>
      <c r="L982" s="154"/>
      <c r="M982" s="159"/>
      <c r="T982" s="160"/>
      <c r="AT982" s="155" t="s">
        <v>138</v>
      </c>
      <c r="AU982" s="155" t="s">
        <v>84</v>
      </c>
      <c r="AV982" s="13" t="s">
        <v>84</v>
      </c>
      <c r="AW982" s="13" t="s">
        <v>36</v>
      </c>
      <c r="AX982" s="13" t="s">
        <v>74</v>
      </c>
      <c r="AY982" s="155" t="s">
        <v>128</v>
      </c>
    </row>
    <row r="983" spans="2:65" s="13" customFormat="1" ht="11.25">
      <c r="B983" s="154"/>
      <c r="D983" s="148" t="s">
        <v>138</v>
      </c>
      <c r="E983" s="155" t="s">
        <v>19</v>
      </c>
      <c r="F983" s="156" t="s">
        <v>1010</v>
      </c>
      <c r="H983" s="157">
        <v>9.9</v>
      </c>
      <c r="I983" s="158"/>
      <c r="L983" s="154"/>
      <c r="M983" s="159"/>
      <c r="T983" s="160"/>
      <c r="AT983" s="155" t="s">
        <v>138</v>
      </c>
      <c r="AU983" s="155" t="s">
        <v>84</v>
      </c>
      <c r="AV983" s="13" t="s">
        <v>84</v>
      </c>
      <c r="AW983" s="13" t="s">
        <v>36</v>
      </c>
      <c r="AX983" s="13" t="s">
        <v>74</v>
      </c>
      <c r="AY983" s="155" t="s">
        <v>128</v>
      </c>
    </row>
    <row r="984" spans="2:65" s="13" customFormat="1" ht="11.25">
      <c r="B984" s="154"/>
      <c r="D984" s="148" t="s">
        <v>138</v>
      </c>
      <c r="E984" s="155" t="s">
        <v>19</v>
      </c>
      <c r="F984" s="156" t="s">
        <v>1011</v>
      </c>
      <c r="H984" s="157">
        <v>1.238</v>
      </c>
      <c r="I984" s="158"/>
      <c r="L984" s="154"/>
      <c r="M984" s="159"/>
      <c r="T984" s="160"/>
      <c r="AT984" s="155" t="s">
        <v>138</v>
      </c>
      <c r="AU984" s="155" t="s">
        <v>84</v>
      </c>
      <c r="AV984" s="13" t="s">
        <v>84</v>
      </c>
      <c r="AW984" s="13" t="s">
        <v>36</v>
      </c>
      <c r="AX984" s="13" t="s">
        <v>74</v>
      </c>
      <c r="AY984" s="155" t="s">
        <v>128</v>
      </c>
    </row>
    <row r="985" spans="2:65" s="13" customFormat="1" ht="11.25">
      <c r="B985" s="154"/>
      <c r="D985" s="148" t="s">
        <v>138</v>
      </c>
      <c r="E985" s="155" t="s">
        <v>19</v>
      </c>
      <c r="F985" s="156" t="s">
        <v>1012</v>
      </c>
      <c r="H985" s="157">
        <v>4</v>
      </c>
      <c r="I985" s="158"/>
      <c r="L985" s="154"/>
      <c r="M985" s="159"/>
      <c r="T985" s="160"/>
      <c r="AT985" s="155" t="s">
        <v>138</v>
      </c>
      <c r="AU985" s="155" t="s">
        <v>84</v>
      </c>
      <c r="AV985" s="13" t="s">
        <v>84</v>
      </c>
      <c r="AW985" s="13" t="s">
        <v>36</v>
      </c>
      <c r="AX985" s="13" t="s">
        <v>74</v>
      </c>
      <c r="AY985" s="155" t="s">
        <v>128</v>
      </c>
    </row>
    <row r="986" spans="2:65" s="12" customFormat="1" ht="11.25">
      <c r="B986" s="147"/>
      <c r="D986" s="148" t="s">
        <v>138</v>
      </c>
      <c r="E986" s="149" t="s">
        <v>19</v>
      </c>
      <c r="F986" s="150" t="s">
        <v>1013</v>
      </c>
      <c r="H986" s="149" t="s">
        <v>19</v>
      </c>
      <c r="I986" s="151"/>
      <c r="L986" s="147"/>
      <c r="M986" s="152"/>
      <c r="T986" s="153"/>
      <c r="AT986" s="149" t="s">
        <v>138</v>
      </c>
      <c r="AU986" s="149" t="s">
        <v>84</v>
      </c>
      <c r="AV986" s="12" t="s">
        <v>82</v>
      </c>
      <c r="AW986" s="12" t="s">
        <v>36</v>
      </c>
      <c r="AX986" s="12" t="s">
        <v>74</v>
      </c>
      <c r="AY986" s="149" t="s">
        <v>128</v>
      </c>
    </row>
    <row r="987" spans="2:65" s="13" customFormat="1" ht="11.25">
      <c r="B987" s="154"/>
      <c r="D987" s="148" t="s">
        <v>138</v>
      </c>
      <c r="E987" s="155" t="s">
        <v>19</v>
      </c>
      <c r="F987" s="156" t="s">
        <v>1014</v>
      </c>
      <c r="H987" s="157">
        <v>2.4169999999999998</v>
      </c>
      <c r="I987" s="158"/>
      <c r="L987" s="154"/>
      <c r="M987" s="159"/>
      <c r="T987" s="160"/>
      <c r="AT987" s="155" t="s">
        <v>138</v>
      </c>
      <c r="AU987" s="155" t="s">
        <v>84</v>
      </c>
      <c r="AV987" s="13" t="s">
        <v>84</v>
      </c>
      <c r="AW987" s="13" t="s">
        <v>36</v>
      </c>
      <c r="AX987" s="13" t="s">
        <v>74</v>
      </c>
      <c r="AY987" s="155" t="s">
        <v>128</v>
      </c>
    </row>
    <row r="988" spans="2:65" s="13" customFormat="1" ht="11.25">
      <c r="B988" s="154"/>
      <c r="D988" s="148" t="s">
        <v>138</v>
      </c>
      <c r="E988" s="155" t="s">
        <v>19</v>
      </c>
      <c r="F988" s="156" t="s">
        <v>1015</v>
      </c>
      <c r="H988" s="157">
        <v>7.9210000000000003</v>
      </c>
      <c r="I988" s="158"/>
      <c r="L988" s="154"/>
      <c r="M988" s="159"/>
      <c r="T988" s="160"/>
      <c r="AT988" s="155" t="s">
        <v>138</v>
      </c>
      <c r="AU988" s="155" t="s">
        <v>84</v>
      </c>
      <c r="AV988" s="13" t="s">
        <v>84</v>
      </c>
      <c r="AW988" s="13" t="s">
        <v>36</v>
      </c>
      <c r="AX988" s="13" t="s">
        <v>74</v>
      </c>
      <c r="AY988" s="155" t="s">
        <v>128</v>
      </c>
    </row>
    <row r="989" spans="2:65" s="13" customFormat="1" ht="11.25">
      <c r="B989" s="154"/>
      <c r="D989" s="148" t="s">
        <v>138</v>
      </c>
      <c r="E989" s="155" t="s">
        <v>19</v>
      </c>
      <c r="F989" s="156" t="s">
        <v>1016</v>
      </c>
      <c r="H989" s="157">
        <v>11.794</v>
      </c>
      <c r="I989" s="158"/>
      <c r="L989" s="154"/>
      <c r="M989" s="159"/>
      <c r="T989" s="160"/>
      <c r="AT989" s="155" t="s">
        <v>138</v>
      </c>
      <c r="AU989" s="155" t="s">
        <v>84</v>
      </c>
      <c r="AV989" s="13" t="s">
        <v>84</v>
      </c>
      <c r="AW989" s="13" t="s">
        <v>36</v>
      </c>
      <c r="AX989" s="13" t="s">
        <v>74</v>
      </c>
      <c r="AY989" s="155" t="s">
        <v>128</v>
      </c>
    </row>
    <row r="990" spans="2:65" s="12" customFormat="1" ht="11.25">
      <c r="B990" s="147"/>
      <c r="D990" s="148" t="s">
        <v>138</v>
      </c>
      <c r="E990" s="149" t="s">
        <v>19</v>
      </c>
      <c r="F990" s="150" t="s">
        <v>1017</v>
      </c>
      <c r="H990" s="149" t="s">
        <v>19</v>
      </c>
      <c r="I990" s="151"/>
      <c r="L990" s="147"/>
      <c r="M990" s="152"/>
      <c r="T990" s="153"/>
      <c r="AT990" s="149" t="s">
        <v>138</v>
      </c>
      <c r="AU990" s="149" t="s">
        <v>84</v>
      </c>
      <c r="AV990" s="12" t="s">
        <v>82</v>
      </c>
      <c r="AW990" s="12" t="s">
        <v>36</v>
      </c>
      <c r="AX990" s="12" t="s">
        <v>74</v>
      </c>
      <c r="AY990" s="149" t="s">
        <v>128</v>
      </c>
    </row>
    <row r="991" spans="2:65" s="13" customFormat="1" ht="11.25">
      <c r="B991" s="154"/>
      <c r="D991" s="148" t="s">
        <v>138</v>
      </c>
      <c r="E991" s="155" t="s">
        <v>19</v>
      </c>
      <c r="F991" s="156" t="s">
        <v>1018</v>
      </c>
      <c r="H991" s="157">
        <v>213.84</v>
      </c>
      <c r="I991" s="158"/>
      <c r="L991" s="154"/>
      <c r="M991" s="159"/>
      <c r="T991" s="160"/>
      <c r="AT991" s="155" t="s">
        <v>138</v>
      </c>
      <c r="AU991" s="155" t="s">
        <v>84</v>
      </c>
      <c r="AV991" s="13" t="s">
        <v>84</v>
      </c>
      <c r="AW991" s="13" t="s">
        <v>36</v>
      </c>
      <c r="AX991" s="13" t="s">
        <v>74</v>
      </c>
      <c r="AY991" s="155" t="s">
        <v>128</v>
      </c>
    </row>
    <row r="992" spans="2:65" s="12" customFormat="1" ht="11.25">
      <c r="B992" s="147"/>
      <c r="D992" s="148" t="s">
        <v>138</v>
      </c>
      <c r="E992" s="149" t="s">
        <v>19</v>
      </c>
      <c r="F992" s="150" t="s">
        <v>1019</v>
      </c>
      <c r="H992" s="149" t="s">
        <v>19</v>
      </c>
      <c r="I992" s="151"/>
      <c r="L992" s="147"/>
      <c r="M992" s="152"/>
      <c r="T992" s="153"/>
      <c r="AT992" s="149" t="s">
        <v>138</v>
      </c>
      <c r="AU992" s="149" t="s">
        <v>84</v>
      </c>
      <c r="AV992" s="12" t="s">
        <v>82</v>
      </c>
      <c r="AW992" s="12" t="s">
        <v>36</v>
      </c>
      <c r="AX992" s="12" t="s">
        <v>74</v>
      </c>
      <c r="AY992" s="149" t="s">
        <v>128</v>
      </c>
    </row>
    <row r="993" spans="2:65" s="13" customFormat="1" ht="11.25">
      <c r="B993" s="154"/>
      <c r="D993" s="148" t="s">
        <v>138</v>
      </c>
      <c r="E993" s="155" t="s">
        <v>19</v>
      </c>
      <c r="F993" s="156" t="s">
        <v>1020</v>
      </c>
      <c r="H993" s="157">
        <v>134.71899999999999</v>
      </c>
      <c r="I993" s="158"/>
      <c r="L993" s="154"/>
      <c r="M993" s="159"/>
      <c r="T993" s="160"/>
      <c r="AT993" s="155" t="s">
        <v>138</v>
      </c>
      <c r="AU993" s="155" t="s">
        <v>84</v>
      </c>
      <c r="AV993" s="13" t="s">
        <v>84</v>
      </c>
      <c r="AW993" s="13" t="s">
        <v>36</v>
      </c>
      <c r="AX993" s="13" t="s">
        <v>74</v>
      </c>
      <c r="AY993" s="155" t="s">
        <v>128</v>
      </c>
    </row>
    <row r="994" spans="2:65" s="14" customFormat="1" ht="11.25">
      <c r="B994" s="161"/>
      <c r="D994" s="148" t="s">
        <v>138</v>
      </c>
      <c r="E994" s="162" t="s">
        <v>19</v>
      </c>
      <c r="F994" s="163" t="s">
        <v>141</v>
      </c>
      <c r="H994" s="164">
        <v>389.78899999999999</v>
      </c>
      <c r="I994" s="165"/>
      <c r="L994" s="161"/>
      <c r="M994" s="166"/>
      <c r="T994" s="167"/>
      <c r="AT994" s="162" t="s">
        <v>138</v>
      </c>
      <c r="AU994" s="162" t="s">
        <v>84</v>
      </c>
      <c r="AV994" s="14" t="s">
        <v>134</v>
      </c>
      <c r="AW994" s="14" t="s">
        <v>36</v>
      </c>
      <c r="AX994" s="14" t="s">
        <v>82</v>
      </c>
      <c r="AY994" s="162" t="s">
        <v>128</v>
      </c>
    </row>
    <row r="995" spans="2:65" s="1" customFormat="1" ht="16.5" customHeight="1">
      <c r="B995" s="33"/>
      <c r="C995" s="129" t="s">
        <v>1021</v>
      </c>
      <c r="D995" s="129" t="s">
        <v>130</v>
      </c>
      <c r="E995" s="130" t="s">
        <v>1022</v>
      </c>
      <c r="F995" s="131" t="s">
        <v>1023</v>
      </c>
      <c r="G995" s="132" t="s">
        <v>266</v>
      </c>
      <c r="H995" s="133">
        <v>5846.835</v>
      </c>
      <c r="I995" s="134"/>
      <c r="J995" s="135">
        <f>ROUND(I995*H995,2)</f>
        <v>0</v>
      </c>
      <c r="K995" s="136"/>
      <c r="L995" s="33"/>
      <c r="M995" s="137" t="s">
        <v>19</v>
      </c>
      <c r="N995" s="138" t="s">
        <v>45</v>
      </c>
      <c r="P995" s="139">
        <f>O995*H995</f>
        <v>0</v>
      </c>
      <c r="Q995" s="139">
        <v>0</v>
      </c>
      <c r="R995" s="139">
        <f>Q995*H995</f>
        <v>0</v>
      </c>
      <c r="S995" s="139">
        <v>0</v>
      </c>
      <c r="T995" s="140">
        <f>S995*H995</f>
        <v>0</v>
      </c>
      <c r="AR995" s="141" t="s">
        <v>134</v>
      </c>
      <c r="AT995" s="141" t="s">
        <v>130</v>
      </c>
      <c r="AU995" s="141" t="s">
        <v>84</v>
      </c>
      <c r="AY995" s="18" t="s">
        <v>128</v>
      </c>
      <c r="BE995" s="142">
        <f>IF(N995="základní",J995,0)</f>
        <v>0</v>
      </c>
      <c r="BF995" s="142">
        <f>IF(N995="snížená",J995,0)</f>
        <v>0</v>
      </c>
      <c r="BG995" s="142">
        <f>IF(N995="zákl. přenesená",J995,0)</f>
        <v>0</v>
      </c>
      <c r="BH995" s="142">
        <f>IF(N995="sníž. přenesená",J995,0)</f>
        <v>0</v>
      </c>
      <c r="BI995" s="142">
        <f>IF(N995="nulová",J995,0)</f>
        <v>0</v>
      </c>
      <c r="BJ995" s="18" t="s">
        <v>82</v>
      </c>
      <c r="BK995" s="142">
        <f>ROUND(I995*H995,2)</f>
        <v>0</v>
      </c>
      <c r="BL995" s="18" t="s">
        <v>134</v>
      </c>
      <c r="BM995" s="141" t="s">
        <v>1024</v>
      </c>
    </row>
    <row r="996" spans="2:65" s="1" customFormat="1" ht="11.25">
      <c r="B996" s="33"/>
      <c r="D996" s="143" t="s">
        <v>136</v>
      </c>
      <c r="F996" s="144" t="s">
        <v>1025</v>
      </c>
      <c r="I996" s="145"/>
      <c r="L996" s="33"/>
      <c r="M996" s="146"/>
      <c r="T996" s="54"/>
      <c r="AT996" s="18" t="s">
        <v>136</v>
      </c>
      <c r="AU996" s="18" t="s">
        <v>84</v>
      </c>
    </row>
    <row r="997" spans="2:65" s="13" customFormat="1" ht="11.25">
      <c r="B997" s="154"/>
      <c r="D997" s="148" t="s">
        <v>138</v>
      </c>
      <c r="E997" s="155" t="s">
        <v>19</v>
      </c>
      <c r="F997" s="156" t="s">
        <v>1009</v>
      </c>
      <c r="H997" s="157">
        <v>3.96</v>
      </c>
      <c r="I997" s="158"/>
      <c r="L997" s="154"/>
      <c r="M997" s="159"/>
      <c r="T997" s="160"/>
      <c r="AT997" s="155" t="s">
        <v>138</v>
      </c>
      <c r="AU997" s="155" t="s">
        <v>84</v>
      </c>
      <c r="AV997" s="13" t="s">
        <v>84</v>
      </c>
      <c r="AW997" s="13" t="s">
        <v>36</v>
      </c>
      <c r="AX997" s="13" t="s">
        <v>74</v>
      </c>
      <c r="AY997" s="155" t="s">
        <v>128</v>
      </c>
    </row>
    <row r="998" spans="2:65" s="13" customFormat="1" ht="11.25">
      <c r="B998" s="154"/>
      <c r="D998" s="148" t="s">
        <v>138</v>
      </c>
      <c r="E998" s="155" t="s">
        <v>19</v>
      </c>
      <c r="F998" s="156" t="s">
        <v>1010</v>
      </c>
      <c r="H998" s="157">
        <v>9.9</v>
      </c>
      <c r="I998" s="158"/>
      <c r="L998" s="154"/>
      <c r="M998" s="159"/>
      <c r="T998" s="160"/>
      <c r="AT998" s="155" t="s">
        <v>138</v>
      </c>
      <c r="AU998" s="155" t="s">
        <v>84</v>
      </c>
      <c r="AV998" s="13" t="s">
        <v>84</v>
      </c>
      <c r="AW998" s="13" t="s">
        <v>36</v>
      </c>
      <c r="AX998" s="13" t="s">
        <v>74</v>
      </c>
      <c r="AY998" s="155" t="s">
        <v>128</v>
      </c>
    </row>
    <row r="999" spans="2:65" s="13" customFormat="1" ht="11.25">
      <c r="B999" s="154"/>
      <c r="D999" s="148" t="s">
        <v>138</v>
      </c>
      <c r="E999" s="155" t="s">
        <v>19</v>
      </c>
      <c r="F999" s="156" t="s">
        <v>1011</v>
      </c>
      <c r="H999" s="157">
        <v>1.238</v>
      </c>
      <c r="I999" s="158"/>
      <c r="L999" s="154"/>
      <c r="M999" s="159"/>
      <c r="T999" s="160"/>
      <c r="AT999" s="155" t="s">
        <v>138</v>
      </c>
      <c r="AU999" s="155" t="s">
        <v>84</v>
      </c>
      <c r="AV999" s="13" t="s">
        <v>84</v>
      </c>
      <c r="AW999" s="13" t="s">
        <v>36</v>
      </c>
      <c r="AX999" s="13" t="s">
        <v>74</v>
      </c>
      <c r="AY999" s="155" t="s">
        <v>128</v>
      </c>
    </row>
    <row r="1000" spans="2:65" s="13" customFormat="1" ht="11.25">
      <c r="B1000" s="154"/>
      <c r="D1000" s="148" t="s">
        <v>138</v>
      </c>
      <c r="E1000" s="155" t="s">
        <v>19</v>
      </c>
      <c r="F1000" s="156" t="s">
        <v>1012</v>
      </c>
      <c r="H1000" s="157">
        <v>4</v>
      </c>
      <c r="I1000" s="158"/>
      <c r="L1000" s="154"/>
      <c r="M1000" s="159"/>
      <c r="T1000" s="160"/>
      <c r="AT1000" s="155" t="s">
        <v>138</v>
      </c>
      <c r="AU1000" s="155" t="s">
        <v>84</v>
      </c>
      <c r="AV1000" s="13" t="s">
        <v>84</v>
      </c>
      <c r="AW1000" s="13" t="s">
        <v>36</v>
      </c>
      <c r="AX1000" s="13" t="s">
        <v>74</v>
      </c>
      <c r="AY1000" s="155" t="s">
        <v>128</v>
      </c>
    </row>
    <row r="1001" spans="2:65" s="12" customFormat="1" ht="11.25">
      <c r="B1001" s="147"/>
      <c r="D1001" s="148" t="s">
        <v>138</v>
      </c>
      <c r="E1001" s="149" t="s">
        <v>19</v>
      </c>
      <c r="F1001" s="150" t="s">
        <v>1013</v>
      </c>
      <c r="H1001" s="149" t="s">
        <v>19</v>
      </c>
      <c r="I1001" s="151"/>
      <c r="L1001" s="147"/>
      <c r="M1001" s="152"/>
      <c r="T1001" s="153"/>
      <c r="AT1001" s="149" t="s">
        <v>138</v>
      </c>
      <c r="AU1001" s="149" t="s">
        <v>84</v>
      </c>
      <c r="AV1001" s="12" t="s">
        <v>82</v>
      </c>
      <c r="AW1001" s="12" t="s">
        <v>36</v>
      </c>
      <c r="AX1001" s="12" t="s">
        <v>74</v>
      </c>
      <c r="AY1001" s="149" t="s">
        <v>128</v>
      </c>
    </row>
    <row r="1002" spans="2:65" s="13" customFormat="1" ht="11.25">
      <c r="B1002" s="154"/>
      <c r="D1002" s="148" t="s">
        <v>138</v>
      </c>
      <c r="E1002" s="155" t="s">
        <v>19</v>
      </c>
      <c r="F1002" s="156" t="s">
        <v>1014</v>
      </c>
      <c r="H1002" s="157">
        <v>2.4169999999999998</v>
      </c>
      <c r="I1002" s="158"/>
      <c r="L1002" s="154"/>
      <c r="M1002" s="159"/>
      <c r="T1002" s="160"/>
      <c r="AT1002" s="155" t="s">
        <v>138</v>
      </c>
      <c r="AU1002" s="155" t="s">
        <v>84</v>
      </c>
      <c r="AV1002" s="13" t="s">
        <v>84</v>
      </c>
      <c r="AW1002" s="13" t="s">
        <v>36</v>
      </c>
      <c r="AX1002" s="13" t="s">
        <v>74</v>
      </c>
      <c r="AY1002" s="155" t="s">
        <v>128</v>
      </c>
    </row>
    <row r="1003" spans="2:65" s="13" customFormat="1" ht="11.25">
      <c r="B1003" s="154"/>
      <c r="D1003" s="148" t="s">
        <v>138</v>
      </c>
      <c r="E1003" s="155" t="s">
        <v>19</v>
      </c>
      <c r="F1003" s="156" t="s">
        <v>1015</v>
      </c>
      <c r="H1003" s="157">
        <v>7.9210000000000003</v>
      </c>
      <c r="I1003" s="158"/>
      <c r="L1003" s="154"/>
      <c r="M1003" s="159"/>
      <c r="T1003" s="160"/>
      <c r="AT1003" s="155" t="s">
        <v>138</v>
      </c>
      <c r="AU1003" s="155" t="s">
        <v>84</v>
      </c>
      <c r="AV1003" s="13" t="s">
        <v>84</v>
      </c>
      <c r="AW1003" s="13" t="s">
        <v>36</v>
      </c>
      <c r="AX1003" s="13" t="s">
        <v>74</v>
      </c>
      <c r="AY1003" s="155" t="s">
        <v>128</v>
      </c>
    </row>
    <row r="1004" spans="2:65" s="13" customFormat="1" ht="11.25">
      <c r="B1004" s="154"/>
      <c r="D1004" s="148" t="s">
        <v>138</v>
      </c>
      <c r="E1004" s="155" t="s">
        <v>19</v>
      </c>
      <c r="F1004" s="156" t="s">
        <v>1016</v>
      </c>
      <c r="H1004" s="157">
        <v>11.794</v>
      </c>
      <c r="I1004" s="158"/>
      <c r="L1004" s="154"/>
      <c r="M1004" s="159"/>
      <c r="T1004" s="160"/>
      <c r="AT1004" s="155" t="s">
        <v>138</v>
      </c>
      <c r="AU1004" s="155" t="s">
        <v>84</v>
      </c>
      <c r="AV1004" s="13" t="s">
        <v>84</v>
      </c>
      <c r="AW1004" s="13" t="s">
        <v>36</v>
      </c>
      <c r="AX1004" s="13" t="s">
        <v>74</v>
      </c>
      <c r="AY1004" s="155" t="s">
        <v>128</v>
      </c>
    </row>
    <row r="1005" spans="2:65" s="12" customFormat="1" ht="11.25">
      <c r="B1005" s="147"/>
      <c r="D1005" s="148" t="s">
        <v>138</v>
      </c>
      <c r="E1005" s="149" t="s">
        <v>19</v>
      </c>
      <c r="F1005" s="150" t="s">
        <v>1017</v>
      </c>
      <c r="H1005" s="149" t="s">
        <v>19</v>
      </c>
      <c r="I1005" s="151"/>
      <c r="L1005" s="147"/>
      <c r="M1005" s="152"/>
      <c r="T1005" s="153"/>
      <c r="AT1005" s="149" t="s">
        <v>138</v>
      </c>
      <c r="AU1005" s="149" t="s">
        <v>84</v>
      </c>
      <c r="AV1005" s="12" t="s">
        <v>82</v>
      </c>
      <c r="AW1005" s="12" t="s">
        <v>36</v>
      </c>
      <c r="AX1005" s="12" t="s">
        <v>74</v>
      </c>
      <c r="AY1005" s="149" t="s">
        <v>128</v>
      </c>
    </row>
    <row r="1006" spans="2:65" s="13" customFormat="1" ht="11.25">
      <c r="B1006" s="154"/>
      <c r="D1006" s="148" t="s">
        <v>138</v>
      </c>
      <c r="E1006" s="155" t="s">
        <v>19</v>
      </c>
      <c r="F1006" s="156" t="s">
        <v>1018</v>
      </c>
      <c r="H1006" s="157">
        <v>213.84</v>
      </c>
      <c r="I1006" s="158"/>
      <c r="L1006" s="154"/>
      <c r="M1006" s="159"/>
      <c r="T1006" s="160"/>
      <c r="AT1006" s="155" t="s">
        <v>138</v>
      </c>
      <c r="AU1006" s="155" t="s">
        <v>84</v>
      </c>
      <c r="AV1006" s="13" t="s">
        <v>84</v>
      </c>
      <c r="AW1006" s="13" t="s">
        <v>36</v>
      </c>
      <c r="AX1006" s="13" t="s">
        <v>74</v>
      </c>
      <c r="AY1006" s="155" t="s">
        <v>128</v>
      </c>
    </row>
    <row r="1007" spans="2:65" s="12" customFormat="1" ht="11.25">
      <c r="B1007" s="147"/>
      <c r="D1007" s="148" t="s">
        <v>138</v>
      </c>
      <c r="E1007" s="149" t="s">
        <v>19</v>
      </c>
      <c r="F1007" s="150" t="s">
        <v>1019</v>
      </c>
      <c r="H1007" s="149" t="s">
        <v>19</v>
      </c>
      <c r="I1007" s="151"/>
      <c r="L1007" s="147"/>
      <c r="M1007" s="152"/>
      <c r="T1007" s="153"/>
      <c r="AT1007" s="149" t="s">
        <v>138</v>
      </c>
      <c r="AU1007" s="149" t="s">
        <v>84</v>
      </c>
      <c r="AV1007" s="12" t="s">
        <v>82</v>
      </c>
      <c r="AW1007" s="12" t="s">
        <v>36</v>
      </c>
      <c r="AX1007" s="12" t="s">
        <v>74</v>
      </c>
      <c r="AY1007" s="149" t="s">
        <v>128</v>
      </c>
    </row>
    <row r="1008" spans="2:65" s="13" customFormat="1" ht="11.25">
      <c r="B1008" s="154"/>
      <c r="D1008" s="148" t="s">
        <v>138</v>
      </c>
      <c r="E1008" s="155" t="s">
        <v>19</v>
      </c>
      <c r="F1008" s="156" t="s">
        <v>1020</v>
      </c>
      <c r="H1008" s="157">
        <v>134.71899999999999</v>
      </c>
      <c r="I1008" s="158"/>
      <c r="L1008" s="154"/>
      <c r="M1008" s="159"/>
      <c r="T1008" s="160"/>
      <c r="AT1008" s="155" t="s">
        <v>138</v>
      </c>
      <c r="AU1008" s="155" t="s">
        <v>84</v>
      </c>
      <c r="AV1008" s="13" t="s">
        <v>84</v>
      </c>
      <c r="AW1008" s="13" t="s">
        <v>36</v>
      </c>
      <c r="AX1008" s="13" t="s">
        <v>74</v>
      </c>
      <c r="AY1008" s="155" t="s">
        <v>128</v>
      </c>
    </row>
    <row r="1009" spans="2:65" s="15" customFormat="1" ht="11.25">
      <c r="B1009" s="168"/>
      <c r="D1009" s="148" t="s">
        <v>138</v>
      </c>
      <c r="E1009" s="169" t="s">
        <v>19</v>
      </c>
      <c r="F1009" s="170" t="s">
        <v>248</v>
      </c>
      <c r="H1009" s="171">
        <v>389.78899999999999</v>
      </c>
      <c r="I1009" s="172"/>
      <c r="L1009" s="168"/>
      <c r="M1009" s="173"/>
      <c r="T1009" s="174"/>
      <c r="AT1009" s="169" t="s">
        <v>138</v>
      </c>
      <c r="AU1009" s="169" t="s">
        <v>84</v>
      </c>
      <c r="AV1009" s="15" t="s">
        <v>151</v>
      </c>
      <c r="AW1009" s="15" t="s">
        <v>36</v>
      </c>
      <c r="AX1009" s="15" t="s">
        <v>74</v>
      </c>
      <c r="AY1009" s="169" t="s">
        <v>128</v>
      </c>
    </row>
    <row r="1010" spans="2:65" s="13" customFormat="1" ht="11.25">
      <c r="B1010" s="154"/>
      <c r="D1010" s="148" t="s">
        <v>138</v>
      </c>
      <c r="E1010" s="155" t="s">
        <v>19</v>
      </c>
      <c r="F1010" s="156" t="s">
        <v>1026</v>
      </c>
      <c r="H1010" s="157">
        <v>5846.835</v>
      </c>
      <c r="I1010" s="158"/>
      <c r="L1010" s="154"/>
      <c r="M1010" s="159"/>
      <c r="T1010" s="160"/>
      <c r="AT1010" s="155" t="s">
        <v>138</v>
      </c>
      <c r="AU1010" s="155" t="s">
        <v>84</v>
      </c>
      <c r="AV1010" s="13" t="s">
        <v>84</v>
      </c>
      <c r="AW1010" s="13" t="s">
        <v>36</v>
      </c>
      <c r="AX1010" s="13" t="s">
        <v>82</v>
      </c>
      <c r="AY1010" s="155" t="s">
        <v>128</v>
      </c>
    </row>
    <row r="1011" spans="2:65" s="1" customFormat="1" ht="16.5" customHeight="1">
      <c r="B1011" s="33"/>
      <c r="C1011" s="129" t="s">
        <v>1027</v>
      </c>
      <c r="D1011" s="129" t="s">
        <v>130</v>
      </c>
      <c r="E1011" s="130" t="s">
        <v>1028</v>
      </c>
      <c r="F1011" s="131" t="s">
        <v>1029</v>
      </c>
      <c r="G1011" s="132" t="s">
        <v>266</v>
      </c>
      <c r="H1011" s="133">
        <v>389.78899999999999</v>
      </c>
      <c r="I1011" s="134"/>
      <c r="J1011" s="135">
        <f>ROUND(I1011*H1011,2)</f>
        <v>0</v>
      </c>
      <c r="K1011" s="136"/>
      <c r="L1011" s="33"/>
      <c r="M1011" s="137" t="s">
        <v>19</v>
      </c>
      <c r="N1011" s="138" t="s">
        <v>45</v>
      </c>
      <c r="P1011" s="139">
        <f>O1011*H1011</f>
        <v>0</v>
      </c>
      <c r="Q1011" s="139">
        <v>0</v>
      </c>
      <c r="R1011" s="139">
        <f>Q1011*H1011</f>
        <v>0</v>
      </c>
      <c r="S1011" s="139">
        <v>0</v>
      </c>
      <c r="T1011" s="140">
        <f>S1011*H1011</f>
        <v>0</v>
      </c>
      <c r="AR1011" s="141" t="s">
        <v>134</v>
      </c>
      <c r="AT1011" s="141" t="s">
        <v>130</v>
      </c>
      <c r="AU1011" s="141" t="s">
        <v>84</v>
      </c>
      <c r="AY1011" s="18" t="s">
        <v>128</v>
      </c>
      <c r="BE1011" s="142">
        <f>IF(N1011="základní",J1011,0)</f>
        <v>0</v>
      </c>
      <c r="BF1011" s="142">
        <f>IF(N1011="snížená",J1011,0)</f>
        <v>0</v>
      </c>
      <c r="BG1011" s="142">
        <f>IF(N1011="zákl. přenesená",J1011,0)</f>
        <v>0</v>
      </c>
      <c r="BH1011" s="142">
        <f>IF(N1011="sníž. přenesená",J1011,0)</f>
        <v>0</v>
      </c>
      <c r="BI1011" s="142">
        <f>IF(N1011="nulová",J1011,0)</f>
        <v>0</v>
      </c>
      <c r="BJ1011" s="18" t="s">
        <v>82</v>
      </c>
      <c r="BK1011" s="142">
        <f>ROUND(I1011*H1011,2)</f>
        <v>0</v>
      </c>
      <c r="BL1011" s="18" t="s">
        <v>134</v>
      </c>
      <c r="BM1011" s="141" t="s">
        <v>1030</v>
      </c>
    </row>
    <row r="1012" spans="2:65" s="1" customFormat="1" ht="11.25">
      <c r="B1012" s="33"/>
      <c r="D1012" s="143" t="s">
        <v>136</v>
      </c>
      <c r="F1012" s="144" t="s">
        <v>1031</v>
      </c>
      <c r="I1012" s="145"/>
      <c r="L1012" s="33"/>
      <c r="M1012" s="146"/>
      <c r="T1012" s="54"/>
      <c r="AT1012" s="18" t="s">
        <v>136</v>
      </c>
      <c r="AU1012" s="18" t="s">
        <v>84</v>
      </c>
    </row>
    <row r="1013" spans="2:65" s="13" customFormat="1" ht="11.25">
      <c r="B1013" s="154"/>
      <c r="D1013" s="148" t="s">
        <v>138</v>
      </c>
      <c r="E1013" s="155" t="s">
        <v>19</v>
      </c>
      <c r="F1013" s="156" t="s">
        <v>1009</v>
      </c>
      <c r="H1013" s="157">
        <v>3.96</v>
      </c>
      <c r="I1013" s="158"/>
      <c r="L1013" s="154"/>
      <c r="M1013" s="159"/>
      <c r="T1013" s="160"/>
      <c r="AT1013" s="155" t="s">
        <v>138</v>
      </c>
      <c r="AU1013" s="155" t="s">
        <v>84</v>
      </c>
      <c r="AV1013" s="13" t="s">
        <v>84</v>
      </c>
      <c r="AW1013" s="13" t="s">
        <v>36</v>
      </c>
      <c r="AX1013" s="13" t="s">
        <v>74</v>
      </c>
      <c r="AY1013" s="155" t="s">
        <v>128</v>
      </c>
    </row>
    <row r="1014" spans="2:65" s="13" customFormat="1" ht="11.25">
      <c r="B1014" s="154"/>
      <c r="D1014" s="148" t="s">
        <v>138</v>
      </c>
      <c r="E1014" s="155" t="s">
        <v>19</v>
      </c>
      <c r="F1014" s="156" t="s">
        <v>1010</v>
      </c>
      <c r="H1014" s="157">
        <v>9.9</v>
      </c>
      <c r="I1014" s="158"/>
      <c r="L1014" s="154"/>
      <c r="M1014" s="159"/>
      <c r="T1014" s="160"/>
      <c r="AT1014" s="155" t="s">
        <v>138</v>
      </c>
      <c r="AU1014" s="155" t="s">
        <v>84</v>
      </c>
      <c r="AV1014" s="13" t="s">
        <v>84</v>
      </c>
      <c r="AW1014" s="13" t="s">
        <v>36</v>
      </c>
      <c r="AX1014" s="13" t="s">
        <v>74</v>
      </c>
      <c r="AY1014" s="155" t="s">
        <v>128</v>
      </c>
    </row>
    <row r="1015" spans="2:65" s="13" customFormat="1" ht="11.25">
      <c r="B1015" s="154"/>
      <c r="D1015" s="148" t="s">
        <v>138</v>
      </c>
      <c r="E1015" s="155" t="s">
        <v>19</v>
      </c>
      <c r="F1015" s="156" t="s">
        <v>1011</v>
      </c>
      <c r="H1015" s="157">
        <v>1.238</v>
      </c>
      <c r="I1015" s="158"/>
      <c r="L1015" s="154"/>
      <c r="M1015" s="159"/>
      <c r="T1015" s="160"/>
      <c r="AT1015" s="155" t="s">
        <v>138</v>
      </c>
      <c r="AU1015" s="155" t="s">
        <v>84</v>
      </c>
      <c r="AV1015" s="13" t="s">
        <v>84</v>
      </c>
      <c r="AW1015" s="13" t="s">
        <v>36</v>
      </c>
      <c r="AX1015" s="13" t="s">
        <v>74</v>
      </c>
      <c r="AY1015" s="155" t="s">
        <v>128</v>
      </c>
    </row>
    <row r="1016" spans="2:65" s="13" customFormat="1" ht="11.25">
      <c r="B1016" s="154"/>
      <c r="D1016" s="148" t="s">
        <v>138</v>
      </c>
      <c r="E1016" s="155" t="s">
        <v>19</v>
      </c>
      <c r="F1016" s="156" t="s">
        <v>1012</v>
      </c>
      <c r="H1016" s="157">
        <v>4</v>
      </c>
      <c r="I1016" s="158"/>
      <c r="L1016" s="154"/>
      <c r="M1016" s="159"/>
      <c r="T1016" s="160"/>
      <c r="AT1016" s="155" t="s">
        <v>138</v>
      </c>
      <c r="AU1016" s="155" t="s">
        <v>84</v>
      </c>
      <c r="AV1016" s="13" t="s">
        <v>84</v>
      </c>
      <c r="AW1016" s="13" t="s">
        <v>36</v>
      </c>
      <c r="AX1016" s="13" t="s">
        <v>74</v>
      </c>
      <c r="AY1016" s="155" t="s">
        <v>128</v>
      </c>
    </row>
    <row r="1017" spans="2:65" s="12" customFormat="1" ht="11.25">
      <c r="B1017" s="147"/>
      <c r="D1017" s="148" t="s">
        <v>138</v>
      </c>
      <c r="E1017" s="149" t="s">
        <v>19</v>
      </c>
      <c r="F1017" s="150" t="s">
        <v>1013</v>
      </c>
      <c r="H1017" s="149" t="s">
        <v>19</v>
      </c>
      <c r="I1017" s="151"/>
      <c r="L1017" s="147"/>
      <c r="M1017" s="152"/>
      <c r="T1017" s="153"/>
      <c r="AT1017" s="149" t="s">
        <v>138</v>
      </c>
      <c r="AU1017" s="149" t="s">
        <v>84</v>
      </c>
      <c r="AV1017" s="12" t="s">
        <v>82</v>
      </c>
      <c r="AW1017" s="12" t="s">
        <v>36</v>
      </c>
      <c r="AX1017" s="12" t="s">
        <v>74</v>
      </c>
      <c r="AY1017" s="149" t="s">
        <v>128</v>
      </c>
    </row>
    <row r="1018" spans="2:65" s="13" customFormat="1" ht="11.25">
      <c r="B1018" s="154"/>
      <c r="D1018" s="148" t="s">
        <v>138</v>
      </c>
      <c r="E1018" s="155" t="s">
        <v>19</v>
      </c>
      <c r="F1018" s="156" t="s">
        <v>1014</v>
      </c>
      <c r="H1018" s="157">
        <v>2.4169999999999998</v>
      </c>
      <c r="I1018" s="158"/>
      <c r="L1018" s="154"/>
      <c r="M1018" s="159"/>
      <c r="T1018" s="160"/>
      <c r="AT1018" s="155" t="s">
        <v>138</v>
      </c>
      <c r="AU1018" s="155" t="s">
        <v>84</v>
      </c>
      <c r="AV1018" s="13" t="s">
        <v>84</v>
      </c>
      <c r="AW1018" s="13" t="s">
        <v>36</v>
      </c>
      <c r="AX1018" s="13" t="s">
        <v>74</v>
      </c>
      <c r="AY1018" s="155" t="s">
        <v>128</v>
      </c>
    </row>
    <row r="1019" spans="2:65" s="13" customFormat="1" ht="11.25">
      <c r="B1019" s="154"/>
      <c r="D1019" s="148" t="s">
        <v>138</v>
      </c>
      <c r="E1019" s="155" t="s">
        <v>19</v>
      </c>
      <c r="F1019" s="156" t="s">
        <v>1015</v>
      </c>
      <c r="H1019" s="157">
        <v>7.9210000000000003</v>
      </c>
      <c r="I1019" s="158"/>
      <c r="L1019" s="154"/>
      <c r="M1019" s="159"/>
      <c r="T1019" s="160"/>
      <c r="AT1019" s="155" t="s">
        <v>138</v>
      </c>
      <c r="AU1019" s="155" t="s">
        <v>84</v>
      </c>
      <c r="AV1019" s="13" t="s">
        <v>84</v>
      </c>
      <c r="AW1019" s="13" t="s">
        <v>36</v>
      </c>
      <c r="AX1019" s="13" t="s">
        <v>74</v>
      </c>
      <c r="AY1019" s="155" t="s">
        <v>128</v>
      </c>
    </row>
    <row r="1020" spans="2:65" s="13" customFormat="1" ht="11.25">
      <c r="B1020" s="154"/>
      <c r="D1020" s="148" t="s">
        <v>138</v>
      </c>
      <c r="E1020" s="155" t="s">
        <v>19</v>
      </c>
      <c r="F1020" s="156" t="s">
        <v>1016</v>
      </c>
      <c r="H1020" s="157">
        <v>11.794</v>
      </c>
      <c r="I1020" s="158"/>
      <c r="L1020" s="154"/>
      <c r="M1020" s="159"/>
      <c r="T1020" s="160"/>
      <c r="AT1020" s="155" t="s">
        <v>138</v>
      </c>
      <c r="AU1020" s="155" t="s">
        <v>84</v>
      </c>
      <c r="AV1020" s="13" t="s">
        <v>84</v>
      </c>
      <c r="AW1020" s="13" t="s">
        <v>36</v>
      </c>
      <c r="AX1020" s="13" t="s">
        <v>74</v>
      </c>
      <c r="AY1020" s="155" t="s">
        <v>128</v>
      </c>
    </row>
    <row r="1021" spans="2:65" s="12" customFormat="1" ht="11.25">
      <c r="B1021" s="147"/>
      <c r="D1021" s="148" t="s">
        <v>138</v>
      </c>
      <c r="E1021" s="149" t="s">
        <v>19</v>
      </c>
      <c r="F1021" s="150" t="s">
        <v>1017</v>
      </c>
      <c r="H1021" s="149" t="s">
        <v>19</v>
      </c>
      <c r="I1021" s="151"/>
      <c r="L1021" s="147"/>
      <c r="M1021" s="152"/>
      <c r="T1021" s="153"/>
      <c r="AT1021" s="149" t="s">
        <v>138</v>
      </c>
      <c r="AU1021" s="149" t="s">
        <v>84</v>
      </c>
      <c r="AV1021" s="12" t="s">
        <v>82</v>
      </c>
      <c r="AW1021" s="12" t="s">
        <v>36</v>
      </c>
      <c r="AX1021" s="12" t="s">
        <v>74</v>
      </c>
      <c r="AY1021" s="149" t="s">
        <v>128</v>
      </c>
    </row>
    <row r="1022" spans="2:65" s="13" customFormat="1" ht="11.25">
      <c r="B1022" s="154"/>
      <c r="D1022" s="148" t="s">
        <v>138</v>
      </c>
      <c r="E1022" s="155" t="s">
        <v>19</v>
      </c>
      <c r="F1022" s="156" t="s">
        <v>1018</v>
      </c>
      <c r="H1022" s="157">
        <v>213.84</v>
      </c>
      <c r="I1022" s="158"/>
      <c r="L1022" s="154"/>
      <c r="M1022" s="159"/>
      <c r="T1022" s="160"/>
      <c r="AT1022" s="155" t="s">
        <v>138</v>
      </c>
      <c r="AU1022" s="155" t="s">
        <v>84</v>
      </c>
      <c r="AV1022" s="13" t="s">
        <v>84</v>
      </c>
      <c r="AW1022" s="13" t="s">
        <v>36</v>
      </c>
      <c r="AX1022" s="13" t="s">
        <v>74</v>
      </c>
      <c r="AY1022" s="155" t="s">
        <v>128</v>
      </c>
    </row>
    <row r="1023" spans="2:65" s="12" customFormat="1" ht="11.25">
      <c r="B1023" s="147"/>
      <c r="D1023" s="148" t="s">
        <v>138</v>
      </c>
      <c r="E1023" s="149" t="s">
        <v>19</v>
      </c>
      <c r="F1023" s="150" t="s">
        <v>1019</v>
      </c>
      <c r="H1023" s="149" t="s">
        <v>19</v>
      </c>
      <c r="I1023" s="151"/>
      <c r="L1023" s="147"/>
      <c r="M1023" s="152"/>
      <c r="T1023" s="153"/>
      <c r="AT1023" s="149" t="s">
        <v>138</v>
      </c>
      <c r="AU1023" s="149" t="s">
        <v>84</v>
      </c>
      <c r="AV1023" s="12" t="s">
        <v>82</v>
      </c>
      <c r="AW1023" s="12" t="s">
        <v>36</v>
      </c>
      <c r="AX1023" s="12" t="s">
        <v>74</v>
      </c>
      <c r="AY1023" s="149" t="s">
        <v>128</v>
      </c>
    </row>
    <row r="1024" spans="2:65" s="13" customFormat="1" ht="11.25">
      <c r="B1024" s="154"/>
      <c r="D1024" s="148" t="s">
        <v>138</v>
      </c>
      <c r="E1024" s="155" t="s">
        <v>19</v>
      </c>
      <c r="F1024" s="156" t="s">
        <v>1020</v>
      </c>
      <c r="H1024" s="157">
        <v>134.71899999999999</v>
      </c>
      <c r="I1024" s="158"/>
      <c r="L1024" s="154"/>
      <c r="M1024" s="159"/>
      <c r="T1024" s="160"/>
      <c r="AT1024" s="155" t="s">
        <v>138</v>
      </c>
      <c r="AU1024" s="155" t="s">
        <v>84</v>
      </c>
      <c r="AV1024" s="13" t="s">
        <v>84</v>
      </c>
      <c r="AW1024" s="13" t="s">
        <v>36</v>
      </c>
      <c r="AX1024" s="13" t="s">
        <v>74</v>
      </c>
      <c r="AY1024" s="155" t="s">
        <v>128</v>
      </c>
    </row>
    <row r="1025" spans="2:65" s="14" customFormat="1" ht="11.25">
      <c r="B1025" s="161"/>
      <c r="D1025" s="148" t="s">
        <v>138</v>
      </c>
      <c r="E1025" s="162" t="s">
        <v>19</v>
      </c>
      <c r="F1025" s="163" t="s">
        <v>141</v>
      </c>
      <c r="H1025" s="164">
        <v>389.78899999999999</v>
      </c>
      <c r="I1025" s="165"/>
      <c r="L1025" s="161"/>
      <c r="M1025" s="166"/>
      <c r="T1025" s="167"/>
      <c r="AT1025" s="162" t="s">
        <v>138</v>
      </c>
      <c r="AU1025" s="162" t="s">
        <v>84</v>
      </c>
      <c r="AV1025" s="14" t="s">
        <v>134</v>
      </c>
      <c r="AW1025" s="14" t="s">
        <v>36</v>
      </c>
      <c r="AX1025" s="14" t="s">
        <v>82</v>
      </c>
      <c r="AY1025" s="162" t="s">
        <v>128</v>
      </c>
    </row>
    <row r="1026" spans="2:65" s="1" customFormat="1" ht="21.75" customHeight="1">
      <c r="B1026" s="33"/>
      <c r="C1026" s="129" t="s">
        <v>1032</v>
      </c>
      <c r="D1026" s="129" t="s">
        <v>130</v>
      </c>
      <c r="E1026" s="130" t="s">
        <v>1033</v>
      </c>
      <c r="F1026" s="131" t="s">
        <v>1034</v>
      </c>
      <c r="G1026" s="132" t="s">
        <v>266</v>
      </c>
      <c r="H1026" s="133">
        <v>41.23</v>
      </c>
      <c r="I1026" s="134"/>
      <c r="J1026" s="135">
        <f>ROUND(I1026*H1026,2)</f>
        <v>0</v>
      </c>
      <c r="K1026" s="136"/>
      <c r="L1026" s="33"/>
      <c r="M1026" s="137" t="s">
        <v>19</v>
      </c>
      <c r="N1026" s="138" t="s">
        <v>45</v>
      </c>
      <c r="P1026" s="139">
        <f>O1026*H1026</f>
        <v>0</v>
      </c>
      <c r="Q1026" s="139">
        <v>0</v>
      </c>
      <c r="R1026" s="139">
        <f>Q1026*H1026</f>
        <v>0</v>
      </c>
      <c r="S1026" s="139">
        <v>0</v>
      </c>
      <c r="T1026" s="140">
        <f>S1026*H1026</f>
        <v>0</v>
      </c>
      <c r="AR1026" s="141" t="s">
        <v>134</v>
      </c>
      <c r="AT1026" s="141" t="s">
        <v>130</v>
      </c>
      <c r="AU1026" s="141" t="s">
        <v>84</v>
      </c>
      <c r="AY1026" s="18" t="s">
        <v>128</v>
      </c>
      <c r="BE1026" s="142">
        <f>IF(N1026="základní",J1026,0)</f>
        <v>0</v>
      </c>
      <c r="BF1026" s="142">
        <f>IF(N1026="snížená",J1026,0)</f>
        <v>0</v>
      </c>
      <c r="BG1026" s="142">
        <f>IF(N1026="zákl. přenesená",J1026,0)</f>
        <v>0</v>
      </c>
      <c r="BH1026" s="142">
        <f>IF(N1026="sníž. přenesená",J1026,0)</f>
        <v>0</v>
      </c>
      <c r="BI1026" s="142">
        <f>IF(N1026="nulová",J1026,0)</f>
        <v>0</v>
      </c>
      <c r="BJ1026" s="18" t="s">
        <v>82</v>
      </c>
      <c r="BK1026" s="142">
        <f>ROUND(I1026*H1026,2)</f>
        <v>0</v>
      </c>
      <c r="BL1026" s="18" t="s">
        <v>134</v>
      </c>
      <c r="BM1026" s="141" t="s">
        <v>1035</v>
      </c>
    </row>
    <row r="1027" spans="2:65" s="1" customFormat="1" ht="11.25">
      <c r="B1027" s="33"/>
      <c r="D1027" s="143" t="s">
        <v>136</v>
      </c>
      <c r="F1027" s="144" t="s">
        <v>1036</v>
      </c>
      <c r="I1027" s="145"/>
      <c r="L1027" s="33"/>
      <c r="M1027" s="146"/>
      <c r="T1027" s="54"/>
      <c r="AT1027" s="18" t="s">
        <v>136</v>
      </c>
      <c r="AU1027" s="18" t="s">
        <v>84</v>
      </c>
    </row>
    <row r="1028" spans="2:65" s="13" customFormat="1" ht="11.25">
      <c r="B1028" s="154"/>
      <c r="D1028" s="148" t="s">
        <v>138</v>
      </c>
      <c r="E1028" s="155" t="s">
        <v>19</v>
      </c>
      <c r="F1028" s="156" t="s">
        <v>1009</v>
      </c>
      <c r="H1028" s="157">
        <v>3.96</v>
      </c>
      <c r="I1028" s="158"/>
      <c r="L1028" s="154"/>
      <c r="M1028" s="159"/>
      <c r="T1028" s="160"/>
      <c r="AT1028" s="155" t="s">
        <v>138</v>
      </c>
      <c r="AU1028" s="155" t="s">
        <v>84</v>
      </c>
      <c r="AV1028" s="13" t="s">
        <v>84</v>
      </c>
      <c r="AW1028" s="13" t="s">
        <v>36</v>
      </c>
      <c r="AX1028" s="13" t="s">
        <v>74</v>
      </c>
      <c r="AY1028" s="155" t="s">
        <v>128</v>
      </c>
    </row>
    <row r="1029" spans="2:65" s="13" customFormat="1" ht="11.25">
      <c r="B1029" s="154"/>
      <c r="D1029" s="148" t="s">
        <v>138</v>
      </c>
      <c r="E1029" s="155" t="s">
        <v>19</v>
      </c>
      <c r="F1029" s="156" t="s">
        <v>1010</v>
      </c>
      <c r="H1029" s="157">
        <v>9.9</v>
      </c>
      <c r="I1029" s="158"/>
      <c r="L1029" s="154"/>
      <c r="M1029" s="159"/>
      <c r="T1029" s="160"/>
      <c r="AT1029" s="155" t="s">
        <v>138</v>
      </c>
      <c r="AU1029" s="155" t="s">
        <v>84</v>
      </c>
      <c r="AV1029" s="13" t="s">
        <v>84</v>
      </c>
      <c r="AW1029" s="13" t="s">
        <v>36</v>
      </c>
      <c r="AX1029" s="13" t="s">
        <v>74</v>
      </c>
      <c r="AY1029" s="155" t="s">
        <v>128</v>
      </c>
    </row>
    <row r="1030" spans="2:65" s="13" customFormat="1" ht="11.25">
      <c r="B1030" s="154"/>
      <c r="D1030" s="148" t="s">
        <v>138</v>
      </c>
      <c r="E1030" s="155" t="s">
        <v>19</v>
      </c>
      <c r="F1030" s="156" t="s">
        <v>1011</v>
      </c>
      <c r="H1030" s="157">
        <v>1.238</v>
      </c>
      <c r="I1030" s="158"/>
      <c r="L1030" s="154"/>
      <c r="M1030" s="159"/>
      <c r="T1030" s="160"/>
      <c r="AT1030" s="155" t="s">
        <v>138</v>
      </c>
      <c r="AU1030" s="155" t="s">
        <v>84</v>
      </c>
      <c r="AV1030" s="13" t="s">
        <v>84</v>
      </c>
      <c r="AW1030" s="13" t="s">
        <v>36</v>
      </c>
      <c r="AX1030" s="13" t="s">
        <v>74</v>
      </c>
      <c r="AY1030" s="155" t="s">
        <v>128</v>
      </c>
    </row>
    <row r="1031" spans="2:65" s="13" customFormat="1" ht="11.25">
      <c r="B1031" s="154"/>
      <c r="D1031" s="148" t="s">
        <v>138</v>
      </c>
      <c r="E1031" s="155" t="s">
        <v>19</v>
      </c>
      <c r="F1031" s="156" t="s">
        <v>1012</v>
      </c>
      <c r="H1031" s="157">
        <v>4</v>
      </c>
      <c r="I1031" s="158"/>
      <c r="L1031" s="154"/>
      <c r="M1031" s="159"/>
      <c r="T1031" s="160"/>
      <c r="AT1031" s="155" t="s">
        <v>138</v>
      </c>
      <c r="AU1031" s="155" t="s">
        <v>84</v>
      </c>
      <c r="AV1031" s="13" t="s">
        <v>84</v>
      </c>
      <c r="AW1031" s="13" t="s">
        <v>36</v>
      </c>
      <c r="AX1031" s="13" t="s">
        <v>74</v>
      </c>
      <c r="AY1031" s="155" t="s">
        <v>128</v>
      </c>
    </row>
    <row r="1032" spans="2:65" s="12" customFormat="1" ht="11.25">
      <c r="B1032" s="147"/>
      <c r="D1032" s="148" t="s">
        <v>138</v>
      </c>
      <c r="E1032" s="149" t="s">
        <v>19</v>
      </c>
      <c r="F1032" s="150" t="s">
        <v>1013</v>
      </c>
      <c r="H1032" s="149" t="s">
        <v>19</v>
      </c>
      <c r="I1032" s="151"/>
      <c r="L1032" s="147"/>
      <c r="M1032" s="152"/>
      <c r="T1032" s="153"/>
      <c r="AT1032" s="149" t="s">
        <v>138</v>
      </c>
      <c r="AU1032" s="149" t="s">
        <v>84</v>
      </c>
      <c r="AV1032" s="12" t="s">
        <v>82</v>
      </c>
      <c r="AW1032" s="12" t="s">
        <v>36</v>
      </c>
      <c r="AX1032" s="12" t="s">
        <v>74</v>
      </c>
      <c r="AY1032" s="149" t="s">
        <v>128</v>
      </c>
    </row>
    <row r="1033" spans="2:65" s="13" customFormat="1" ht="11.25">
      <c r="B1033" s="154"/>
      <c r="D1033" s="148" t="s">
        <v>138</v>
      </c>
      <c r="E1033" s="155" t="s">
        <v>19</v>
      </c>
      <c r="F1033" s="156" t="s">
        <v>1014</v>
      </c>
      <c r="H1033" s="157">
        <v>2.4169999999999998</v>
      </c>
      <c r="I1033" s="158"/>
      <c r="L1033" s="154"/>
      <c r="M1033" s="159"/>
      <c r="T1033" s="160"/>
      <c r="AT1033" s="155" t="s">
        <v>138</v>
      </c>
      <c r="AU1033" s="155" t="s">
        <v>84</v>
      </c>
      <c r="AV1033" s="13" t="s">
        <v>84</v>
      </c>
      <c r="AW1033" s="13" t="s">
        <v>36</v>
      </c>
      <c r="AX1033" s="13" t="s">
        <v>74</v>
      </c>
      <c r="AY1033" s="155" t="s">
        <v>128</v>
      </c>
    </row>
    <row r="1034" spans="2:65" s="13" customFormat="1" ht="11.25">
      <c r="B1034" s="154"/>
      <c r="D1034" s="148" t="s">
        <v>138</v>
      </c>
      <c r="E1034" s="155" t="s">
        <v>19</v>
      </c>
      <c r="F1034" s="156" t="s">
        <v>1015</v>
      </c>
      <c r="H1034" s="157">
        <v>7.9210000000000003</v>
      </c>
      <c r="I1034" s="158"/>
      <c r="L1034" s="154"/>
      <c r="M1034" s="159"/>
      <c r="T1034" s="160"/>
      <c r="AT1034" s="155" t="s">
        <v>138</v>
      </c>
      <c r="AU1034" s="155" t="s">
        <v>84</v>
      </c>
      <c r="AV1034" s="13" t="s">
        <v>84</v>
      </c>
      <c r="AW1034" s="13" t="s">
        <v>36</v>
      </c>
      <c r="AX1034" s="13" t="s">
        <v>74</v>
      </c>
      <c r="AY1034" s="155" t="s">
        <v>128</v>
      </c>
    </row>
    <row r="1035" spans="2:65" s="13" customFormat="1" ht="11.25">
      <c r="B1035" s="154"/>
      <c r="D1035" s="148" t="s">
        <v>138</v>
      </c>
      <c r="E1035" s="155" t="s">
        <v>19</v>
      </c>
      <c r="F1035" s="156" t="s">
        <v>1016</v>
      </c>
      <c r="H1035" s="157">
        <v>11.794</v>
      </c>
      <c r="I1035" s="158"/>
      <c r="L1035" s="154"/>
      <c r="M1035" s="159"/>
      <c r="T1035" s="160"/>
      <c r="AT1035" s="155" t="s">
        <v>138</v>
      </c>
      <c r="AU1035" s="155" t="s">
        <v>84</v>
      </c>
      <c r="AV1035" s="13" t="s">
        <v>84</v>
      </c>
      <c r="AW1035" s="13" t="s">
        <v>36</v>
      </c>
      <c r="AX1035" s="13" t="s">
        <v>74</v>
      </c>
      <c r="AY1035" s="155" t="s">
        <v>128</v>
      </c>
    </row>
    <row r="1036" spans="2:65" s="14" customFormat="1" ht="11.25">
      <c r="B1036" s="161"/>
      <c r="D1036" s="148" t="s">
        <v>138</v>
      </c>
      <c r="E1036" s="162" t="s">
        <v>19</v>
      </c>
      <c r="F1036" s="163" t="s">
        <v>141</v>
      </c>
      <c r="H1036" s="164">
        <v>41.230000000000004</v>
      </c>
      <c r="I1036" s="165"/>
      <c r="L1036" s="161"/>
      <c r="M1036" s="166"/>
      <c r="T1036" s="167"/>
      <c r="AT1036" s="162" t="s">
        <v>138</v>
      </c>
      <c r="AU1036" s="162" t="s">
        <v>84</v>
      </c>
      <c r="AV1036" s="14" t="s">
        <v>134</v>
      </c>
      <c r="AW1036" s="14" t="s">
        <v>36</v>
      </c>
      <c r="AX1036" s="14" t="s">
        <v>82</v>
      </c>
      <c r="AY1036" s="162" t="s">
        <v>128</v>
      </c>
    </row>
    <row r="1037" spans="2:65" s="1" customFormat="1" ht="16.5" customHeight="1">
      <c r="B1037" s="33"/>
      <c r="C1037" s="129" t="s">
        <v>1037</v>
      </c>
      <c r="D1037" s="129" t="s">
        <v>130</v>
      </c>
      <c r="E1037" s="130" t="s">
        <v>1038</v>
      </c>
      <c r="F1037" s="131" t="s">
        <v>1039</v>
      </c>
      <c r="G1037" s="132" t="s">
        <v>266</v>
      </c>
      <c r="H1037" s="133">
        <v>525.94799999999998</v>
      </c>
      <c r="I1037" s="134"/>
      <c r="J1037" s="135">
        <f>ROUND(I1037*H1037,2)</f>
        <v>0</v>
      </c>
      <c r="K1037" s="136"/>
      <c r="L1037" s="33"/>
      <c r="M1037" s="137" t="s">
        <v>19</v>
      </c>
      <c r="N1037" s="138" t="s">
        <v>45</v>
      </c>
      <c r="P1037" s="139">
        <f>O1037*H1037</f>
        <v>0</v>
      </c>
      <c r="Q1037" s="139">
        <v>0</v>
      </c>
      <c r="R1037" s="139">
        <f>Q1037*H1037</f>
        <v>0</v>
      </c>
      <c r="S1037" s="139">
        <v>0</v>
      </c>
      <c r="T1037" s="140">
        <f>S1037*H1037</f>
        <v>0</v>
      </c>
      <c r="AR1037" s="141" t="s">
        <v>134</v>
      </c>
      <c r="AT1037" s="141" t="s">
        <v>130</v>
      </c>
      <c r="AU1037" s="141" t="s">
        <v>84</v>
      </c>
      <c r="AY1037" s="18" t="s">
        <v>128</v>
      </c>
      <c r="BE1037" s="142">
        <f>IF(N1037="základní",J1037,0)</f>
        <v>0</v>
      </c>
      <c r="BF1037" s="142">
        <f>IF(N1037="snížená",J1037,0)</f>
        <v>0</v>
      </c>
      <c r="BG1037" s="142">
        <f>IF(N1037="zákl. přenesená",J1037,0)</f>
        <v>0</v>
      </c>
      <c r="BH1037" s="142">
        <f>IF(N1037="sníž. přenesená",J1037,0)</f>
        <v>0</v>
      </c>
      <c r="BI1037" s="142">
        <f>IF(N1037="nulová",J1037,0)</f>
        <v>0</v>
      </c>
      <c r="BJ1037" s="18" t="s">
        <v>82</v>
      </c>
      <c r="BK1037" s="142">
        <f>ROUND(I1037*H1037,2)</f>
        <v>0</v>
      </c>
      <c r="BL1037" s="18" t="s">
        <v>134</v>
      </c>
      <c r="BM1037" s="141" t="s">
        <v>1040</v>
      </c>
    </row>
    <row r="1038" spans="2:65" s="1" customFormat="1" ht="11.25">
      <c r="B1038" s="33"/>
      <c r="D1038" s="143" t="s">
        <v>136</v>
      </c>
      <c r="F1038" s="144" t="s">
        <v>1041</v>
      </c>
      <c r="I1038" s="145"/>
      <c r="L1038" s="33"/>
      <c r="M1038" s="146"/>
      <c r="T1038" s="54"/>
      <c r="AT1038" s="18" t="s">
        <v>136</v>
      </c>
      <c r="AU1038" s="18" t="s">
        <v>84</v>
      </c>
    </row>
    <row r="1039" spans="2:65" s="12" customFormat="1" ht="11.25">
      <c r="B1039" s="147"/>
      <c r="D1039" s="148" t="s">
        <v>138</v>
      </c>
      <c r="E1039" s="149" t="s">
        <v>19</v>
      </c>
      <c r="F1039" s="150" t="s">
        <v>171</v>
      </c>
      <c r="H1039" s="149" t="s">
        <v>19</v>
      </c>
      <c r="I1039" s="151"/>
      <c r="L1039" s="147"/>
      <c r="M1039" s="152"/>
      <c r="T1039" s="153"/>
      <c r="AT1039" s="149" t="s">
        <v>138</v>
      </c>
      <c r="AU1039" s="149" t="s">
        <v>84</v>
      </c>
      <c r="AV1039" s="12" t="s">
        <v>82</v>
      </c>
      <c r="AW1039" s="12" t="s">
        <v>36</v>
      </c>
      <c r="AX1039" s="12" t="s">
        <v>74</v>
      </c>
      <c r="AY1039" s="149" t="s">
        <v>128</v>
      </c>
    </row>
    <row r="1040" spans="2:65" s="13" customFormat="1" ht="11.25">
      <c r="B1040" s="154"/>
      <c r="D1040" s="148" t="s">
        <v>138</v>
      </c>
      <c r="E1040" s="155" t="s">
        <v>19</v>
      </c>
      <c r="F1040" s="156" t="s">
        <v>1042</v>
      </c>
      <c r="H1040" s="157">
        <v>213.84</v>
      </c>
      <c r="I1040" s="158"/>
      <c r="L1040" s="154"/>
      <c r="M1040" s="159"/>
      <c r="T1040" s="160"/>
      <c r="AT1040" s="155" t="s">
        <v>138</v>
      </c>
      <c r="AU1040" s="155" t="s">
        <v>84</v>
      </c>
      <c r="AV1040" s="13" t="s">
        <v>84</v>
      </c>
      <c r="AW1040" s="13" t="s">
        <v>36</v>
      </c>
      <c r="AX1040" s="13" t="s">
        <v>74</v>
      </c>
      <c r="AY1040" s="155" t="s">
        <v>128</v>
      </c>
    </row>
    <row r="1041" spans="2:65" s="12" customFormat="1" ht="11.25">
      <c r="B1041" s="147"/>
      <c r="D1041" s="148" t="s">
        <v>138</v>
      </c>
      <c r="E1041" s="149" t="s">
        <v>19</v>
      </c>
      <c r="F1041" s="150" t="s">
        <v>203</v>
      </c>
      <c r="H1041" s="149" t="s">
        <v>19</v>
      </c>
      <c r="I1041" s="151"/>
      <c r="L1041" s="147"/>
      <c r="M1041" s="152"/>
      <c r="T1041" s="153"/>
      <c r="AT1041" s="149" t="s">
        <v>138</v>
      </c>
      <c r="AU1041" s="149" t="s">
        <v>84</v>
      </c>
      <c r="AV1041" s="12" t="s">
        <v>82</v>
      </c>
      <c r="AW1041" s="12" t="s">
        <v>36</v>
      </c>
      <c r="AX1041" s="12" t="s">
        <v>74</v>
      </c>
      <c r="AY1041" s="149" t="s">
        <v>128</v>
      </c>
    </row>
    <row r="1042" spans="2:65" s="13" customFormat="1" ht="11.25">
      <c r="B1042" s="154"/>
      <c r="D1042" s="148" t="s">
        <v>138</v>
      </c>
      <c r="E1042" s="155" t="s">
        <v>19</v>
      </c>
      <c r="F1042" s="156" t="s">
        <v>1043</v>
      </c>
      <c r="H1042" s="157">
        <v>11.664</v>
      </c>
      <c r="I1042" s="158"/>
      <c r="L1042" s="154"/>
      <c r="M1042" s="159"/>
      <c r="T1042" s="160"/>
      <c r="AT1042" s="155" t="s">
        <v>138</v>
      </c>
      <c r="AU1042" s="155" t="s">
        <v>84</v>
      </c>
      <c r="AV1042" s="13" t="s">
        <v>84</v>
      </c>
      <c r="AW1042" s="13" t="s">
        <v>36</v>
      </c>
      <c r="AX1042" s="13" t="s">
        <v>74</v>
      </c>
      <c r="AY1042" s="155" t="s">
        <v>128</v>
      </c>
    </row>
    <row r="1043" spans="2:65" s="13" customFormat="1" ht="11.25">
      <c r="B1043" s="154"/>
      <c r="D1043" s="148" t="s">
        <v>138</v>
      </c>
      <c r="E1043" s="155" t="s">
        <v>19</v>
      </c>
      <c r="F1043" s="156" t="s">
        <v>1044</v>
      </c>
      <c r="H1043" s="157">
        <v>25.47</v>
      </c>
      <c r="I1043" s="158"/>
      <c r="L1043" s="154"/>
      <c r="M1043" s="159"/>
      <c r="T1043" s="160"/>
      <c r="AT1043" s="155" t="s">
        <v>138</v>
      </c>
      <c r="AU1043" s="155" t="s">
        <v>84</v>
      </c>
      <c r="AV1043" s="13" t="s">
        <v>84</v>
      </c>
      <c r="AW1043" s="13" t="s">
        <v>36</v>
      </c>
      <c r="AX1043" s="13" t="s">
        <v>74</v>
      </c>
      <c r="AY1043" s="155" t="s">
        <v>128</v>
      </c>
    </row>
    <row r="1044" spans="2:65" s="13" customFormat="1" ht="11.25">
      <c r="B1044" s="154"/>
      <c r="D1044" s="148" t="s">
        <v>138</v>
      </c>
      <c r="E1044" s="155" t="s">
        <v>19</v>
      </c>
      <c r="F1044" s="156" t="s">
        <v>1045</v>
      </c>
      <c r="H1044" s="157">
        <v>20.565000000000001</v>
      </c>
      <c r="I1044" s="158"/>
      <c r="L1044" s="154"/>
      <c r="M1044" s="159"/>
      <c r="T1044" s="160"/>
      <c r="AT1044" s="155" t="s">
        <v>138</v>
      </c>
      <c r="AU1044" s="155" t="s">
        <v>84</v>
      </c>
      <c r="AV1044" s="13" t="s">
        <v>84</v>
      </c>
      <c r="AW1044" s="13" t="s">
        <v>36</v>
      </c>
      <c r="AX1044" s="13" t="s">
        <v>74</v>
      </c>
      <c r="AY1044" s="155" t="s">
        <v>128</v>
      </c>
    </row>
    <row r="1045" spans="2:65" s="13" customFormat="1" ht="11.25">
      <c r="B1045" s="154"/>
      <c r="D1045" s="148" t="s">
        <v>138</v>
      </c>
      <c r="E1045" s="155" t="s">
        <v>19</v>
      </c>
      <c r="F1045" s="156" t="s">
        <v>1046</v>
      </c>
      <c r="H1045" s="157">
        <v>0.92200000000000004</v>
      </c>
      <c r="I1045" s="158"/>
      <c r="L1045" s="154"/>
      <c r="M1045" s="159"/>
      <c r="T1045" s="160"/>
      <c r="AT1045" s="155" t="s">
        <v>138</v>
      </c>
      <c r="AU1045" s="155" t="s">
        <v>84</v>
      </c>
      <c r="AV1045" s="13" t="s">
        <v>84</v>
      </c>
      <c r="AW1045" s="13" t="s">
        <v>36</v>
      </c>
      <c r="AX1045" s="13" t="s">
        <v>74</v>
      </c>
      <c r="AY1045" s="155" t="s">
        <v>128</v>
      </c>
    </row>
    <row r="1046" spans="2:65" s="13" customFormat="1" ht="11.25">
      <c r="B1046" s="154"/>
      <c r="D1046" s="148" t="s">
        <v>138</v>
      </c>
      <c r="E1046" s="155" t="s">
        <v>19</v>
      </c>
      <c r="F1046" s="156" t="s">
        <v>1047</v>
      </c>
      <c r="H1046" s="157">
        <v>217.46899999999999</v>
      </c>
      <c r="I1046" s="158"/>
      <c r="L1046" s="154"/>
      <c r="M1046" s="159"/>
      <c r="T1046" s="160"/>
      <c r="AT1046" s="155" t="s">
        <v>138</v>
      </c>
      <c r="AU1046" s="155" t="s">
        <v>84</v>
      </c>
      <c r="AV1046" s="13" t="s">
        <v>84</v>
      </c>
      <c r="AW1046" s="13" t="s">
        <v>36</v>
      </c>
      <c r="AX1046" s="13" t="s">
        <v>74</v>
      </c>
      <c r="AY1046" s="155" t="s">
        <v>128</v>
      </c>
    </row>
    <row r="1047" spans="2:65" s="12" customFormat="1" ht="11.25">
      <c r="B1047" s="147"/>
      <c r="D1047" s="148" t="s">
        <v>138</v>
      </c>
      <c r="E1047" s="149" t="s">
        <v>19</v>
      </c>
      <c r="F1047" s="150" t="s">
        <v>220</v>
      </c>
      <c r="H1047" s="149" t="s">
        <v>19</v>
      </c>
      <c r="I1047" s="151"/>
      <c r="L1047" s="147"/>
      <c r="M1047" s="152"/>
      <c r="T1047" s="153"/>
      <c r="AT1047" s="149" t="s">
        <v>138</v>
      </c>
      <c r="AU1047" s="149" t="s">
        <v>84</v>
      </c>
      <c r="AV1047" s="12" t="s">
        <v>82</v>
      </c>
      <c r="AW1047" s="12" t="s">
        <v>36</v>
      </c>
      <c r="AX1047" s="12" t="s">
        <v>74</v>
      </c>
      <c r="AY1047" s="149" t="s">
        <v>128</v>
      </c>
    </row>
    <row r="1048" spans="2:65" s="13" customFormat="1" ht="11.25">
      <c r="B1048" s="154"/>
      <c r="D1048" s="148" t="s">
        <v>138</v>
      </c>
      <c r="E1048" s="155" t="s">
        <v>19</v>
      </c>
      <c r="F1048" s="156" t="s">
        <v>1048</v>
      </c>
      <c r="H1048" s="157">
        <v>36.018000000000001</v>
      </c>
      <c r="I1048" s="158"/>
      <c r="L1048" s="154"/>
      <c r="M1048" s="159"/>
      <c r="T1048" s="160"/>
      <c r="AT1048" s="155" t="s">
        <v>138</v>
      </c>
      <c r="AU1048" s="155" t="s">
        <v>84</v>
      </c>
      <c r="AV1048" s="13" t="s">
        <v>84</v>
      </c>
      <c r="AW1048" s="13" t="s">
        <v>36</v>
      </c>
      <c r="AX1048" s="13" t="s">
        <v>74</v>
      </c>
      <c r="AY1048" s="155" t="s">
        <v>128</v>
      </c>
    </row>
    <row r="1049" spans="2:65" s="14" customFormat="1" ht="11.25">
      <c r="B1049" s="161"/>
      <c r="D1049" s="148" t="s">
        <v>138</v>
      </c>
      <c r="E1049" s="162" t="s">
        <v>19</v>
      </c>
      <c r="F1049" s="163" t="s">
        <v>141</v>
      </c>
      <c r="H1049" s="164">
        <v>525.94799999999998</v>
      </c>
      <c r="I1049" s="165"/>
      <c r="L1049" s="161"/>
      <c r="M1049" s="166"/>
      <c r="T1049" s="167"/>
      <c r="AT1049" s="162" t="s">
        <v>138</v>
      </c>
      <c r="AU1049" s="162" t="s">
        <v>84</v>
      </c>
      <c r="AV1049" s="14" t="s">
        <v>134</v>
      </c>
      <c r="AW1049" s="14" t="s">
        <v>36</v>
      </c>
      <c r="AX1049" s="14" t="s">
        <v>82</v>
      </c>
      <c r="AY1049" s="162" t="s">
        <v>128</v>
      </c>
    </row>
    <row r="1050" spans="2:65" s="11" customFormat="1" ht="22.9" customHeight="1">
      <c r="B1050" s="117"/>
      <c r="D1050" s="118" t="s">
        <v>73</v>
      </c>
      <c r="E1050" s="127" t="s">
        <v>1049</v>
      </c>
      <c r="F1050" s="127" t="s">
        <v>1050</v>
      </c>
      <c r="I1050" s="120"/>
      <c r="J1050" s="128">
        <f>BK1050</f>
        <v>0</v>
      </c>
      <c r="L1050" s="117"/>
      <c r="M1050" s="122"/>
      <c r="P1050" s="123">
        <f>SUM(P1051:P1054)</f>
        <v>0</v>
      </c>
      <c r="R1050" s="123">
        <f>SUM(R1051:R1054)</f>
        <v>0</v>
      </c>
      <c r="T1050" s="124">
        <f>SUM(T1051:T1054)</f>
        <v>0</v>
      </c>
      <c r="AR1050" s="118" t="s">
        <v>82</v>
      </c>
      <c r="AT1050" s="125" t="s">
        <v>73</v>
      </c>
      <c r="AU1050" s="125" t="s">
        <v>82</v>
      </c>
      <c r="AY1050" s="118" t="s">
        <v>128</v>
      </c>
      <c r="BK1050" s="126">
        <f>SUM(BK1051:BK1054)</f>
        <v>0</v>
      </c>
    </row>
    <row r="1051" spans="2:65" s="1" customFormat="1" ht="16.5" customHeight="1">
      <c r="B1051" s="33"/>
      <c r="C1051" s="129" t="s">
        <v>1051</v>
      </c>
      <c r="D1051" s="129" t="s">
        <v>130</v>
      </c>
      <c r="E1051" s="130" t="s">
        <v>1052</v>
      </c>
      <c r="F1051" s="131" t="s">
        <v>1053</v>
      </c>
      <c r="G1051" s="132" t="s">
        <v>266</v>
      </c>
      <c r="H1051" s="133">
        <v>388.726</v>
      </c>
      <c r="I1051" s="134"/>
      <c r="J1051" s="135">
        <f>ROUND(I1051*H1051,2)</f>
        <v>0</v>
      </c>
      <c r="K1051" s="136"/>
      <c r="L1051" s="33"/>
      <c r="M1051" s="137" t="s">
        <v>19</v>
      </c>
      <c r="N1051" s="138" t="s">
        <v>45</v>
      </c>
      <c r="P1051" s="139">
        <f>O1051*H1051</f>
        <v>0</v>
      </c>
      <c r="Q1051" s="139">
        <v>0</v>
      </c>
      <c r="R1051" s="139">
        <f>Q1051*H1051</f>
        <v>0</v>
      </c>
      <c r="S1051" s="139">
        <v>0</v>
      </c>
      <c r="T1051" s="140">
        <f>S1051*H1051</f>
        <v>0</v>
      </c>
      <c r="AR1051" s="141" t="s">
        <v>134</v>
      </c>
      <c r="AT1051" s="141" t="s">
        <v>130</v>
      </c>
      <c r="AU1051" s="141" t="s">
        <v>84</v>
      </c>
      <c r="AY1051" s="18" t="s">
        <v>128</v>
      </c>
      <c r="BE1051" s="142">
        <f>IF(N1051="základní",J1051,0)</f>
        <v>0</v>
      </c>
      <c r="BF1051" s="142">
        <f>IF(N1051="snížená",J1051,0)</f>
        <v>0</v>
      </c>
      <c r="BG1051" s="142">
        <f>IF(N1051="zákl. přenesená",J1051,0)</f>
        <v>0</v>
      </c>
      <c r="BH1051" s="142">
        <f>IF(N1051="sníž. přenesená",J1051,0)</f>
        <v>0</v>
      </c>
      <c r="BI1051" s="142">
        <f>IF(N1051="nulová",J1051,0)</f>
        <v>0</v>
      </c>
      <c r="BJ1051" s="18" t="s">
        <v>82</v>
      </c>
      <c r="BK1051" s="142">
        <f>ROUND(I1051*H1051,2)</f>
        <v>0</v>
      </c>
      <c r="BL1051" s="18" t="s">
        <v>134</v>
      </c>
      <c r="BM1051" s="141" t="s">
        <v>1054</v>
      </c>
    </row>
    <row r="1052" spans="2:65" s="1" customFormat="1" ht="11.25">
      <c r="B1052" s="33"/>
      <c r="D1052" s="143" t="s">
        <v>136</v>
      </c>
      <c r="F1052" s="144" t="s">
        <v>1055</v>
      </c>
      <c r="I1052" s="145"/>
      <c r="L1052" s="33"/>
      <c r="M1052" s="146"/>
      <c r="T1052" s="54"/>
      <c r="AT1052" s="18" t="s">
        <v>136</v>
      </c>
      <c r="AU1052" s="18" t="s">
        <v>84</v>
      </c>
    </row>
    <row r="1053" spans="2:65" s="1" customFormat="1" ht="24.2" customHeight="1">
      <c r="B1053" s="33"/>
      <c r="C1053" s="129" t="s">
        <v>1056</v>
      </c>
      <c r="D1053" s="129" t="s">
        <v>130</v>
      </c>
      <c r="E1053" s="130" t="s">
        <v>1057</v>
      </c>
      <c r="F1053" s="131" t="s">
        <v>1058</v>
      </c>
      <c r="G1053" s="132" t="s">
        <v>266</v>
      </c>
      <c r="H1053" s="133">
        <v>388.726</v>
      </c>
      <c r="I1053" s="134"/>
      <c r="J1053" s="135">
        <f>ROUND(I1053*H1053,2)</f>
        <v>0</v>
      </c>
      <c r="K1053" s="136"/>
      <c r="L1053" s="33"/>
      <c r="M1053" s="137" t="s">
        <v>19</v>
      </c>
      <c r="N1053" s="138" t="s">
        <v>45</v>
      </c>
      <c r="P1053" s="139">
        <f>O1053*H1053</f>
        <v>0</v>
      </c>
      <c r="Q1053" s="139">
        <v>0</v>
      </c>
      <c r="R1053" s="139">
        <f>Q1053*H1053</f>
        <v>0</v>
      </c>
      <c r="S1053" s="139">
        <v>0</v>
      </c>
      <c r="T1053" s="140">
        <f>S1053*H1053</f>
        <v>0</v>
      </c>
      <c r="AR1053" s="141" t="s">
        <v>134</v>
      </c>
      <c r="AT1053" s="141" t="s">
        <v>130</v>
      </c>
      <c r="AU1053" s="141" t="s">
        <v>84</v>
      </c>
      <c r="AY1053" s="18" t="s">
        <v>128</v>
      </c>
      <c r="BE1053" s="142">
        <f>IF(N1053="základní",J1053,0)</f>
        <v>0</v>
      </c>
      <c r="BF1053" s="142">
        <f>IF(N1053="snížená",J1053,0)</f>
        <v>0</v>
      </c>
      <c r="BG1053" s="142">
        <f>IF(N1053="zákl. přenesená",J1053,0)</f>
        <v>0</v>
      </c>
      <c r="BH1053" s="142">
        <f>IF(N1053="sníž. přenesená",J1053,0)</f>
        <v>0</v>
      </c>
      <c r="BI1053" s="142">
        <f>IF(N1053="nulová",J1053,0)</f>
        <v>0</v>
      </c>
      <c r="BJ1053" s="18" t="s">
        <v>82</v>
      </c>
      <c r="BK1053" s="142">
        <f>ROUND(I1053*H1053,2)</f>
        <v>0</v>
      </c>
      <c r="BL1053" s="18" t="s">
        <v>134</v>
      </c>
      <c r="BM1053" s="141" t="s">
        <v>1059</v>
      </c>
    </row>
    <row r="1054" spans="2:65" s="1" customFormat="1" ht="11.25">
      <c r="B1054" s="33"/>
      <c r="D1054" s="143" t="s">
        <v>136</v>
      </c>
      <c r="F1054" s="144" t="s">
        <v>1060</v>
      </c>
      <c r="I1054" s="145"/>
      <c r="L1054" s="33"/>
      <c r="M1054" s="146"/>
      <c r="T1054" s="54"/>
      <c r="AT1054" s="18" t="s">
        <v>136</v>
      </c>
      <c r="AU1054" s="18" t="s">
        <v>84</v>
      </c>
    </row>
    <row r="1055" spans="2:65" s="11" customFormat="1" ht="25.9" customHeight="1">
      <c r="B1055" s="117"/>
      <c r="D1055" s="118" t="s">
        <v>73</v>
      </c>
      <c r="E1055" s="119" t="s">
        <v>1061</v>
      </c>
      <c r="F1055" s="119" t="s">
        <v>1062</v>
      </c>
      <c r="I1055" s="120"/>
      <c r="J1055" s="121">
        <f>BK1055</f>
        <v>0</v>
      </c>
      <c r="L1055" s="117"/>
      <c r="M1055" s="122"/>
      <c r="P1055" s="123">
        <f>P1056+P1125</f>
        <v>0</v>
      </c>
      <c r="R1055" s="123">
        <f>R1056+R1125</f>
        <v>0</v>
      </c>
      <c r="T1055" s="124">
        <f>T1056+T1125</f>
        <v>0</v>
      </c>
      <c r="AR1055" s="118" t="s">
        <v>84</v>
      </c>
      <c r="AT1055" s="125" t="s">
        <v>73</v>
      </c>
      <c r="AU1055" s="125" t="s">
        <v>74</v>
      </c>
      <c r="AY1055" s="118" t="s">
        <v>128</v>
      </c>
      <c r="BK1055" s="126">
        <f>BK1056+BK1125</f>
        <v>0</v>
      </c>
    </row>
    <row r="1056" spans="2:65" s="11" customFormat="1" ht="22.9" customHeight="1">
      <c r="B1056" s="117"/>
      <c r="D1056" s="118" t="s">
        <v>73</v>
      </c>
      <c r="E1056" s="127" t="s">
        <v>1063</v>
      </c>
      <c r="F1056" s="127" t="s">
        <v>1064</v>
      </c>
      <c r="I1056" s="120"/>
      <c r="J1056" s="128">
        <f>BK1056</f>
        <v>0</v>
      </c>
      <c r="L1056" s="117"/>
      <c r="M1056" s="122"/>
      <c r="P1056" s="123">
        <f>SUM(P1057:P1124)</f>
        <v>0</v>
      </c>
      <c r="R1056" s="123">
        <f>SUM(R1057:R1124)</f>
        <v>0</v>
      </c>
      <c r="T1056" s="124">
        <f>SUM(T1057:T1124)</f>
        <v>0</v>
      </c>
      <c r="AR1056" s="118" t="s">
        <v>84</v>
      </c>
      <c r="AT1056" s="125" t="s">
        <v>73</v>
      </c>
      <c r="AU1056" s="125" t="s">
        <v>82</v>
      </c>
      <c r="AY1056" s="118" t="s">
        <v>128</v>
      </c>
      <c r="BK1056" s="126">
        <f>SUM(BK1057:BK1124)</f>
        <v>0</v>
      </c>
    </row>
    <row r="1057" spans="2:65" s="1" customFormat="1" ht="16.5" customHeight="1">
      <c r="B1057" s="33"/>
      <c r="C1057" s="129" t="s">
        <v>1065</v>
      </c>
      <c r="D1057" s="129" t="s">
        <v>130</v>
      </c>
      <c r="E1057" s="130" t="s">
        <v>1066</v>
      </c>
      <c r="F1057" s="131" t="s">
        <v>1067</v>
      </c>
      <c r="G1057" s="132" t="s">
        <v>133</v>
      </c>
      <c r="H1057" s="133">
        <v>2.0579999999999998</v>
      </c>
      <c r="I1057" s="134"/>
      <c r="J1057" s="135">
        <f>ROUND(I1057*H1057,2)</f>
        <v>0</v>
      </c>
      <c r="K1057" s="136"/>
      <c r="L1057" s="33"/>
      <c r="M1057" s="137" t="s">
        <v>19</v>
      </c>
      <c r="N1057" s="138" t="s">
        <v>45</v>
      </c>
      <c r="P1057" s="139">
        <f>O1057*H1057</f>
        <v>0</v>
      </c>
      <c r="Q1057" s="139">
        <v>0</v>
      </c>
      <c r="R1057" s="139">
        <f>Q1057*H1057</f>
        <v>0</v>
      </c>
      <c r="S1057" s="139">
        <v>0</v>
      </c>
      <c r="T1057" s="140">
        <f>S1057*H1057</f>
        <v>0</v>
      </c>
      <c r="AR1057" s="141" t="s">
        <v>186</v>
      </c>
      <c r="AT1057" s="141" t="s">
        <v>130</v>
      </c>
      <c r="AU1057" s="141" t="s">
        <v>84</v>
      </c>
      <c r="AY1057" s="18" t="s">
        <v>128</v>
      </c>
      <c r="BE1057" s="142">
        <f>IF(N1057="základní",J1057,0)</f>
        <v>0</v>
      </c>
      <c r="BF1057" s="142">
        <f>IF(N1057="snížená",J1057,0)</f>
        <v>0</v>
      </c>
      <c r="BG1057" s="142">
        <f>IF(N1057="zákl. přenesená",J1057,0)</f>
        <v>0</v>
      </c>
      <c r="BH1057" s="142">
        <f>IF(N1057="sníž. přenesená",J1057,0)</f>
        <v>0</v>
      </c>
      <c r="BI1057" s="142">
        <f>IF(N1057="nulová",J1057,0)</f>
        <v>0</v>
      </c>
      <c r="BJ1057" s="18" t="s">
        <v>82</v>
      </c>
      <c r="BK1057" s="142">
        <f>ROUND(I1057*H1057,2)</f>
        <v>0</v>
      </c>
      <c r="BL1057" s="18" t="s">
        <v>186</v>
      </c>
      <c r="BM1057" s="141" t="s">
        <v>1068</v>
      </c>
    </row>
    <row r="1058" spans="2:65" s="1" customFormat="1" ht="11.25">
      <c r="B1058" s="33"/>
      <c r="D1058" s="143" t="s">
        <v>136</v>
      </c>
      <c r="F1058" s="144" t="s">
        <v>1069</v>
      </c>
      <c r="I1058" s="145"/>
      <c r="L1058" s="33"/>
      <c r="M1058" s="146"/>
      <c r="T1058" s="54"/>
      <c r="AT1058" s="18" t="s">
        <v>136</v>
      </c>
      <c r="AU1058" s="18" t="s">
        <v>84</v>
      </c>
    </row>
    <row r="1059" spans="2:65" s="12" customFormat="1" ht="11.25">
      <c r="B1059" s="147"/>
      <c r="D1059" s="148" t="s">
        <v>138</v>
      </c>
      <c r="E1059" s="149" t="s">
        <v>19</v>
      </c>
      <c r="F1059" s="150" t="s">
        <v>1070</v>
      </c>
      <c r="H1059" s="149" t="s">
        <v>19</v>
      </c>
      <c r="I1059" s="151"/>
      <c r="L1059" s="147"/>
      <c r="M1059" s="152"/>
      <c r="T1059" s="153"/>
      <c r="AT1059" s="149" t="s">
        <v>138</v>
      </c>
      <c r="AU1059" s="149" t="s">
        <v>84</v>
      </c>
      <c r="AV1059" s="12" t="s">
        <v>82</v>
      </c>
      <c r="AW1059" s="12" t="s">
        <v>36</v>
      </c>
      <c r="AX1059" s="12" t="s">
        <v>74</v>
      </c>
      <c r="AY1059" s="149" t="s">
        <v>128</v>
      </c>
    </row>
    <row r="1060" spans="2:65" s="12" customFormat="1" ht="11.25">
      <c r="B1060" s="147"/>
      <c r="D1060" s="148" t="s">
        <v>138</v>
      </c>
      <c r="E1060" s="149" t="s">
        <v>19</v>
      </c>
      <c r="F1060" s="150" t="s">
        <v>1071</v>
      </c>
      <c r="H1060" s="149" t="s">
        <v>19</v>
      </c>
      <c r="I1060" s="151"/>
      <c r="L1060" s="147"/>
      <c r="M1060" s="152"/>
      <c r="T1060" s="153"/>
      <c r="AT1060" s="149" t="s">
        <v>138</v>
      </c>
      <c r="AU1060" s="149" t="s">
        <v>84</v>
      </c>
      <c r="AV1060" s="12" t="s">
        <v>82</v>
      </c>
      <c r="AW1060" s="12" t="s">
        <v>36</v>
      </c>
      <c r="AX1060" s="12" t="s">
        <v>74</v>
      </c>
      <c r="AY1060" s="149" t="s">
        <v>128</v>
      </c>
    </row>
    <row r="1061" spans="2:65" s="12" customFormat="1" ht="11.25">
      <c r="B1061" s="147"/>
      <c r="D1061" s="148" t="s">
        <v>138</v>
      </c>
      <c r="E1061" s="149" t="s">
        <v>19</v>
      </c>
      <c r="F1061" s="150" t="s">
        <v>1072</v>
      </c>
      <c r="H1061" s="149" t="s">
        <v>19</v>
      </c>
      <c r="I1061" s="151"/>
      <c r="L1061" s="147"/>
      <c r="M1061" s="152"/>
      <c r="T1061" s="153"/>
      <c r="AT1061" s="149" t="s">
        <v>138</v>
      </c>
      <c r="AU1061" s="149" t="s">
        <v>84</v>
      </c>
      <c r="AV1061" s="12" t="s">
        <v>82</v>
      </c>
      <c r="AW1061" s="12" t="s">
        <v>36</v>
      </c>
      <c r="AX1061" s="12" t="s">
        <v>74</v>
      </c>
      <c r="AY1061" s="149" t="s">
        <v>128</v>
      </c>
    </row>
    <row r="1062" spans="2:65" s="13" customFormat="1" ht="11.25">
      <c r="B1062" s="154"/>
      <c r="D1062" s="148" t="s">
        <v>138</v>
      </c>
      <c r="E1062" s="155" t="s">
        <v>19</v>
      </c>
      <c r="F1062" s="156" t="s">
        <v>1073</v>
      </c>
      <c r="H1062" s="157">
        <v>2.0579999999999998</v>
      </c>
      <c r="I1062" s="158"/>
      <c r="L1062" s="154"/>
      <c r="M1062" s="159"/>
      <c r="T1062" s="160"/>
      <c r="AT1062" s="155" t="s">
        <v>138</v>
      </c>
      <c r="AU1062" s="155" t="s">
        <v>84</v>
      </c>
      <c r="AV1062" s="13" t="s">
        <v>84</v>
      </c>
      <c r="AW1062" s="13" t="s">
        <v>36</v>
      </c>
      <c r="AX1062" s="13" t="s">
        <v>74</v>
      </c>
      <c r="AY1062" s="155" t="s">
        <v>128</v>
      </c>
    </row>
    <row r="1063" spans="2:65" s="14" customFormat="1" ht="11.25">
      <c r="B1063" s="161"/>
      <c r="D1063" s="148" t="s">
        <v>138</v>
      </c>
      <c r="E1063" s="162" t="s">
        <v>19</v>
      </c>
      <c r="F1063" s="163" t="s">
        <v>141</v>
      </c>
      <c r="H1063" s="164">
        <v>2.0579999999999998</v>
      </c>
      <c r="I1063" s="165"/>
      <c r="L1063" s="161"/>
      <c r="M1063" s="166"/>
      <c r="T1063" s="167"/>
      <c r="AT1063" s="162" t="s">
        <v>138</v>
      </c>
      <c r="AU1063" s="162" t="s">
        <v>84</v>
      </c>
      <c r="AV1063" s="14" t="s">
        <v>134</v>
      </c>
      <c r="AW1063" s="14" t="s">
        <v>36</v>
      </c>
      <c r="AX1063" s="14" t="s">
        <v>82</v>
      </c>
      <c r="AY1063" s="162" t="s">
        <v>128</v>
      </c>
    </row>
    <row r="1064" spans="2:65" s="1" customFormat="1" ht="16.5" customHeight="1">
      <c r="B1064" s="33"/>
      <c r="C1064" s="175" t="s">
        <v>1074</v>
      </c>
      <c r="D1064" s="175" t="s">
        <v>263</v>
      </c>
      <c r="E1064" s="176" t="s">
        <v>1075</v>
      </c>
      <c r="F1064" s="177" t="s">
        <v>1076</v>
      </c>
      <c r="G1064" s="178" t="s">
        <v>266</v>
      </c>
      <c r="H1064" s="179">
        <v>1E-3</v>
      </c>
      <c r="I1064" s="180"/>
      <c r="J1064" s="181">
        <f>ROUND(I1064*H1064,2)</f>
        <v>0</v>
      </c>
      <c r="K1064" s="182"/>
      <c r="L1064" s="183"/>
      <c r="M1064" s="184" t="s">
        <v>19</v>
      </c>
      <c r="N1064" s="185" t="s">
        <v>45</v>
      </c>
      <c r="P1064" s="139">
        <f>O1064*H1064</f>
        <v>0</v>
      </c>
      <c r="Q1064" s="139">
        <v>0</v>
      </c>
      <c r="R1064" s="139">
        <f>Q1064*H1064</f>
        <v>0</v>
      </c>
      <c r="S1064" s="139">
        <v>0</v>
      </c>
      <c r="T1064" s="140">
        <f>S1064*H1064</f>
        <v>0</v>
      </c>
      <c r="AR1064" s="141" t="s">
        <v>258</v>
      </c>
      <c r="AT1064" s="141" t="s">
        <v>263</v>
      </c>
      <c r="AU1064" s="141" t="s">
        <v>84</v>
      </c>
      <c r="AY1064" s="18" t="s">
        <v>128</v>
      </c>
      <c r="BE1064" s="142">
        <f>IF(N1064="základní",J1064,0)</f>
        <v>0</v>
      </c>
      <c r="BF1064" s="142">
        <f>IF(N1064="snížená",J1064,0)</f>
        <v>0</v>
      </c>
      <c r="BG1064" s="142">
        <f>IF(N1064="zákl. přenesená",J1064,0)</f>
        <v>0</v>
      </c>
      <c r="BH1064" s="142">
        <f>IF(N1064="sníž. přenesená",J1064,0)</f>
        <v>0</v>
      </c>
      <c r="BI1064" s="142">
        <f>IF(N1064="nulová",J1064,0)</f>
        <v>0</v>
      </c>
      <c r="BJ1064" s="18" t="s">
        <v>82</v>
      </c>
      <c r="BK1064" s="142">
        <f>ROUND(I1064*H1064,2)</f>
        <v>0</v>
      </c>
      <c r="BL1064" s="18" t="s">
        <v>186</v>
      </c>
      <c r="BM1064" s="141" t="s">
        <v>1077</v>
      </c>
    </row>
    <row r="1065" spans="2:65" s="12" customFormat="1" ht="11.25">
      <c r="B1065" s="147"/>
      <c r="D1065" s="148" t="s">
        <v>138</v>
      </c>
      <c r="E1065" s="149" t="s">
        <v>19</v>
      </c>
      <c r="F1065" s="150" t="s">
        <v>1070</v>
      </c>
      <c r="H1065" s="149" t="s">
        <v>19</v>
      </c>
      <c r="I1065" s="151"/>
      <c r="L1065" s="147"/>
      <c r="M1065" s="152"/>
      <c r="T1065" s="153"/>
      <c r="AT1065" s="149" t="s">
        <v>138</v>
      </c>
      <c r="AU1065" s="149" t="s">
        <v>84</v>
      </c>
      <c r="AV1065" s="12" t="s">
        <v>82</v>
      </c>
      <c r="AW1065" s="12" t="s">
        <v>36</v>
      </c>
      <c r="AX1065" s="12" t="s">
        <v>74</v>
      </c>
      <c r="AY1065" s="149" t="s">
        <v>128</v>
      </c>
    </row>
    <row r="1066" spans="2:65" s="12" customFormat="1" ht="11.25">
      <c r="B1066" s="147"/>
      <c r="D1066" s="148" t="s">
        <v>138</v>
      </c>
      <c r="E1066" s="149" t="s">
        <v>19</v>
      </c>
      <c r="F1066" s="150" t="s">
        <v>1071</v>
      </c>
      <c r="H1066" s="149" t="s">
        <v>19</v>
      </c>
      <c r="I1066" s="151"/>
      <c r="L1066" s="147"/>
      <c r="M1066" s="152"/>
      <c r="T1066" s="153"/>
      <c r="AT1066" s="149" t="s">
        <v>138</v>
      </c>
      <c r="AU1066" s="149" t="s">
        <v>84</v>
      </c>
      <c r="AV1066" s="12" t="s">
        <v>82</v>
      </c>
      <c r="AW1066" s="12" t="s">
        <v>36</v>
      </c>
      <c r="AX1066" s="12" t="s">
        <v>74</v>
      </c>
      <c r="AY1066" s="149" t="s">
        <v>128</v>
      </c>
    </row>
    <row r="1067" spans="2:65" s="12" customFormat="1" ht="11.25">
      <c r="B1067" s="147"/>
      <c r="D1067" s="148" t="s">
        <v>138</v>
      </c>
      <c r="E1067" s="149" t="s">
        <v>19</v>
      </c>
      <c r="F1067" s="150" t="s">
        <v>1072</v>
      </c>
      <c r="H1067" s="149" t="s">
        <v>19</v>
      </c>
      <c r="I1067" s="151"/>
      <c r="L1067" s="147"/>
      <c r="M1067" s="152"/>
      <c r="T1067" s="153"/>
      <c r="AT1067" s="149" t="s">
        <v>138</v>
      </c>
      <c r="AU1067" s="149" t="s">
        <v>84</v>
      </c>
      <c r="AV1067" s="12" t="s">
        <v>82</v>
      </c>
      <c r="AW1067" s="12" t="s">
        <v>36</v>
      </c>
      <c r="AX1067" s="12" t="s">
        <v>74</v>
      </c>
      <c r="AY1067" s="149" t="s">
        <v>128</v>
      </c>
    </row>
    <row r="1068" spans="2:65" s="13" customFormat="1" ht="11.25">
      <c r="B1068" s="154"/>
      <c r="D1068" s="148" t="s">
        <v>138</v>
      </c>
      <c r="E1068" s="155" t="s">
        <v>19</v>
      </c>
      <c r="F1068" s="156" t="s">
        <v>1073</v>
      </c>
      <c r="H1068" s="157">
        <v>2.0579999999999998</v>
      </c>
      <c r="I1068" s="158"/>
      <c r="L1068" s="154"/>
      <c r="M1068" s="159"/>
      <c r="T1068" s="160"/>
      <c r="AT1068" s="155" t="s">
        <v>138</v>
      </c>
      <c r="AU1068" s="155" t="s">
        <v>84</v>
      </c>
      <c r="AV1068" s="13" t="s">
        <v>84</v>
      </c>
      <c r="AW1068" s="13" t="s">
        <v>36</v>
      </c>
      <c r="AX1068" s="13" t="s">
        <v>74</v>
      </c>
      <c r="AY1068" s="155" t="s">
        <v>128</v>
      </c>
    </row>
    <row r="1069" spans="2:65" s="15" customFormat="1" ht="11.25">
      <c r="B1069" s="168"/>
      <c r="D1069" s="148" t="s">
        <v>138</v>
      </c>
      <c r="E1069" s="169" t="s">
        <v>19</v>
      </c>
      <c r="F1069" s="170" t="s">
        <v>248</v>
      </c>
      <c r="H1069" s="171">
        <v>2.0579999999999998</v>
      </c>
      <c r="I1069" s="172"/>
      <c r="L1069" s="168"/>
      <c r="M1069" s="173"/>
      <c r="T1069" s="174"/>
      <c r="AT1069" s="169" t="s">
        <v>138</v>
      </c>
      <c r="AU1069" s="169" t="s">
        <v>84</v>
      </c>
      <c r="AV1069" s="15" t="s">
        <v>151</v>
      </c>
      <c r="AW1069" s="15" t="s">
        <v>36</v>
      </c>
      <c r="AX1069" s="15" t="s">
        <v>74</v>
      </c>
      <c r="AY1069" s="169" t="s">
        <v>128</v>
      </c>
    </row>
    <row r="1070" spans="2:65" s="13" customFormat="1" ht="11.25">
      <c r="B1070" s="154"/>
      <c r="D1070" s="148" t="s">
        <v>138</v>
      </c>
      <c r="E1070" s="155" t="s">
        <v>19</v>
      </c>
      <c r="F1070" s="156" t="s">
        <v>1078</v>
      </c>
      <c r="H1070" s="157">
        <v>1E-3</v>
      </c>
      <c r="I1070" s="158"/>
      <c r="L1070" s="154"/>
      <c r="M1070" s="159"/>
      <c r="T1070" s="160"/>
      <c r="AT1070" s="155" t="s">
        <v>138</v>
      </c>
      <c r="AU1070" s="155" t="s">
        <v>84</v>
      </c>
      <c r="AV1070" s="13" t="s">
        <v>84</v>
      </c>
      <c r="AW1070" s="13" t="s">
        <v>36</v>
      </c>
      <c r="AX1070" s="13" t="s">
        <v>82</v>
      </c>
      <c r="AY1070" s="155" t="s">
        <v>128</v>
      </c>
    </row>
    <row r="1071" spans="2:65" s="1" customFormat="1" ht="16.5" customHeight="1">
      <c r="B1071" s="33"/>
      <c r="C1071" s="129" t="s">
        <v>1079</v>
      </c>
      <c r="D1071" s="129" t="s">
        <v>130</v>
      </c>
      <c r="E1071" s="130" t="s">
        <v>1080</v>
      </c>
      <c r="F1071" s="131" t="s">
        <v>1081</v>
      </c>
      <c r="G1071" s="132" t="s">
        <v>133</v>
      </c>
      <c r="H1071" s="133">
        <v>23.42</v>
      </c>
      <c r="I1071" s="134"/>
      <c r="J1071" s="135">
        <f>ROUND(I1071*H1071,2)</f>
        <v>0</v>
      </c>
      <c r="K1071" s="136"/>
      <c r="L1071" s="33"/>
      <c r="M1071" s="137" t="s">
        <v>19</v>
      </c>
      <c r="N1071" s="138" t="s">
        <v>45</v>
      </c>
      <c r="P1071" s="139">
        <f>O1071*H1071</f>
        <v>0</v>
      </c>
      <c r="Q1071" s="139">
        <v>0</v>
      </c>
      <c r="R1071" s="139">
        <f>Q1071*H1071</f>
        <v>0</v>
      </c>
      <c r="S1071" s="139">
        <v>0</v>
      </c>
      <c r="T1071" s="140">
        <f>S1071*H1071</f>
        <v>0</v>
      </c>
      <c r="AR1071" s="141" t="s">
        <v>186</v>
      </c>
      <c r="AT1071" s="141" t="s">
        <v>130</v>
      </c>
      <c r="AU1071" s="141" t="s">
        <v>84</v>
      </c>
      <c r="AY1071" s="18" t="s">
        <v>128</v>
      </c>
      <c r="BE1071" s="142">
        <f>IF(N1071="základní",J1071,0)</f>
        <v>0</v>
      </c>
      <c r="BF1071" s="142">
        <f>IF(N1071="snížená",J1071,0)</f>
        <v>0</v>
      </c>
      <c r="BG1071" s="142">
        <f>IF(N1071="zákl. přenesená",J1071,0)</f>
        <v>0</v>
      </c>
      <c r="BH1071" s="142">
        <f>IF(N1071="sníž. přenesená",J1071,0)</f>
        <v>0</v>
      </c>
      <c r="BI1071" s="142">
        <f>IF(N1071="nulová",J1071,0)</f>
        <v>0</v>
      </c>
      <c r="BJ1071" s="18" t="s">
        <v>82</v>
      </c>
      <c r="BK1071" s="142">
        <f>ROUND(I1071*H1071,2)</f>
        <v>0</v>
      </c>
      <c r="BL1071" s="18" t="s">
        <v>186</v>
      </c>
      <c r="BM1071" s="141" t="s">
        <v>1082</v>
      </c>
    </row>
    <row r="1072" spans="2:65" s="1" customFormat="1" ht="11.25">
      <c r="B1072" s="33"/>
      <c r="D1072" s="143" t="s">
        <v>136</v>
      </c>
      <c r="F1072" s="144" t="s">
        <v>1083</v>
      </c>
      <c r="I1072" s="145"/>
      <c r="L1072" s="33"/>
      <c r="M1072" s="146"/>
      <c r="T1072" s="54"/>
      <c r="AT1072" s="18" t="s">
        <v>136</v>
      </c>
      <c r="AU1072" s="18" t="s">
        <v>84</v>
      </c>
    </row>
    <row r="1073" spans="2:65" s="12" customFormat="1" ht="11.25">
      <c r="B1073" s="147"/>
      <c r="D1073" s="148" t="s">
        <v>138</v>
      </c>
      <c r="E1073" s="149" t="s">
        <v>19</v>
      </c>
      <c r="F1073" s="150" t="s">
        <v>1084</v>
      </c>
      <c r="H1073" s="149" t="s">
        <v>19</v>
      </c>
      <c r="I1073" s="151"/>
      <c r="L1073" s="147"/>
      <c r="M1073" s="152"/>
      <c r="T1073" s="153"/>
      <c r="AT1073" s="149" t="s">
        <v>138</v>
      </c>
      <c r="AU1073" s="149" t="s">
        <v>84</v>
      </c>
      <c r="AV1073" s="12" t="s">
        <v>82</v>
      </c>
      <c r="AW1073" s="12" t="s">
        <v>36</v>
      </c>
      <c r="AX1073" s="12" t="s">
        <v>74</v>
      </c>
      <c r="AY1073" s="149" t="s">
        <v>128</v>
      </c>
    </row>
    <row r="1074" spans="2:65" s="13" customFormat="1" ht="11.25">
      <c r="B1074" s="154"/>
      <c r="D1074" s="148" t="s">
        <v>138</v>
      </c>
      <c r="E1074" s="155" t="s">
        <v>19</v>
      </c>
      <c r="F1074" s="156" t="s">
        <v>351</v>
      </c>
      <c r="H1074" s="157">
        <v>23.42</v>
      </c>
      <c r="I1074" s="158"/>
      <c r="L1074" s="154"/>
      <c r="M1074" s="159"/>
      <c r="T1074" s="160"/>
      <c r="AT1074" s="155" t="s">
        <v>138</v>
      </c>
      <c r="AU1074" s="155" t="s">
        <v>84</v>
      </c>
      <c r="AV1074" s="13" t="s">
        <v>84</v>
      </c>
      <c r="AW1074" s="13" t="s">
        <v>36</v>
      </c>
      <c r="AX1074" s="13" t="s">
        <v>74</v>
      </c>
      <c r="AY1074" s="155" t="s">
        <v>128</v>
      </c>
    </row>
    <row r="1075" spans="2:65" s="14" customFormat="1" ht="11.25">
      <c r="B1075" s="161"/>
      <c r="D1075" s="148" t="s">
        <v>138</v>
      </c>
      <c r="E1075" s="162" t="s">
        <v>19</v>
      </c>
      <c r="F1075" s="163" t="s">
        <v>141</v>
      </c>
      <c r="H1075" s="164">
        <v>23.42</v>
      </c>
      <c r="I1075" s="165"/>
      <c r="L1075" s="161"/>
      <c r="M1075" s="166"/>
      <c r="T1075" s="167"/>
      <c r="AT1075" s="162" t="s">
        <v>138</v>
      </c>
      <c r="AU1075" s="162" t="s">
        <v>84</v>
      </c>
      <c r="AV1075" s="14" t="s">
        <v>134</v>
      </c>
      <c r="AW1075" s="14" t="s">
        <v>36</v>
      </c>
      <c r="AX1075" s="14" t="s">
        <v>82</v>
      </c>
      <c r="AY1075" s="162" t="s">
        <v>128</v>
      </c>
    </row>
    <row r="1076" spans="2:65" s="1" customFormat="1" ht="16.5" customHeight="1">
      <c r="B1076" s="33"/>
      <c r="C1076" s="129" t="s">
        <v>1085</v>
      </c>
      <c r="D1076" s="129" t="s">
        <v>130</v>
      </c>
      <c r="E1076" s="130" t="s">
        <v>1086</v>
      </c>
      <c r="F1076" s="131" t="s">
        <v>1087</v>
      </c>
      <c r="G1076" s="132" t="s">
        <v>133</v>
      </c>
      <c r="H1076" s="133">
        <v>10.8</v>
      </c>
      <c r="I1076" s="134"/>
      <c r="J1076" s="135">
        <f>ROUND(I1076*H1076,2)</f>
        <v>0</v>
      </c>
      <c r="K1076" s="136"/>
      <c r="L1076" s="33"/>
      <c r="M1076" s="137" t="s">
        <v>19</v>
      </c>
      <c r="N1076" s="138" t="s">
        <v>45</v>
      </c>
      <c r="P1076" s="139">
        <f>O1076*H1076</f>
        <v>0</v>
      </c>
      <c r="Q1076" s="139">
        <v>0</v>
      </c>
      <c r="R1076" s="139">
        <f>Q1076*H1076</f>
        <v>0</v>
      </c>
      <c r="S1076" s="139">
        <v>0</v>
      </c>
      <c r="T1076" s="140">
        <f>S1076*H1076</f>
        <v>0</v>
      </c>
      <c r="AR1076" s="141" t="s">
        <v>186</v>
      </c>
      <c r="AT1076" s="141" t="s">
        <v>130</v>
      </c>
      <c r="AU1076" s="141" t="s">
        <v>84</v>
      </c>
      <c r="AY1076" s="18" t="s">
        <v>128</v>
      </c>
      <c r="BE1076" s="142">
        <f>IF(N1076="základní",J1076,0)</f>
        <v>0</v>
      </c>
      <c r="BF1076" s="142">
        <f>IF(N1076="snížená",J1076,0)</f>
        <v>0</v>
      </c>
      <c r="BG1076" s="142">
        <f>IF(N1076="zákl. přenesená",J1076,0)</f>
        <v>0</v>
      </c>
      <c r="BH1076" s="142">
        <f>IF(N1076="sníž. přenesená",J1076,0)</f>
        <v>0</v>
      </c>
      <c r="BI1076" s="142">
        <f>IF(N1076="nulová",J1076,0)</f>
        <v>0</v>
      </c>
      <c r="BJ1076" s="18" t="s">
        <v>82</v>
      </c>
      <c r="BK1076" s="142">
        <f>ROUND(I1076*H1076,2)</f>
        <v>0</v>
      </c>
      <c r="BL1076" s="18" t="s">
        <v>186</v>
      </c>
      <c r="BM1076" s="141" t="s">
        <v>1088</v>
      </c>
    </row>
    <row r="1077" spans="2:65" s="1" customFormat="1" ht="11.25">
      <c r="B1077" s="33"/>
      <c r="D1077" s="143" t="s">
        <v>136</v>
      </c>
      <c r="F1077" s="144" t="s">
        <v>1089</v>
      </c>
      <c r="I1077" s="145"/>
      <c r="L1077" s="33"/>
      <c r="M1077" s="146"/>
      <c r="T1077" s="54"/>
      <c r="AT1077" s="18" t="s">
        <v>136</v>
      </c>
      <c r="AU1077" s="18" t="s">
        <v>84</v>
      </c>
    </row>
    <row r="1078" spans="2:65" s="12" customFormat="1" ht="11.25">
      <c r="B1078" s="147"/>
      <c r="D1078" s="148" t="s">
        <v>138</v>
      </c>
      <c r="E1078" s="149" t="s">
        <v>19</v>
      </c>
      <c r="F1078" s="150" t="s">
        <v>1090</v>
      </c>
      <c r="H1078" s="149" t="s">
        <v>19</v>
      </c>
      <c r="I1078" s="151"/>
      <c r="L1078" s="147"/>
      <c r="M1078" s="152"/>
      <c r="T1078" s="153"/>
      <c r="AT1078" s="149" t="s">
        <v>138</v>
      </c>
      <c r="AU1078" s="149" t="s">
        <v>84</v>
      </c>
      <c r="AV1078" s="12" t="s">
        <v>82</v>
      </c>
      <c r="AW1078" s="12" t="s">
        <v>36</v>
      </c>
      <c r="AX1078" s="12" t="s">
        <v>74</v>
      </c>
      <c r="AY1078" s="149" t="s">
        <v>128</v>
      </c>
    </row>
    <row r="1079" spans="2:65" s="13" customFormat="1" ht="11.25">
      <c r="B1079" s="154"/>
      <c r="D1079" s="148" t="s">
        <v>138</v>
      </c>
      <c r="E1079" s="155" t="s">
        <v>19</v>
      </c>
      <c r="F1079" s="156" t="s">
        <v>1091</v>
      </c>
      <c r="H1079" s="157">
        <v>10.8</v>
      </c>
      <c r="I1079" s="158"/>
      <c r="L1079" s="154"/>
      <c r="M1079" s="159"/>
      <c r="T1079" s="160"/>
      <c r="AT1079" s="155" t="s">
        <v>138</v>
      </c>
      <c r="AU1079" s="155" t="s">
        <v>84</v>
      </c>
      <c r="AV1079" s="13" t="s">
        <v>84</v>
      </c>
      <c r="AW1079" s="13" t="s">
        <v>36</v>
      </c>
      <c r="AX1079" s="13" t="s">
        <v>74</v>
      </c>
      <c r="AY1079" s="155" t="s">
        <v>128</v>
      </c>
    </row>
    <row r="1080" spans="2:65" s="14" customFormat="1" ht="11.25">
      <c r="B1080" s="161"/>
      <c r="D1080" s="148" t="s">
        <v>138</v>
      </c>
      <c r="E1080" s="162" t="s">
        <v>19</v>
      </c>
      <c r="F1080" s="163" t="s">
        <v>141</v>
      </c>
      <c r="H1080" s="164">
        <v>10.8</v>
      </c>
      <c r="I1080" s="165"/>
      <c r="L1080" s="161"/>
      <c r="M1080" s="166"/>
      <c r="T1080" s="167"/>
      <c r="AT1080" s="162" t="s">
        <v>138</v>
      </c>
      <c r="AU1080" s="162" t="s">
        <v>84</v>
      </c>
      <c r="AV1080" s="14" t="s">
        <v>134</v>
      </c>
      <c r="AW1080" s="14" t="s">
        <v>36</v>
      </c>
      <c r="AX1080" s="14" t="s">
        <v>82</v>
      </c>
      <c r="AY1080" s="162" t="s">
        <v>128</v>
      </c>
    </row>
    <row r="1081" spans="2:65" s="1" customFormat="1" ht="16.5" customHeight="1">
      <c r="B1081" s="33"/>
      <c r="C1081" s="129" t="s">
        <v>633</v>
      </c>
      <c r="D1081" s="129" t="s">
        <v>130</v>
      </c>
      <c r="E1081" s="130" t="s">
        <v>1092</v>
      </c>
      <c r="F1081" s="131" t="s">
        <v>1093</v>
      </c>
      <c r="G1081" s="132" t="s">
        <v>133</v>
      </c>
      <c r="H1081" s="133">
        <v>72.864000000000004</v>
      </c>
      <c r="I1081" s="134"/>
      <c r="J1081" s="135">
        <f>ROUND(I1081*H1081,2)</f>
        <v>0</v>
      </c>
      <c r="K1081" s="136"/>
      <c r="L1081" s="33"/>
      <c r="M1081" s="137" t="s">
        <v>19</v>
      </c>
      <c r="N1081" s="138" t="s">
        <v>45</v>
      </c>
      <c r="P1081" s="139">
        <f>O1081*H1081</f>
        <v>0</v>
      </c>
      <c r="Q1081" s="139">
        <v>0</v>
      </c>
      <c r="R1081" s="139">
        <f>Q1081*H1081</f>
        <v>0</v>
      </c>
      <c r="S1081" s="139">
        <v>0</v>
      </c>
      <c r="T1081" s="140">
        <f>S1081*H1081</f>
        <v>0</v>
      </c>
      <c r="AR1081" s="141" t="s">
        <v>186</v>
      </c>
      <c r="AT1081" s="141" t="s">
        <v>130</v>
      </c>
      <c r="AU1081" s="141" t="s">
        <v>84</v>
      </c>
      <c r="AY1081" s="18" t="s">
        <v>128</v>
      </c>
      <c r="BE1081" s="142">
        <f>IF(N1081="základní",J1081,0)</f>
        <v>0</v>
      </c>
      <c r="BF1081" s="142">
        <f>IF(N1081="snížená",J1081,0)</f>
        <v>0</v>
      </c>
      <c r="BG1081" s="142">
        <f>IF(N1081="zákl. přenesená",J1081,0)</f>
        <v>0</v>
      </c>
      <c r="BH1081" s="142">
        <f>IF(N1081="sníž. přenesená",J1081,0)</f>
        <v>0</v>
      </c>
      <c r="BI1081" s="142">
        <f>IF(N1081="nulová",J1081,0)</f>
        <v>0</v>
      </c>
      <c r="BJ1081" s="18" t="s">
        <v>82</v>
      </c>
      <c r="BK1081" s="142">
        <f>ROUND(I1081*H1081,2)</f>
        <v>0</v>
      </c>
      <c r="BL1081" s="18" t="s">
        <v>186</v>
      </c>
      <c r="BM1081" s="141" t="s">
        <v>1094</v>
      </c>
    </row>
    <row r="1082" spans="2:65" s="1" customFormat="1" ht="11.25">
      <c r="B1082" s="33"/>
      <c r="D1082" s="143" t="s">
        <v>136</v>
      </c>
      <c r="F1082" s="144" t="s">
        <v>1095</v>
      </c>
      <c r="I1082" s="145"/>
      <c r="L1082" s="33"/>
      <c r="M1082" s="146"/>
      <c r="T1082" s="54"/>
      <c r="AT1082" s="18" t="s">
        <v>136</v>
      </c>
      <c r="AU1082" s="18" t="s">
        <v>84</v>
      </c>
    </row>
    <row r="1083" spans="2:65" s="12" customFormat="1" ht="11.25">
      <c r="B1083" s="147"/>
      <c r="D1083" s="148" t="s">
        <v>138</v>
      </c>
      <c r="E1083" s="149" t="s">
        <v>19</v>
      </c>
      <c r="F1083" s="150" t="s">
        <v>1002</v>
      </c>
      <c r="H1083" s="149" t="s">
        <v>19</v>
      </c>
      <c r="I1083" s="151"/>
      <c r="L1083" s="147"/>
      <c r="M1083" s="152"/>
      <c r="T1083" s="153"/>
      <c r="AT1083" s="149" t="s">
        <v>138</v>
      </c>
      <c r="AU1083" s="149" t="s">
        <v>84</v>
      </c>
      <c r="AV1083" s="12" t="s">
        <v>82</v>
      </c>
      <c r="AW1083" s="12" t="s">
        <v>36</v>
      </c>
      <c r="AX1083" s="12" t="s">
        <v>74</v>
      </c>
      <c r="AY1083" s="149" t="s">
        <v>128</v>
      </c>
    </row>
    <row r="1084" spans="2:65" s="13" customFormat="1" ht="11.25">
      <c r="B1084" s="154"/>
      <c r="D1084" s="148" t="s">
        <v>138</v>
      </c>
      <c r="E1084" s="155" t="s">
        <v>19</v>
      </c>
      <c r="F1084" s="156" t="s">
        <v>1096</v>
      </c>
      <c r="H1084" s="157">
        <v>72.864000000000004</v>
      </c>
      <c r="I1084" s="158"/>
      <c r="L1084" s="154"/>
      <c r="M1084" s="159"/>
      <c r="T1084" s="160"/>
      <c r="AT1084" s="155" t="s">
        <v>138</v>
      </c>
      <c r="AU1084" s="155" t="s">
        <v>84</v>
      </c>
      <c r="AV1084" s="13" t="s">
        <v>84</v>
      </c>
      <c r="AW1084" s="13" t="s">
        <v>36</v>
      </c>
      <c r="AX1084" s="13" t="s">
        <v>74</v>
      </c>
      <c r="AY1084" s="155" t="s">
        <v>128</v>
      </c>
    </row>
    <row r="1085" spans="2:65" s="14" customFormat="1" ht="11.25">
      <c r="B1085" s="161"/>
      <c r="D1085" s="148" t="s">
        <v>138</v>
      </c>
      <c r="E1085" s="162" t="s">
        <v>19</v>
      </c>
      <c r="F1085" s="163" t="s">
        <v>141</v>
      </c>
      <c r="H1085" s="164">
        <v>72.864000000000004</v>
      </c>
      <c r="I1085" s="165"/>
      <c r="L1085" s="161"/>
      <c r="M1085" s="166"/>
      <c r="T1085" s="167"/>
      <c r="AT1085" s="162" t="s">
        <v>138</v>
      </c>
      <c r="AU1085" s="162" t="s">
        <v>84</v>
      </c>
      <c r="AV1085" s="14" t="s">
        <v>134</v>
      </c>
      <c r="AW1085" s="14" t="s">
        <v>36</v>
      </c>
      <c r="AX1085" s="14" t="s">
        <v>82</v>
      </c>
      <c r="AY1085" s="162" t="s">
        <v>128</v>
      </c>
    </row>
    <row r="1086" spans="2:65" s="1" customFormat="1" ht="16.5" customHeight="1">
      <c r="B1086" s="33"/>
      <c r="C1086" s="129" t="s">
        <v>1097</v>
      </c>
      <c r="D1086" s="129" t="s">
        <v>130</v>
      </c>
      <c r="E1086" s="130" t="s">
        <v>1098</v>
      </c>
      <c r="F1086" s="131" t="s">
        <v>1099</v>
      </c>
      <c r="G1086" s="132" t="s">
        <v>133</v>
      </c>
      <c r="H1086" s="133">
        <v>92.344999999999999</v>
      </c>
      <c r="I1086" s="134"/>
      <c r="J1086" s="135">
        <f>ROUND(I1086*H1086,2)</f>
        <v>0</v>
      </c>
      <c r="K1086" s="136"/>
      <c r="L1086" s="33"/>
      <c r="M1086" s="137" t="s">
        <v>19</v>
      </c>
      <c r="N1086" s="138" t="s">
        <v>45</v>
      </c>
      <c r="P1086" s="139">
        <f>O1086*H1086</f>
        <v>0</v>
      </c>
      <c r="Q1086" s="139">
        <v>0</v>
      </c>
      <c r="R1086" s="139">
        <f>Q1086*H1086</f>
        <v>0</v>
      </c>
      <c r="S1086" s="139">
        <v>0</v>
      </c>
      <c r="T1086" s="140">
        <f>S1086*H1086</f>
        <v>0</v>
      </c>
      <c r="AR1086" s="141" t="s">
        <v>186</v>
      </c>
      <c r="AT1086" s="141" t="s">
        <v>130</v>
      </c>
      <c r="AU1086" s="141" t="s">
        <v>84</v>
      </c>
      <c r="AY1086" s="18" t="s">
        <v>128</v>
      </c>
      <c r="BE1086" s="142">
        <f>IF(N1086="základní",J1086,0)</f>
        <v>0</v>
      </c>
      <c r="BF1086" s="142">
        <f>IF(N1086="snížená",J1086,0)</f>
        <v>0</v>
      </c>
      <c r="BG1086" s="142">
        <f>IF(N1086="zákl. přenesená",J1086,0)</f>
        <v>0</v>
      </c>
      <c r="BH1086" s="142">
        <f>IF(N1086="sníž. přenesená",J1086,0)</f>
        <v>0</v>
      </c>
      <c r="BI1086" s="142">
        <f>IF(N1086="nulová",J1086,0)</f>
        <v>0</v>
      </c>
      <c r="BJ1086" s="18" t="s">
        <v>82</v>
      </c>
      <c r="BK1086" s="142">
        <f>ROUND(I1086*H1086,2)</f>
        <v>0</v>
      </c>
      <c r="BL1086" s="18" t="s">
        <v>186</v>
      </c>
      <c r="BM1086" s="141" t="s">
        <v>1100</v>
      </c>
    </row>
    <row r="1087" spans="2:65" s="1" customFormat="1" ht="11.25">
      <c r="B1087" s="33"/>
      <c r="D1087" s="143" t="s">
        <v>136</v>
      </c>
      <c r="F1087" s="144" t="s">
        <v>1101</v>
      </c>
      <c r="I1087" s="145"/>
      <c r="L1087" s="33"/>
      <c r="M1087" s="146"/>
      <c r="T1087" s="54"/>
      <c r="AT1087" s="18" t="s">
        <v>136</v>
      </c>
      <c r="AU1087" s="18" t="s">
        <v>84</v>
      </c>
    </row>
    <row r="1088" spans="2:65" s="12" customFormat="1" ht="11.25">
      <c r="B1088" s="147"/>
      <c r="D1088" s="148" t="s">
        <v>138</v>
      </c>
      <c r="E1088" s="149" t="s">
        <v>19</v>
      </c>
      <c r="F1088" s="150" t="s">
        <v>1102</v>
      </c>
      <c r="H1088" s="149" t="s">
        <v>19</v>
      </c>
      <c r="I1088" s="151"/>
      <c r="L1088" s="147"/>
      <c r="M1088" s="152"/>
      <c r="T1088" s="153"/>
      <c r="AT1088" s="149" t="s">
        <v>138</v>
      </c>
      <c r="AU1088" s="149" t="s">
        <v>84</v>
      </c>
      <c r="AV1088" s="12" t="s">
        <v>82</v>
      </c>
      <c r="AW1088" s="12" t="s">
        <v>36</v>
      </c>
      <c r="AX1088" s="12" t="s">
        <v>74</v>
      </c>
      <c r="AY1088" s="149" t="s">
        <v>128</v>
      </c>
    </row>
    <row r="1089" spans="2:65" s="13" customFormat="1" ht="11.25">
      <c r="B1089" s="154"/>
      <c r="D1089" s="148" t="s">
        <v>138</v>
      </c>
      <c r="E1089" s="155" t="s">
        <v>19</v>
      </c>
      <c r="F1089" s="156" t="s">
        <v>1103</v>
      </c>
      <c r="H1089" s="157">
        <v>92.344999999999999</v>
      </c>
      <c r="I1089" s="158"/>
      <c r="L1089" s="154"/>
      <c r="M1089" s="159"/>
      <c r="T1089" s="160"/>
      <c r="AT1089" s="155" t="s">
        <v>138</v>
      </c>
      <c r="AU1089" s="155" t="s">
        <v>84</v>
      </c>
      <c r="AV1089" s="13" t="s">
        <v>84</v>
      </c>
      <c r="AW1089" s="13" t="s">
        <v>36</v>
      </c>
      <c r="AX1089" s="13" t="s">
        <v>74</v>
      </c>
      <c r="AY1089" s="155" t="s">
        <v>128</v>
      </c>
    </row>
    <row r="1090" spans="2:65" s="14" customFormat="1" ht="11.25">
      <c r="B1090" s="161"/>
      <c r="D1090" s="148" t="s">
        <v>138</v>
      </c>
      <c r="E1090" s="162" t="s">
        <v>19</v>
      </c>
      <c r="F1090" s="163" t="s">
        <v>141</v>
      </c>
      <c r="H1090" s="164">
        <v>92.344999999999999</v>
      </c>
      <c r="I1090" s="165"/>
      <c r="L1090" s="161"/>
      <c r="M1090" s="166"/>
      <c r="T1090" s="167"/>
      <c r="AT1090" s="162" t="s">
        <v>138</v>
      </c>
      <c r="AU1090" s="162" t="s">
        <v>84</v>
      </c>
      <c r="AV1090" s="14" t="s">
        <v>134</v>
      </c>
      <c r="AW1090" s="14" t="s">
        <v>36</v>
      </c>
      <c r="AX1090" s="14" t="s">
        <v>82</v>
      </c>
      <c r="AY1090" s="162" t="s">
        <v>128</v>
      </c>
    </row>
    <row r="1091" spans="2:65" s="1" customFormat="1" ht="24.2" customHeight="1">
      <c r="B1091" s="33"/>
      <c r="C1091" s="175" t="s">
        <v>654</v>
      </c>
      <c r="D1091" s="175" t="s">
        <v>263</v>
      </c>
      <c r="E1091" s="176" t="s">
        <v>1104</v>
      </c>
      <c r="F1091" s="177" t="s">
        <v>1105</v>
      </c>
      <c r="G1091" s="178" t="s">
        <v>133</v>
      </c>
      <c r="H1091" s="179">
        <v>107.628</v>
      </c>
      <c r="I1091" s="180"/>
      <c r="J1091" s="181">
        <f>ROUND(I1091*H1091,2)</f>
        <v>0</v>
      </c>
      <c r="K1091" s="182"/>
      <c r="L1091" s="183"/>
      <c r="M1091" s="184" t="s">
        <v>19</v>
      </c>
      <c r="N1091" s="185" t="s">
        <v>45</v>
      </c>
      <c r="P1091" s="139">
        <f>O1091*H1091</f>
        <v>0</v>
      </c>
      <c r="Q1091" s="139">
        <v>0</v>
      </c>
      <c r="R1091" s="139">
        <f>Q1091*H1091</f>
        <v>0</v>
      </c>
      <c r="S1091" s="139">
        <v>0</v>
      </c>
      <c r="T1091" s="140">
        <f>S1091*H1091</f>
        <v>0</v>
      </c>
      <c r="AR1091" s="141" t="s">
        <v>258</v>
      </c>
      <c r="AT1091" s="141" t="s">
        <v>263</v>
      </c>
      <c r="AU1091" s="141" t="s">
        <v>84</v>
      </c>
      <c r="AY1091" s="18" t="s">
        <v>128</v>
      </c>
      <c r="BE1091" s="142">
        <f>IF(N1091="základní",J1091,0)</f>
        <v>0</v>
      </c>
      <c r="BF1091" s="142">
        <f>IF(N1091="snížená",J1091,0)</f>
        <v>0</v>
      </c>
      <c r="BG1091" s="142">
        <f>IF(N1091="zákl. přenesená",J1091,0)</f>
        <v>0</v>
      </c>
      <c r="BH1091" s="142">
        <f>IF(N1091="sníž. přenesená",J1091,0)</f>
        <v>0</v>
      </c>
      <c r="BI1091" s="142">
        <f>IF(N1091="nulová",J1091,0)</f>
        <v>0</v>
      </c>
      <c r="BJ1091" s="18" t="s">
        <v>82</v>
      </c>
      <c r="BK1091" s="142">
        <f>ROUND(I1091*H1091,2)</f>
        <v>0</v>
      </c>
      <c r="BL1091" s="18" t="s">
        <v>186</v>
      </c>
      <c r="BM1091" s="141" t="s">
        <v>1106</v>
      </c>
    </row>
    <row r="1092" spans="2:65" s="12" customFormat="1" ht="11.25">
      <c r="B1092" s="147"/>
      <c r="D1092" s="148" t="s">
        <v>138</v>
      </c>
      <c r="E1092" s="149" t="s">
        <v>19</v>
      </c>
      <c r="F1092" s="150" t="s">
        <v>1102</v>
      </c>
      <c r="H1092" s="149" t="s">
        <v>19</v>
      </c>
      <c r="I1092" s="151"/>
      <c r="L1092" s="147"/>
      <c r="M1092" s="152"/>
      <c r="T1092" s="153"/>
      <c r="AT1092" s="149" t="s">
        <v>138</v>
      </c>
      <c r="AU1092" s="149" t="s">
        <v>84</v>
      </c>
      <c r="AV1092" s="12" t="s">
        <v>82</v>
      </c>
      <c r="AW1092" s="12" t="s">
        <v>36</v>
      </c>
      <c r="AX1092" s="12" t="s">
        <v>74</v>
      </c>
      <c r="AY1092" s="149" t="s">
        <v>128</v>
      </c>
    </row>
    <row r="1093" spans="2:65" s="13" customFormat="1" ht="11.25">
      <c r="B1093" s="154"/>
      <c r="D1093" s="148" t="s">
        <v>138</v>
      </c>
      <c r="E1093" s="155" t="s">
        <v>19</v>
      </c>
      <c r="F1093" s="156" t="s">
        <v>1103</v>
      </c>
      <c r="H1093" s="157">
        <v>92.344999999999999</v>
      </c>
      <c r="I1093" s="158"/>
      <c r="L1093" s="154"/>
      <c r="M1093" s="159"/>
      <c r="T1093" s="160"/>
      <c r="AT1093" s="155" t="s">
        <v>138</v>
      </c>
      <c r="AU1093" s="155" t="s">
        <v>84</v>
      </c>
      <c r="AV1093" s="13" t="s">
        <v>84</v>
      </c>
      <c r="AW1093" s="13" t="s">
        <v>36</v>
      </c>
      <c r="AX1093" s="13" t="s">
        <v>74</v>
      </c>
      <c r="AY1093" s="155" t="s">
        <v>128</v>
      </c>
    </row>
    <row r="1094" spans="2:65" s="15" customFormat="1" ht="11.25">
      <c r="B1094" s="168"/>
      <c r="D1094" s="148" t="s">
        <v>138</v>
      </c>
      <c r="E1094" s="169" t="s">
        <v>19</v>
      </c>
      <c r="F1094" s="170" t="s">
        <v>248</v>
      </c>
      <c r="H1094" s="171">
        <v>92.344999999999999</v>
      </c>
      <c r="I1094" s="172"/>
      <c r="L1094" s="168"/>
      <c r="M1094" s="173"/>
      <c r="T1094" s="174"/>
      <c r="AT1094" s="169" t="s">
        <v>138</v>
      </c>
      <c r="AU1094" s="169" t="s">
        <v>84</v>
      </c>
      <c r="AV1094" s="15" t="s">
        <v>151</v>
      </c>
      <c r="AW1094" s="15" t="s">
        <v>36</v>
      </c>
      <c r="AX1094" s="15" t="s">
        <v>74</v>
      </c>
      <c r="AY1094" s="169" t="s">
        <v>128</v>
      </c>
    </row>
    <row r="1095" spans="2:65" s="13" customFormat="1" ht="11.25">
      <c r="B1095" s="154"/>
      <c r="D1095" s="148" t="s">
        <v>138</v>
      </c>
      <c r="E1095" s="155" t="s">
        <v>19</v>
      </c>
      <c r="F1095" s="156" t="s">
        <v>1107</v>
      </c>
      <c r="H1095" s="157">
        <v>107.628</v>
      </c>
      <c r="I1095" s="158"/>
      <c r="L1095" s="154"/>
      <c r="M1095" s="159"/>
      <c r="T1095" s="160"/>
      <c r="AT1095" s="155" t="s">
        <v>138</v>
      </c>
      <c r="AU1095" s="155" t="s">
        <v>84</v>
      </c>
      <c r="AV1095" s="13" t="s">
        <v>84</v>
      </c>
      <c r="AW1095" s="13" t="s">
        <v>36</v>
      </c>
      <c r="AX1095" s="13" t="s">
        <v>82</v>
      </c>
      <c r="AY1095" s="155" t="s">
        <v>128</v>
      </c>
    </row>
    <row r="1096" spans="2:65" s="1" customFormat="1" ht="16.5" customHeight="1">
      <c r="B1096" s="33"/>
      <c r="C1096" s="129" t="s">
        <v>1108</v>
      </c>
      <c r="D1096" s="129" t="s">
        <v>130</v>
      </c>
      <c r="E1096" s="130" t="s">
        <v>1098</v>
      </c>
      <c r="F1096" s="131" t="s">
        <v>1099</v>
      </c>
      <c r="G1096" s="132" t="s">
        <v>133</v>
      </c>
      <c r="H1096" s="133">
        <v>15.1</v>
      </c>
      <c r="I1096" s="134"/>
      <c r="J1096" s="135">
        <f>ROUND(I1096*H1096,2)</f>
        <v>0</v>
      </c>
      <c r="K1096" s="136"/>
      <c r="L1096" s="33"/>
      <c r="M1096" s="137" t="s">
        <v>19</v>
      </c>
      <c r="N1096" s="138" t="s">
        <v>45</v>
      </c>
      <c r="P1096" s="139">
        <f>O1096*H1096</f>
        <v>0</v>
      </c>
      <c r="Q1096" s="139">
        <v>0</v>
      </c>
      <c r="R1096" s="139">
        <f>Q1096*H1096</f>
        <v>0</v>
      </c>
      <c r="S1096" s="139">
        <v>0</v>
      </c>
      <c r="T1096" s="140">
        <f>S1096*H1096</f>
        <v>0</v>
      </c>
      <c r="AR1096" s="141" t="s">
        <v>186</v>
      </c>
      <c r="AT1096" s="141" t="s">
        <v>130</v>
      </c>
      <c r="AU1096" s="141" t="s">
        <v>84</v>
      </c>
      <c r="AY1096" s="18" t="s">
        <v>128</v>
      </c>
      <c r="BE1096" s="142">
        <f>IF(N1096="základní",J1096,0)</f>
        <v>0</v>
      </c>
      <c r="BF1096" s="142">
        <f>IF(N1096="snížená",J1096,0)</f>
        <v>0</v>
      </c>
      <c r="BG1096" s="142">
        <f>IF(N1096="zákl. přenesená",J1096,0)</f>
        <v>0</v>
      </c>
      <c r="BH1096" s="142">
        <f>IF(N1096="sníž. přenesená",J1096,0)</f>
        <v>0</v>
      </c>
      <c r="BI1096" s="142">
        <f>IF(N1096="nulová",J1096,0)</f>
        <v>0</v>
      </c>
      <c r="BJ1096" s="18" t="s">
        <v>82</v>
      </c>
      <c r="BK1096" s="142">
        <f>ROUND(I1096*H1096,2)</f>
        <v>0</v>
      </c>
      <c r="BL1096" s="18" t="s">
        <v>186</v>
      </c>
      <c r="BM1096" s="141" t="s">
        <v>1109</v>
      </c>
    </row>
    <row r="1097" spans="2:65" s="1" customFormat="1" ht="11.25">
      <c r="B1097" s="33"/>
      <c r="D1097" s="143" t="s">
        <v>136</v>
      </c>
      <c r="F1097" s="144" t="s">
        <v>1101</v>
      </c>
      <c r="I1097" s="145"/>
      <c r="L1097" s="33"/>
      <c r="M1097" s="146"/>
      <c r="T1097" s="54"/>
      <c r="AT1097" s="18" t="s">
        <v>136</v>
      </c>
      <c r="AU1097" s="18" t="s">
        <v>84</v>
      </c>
    </row>
    <row r="1098" spans="2:65" s="12" customFormat="1" ht="11.25">
      <c r="B1098" s="147"/>
      <c r="D1098" s="148" t="s">
        <v>138</v>
      </c>
      <c r="E1098" s="149" t="s">
        <v>19</v>
      </c>
      <c r="F1098" s="150" t="s">
        <v>1110</v>
      </c>
      <c r="H1098" s="149" t="s">
        <v>19</v>
      </c>
      <c r="I1098" s="151"/>
      <c r="L1098" s="147"/>
      <c r="M1098" s="152"/>
      <c r="T1098" s="153"/>
      <c r="AT1098" s="149" t="s">
        <v>138</v>
      </c>
      <c r="AU1098" s="149" t="s">
        <v>84</v>
      </c>
      <c r="AV1098" s="12" t="s">
        <v>82</v>
      </c>
      <c r="AW1098" s="12" t="s">
        <v>36</v>
      </c>
      <c r="AX1098" s="12" t="s">
        <v>74</v>
      </c>
      <c r="AY1098" s="149" t="s">
        <v>128</v>
      </c>
    </row>
    <row r="1099" spans="2:65" s="13" customFormat="1" ht="11.25">
      <c r="B1099" s="154"/>
      <c r="D1099" s="148" t="s">
        <v>138</v>
      </c>
      <c r="E1099" s="155" t="s">
        <v>19</v>
      </c>
      <c r="F1099" s="156" t="s">
        <v>1111</v>
      </c>
      <c r="H1099" s="157">
        <v>15.1</v>
      </c>
      <c r="I1099" s="158"/>
      <c r="L1099" s="154"/>
      <c r="M1099" s="159"/>
      <c r="T1099" s="160"/>
      <c r="AT1099" s="155" t="s">
        <v>138</v>
      </c>
      <c r="AU1099" s="155" t="s">
        <v>84</v>
      </c>
      <c r="AV1099" s="13" t="s">
        <v>84</v>
      </c>
      <c r="AW1099" s="13" t="s">
        <v>36</v>
      </c>
      <c r="AX1099" s="13" t="s">
        <v>74</v>
      </c>
      <c r="AY1099" s="155" t="s">
        <v>128</v>
      </c>
    </row>
    <row r="1100" spans="2:65" s="14" customFormat="1" ht="11.25">
      <c r="B1100" s="161"/>
      <c r="D1100" s="148" t="s">
        <v>138</v>
      </c>
      <c r="E1100" s="162" t="s">
        <v>19</v>
      </c>
      <c r="F1100" s="163" t="s">
        <v>141</v>
      </c>
      <c r="H1100" s="164">
        <v>15.1</v>
      </c>
      <c r="I1100" s="165"/>
      <c r="L1100" s="161"/>
      <c r="M1100" s="166"/>
      <c r="T1100" s="167"/>
      <c r="AT1100" s="162" t="s">
        <v>138</v>
      </c>
      <c r="AU1100" s="162" t="s">
        <v>84</v>
      </c>
      <c r="AV1100" s="14" t="s">
        <v>134</v>
      </c>
      <c r="AW1100" s="14" t="s">
        <v>36</v>
      </c>
      <c r="AX1100" s="14" t="s">
        <v>82</v>
      </c>
      <c r="AY1100" s="162" t="s">
        <v>128</v>
      </c>
    </row>
    <row r="1101" spans="2:65" s="1" customFormat="1" ht="24.2" customHeight="1">
      <c r="B1101" s="33"/>
      <c r="C1101" s="175" t="s">
        <v>664</v>
      </c>
      <c r="D1101" s="175" t="s">
        <v>263</v>
      </c>
      <c r="E1101" s="176" t="s">
        <v>1112</v>
      </c>
      <c r="F1101" s="177" t="s">
        <v>1113</v>
      </c>
      <c r="G1101" s="178" t="s">
        <v>133</v>
      </c>
      <c r="H1101" s="179">
        <v>17.599</v>
      </c>
      <c r="I1101" s="180"/>
      <c r="J1101" s="181">
        <f>ROUND(I1101*H1101,2)</f>
        <v>0</v>
      </c>
      <c r="K1101" s="182"/>
      <c r="L1101" s="183"/>
      <c r="M1101" s="184" t="s">
        <v>19</v>
      </c>
      <c r="N1101" s="185" t="s">
        <v>45</v>
      </c>
      <c r="P1101" s="139">
        <f>O1101*H1101</f>
        <v>0</v>
      </c>
      <c r="Q1101" s="139">
        <v>0</v>
      </c>
      <c r="R1101" s="139">
        <f>Q1101*H1101</f>
        <v>0</v>
      </c>
      <c r="S1101" s="139">
        <v>0</v>
      </c>
      <c r="T1101" s="140">
        <f>S1101*H1101</f>
        <v>0</v>
      </c>
      <c r="AR1101" s="141" t="s">
        <v>258</v>
      </c>
      <c r="AT1101" s="141" t="s">
        <v>263</v>
      </c>
      <c r="AU1101" s="141" t="s">
        <v>84</v>
      </c>
      <c r="AY1101" s="18" t="s">
        <v>128</v>
      </c>
      <c r="BE1101" s="142">
        <f>IF(N1101="základní",J1101,0)</f>
        <v>0</v>
      </c>
      <c r="BF1101" s="142">
        <f>IF(N1101="snížená",J1101,0)</f>
        <v>0</v>
      </c>
      <c r="BG1101" s="142">
        <f>IF(N1101="zákl. přenesená",J1101,0)</f>
        <v>0</v>
      </c>
      <c r="BH1101" s="142">
        <f>IF(N1101="sníž. přenesená",J1101,0)</f>
        <v>0</v>
      </c>
      <c r="BI1101" s="142">
        <f>IF(N1101="nulová",J1101,0)</f>
        <v>0</v>
      </c>
      <c r="BJ1101" s="18" t="s">
        <v>82</v>
      </c>
      <c r="BK1101" s="142">
        <f>ROUND(I1101*H1101,2)</f>
        <v>0</v>
      </c>
      <c r="BL1101" s="18" t="s">
        <v>186</v>
      </c>
      <c r="BM1101" s="141" t="s">
        <v>1114</v>
      </c>
    </row>
    <row r="1102" spans="2:65" s="12" customFormat="1" ht="11.25">
      <c r="B1102" s="147"/>
      <c r="D1102" s="148" t="s">
        <v>138</v>
      </c>
      <c r="E1102" s="149" t="s">
        <v>19</v>
      </c>
      <c r="F1102" s="150" t="s">
        <v>1110</v>
      </c>
      <c r="H1102" s="149" t="s">
        <v>19</v>
      </c>
      <c r="I1102" s="151"/>
      <c r="L1102" s="147"/>
      <c r="M1102" s="152"/>
      <c r="T1102" s="153"/>
      <c r="AT1102" s="149" t="s">
        <v>138</v>
      </c>
      <c r="AU1102" s="149" t="s">
        <v>84</v>
      </c>
      <c r="AV1102" s="12" t="s">
        <v>82</v>
      </c>
      <c r="AW1102" s="12" t="s">
        <v>36</v>
      </c>
      <c r="AX1102" s="12" t="s">
        <v>74</v>
      </c>
      <c r="AY1102" s="149" t="s">
        <v>128</v>
      </c>
    </row>
    <row r="1103" spans="2:65" s="13" customFormat="1" ht="11.25">
      <c r="B1103" s="154"/>
      <c r="D1103" s="148" t="s">
        <v>138</v>
      </c>
      <c r="E1103" s="155" t="s">
        <v>19</v>
      </c>
      <c r="F1103" s="156" t="s">
        <v>1111</v>
      </c>
      <c r="H1103" s="157">
        <v>15.1</v>
      </c>
      <c r="I1103" s="158"/>
      <c r="L1103" s="154"/>
      <c r="M1103" s="159"/>
      <c r="T1103" s="160"/>
      <c r="AT1103" s="155" t="s">
        <v>138</v>
      </c>
      <c r="AU1103" s="155" t="s">
        <v>84</v>
      </c>
      <c r="AV1103" s="13" t="s">
        <v>84</v>
      </c>
      <c r="AW1103" s="13" t="s">
        <v>36</v>
      </c>
      <c r="AX1103" s="13" t="s">
        <v>74</v>
      </c>
      <c r="AY1103" s="155" t="s">
        <v>128</v>
      </c>
    </row>
    <row r="1104" spans="2:65" s="15" customFormat="1" ht="11.25">
      <c r="B1104" s="168"/>
      <c r="D1104" s="148" t="s">
        <v>138</v>
      </c>
      <c r="E1104" s="169" t="s">
        <v>19</v>
      </c>
      <c r="F1104" s="170" t="s">
        <v>248</v>
      </c>
      <c r="H1104" s="171">
        <v>15.1</v>
      </c>
      <c r="I1104" s="172"/>
      <c r="L1104" s="168"/>
      <c r="M1104" s="173"/>
      <c r="T1104" s="174"/>
      <c r="AT1104" s="169" t="s">
        <v>138</v>
      </c>
      <c r="AU1104" s="169" t="s">
        <v>84</v>
      </c>
      <c r="AV1104" s="15" t="s">
        <v>151</v>
      </c>
      <c r="AW1104" s="15" t="s">
        <v>36</v>
      </c>
      <c r="AX1104" s="15" t="s">
        <v>74</v>
      </c>
      <c r="AY1104" s="169" t="s">
        <v>128</v>
      </c>
    </row>
    <row r="1105" spans="2:65" s="13" customFormat="1" ht="11.25">
      <c r="B1105" s="154"/>
      <c r="D1105" s="148" t="s">
        <v>138</v>
      </c>
      <c r="E1105" s="155" t="s">
        <v>19</v>
      </c>
      <c r="F1105" s="156" t="s">
        <v>1115</v>
      </c>
      <c r="H1105" s="157">
        <v>17.599</v>
      </c>
      <c r="I1105" s="158"/>
      <c r="L1105" s="154"/>
      <c r="M1105" s="159"/>
      <c r="T1105" s="160"/>
      <c r="AT1105" s="155" t="s">
        <v>138</v>
      </c>
      <c r="AU1105" s="155" t="s">
        <v>84</v>
      </c>
      <c r="AV1105" s="13" t="s">
        <v>84</v>
      </c>
      <c r="AW1105" s="13" t="s">
        <v>36</v>
      </c>
      <c r="AX1105" s="13" t="s">
        <v>82</v>
      </c>
      <c r="AY1105" s="155" t="s">
        <v>128</v>
      </c>
    </row>
    <row r="1106" spans="2:65" s="1" customFormat="1" ht="16.5" customHeight="1">
      <c r="B1106" s="33"/>
      <c r="C1106" s="129" t="s">
        <v>1116</v>
      </c>
      <c r="D1106" s="129" t="s">
        <v>130</v>
      </c>
      <c r="E1106" s="130" t="s">
        <v>1117</v>
      </c>
      <c r="F1106" s="131" t="s">
        <v>1118</v>
      </c>
      <c r="G1106" s="132" t="s">
        <v>133</v>
      </c>
      <c r="H1106" s="133">
        <v>6.25</v>
      </c>
      <c r="I1106" s="134"/>
      <c r="J1106" s="135">
        <f>ROUND(I1106*H1106,2)</f>
        <v>0</v>
      </c>
      <c r="K1106" s="136"/>
      <c r="L1106" s="33"/>
      <c r="M1106" s="137" t="s">
        <v>19</v>
      </c>
      <c r="N1106" s="138" t="s">
        <v>45</v>
      </c>
      <c r="P1106" s="139">
        <f>O1106*H1106</f>
        <v>0</v>
      </c>
      <c r="Q1106" s="139">
        <v>0</v>
      </c>
      <c r="R1106" s="139">
        <f>Q1106*H1106</f>
        <v>0</v>
      </c>
      <c r="S1106" s="139">
        <v>0</v>
      </c>
      <c r="T1106" s="140">
        <f>S1106*H1106</f>
        <v>0</v>
      </c>
      <c r="AR1106" s="141" t="s">
        <v>186</v>
      </c>
      <c r="AT1106" s="141" t="s">
        <v>130</v>
      </c>
      <c r="AU1106" s="141" t="s">
        <v>84</v>
      </c>
      <c r="AY1106" s="18" t="s">
        <v>128</v>
      </c>
      <c r="BE1106" s="142">
        <f>IF(N1106="základní",J1106,0)</f>
        <v>0</v>
      </c>
      <c r="BF1106" s="142">
        <f>IF(N1106="snížená",J1106,0)</f>
        <v>0</v>
      </c>
      <c r="BG1106" s="142">
        <f>IF(N1106="zákl. přenesená",J1106,0)</f>
        <v>0</v>
      </c>
      <c r="BH1106" s="142">
        <f>IF(N1106="sníž. přenesená",J1106,0)</f>
        <v>0</v>
      </c>
      <c r="BI1106" s="142">
        <f>IF(N1106="nulová",J1106,0)</f>
        <v>0</v>
      </c>
      <c r="BJ1106" s="18" t="s">
        <v>82</v>
      </c>
      <c r="BK1106" s="142">
        <f>ROUND(I1106*H1106,2)</f>
        <v>0</v>
      </c>
      <c r="BL1106" s="18" t="s">
        <v>186</v>
      </c>
      <c r="BM1106" s="141" t="s">
        <v>1119</v>
      </c>
    </row>
    <row r="1107" spans="2:65" s="1" customFormat="1" ht="11.25">
      <c r="B1107" s="33"/>
      <c r="D1107" s="143" t="s">
        <v>136</v>
      </c>
      <c r="F1107" s="144" t="s">
        <v>1120</v>
      </c>
      <c r="I1107" s="145"/>
      <c r="L1107" s="33"/>
      <c r="M1107" s="146"/>
      <c r="T1107" s="54"/>
      <c r="AT1107" s="18" t="s">
        <v>136</v>
      </c>
      <c r="AU1107" s="18" t="s">
        <v>84</v>
      </c>
    </row>
    <row r="1108" spans="2:65" s="12" customFormat="1" ht="11.25">
      <c r="B1108" s="147"/>
      <c r="D1108" s="148" t="s">
        <v>138</v>
      </c>
      <c r="E1108" s="149" t="s">
        <v>19</v>
      </c>
      <c r="F1108" s="150" t="s">
        <v>1121</v>
      </c>
      <c r="H1108" s="149" t="s">
        <v>19</v>
      </c>
      <c r="I1108" s="151"/>
      <c r="L1108" s="147"/>
      <c r="M1108" s="152"/>
      <c r="T1108" s="153"/>
      <c r="AT1108" s="149" t="s">
        <v>138</v>
      </c>
      <c r="AU1108" s="149" t="s">
        <v>84</v>
      </c>
      <c r="AV1108" s="12" t="s">
        <v>82</v>
      </c>
      <c r="AW1108" s="12" t="s">
        <v>36</v>
      </c>
      <c r="AX1108" s="12" t="s">
        <v>74</v>
      </c>
      <c r="AY1108" s="149" t="s">
        <v>128</v>
      </c>
    </row>
    <row r="1109" spans="2:65" s="12" customFormat="1" ht="11.25">
      <c r="B1109" s="147"/>
      <c r="D1109" s="148" t="s">
        <v>138</v>
      </c>
      <c r="E1109" s="149" t="s">
        <v>19</v>
      </c>
      <c r="F1109" s="150" t="s">
        <v>1122</v>
      </c>
      <c r="H1109" s="149" t="s">
        <v>19</v>
      </c>
      <c r="I1109" s="151"/>
      <c r="L1109" s="147"/>
      <c r="M1109" s="152"/>
      <c r="T1109" s="153"/>
      <c r="AT1109" s="149" t="s">
        <v>138</v>
      </c>
      <c r="AU1109" s="149" t="s">
        <v>84</v>
      </c>
      <c r="AV1109" s="12" t="s">
        <v>82</v>
      </c>
      <c r="AW1109" s="12" t="s">
        <v>36</v>
      </c>
      <c r="AX1109" s="12" t="s">
        <v>74</v>
      </c>
      <c r="AY1109" s="149" t="s">
        <v>128</v>
      </c>
    </row>
    <row r="1110" spans="2:65" s="13" customFormat="1" ht="11.25">
      <c r="B1110" s="154"/>
      <c r="D1110" s="148" t="s">
        <v>138</v>
      </c>
      <c r="E1110" s="155" t="s">
        <v>19</v>
      </c>
      <c r="F1110" s="156" t="s">
        <v>1123</v>
      </c>
      <c r="H1110" s="157">
        <v>6.25</v>
      </c>
      <c r="I1110" s="158"/>
      <c r="L1110" s="154"/>
      <c r="M1110" s="159"/>
      <c r="T1110" s="160"/>
      <c r="AT1110" s="155" t="s">
        <v>138</v>
      </c>
      <c r="AU1110" s="155" t="s">
        <v>84</v>
      </c>
      <c r="AV1110" s="13" t="s">
        <v>84</v>
      </c>
      <c r="AW1110" s="13" t="s">
        <v>36</v>
      </c>
      <c r="AX1110" s="13" t="s">
        <v>74</v>
      </c>
      <c r="AY1110" s="155" t="s">
        <v>128</v>
      </c>
    </row>
    <row r="1111" spans="2:65" s="14" customFormat="1" ht="11.25">
      <c r="B1111" s="161"/>
      <c r="D1111" s="148" t="s">
        <v>138</v>
      </c>
      <c r="E1111" s="162" t="s">
        <v>19</v>
      </c>
      <c r="F1111" s="163" t="s">
        <v>141</v>
      </c>
      <c r="H1111" s="164">
        <v>6.25</v>
      </c>
      <c r="I1111" s="165"/>
      <c r="L1111" s="161"/>
      <c r="M1111" s="166"/>
      <c r="T1111" s="167"/>
      <c r="AT1111" s="162" t="s">
        <v>138</v>
      </c>
      <c r="AU1111" s="162" t="s">
        <v>84</v>
      </c>
      <c r="AV1111" s="14" t="s">
        <v>134</v>
      </c>
      <c r="AW1111" s="14" t="s">
        <v>36</v>
      </c>
      <c r="AX1111" s="14" t="s">
        <v>82</v>
      </c>
      <c r="AY1111" s="162" t="s">
        <v>128</v>
      </c>
    </row>
    <row r="1112" spans="2:65" s="1" customFormat="1" ht="16.5" customHeight="1">
      <c r="B1112" s="33"/>
      <c r="C1112" s="175" t="s">
        <v>680</v>
      </c>
      <c r="D1112" s="175" t="s">
        <v>263</v>
      </c>
      <c r="E1112" s="176" t="s">
        <v>1124</v>
      </c>
      <c r="F1112" s="177" t="s">
        <v>1125</v>
      </c>
      <c r="G1112" s="178" t="s">
        <v>133</v>
      </c>
      <c r="H1112" s="179">
        <v>7.2839999999999998</v>
      </c>
      <c r="I1112" s="180"/>
      <c r="J1112" s="181">
        <f>ROUND(I1112*H1112,2)</f>
        <v>0</v>
      </c>
      <c r="K1112" s="182"/>
      <c r="L1112" s="183"/>
      <c r="M1112" s="184" t="s">
        <v>19</v>
      </c>
      <c r="N1112" s="185" t="s">
        <v>45</v>
      </c>
      <c r="P1112" s="139">
        <f>O1112*H1112</f>
        <v>0</v>
      </c>
      <c r="Q1112" s="139">
        <v>0</v>
      </c>
      <c r="R1112" s="139">
        <f>Q1112*H1112</f>
        <v>0</v>
      </c>
      <c r="S1112" s="139">
        <v>0</v>
      </c>
      <c r="T1112" s="140">
        <f>S1112*H1112</f>
        <v>0</v>
      </c>
      <c r="AR1112" s="141" t="s">
        <v>258</v>
      </c>
      <c r="AT1112" s="141" t="s">
        <v>263</v>
      </c>
      <c r="AU1112" s="141" t="s">
        <v>84</v>
      </c>
      <c r="AY1112" s="18" t="s">
        <v>128</v>
      </c>
      <c r="BE1112" s="142">
        <f>IF(N1112="základní",J1112,0)</f>
        <v>0</v>
      </c>
      <c r="BF1112" s="142">
        <f>IF(N1112="snížená",J1112,0)</f>
        <v>0</v>
      </c>
      <c r="BG1112" s="142">
        <f>IF(N1112="zákl. přenesená",J1112,0)</f>
        <v>0</v>
      </c>
      <c r="BH1112" s="142">
        <f>IF(N1112="sníž. přenesená",J1112,0)</f>
        <v>0</v>
      </c>
      <c r="BI1112" s="142">
        <f>IF(N1112="nulová",J1112,0)</f>
        <v>0</v>
      </c>
      <c r="BJ1112" s="18" t="s">
        <v>82</v>
      </c>
      <c r="BK1112" s="142">
        <f>ROUND(I1112*H1112,2)</f>
        <v>0</v>
      </c>
      <c r="BL1112" s="18" t="s">
        <v>186</v>
      </c>
      <c r="BM1112" s="141" t="s">
        <v>1126</v>
      </c>
    </row>
    <row r="1113" spans="2:65" s="12" customFormat="1" ht="11.25">
      <c r="B1113" s="147"/>
      <c r="D1113" s="148" t="s">
        <v>138</v>
      </c>
      <c r="E1113" s="149" t="s">
        <v>19</v>
      </c>
      <c r="F1113" s="150" t="s">
        <v>1121</v>
      </c>
      <c r="H1113" s="149" t="s">
        <v>19</v>
      </c>
      <c r="I1113" s="151"/>
      <c r="L1113" s="147"/>
      <c r="M1113" s="152"/>
      <c r="T1113" s="153"/>
      <c r="AT1113" s="149" t="s">
        <v>138</v>
      </c>
      <c r="AU1113" s="149" t="s">
        <v>84</v>
      </c>
      <c r="AV1113" s="12" t="s">
        <v>82</v>
      </c>
      <c r="AW1113" s="12" t="s">
        <v>36</v>
      </c>
      <c r="AX1113" s="12" t="s">
        <v>74</v>
      </c>
      <c r="AY1113" s="149" t="s">
        <v>128</v>
      </c>
    </row>
    <row r="1114" spans="2:65" s="12" customFormat="1" ht="11.25">
      <c r="B1114" s="147"/>
      <c r="D1114" s="148" t="s">
        <v>138</v>
      </c>
      <c r="E1114" s="149" t="s">
        <v>19</v>
      </c>
      <c r="F1114" s="150" t="s">
        <v>1122</v>
      </c>
      <c r="H1114" s="149" t="s">
        <v>19</v>
      </c>
      <c r="I1114" s="151"/>
      <c r="L1114" s="147"/>
      <c r="M1114" s="152"/>
      <c r="T1114" s="153"/>
      <c r="AT1114" s="149" t="s">
        <v>138</v>
      </c>
      <c r="AU1114" s="149" t="s">
        <v>84</v>
      </c>
      <c r="AV1114" s="12" t="s">
        <v>82</v>
      </c>
      <c r="AW1114" s="12" t="s">
        <v>36</v>
      </c>
      <c r="AX1114" s="12" t="s">
        <v>74</v>
      </c>
      <c r="AY1114" s="149" t="s">
        <v>128</v>
      </c>
    </row>
    <row r="1115" spans="2:65" s="13" customFormat="1" ht="11.25">
      <c r="B1115" s="154"/>
      <c r="D1115" s="148" t="s">
        <v>138</v>
      </c>
      <c r="E1115" s="155" t="s">
        <v>19</v>
      </c>
      <c r="F1115" s="156" t="s">
        <v>1123</v>
      </c>
      <c r="H1115" s="157">
        <v>6.25</v>
      </c>
      <c r="I1115" s="158"/>
      <c r="L1115" s="154"/>
      <c r="M1115" s="159"/>
      <c r="T1115" s="160"/>
      <c r="AT1115" s="155" t="s">
        <v>138</v>
      </c>
      <c r="AU1115" s="155" t="s">
        <v>84</v>
      </c>
      <c r="AV1115" s="13" t="s">
        <v>84</v>
      </c>
      <c r="AW1115" s="13" t="s">
        <v>36</v>
      </c>
      <c r="AX1115" s="13" t="s">
        <v>74</v>
      </c>
      <c r="AY1115" s="155" t="s">
        <v>128</v>
      </c>
    </row>
    <row r="1116" spans="2:65" s="14" customFormat="1" ht="11.25">
      <c r="B1116" s="161"/>
      <c r="D1116" s="148" t="s">
        <v>138</v>
      </c>
      <c r="E1116" s="162" t="s">
        <v>19</v>
      </c>
      <c r="F1116" s="163" t="s">
        <v>141</v>
      </c>
      <c r="H1116" s="164">
        <v>6.25</v>
      </c>
      <c r="I1116" s="165"/>
      <c r="L1116" s="161"/>
      <c r="M1116" s="166"/>
      <c r="T1116" s="167"/>
      <c r="AT1116" s="162" t="s">
        <v>138</v>
      </c>
      <c r="AU1116" s="162" t="s">
        <v>84</v>
      </c>
      <c r="AV1116" s="14" t="s">
        <v>134</v>
      </c>
      <c r="AW1116" s="14" t="s">
        <v>36</v>
      </c>
      <c r="AX1116" s="14" t="s">
        <v>82</v>
      </c>
      <c r="AY1116" s="162" t="s">
        <v>128</v>
      </c>
    </row>
    <row r="1117" spans="2:65" s="13" customFormat="1" ht="11.25">
      <c r="B1117" s="154"/>
      <c r="D1117" s="148" t="s">
        <v>138</v>
      </c>
      <c r="F1117" s="156" t="s">
        <v>1127</v>
      </c>
      <c r="H1117" s="157">
        <v>7.2839999999999998</v>
      </c>
      <c r="I1117" s="158"/>
      <c r="L1117" s="154"/>
      <c r="M1117" s="159"/>
      <c r="T1117" s="160"/>
      <c r="AT1117" s="155" t="s">
        <v>138</v>
      </c>
      <c r="AU1117" s="155" t="s">
        <v>84</v>
      </c>
      <c r="AV1117" s="13" t="s">
        <v>84</v>
      </c>
      <c r="AW1117" s="13" t="s">
        <v>4</v>
      </c>
      <c r="AX1117" s="13" t="s">
        <v>82</v>
      </c>
      <c r="AY1117" s="155" t="s">
        <v>128</v>
      </c>
    </row>
    <row r="1118" spans="2:65" s="1" customFormat="1" ht="16.5" customHeight="1">
      <c r="B1118" s="33"/>
      <c r="C1118" s="129" t="s">
        <v>1128</v>
      </c>
      <c r="D1118" s="129" t="s">
        <v>130</v>
      </c>
      <c r="E1118" s="130" t="s">
        <v>1129</v>
      </c>
      <c r="F1118" s="131" t="s">
        <v>1130</v>
      </c>
      <c r="G1118" s="132" t="s">
        <v>266</v>
      </c>
      <c r="H1118" s="133">
        <v>7.7220000000000004</v>
      </c>
      <c r="I1118" s="134"/>
      <c r="J1118" s="135">
        <f>ROUND(I1118*H1118,2)</f>
        <v>0</v>
      </c>
      <c r="K1118" s="136"/>
      <c r="L1118" s="33"/>
      <c r="M1118" s="137" t="s">
        <v>19</v>
      </c>
      <c r="N1118" s="138" t="s">
        <v>45</v>
      </c>
      <c r="P1118" s="139">
        <f>O1118*H1118</f>
        <v>0</v>
      </c>
      <c r="Q1118" s="139">
        <v>0</v>
      </c>
      <c r="R1118" s="139">
        <f>Q1118*H1118</f>
        <v>0</v>
      </c>
      <c r="S1118" s="139">
        <v>0</v>
      </c>
      <c r="T1118" s="140">
        <f>S1118*H1118</f>
        <v>0</v>
      </c>
      <c r="AR1118" s="141" t="s">
        <v>186</v>
      </c>
      <c r="AT1118" s="141" t="s">
        <v>130</v>
      </c>
      <c r="AU1118" s="141" t="s">
        <v>84</v>
      </c>
      <c r="AY1118" s="18" t="s">
        <v>128</v>
      </c>
      <c r="BE1118" s="142">
        <f>IF(N1118="základní",J1118,0)</f>
        <v>0</v>
      </c>
      <c r="BF1118" s="142">
        <f>IF(N1118="snížená",J1118,0)</f>
        <v>0</v>
      </c>
      <c r="BG1118" s="142">
        <f>IF(N1118="zákl. přenesená",J1118,0)</f>
        <v>0</v>
      </c>
      <c r="BH1118" s="142">
        <f>IF(N1118="sníž. přenesená",J1118,0)</f>
        <v>0</v>
      </c>
      <c r="BI1118" s="142">
        <f>IF(N1118="nulová",J1118,0)</f>
        <v>0</v>
      </c>
      <c r="BJ1118" s="18" t="s">
        <v>82</v>
      </c>
      <c r="BK1118" s="142">
        <f>ROUND(I1118*H1118,2)</f>
        <v>0</v>
      </c>
      <c r="BL1118" s="18" t="s">
        <v>186</v>
      </c>
      <c r="BM1118" s="141" t="s">
        <v>1131</v>
      </c>
    </row>
    <row r="1119" spans="2:65" s="1" customFormat="1" ht="11.25">
      <c r="B1119" s="33"/>
      <c r="D1119" s="143" t="s">
        <v>136</v>
      </c>
      <c r="F1119" s="144" t="s">
        <v>1132</v>
      </c>
      <c r="I1119" s="145"/>
      <c r="L1119" s="33"/>
      <c r="M1119" s="146"/>
      <c r="T1119" s="54"/>
      <c r="AT1119" s="18" t="s">
        <v>136</v>
      </c>
      <c r="AU1119" s="18" t="s">
        <v>84</v>
      </c>
    </row>
    <row r="1120" spans="2:65" s="13" customFormat="1" ht="11.25">
      <c r="B1120" s="154"/>
      <c r="D1120" s="148" t="s">
        <v>138</v>
      </c>
      <c r="E1120" s="155" t="s">
        <v>19</v>
      </c>
      <c r="F1120" s="156" t="s">
        <v>1133</v>
      </c>
      <c r="H1120" s="157">
        <v>125.44</v>
      </c>
      <c r="I1120" s="158"/>
      <c r="L1120" s="154"/>
      <c r="M1120" s="159"/>
      <c r="T1120" s="160"/>
      <c r="AT1120" s="155" t="s">
        <v>138</v>
      </c>
      <c r="AU1120" s="155" t="s">
        <v>84</v>
      </c>
      <c r="AV1120" s="13" t="s">
        <v>84</v>
      </c>
      <c r="AW1120" s="13" t="s">
        <v>36</v>
      </c>
      <c r="AX1120" s="13" t="s">
        <v>74</v>
      </c>
      <c r="AY1120" s="155" t="s">
        <v>128</v>
      </c>
    </row>
    <row r="1121" spans="2:65" s="13" customFormat="1" ht="11.25">
      <c r="B1121" s="154"/>
      <c r="D1121" s="148" t="s">
        <v>138</v>
      </c>
      <c r="E1121" s="155" t="s">
        <v>19</v>
      </c>
      <c r="F1121" s="156" t="s">
        <v>1134</v>
      </c>
      <c r="H1121" s="157">
        <v>20.512</v>
      </c>
      <c r="I1121" s="158"/>
      <c r="L1121" s="154"/>
      <c r="M1121" s="159"/>
      <c r="T1121" s="160"/>
      <c r="AT1121" s="155" t="s">
        <v>138</v>
      </c>
      <c r="AU1121" s="155" t="s">
        <v>84</v>
      </c>
      <c r="AV1121" s="13" t="s">
        <v>84</v>
      </c>
      <c r="AW1121" s="13" t="s">
        <v>36</v>
      </c>
      <c r="AX1121" s="13" t="s">
        <v>74</v>
      </c>
      <c r="AY1121" s="155" t="s">
        <v>128</v>
      </c>
    </row>
    <row r="1122" spans="2:65" s="13" customFormat="1" ht="11.25">
      <c r="B1122" s="154"/>
      <c r="D1122" s="148" t="s">
        <v>138</v>
      </c>
      <c r="E1122" s="155" t="s">
        <v>19</v>
      </c>
      <c r="F1122" s="156" t="s">
        <v>1135</v>
      </c>
      <c r="H1122" s="157">
        <v>8.49</v>
      </c>
      <c r="I1122" s="158"/>
      <c r="L1122" s="154"/>
      <c r="M1122" s="159"/>
      <c r="T1122" s="160"/>
      <c r="AT1122" s="155" t="s">
        <v>138</v>
      </c>
      <c r="AU1122" s="155" t="s">
        <v>84</v>
      </c>
      <c r="AV1122" s="13" t="s">
        <v>84</v>
      </c>
      <c r="AW1122" s="13" t="s">
        <v>36</v>
      </c>
      <c r="AX1122" s="13" t="s">
        <v>74</v>
      </c>
      <c r="AY1122" s="155" t="s">
        <v>128</v>
      </c>
    </row>
    <row r="1123" spans="2:65" s="15" customFormat="1" ht="11.25">
      <c r="B1123" s="168"/>
      <c r="D1123" s="148" t="s">
        <v>138</v>
      </c>
      <c r="E1123" s="169" t="s">
        <v>19</v>
      </c>
      <c r="F1123" s="170" t="s">
        <v>248</v>
      </c>
      <c r="H1123" s="171">
        <v>154.44200000000001</v>
      </c>
      <c r="I1123" s="172"/>
      <c r="L1123" s="168"/>
      <c r="M1123" s="173"/>
      <c r="T1123" s="174"/>
      <c r="AT1123" s="169" t="s">
        <v>138</v>
      </c>
      <c r="AU1123" s="169" t="s">
        <v>84</v>
      </c>
      <c r="AV1123" s="15" t="s">
        <v>151</v>
      </c>
      <c r="AW1123" s="15" t="s">
        <v>36</v>
      </c>
      <c r="AX1123" s="15" t="s">
        <v>74</v>
      </c>
      <c r="AY1123" s="169" t="s">
        <v>128</v>
      </c>
    </row>
    <row r="1124" spans="2:65" s="13" customFormat="1" ht="11.25">
      <c r="B1124" s="154"/>
      <c r="D1124" s="148" t="s">
        <v>138</v>
      </c>
      <c r="E1124" s="155" t="s">
        <v>19</v>
      </c>
      <c r="F1124" s="156" t="s">
        <v>1136</v>
      </c>
      <c r="H1124" s="157">
        <v>7.7220000000000004</v>
      </c>
      <c r="I1124" s="158"/>
      <c r="L1124" s="154"/>
      <c r="M1124" s="159"/>
      <c r="T1124" s="160"/>
      <c r="AT1124" s="155" t="s">
        <v>138</v>
      </c>
      <c r="AU1124" s="155" t="s">
        <v>84</v>
      </c>
      <c r="AV1124" s="13" t="s">
        <v>84</v>
      </c>
      <c r="AW1124" s="13" t="s">
        <v>36</v>
      </c>
      <c r="AX1124" s="13" t="s">
        <v>82</v>
      </c>
      <c r="AY1124" s="155" t="s">
        <v>128</v>
      </c>
    </row>
    <row r="1125" spans="2:65" s="11" customFormat="1" ht="22.9" customHeight="1">
      <c r="B1125" s="117"/>
      <c r="D1125" s="118" t="s">
        <v>73</v>
      </c>
      <c r="E1125" s="127" t="s">
        <v>1137</v>
      </c>
      <c r="F1125" s="127" t="s">
        <v>1138</v>
      </c>
      <c r="I1125" s="120"/>
      <c r="J1125" s="128">
        <f>BK1125</f>
        <v>0</v>
      </c>
      <c r="L1125" s="117"/>
      <c r="M1125" s="122"/>
      <c r="P1125" s="123">
        <f>SUM(P1126:P1140)</f>
        <v>0</v>
      </c>
      <c r="R1125" s="123">
        <f>SUM(R1126:R1140)</f>
        <v>0</v>
      </c>
      <c r="T1125" s="124">
        <f>SUM(T1126:T1140)</f>
        <v>0</v>
      </c>
      <c r="AR1125" s="118" t="s">
        <v>84</v>
      </c>
      <c r="AT1125" s="125" t="s">
        <v>73</v>
      </c>
      <c r="AU1125" s="125" t="s">
        <v>82</v>
      </c>
      <c r="AY1125" s="118" t="s">
        <v>128</v>
      </c>
      <c r="BK1125" s="126">
        <f>SUM(BK1126:BK1140)</f>
        <v>0</v>
      </c>
    </row>
    <row r="1126" spans="2:65" s="1" customFormat="1" ht="16.5" customHeight="1">
      <c r="B1126" s="33"/>
      <c r="C1126" s="129" t="s">
        <v>687</v>
      </c>
      <c r="D1126" s="129" t="s">
        <v>130</v>
      </c>
      <c r="E1126" s="130" t="s">
        <v>1139</v>
      </c>
      <c r="F1126" s="131" t="s">
        <v>1140</v>
      </c>
      <c r="G1126" s="132" t="s">
        <v>133</v>
      </c>
      <c r="H1126" s="133">
        <v>142.178</v>
      </c>
      <c r="I1126" s="134"/>
      <c r="J1126" s="135">
        <f>ROUND(I1126*H1126,2)</f>
        <v>0</v>
      </c>
      <c r="K1126" s="136"/>
      <c r="L1126" s="33"/>
      <c r="M1126" s="137" t="s">
        <v>19</v>
      </c>
      <c r="N1126" s="138" t="s">
        <v>45</v>
      </c>
      <c r="P1126" s="139">
        <f>O1126*H1126</f>
        <v>0</v>
      </c>
      <c r="Q1126" s="139">
        <v>0</v>
      </c>
      <c r="R1126" s="139">
        <f>Q1126*H1126</f>
        <v>0</v>
      </c>
      <c r="S1126" s="139">
        <v>0</v>
      </c>
      <c r="T1126" s="140">
        <f>S1126*H1126</f>
        <v>0</v>
      </c>
      <c r="AR1126" s="141" t="s">
        <v>186</v>
      </c>
      <c r="AT1126" s="141" t="s">
        <v>130</v>
      </c>
      <c r="AU1126" s="141" t="s">
        <v>84</v>
      </c>
      <c r="AY1126" s="18" t="s">
        <v>128</v>
      </c>
      <c r="BE1126" s="142">
        <f>IF(N1126="základní",J1126,0)</f>
        <v>0</v>
      </c>
      <c r="BF1126" s="142">
        <f>IF(N1126="snížená",J1126,0)</f>
        <v>0</v>
      </c>
      <c r="BG1126" s="142">
        <f>IF(N1126="zákl. přenesená",J1126,0)</f>
        <v>0</v>
      </c>
      <c r="BH1126" s="142">
        <f>IF(N1126="sníž. přenesená",J1126,0)</f>
        <v>0</v>
      </c>
      <c r="BI1126" s="142">
        <f>IF(N1126="nulová",J1126,0)</f>
        <v>0</v>
      </c>
      <c r="BJ1126" s="18" t="s">
        <v>82</v>
      </c>
      <c r="BK1126" s="142">
        <f>ROUND(I1126*H1126,2)</f>
        <v>0</v>
      </c>
      <c r="BL1126" s="18" t="s">
        <v>186</v>
      </c>
      <c r="BM1126" s="141" t="s">
        <v>1141</v>
      </c>
    </row>
    <row r="1127" spans="2:65" s="1" customFormat="1" ht="11.25">
      <c r="B1127" s="33"/>
      <c r="D1127" s="143" t="s">
        <v>136</v>
      </c>
      <c r="F1127" s="144" t="s">
        <v>1142</v>
      </c>
      <c r="I1127" s="145"/>
      <c r="L1127" s="33"/>
      <c r="M1127" s="146"/>
      <c r="T1127" s="54"/>
      <c r="AT1127" s="18" t="s">
        <v>136</v>
      </c>
      <c r="AU1127" s="18" t="s">
        <v>84</v>
      </c>
    </row>
    <row r="1128" spans="2:65" s="12" customFormat="1" ht="11.25">
      <c r="B1128" s="147"/>
      <c r="D1128" s="148" t="s">
        <v>138</v>
      </c>
      <c r="E1128" s="149" t="s">
        <v>19</v>
      </c>
      <c r="F1128" s="150" t="s">
        <v>694</v>
      </c>
      <c r="H1128" s="149" t="s">
        <v>19</v>
      </c>
      <c r="I1128" s="151"/>
      <c r="L1128" s="147"/>
      <c r="M1128" s="152"/>
      <c r="T1128" s="153"/>
      <c r="AT1128" s="149" t="s">
        <v>138</v>
      </c>
      <c r="AU1128" s="149" t="s">
        <v>84</v>
      </c>
      <c r="AV1128" s="12" t="s">
        <v>82</v>
      </c>
      <c r="AW1128" s="12" t="s">
        <v>36</v>
      </c>
      <c r="AX1128" s="12" t="s">
        <v>74</v>
      </c>
      <c r="AY1128" s="149" t="s">
        <v>128</v>
      </c>
    </row>
    <row r="1129" spans="2:65" s="12" customFormat="1" ht="11.25">
      <c r="B1129" s="147"/>
      <c r="D1129" s="148" t="s">
        <v>138</v>
      </c>
      <c r="E1129" s="149" t="s">
        <v>19</v>
      </c>
      <c r="F1129" s="150" t="s">
        <v>1143</v>
      </c>
      <c r="H1129" s="149" t="s">
        <v>19</v>
      </c>
      <c r="I1129" s="151"/>
      <c r="L1129" s="147"/>
      <c r="M1129" s="152"/>
      <c r="T1129" s="153"/>
      <c r="AT1129" s="149" t="s">
        <v>138</v>
      </c>
      <c r="AU1129" s="149" t="s">
        <v>84</v>
      </c>
      <c r="AV1129" s="12" t="s">
        <v>82</v>
      </c>
      <c r="AW1129" s="12" t="s">
        <v>36</v>
      </c>
      <c r="AX1129" s="12" t="s">
        <v>74</v>
      </c>
      <c r="AY1129" s="149" t="s">
        <v>128</v>
      </c>
    </row>
    <row r="1130" spans="2:65" s="12" customFormat="1" ht="11.25">
      <c r="B1130" s="147"/>
      <c r="D1130" s="148" t="s">
        <v>138</v>
      </c>
      <c r="E1130" s="149" t="s">
        <v>19</v>
      </c>
      <c r="F1130" s="150" t="s">
        <v>696</v>
      </c>
      <c r="H1130" s="149" t="s">
        <v>19</v>
      </c>
      <c r="I1130" s="151"/>
      <c r="L1130" s="147"/>
      <c r="M1130" s="152"/>
      <c r="T1130" s="153"/>
      <c r="AT1130" s="149" t="s">
        <v>138</v>
      </c>
      <c r="AU1130" s="149" t="s">
        <v>84</v>
      </c>
      <c r="AV1130" s="12" t="s">
        <v>82</v>
      </c>
      <c r="AW1130" s="12" t="s">
        <v>36</v>
      </c>
      <c r="AX1130" s="12" t="s">
        <v>74</v>
      </c>
      <c r="AY1130" s="149" t="s">
        <v>128</v>
      </c>
    </row>
    <row r="1131" spans="2:65" s="13" customFormat="1" ht="11.25">
      <c r="B1131" s="154"/>
      <c r="D1131" s="148" t="s">
        <v>138</v>
      </c>
      <c r="E1131" s="155" t="s">
        <v>19</v>
      </c>
      <c r="F1131" s="156" t="s">
        <v>697</v>
      </c>
      <c r="H1131" s="157">
        <v>8.6950000000000003</v>
      </c>
      <c r="I1131" s="158"/>
      <c r="L1131" s="154"/>
      <c r="M1131" s="159"/>
      <c r="T1131" s="160"/>
      <c r="AT1131" s="155" t="s">
        <v>138</v>
      </c>
      <c r="AU1131" s="155" t="s">
        <v>84</v>
      </c>
      <c r="AV1131" s="13" t="s">
        <v>84</v>
      </c>
      <c r="AW1131" s="13" t="s">
        <v>36</v>
      </c>
      <c r="AX1131" s="13" t="s">
        <v>74</v>
      </c>
      <c r="AY1131" s="155" t="s">
        <v>128</v>
      </c>
    </row>
    <row r="1132" spans="2:65" s="12" customFormat="1" ht="11.25">
      <c r="B1132" s="147"/>
      <c r="D1132" s="148" t="s">
        <v>138</v>
      </c>
      <c r="E1132" s="149" t="s">
        <v>19</v>
      </c>
      <c r="F1132" s="150" t="s">
        <v>698</v>
      </c>
      <c r="H1132" s="149" t="s">
        <v>19</v>
      </c>
      <c r="I1132" s="151"/>
      <c r="L1132" s="147"/>
      <c r="M1132" s="152"/>
      <c r="T1132" s="153"/>
      <c r="AT1132" s="149" t="s">
        <v>138</v>
      </c>
      <c r="AU1132" s="149" t="s">
        <v>84</v>
      </c>
      <c r="AV1132" s="12" t="s">
        <v>82</v>
      </c>
      <c r="AW1132" s="12" t="s">
        <v>36</v>
      </c>
      <c r="AX1132" s="12" t="s">
        <v>74</v>
      </c>
      <c r="AY1132" s="149" t="s">
        <v>128</v>
      </c>
    </row>
    <row r="1133" spans="2:65" s="13" customFormat="1" ht="11.25">
      <c r="B1133" s="154"/>
      <c r="D1133" s="148" t="s">
        <v>138</v>
      </c>
      <c r="E1133" s="155" t="s">
        <v>19</v>
      </c>
      <c r="F1133" s="156" t="s">
        <v>699</v>
      </c>
      <c r="H1133" s="157">
        <v>29.71</v>
      </c>
      <c r="I1133" s="158"/>
      <c r="L1133" s="154"/>
      <c r="M1133" s="159"/>
      <c r="T1133" s="160"/>
      <c r="AT1133" s="155" t="s">
        <v>138</v>
      </c>
      <c r="AU1133" s="155" t="s">
        <v>84</v>
      </c>
      <c r="AV1133" s="13" t="s">
        <v>84</v>
      </c>
      <c r="AW1133" s="13" t="s">
        <v>36</v>
      </c>
      <c r="AX1133" s="13" t="s">
        <v>74</v>
      </c>
      <c r="AY1133" s="155" t="s">
        <v>128</v>
      </c>
    </row>
    <row r="1134" spans="2:65" s="12" customFormat="1" ht="11.25">
      <c r="B1134" s="147"/>
      <c r="D1134" s="148" t="s">
        <v>138</v>
      </c>
      <c r="E1134" s="149" t="s">
        <v>19</v>
      </c>
      <c r="F1134" s="150" t="s">
        <v>700</v>
      </c>
      <c r="H1134" s="149" t="s">
        <v>19</v>
      </c>
      <c r="I1134" s="151"/>
      <c r="L1134" s="147"/>
      <c r="M1134" s="152"/>
      <c r="T1134" s="153"/>
      <c r="AT1134" s="149" t="s">
        <v>138</v>
      </c>
      <c r="AU1134" s="149" t="s">
        <v>84</v>
      </c>
      <c r="AV1134" s="12" t="s">
        <v>82</v>
      </c>
      <c r="AW1134" s="12" t="s">
        <v>36</v>
      </c>
      <c r="AX1134" s="12" t="s">
        <v>74</v>
      </c>
      <c r="AY1134" s="149" t="s">
        <v>128</v>
      </c>
    </row>
    <row r="1135" spans="2:65" s="13" customFormat="1" ht="11.25">
      <c r="B1135" s="154"/>
      <c r="D1135" s="148" t="s">
        <v>138</v>
      </c>
      <c r="E1135" s="155" t="s">
        <v>19</v>
      </c>
      <c r="F1135" s="156" t="s">
        <v>701</v>
      </c>
      <c r="H1135" s="157">
        <v>29.25</v>
      </c>
      <c r="I1135" s="158"/>
      <c r="L1135" s="154"/>
      <c r="M1135" s="159"/>
      <c r="T1135" s="160"/>
      <c r="AT1135" s="155" t="s">
        <v>138</v>
      </c>
      <c r="AU1135" s="155" t="s">
        <v>84</v>
      </c>
      <c r="AV1135" s="13" t="s">
        <v>84</v>
      </c>
      <c r="AW1135" s="13" t="s">
        <v>36</v>
      </c>
      <c r="AX1135" s="13" t="s">
        <v>74</v>
      </c>
      <c r="AY1135" s="155" t="s">
        <v>128</v>
      </c>
    </row>
    <row r="1136" spans="2:65" s="12" customFormat="1" ht="11.25">
      <c r="B1136" s="147"/>
      <c r="D1136" s="148" t="s">
        <v>138</v>
      </c>
      <c r="E1136" s="149" t="s">
        <v>19</v>
      </c>
      <c r="F1136" s="150" t="s">
        <v>702</v>
      </c>
      <c r="H1136" s="149" t="s">
        <v>19</v>
      </c>
      <c r="I1136" s="151"/>
      <c r="L1136" s="147"/>
      <c r="M1136" s="152"/>
      <c r="T1136" s="153"/>
      <c r="AT1136" s="149" t="s">
        <v>138</v>
      </c>
      <c r="AU1136" s="149" t="s">
        <v>84</v>
      </c>
      <c r="AV1136" s="12" t="s">
        <v>82</v>
      </c>
      <c r="AW1136" s="12" t="s">
        <v>36</v>
      </c>
      <c r="AX1136" s="12" t="s">
        <v>74</v>
      </c>
      <c r="AY1136" s="149" t="s">
        <v>128</v>
      </c>
    </row>
    <row r="1137" spans="2:65" s="13" customFormat="1" ht="11.25">
      <c r="B1137" s="154"/>
      <c r="D1137" s="148" t="s">
        <v>138</v>
      </c>
      <c r="E1137" s="155" t="s">
        <v>19</v>
      </c>
      <c r="F1137" s="156" t="s">
        <v>703</v>
      </c>
      <c r="H1137" s="157">
        <v>4.4000000000000004</v>
      </c>
      <c r="I1137" s="158"/>
      <c r="L1137" s="154"/>
      <c r="M1137" s="159"/>
      <c r="T1137" s="160"/>
      <c r="AT1137" s="155" t="s">
        <v>138</v>
      </c>
      <c r="AU1137" s="155" t="s">
        <v>84</v>
      </c>
      <c r="AV1137" s="13" t="s">
        <v>84</v>
      </c>
      <c r="AW1137" s="13" t="s">
        <v>36</v>
      </c>
      <c r="AX1137" s="13" t="s">
        <v>74</v>
      </c>
      <c r="AY1137" s="155" t="s">
        <v>128</v>
      </c>
    </row>
    <row r="1138" spans="2:65" s="12" customFormat="1" ht="11.25">
      <c r="B1138" s="147"/>
      <c r="D1138" s="148" t="s">
        <v>138</v>
      </c>
      <c r="E1138" s="149" t="s">
        <v>19</v>
      </c>
      <c r="F1138" s="150" t="s">
        <v>704</v>
      </c>
      <c r="H1138" s="149" t="s">
        <v>19</v>
      </c>
      <c r="I1138" s="151"/>
      <c r="L1138" s="147"/>
      <c r="M1138" s="152"/>
      <c r="T1138" s="153"/>
      <c r="AT1138" s="149" t="s">
        <v>138</v>
      </c>
      <c r="AU1138" s="149" t="s">
        <v>84</v>
      </c>
      <c r="AV1138" s="12" t="s">
        <v>82</v>
      </c>
      <c r="AW1138" s="12" t="s">
        <v>36</v>
      </c>
      <c r="AX1138" s="12" t="s">
        <v>74</v>
      </c>
      <c r="AY1138" s="149" t="s">
        <v>128</v>
      </c>
    </row>
    <row r="1139" spans="2:65" s="13" customFormat="1" ht="11.25">
      <c r="B1139" s="154"/>
      <c r="D1139" s="148" t="s">
        <v>138</v>
      </c>
      <c r="E1139" s="155" t="s">
        <v>19</v>
      </c>
      <c r="F1139" s="156" t="s">
        <v>705</v>
      </c>
      <c r="H1139" s="157">
        <v>70.123000000000005</v>
      </c>
      <c r="I1139" s="158"/>
      <c r="L1139" s="154"/>
      <c r="M1139" s="159"/>
      <c r="T1139" s="160"/>
      <c r="AT1139" s="155" t="s">
        <v>138</v>
      </c>
      <c r="AU1139" s="155" t="s">
        <v>84</v>
      </c>
      <c r="AV1139" s="13" t="s">
        <v>84</v>
      </c>
      <c r="AW1139" s="13" t="s">
        <v>36</v>
      </c>
      <c r="AX1139" s="13" t="s">
        <v>74</v>
      </c>
      <c r="AY1139" s="155" t="s">
        <v>128</v>
      </c>
    </row>
    <row r="1140" spans="2:65" s="14" customFormat="1" ht="11.25">
      <c r="B1140" s="161"/>
      <c r="D1140" s="148" t="s">
        <v>138</v>
      </c>
      <c r="E1140" s="162" t="s">
        <v>19</v>
      </c>
      <c r="F1140" s="163" t="s">
        <v>141</v>
      </c>
      <c r="H1140" s="164">
        <v>142.178</v>
      </c>
      <c r="I1140" s="165"/>
      <c r="L1140" s="161"/>
      <c r="M1140" s="166"/>
      <c r="T1140" s="167"/>
      <c r="AT1140" s="162" t="s">
        <v>138</v>
      </c>
      <c r="AU1140" s="162" t="s">
        <v>84</v>
      </c>
      <c r="AV1140" s="14" t="s">
        <v>134</v>
      </c>
      <c r="AW1140" s="14" t="s">
        <v>36</v>
      </c>
      <c r="AX1140" s="14" t="s">
        <v>82</v>
      </c>
      <c r="AY1140" s="162" t="s">
        <v>128</v>
      </c>
    </row>
    <row r="1141" spans="2:65" s="11" customFormat="1" ht="25.9" customHeight="1">
      <c r="B1141" s="117"/>
      <c r="D1141" s="118" t="s">
        <v>73</v>
      </c>
      <c r="E1141" s="119" t="s">
        <v>263</v>
      </c>
      <c r="F1141" s="119" t="s">
        <v>1144</v>
      </c>
      <c r="I1141" s="120"/>
      <c r="J1141" s="121">
        <f>BK1141</f>
        <v>0</v>
      </c>
      <c r="L1141" s="117"/>
      <c r="M1141" s="122"/>
      <c r="P1141" s="123">
        <f>P1142</f>
        <v>0</v>
      </c>
      <c r="R1141" s="123">
        <f>R1142</f>
        <v>0</v>
      </c>
      <c r="T1141" s="124">
        <f>T1142</f>
        <v>0</v>
      </c>
      <c r="AR1141" s="118" t="s">
        <v>151</v>
      </c>
      <c r="AT1141" s="125" t="s">
        <v>73</v>
      </c>
      <c r="AU1141" s="125" t="s">
        <v>74</v>
      </c>
      <c r="AY1141" s="118" t="s">
        <v>128</v>
      </c>
      <c r="BK1141" s="126">
        <f>BK1142</f>
        <v>0</v>
      </c>
    </row>
    <row r="1142" spans="2:65" s="11" customFormat="1" ht="22.9" customHeight="1">
      <c r="B1142" s="117"/>
      <c r="D1142" s="118" t="s">
        <v>73</v>
      </c>
      <c r="E1142" s="127" t="s">
        <v>1145</v>
      </c>
      <c r="F1142" s="127" t="s">
        <v>1146</v>
      </c>
      <c r="I1142" s="120"/>
      <c r="J1142" s="128">
        <f>BK1142</f>
        <v>0</v>
      </c>
      <c r="L1142" s="117"/>
      <c r="M1142" s="122"/>
      <c r="P1142" s="123">
        <v>0</v>
      </c>
      <c r="R1142" s="123">
        <v>0</v>
      </c>
      <c r="T1142" s="124">
        <v>0</v>
      </c>
      <c r="AR1142" s="118" t="s">
        <v>151</v>
      </c>
      <c r="AT1142" s="125" t="s">
        <v>73</v>
      </c>
      <c r="AU1142" s="125" t="s">
        <v>82</v>
      </c>
      <c r="AY1142" s="118" t="s">
        <v>128</v>
      </c>
      <c r="BK1142" s="126">
        <v>0</v>
      </c>
    </row>
    <row r="1143" spans="2:65" s="11" customFormat="1" ht="25.9" customHeight="1">
      <c r="B1143" s="117"/>
      <c r="D1143" s="118" t="s">
        <v>73</v>
      </c>
      <c r="E1143" s="119" t="s">
        <v>1147</v>
      </c>
      <c r="F1143" s="119" t="s">
        <v>1148</v>
      </c>
      <c r="I1143" s="120"/>
      <c r="J1143" s="121">
        <f>BK1143</f>
        <v>0</v>
      </c>
      <c r="L1143" s="117"/>
      <c r="M1143" s="122"/>
      <c r="P1143" s="123">
        <f>P1144</f>
        <v>0</v>
      </c>
      <c r="R1143" s="123">
        <f>R1144</f>
        <v>0</v>
      </c>
      <c r="T1143" s="124">
        <f>T1144</f>
        <v>0</v>
      </c>
      <c r="AR1143" s="118" t="s">
        <v>160</v>
      </c>
      <c r="AT1143" s="125" t="s">
        <v>73</v>
      </c>
      <c r="AU1143" s="125" t="s">
        <v>74</v>
      </c>
      <c r="AY1143" s="118" t="s">
        <v>128</v>
      </c>
      <c r="BK1143" s="126">
        <f>BK1144</f>
        <v>0</v>
      </c>
    </row>
    <row r="1144" spans="2:65" s="11" customFormat="1" ht="22.9" customHeight="1">
      <c r="B1144" s="117"/>
      <c r="D1144" s="118" t="s">
        <v>73</v>
      </c>
      <c r="E1144" s="127" t="s">
        <v>1149</v>
      </c>
      <c r="F1144" s="127" t="s">
        <v>1150</v>
      </c>
      <c r="I1144" s="120"/>
      <c r="J1144" s="128">
        <f>BK1144</f>
        <v>0</v>
      </c>
      <c r="L1144" s="117"/>
      <c r="M1144" s="122"/>
      <c r="P1144" s="123">
        <f>SUM(P1145:P1149)</f>
        <v>0</v>
      </c>
      <c r="R1144" s="123">
        <f>SUM(R1145:R1149)</f>
        <v>0</v>
      </c>
      <c r="T1144" s="124">
        <f>SUM(T1145:T1149)</f>
        <v>0</v>
      </c>
      <c r="AR1144" s="118" t="s">
        <v>160</v>
      </c>
      <c r="AT1144" s="125" t="s">
        <v>73</v>
      </c>
      <c r="AU1144" s="125" t="s">
        <v>82</v>
      </c>
      <c r="AY1144" s="118" t="s">
        <v>128</v>
      </c>
      <c r="BK1144" s="126">
        <f>SUM(BK1145:BK1149)</f>
        <v>0</v>
      </c>
    </row>
    <row r="1145" spans="2:65" s="1" customFormat="1" ht="24.2" customHeight="1">
      <c r="B1145" s="33"/>
      <c r="C1145" s="129" t="s">
        <v>1151</v>
      </c>
      <c r="D1145" s="129" t="s">
        <v>130</v>
      </c>
      <c r="E1145" s="130" t="s">
        <v>1152</v>
      </c>
      <c r="F1145" s="131" t="s">
        <v>1153</v>
      </c>
      <c r="G1145" s="132" t="s">
        <v>1154</v>
      </c>
      <c r="H1145" s="133">
        <v>1</v>
      </c>
      <c r="I1145" s="134"/>
      <c r="J1145" s="135">
        <f>ROUND(I1145*H1145,2)</f>
        <v>0</v>
      </c>
      <c r="K1145" s="136"/>
      <c r="L1145" s="33"/>
      <c r="M1145" s="137" t="s">
        <v>19</v>
      </c>
      <c r="N1145" s="138" t="s">
        <v>45</v>
      </c>
      <c r="P1145" s="139">
        <f>O1145*H1145</f>
        <v>0</v>
      </c>
      <c r="Q1145" s="139">
        <v>0</v>
      </c>
      <c r="R1145" s="139">
        <f>Q1145*H1145</f>
        <v>0</v>
      </c>
      <c r="S1145" s="139">
        <v>0</v>
      </c>
      <c r="T1145" s="140">
        <f>S1145*H1145</f>
        <v>0</v>
      </c>
      <c r="AR1145" s="141" t="s">
        <v>1155</v>
      </c>
      <c r="AT1145" s="141" t="s">
        <v>130</v>
      </c>
      <c r="AU1145" s="141" t="s">
        <v>84</v>
      </c>
      <c r="AY1145" s="18" t="s">
        <v>128</v>
      </c>
      <c r="BE1145" s="142">
        <f>IF(N1145="základní",J1145,0)</f>
        <v>0</v>
      </c>
      <c r="BF1145" s="142">
        <f>IF(N1145="snížená",J1145,0)</f>
        <v>0</v>
      </c>
      <c r="BG1145" s="142">
        <f>IF(N1145="zákl. přenesená",J1145,0)</f>
        <v>0</v>
      </c>
      <c r="BH1145" s="142">
        <f>IF(N1145="sníž. přenesená",J1145,0)</f>
        <v>0</v>
      </c>
      <c r="BI1145" s="142">
        <f>IF(N1145="nulová",J1145,0)</f>
        <v>0</v>
      </c>
      <c r="BJ1145" s="18" t="s">
        <v>82</v>
      </c>
      <c r="BK1145" s="142">
        <f>ROUND(I1145*H1145,2)</f>
        <v>0</v>
      </c>
      <c r="BL1145" s="18" t="s">
        <v>1155</v>
      </c>
      <c r="BM1145" s="141" t="s">
        <v>1156</v>
      </c>
    </row>
    <row r="1146" spans="2:65" s="1" customFormat="1" ht="11.25">
      <c r="B1146" s="33"/>
      <c r="D1146" s="143" t="s">
        <v>136</v>
      </c>
      <c r="F1146" s="144" t="s">
        <v>1157</v>
      </c>
      <c r="I1146" s="145"/>
      <c r="L1146" s="33"/>
      <c r="M1146" s="146"/>
      <c r="T1146" s="54"/>
      <c r="AT1146" s="18" t="s">
        <v>136</v>
      </c>
      <c r="AU1146" s="18" t="s">
        <v>84</v>
      </c>
    </row>
    <row r="1147" spans="2:65" s="12" customFormat="1" ht="11.25">
      <c r="B1147" s="147"/>
      <c r="D1147" s="148" t="s">
        <v>138</v>
      </c>
      <c r="E1147" s="149" t="s">
        <v>19</v>
      </c>
      <c r="F1147" s="150" t="s">
        <v>1158</v>
      </c>
      <c r="H1147" s="149" t="s">
        <v>19</v>
      </c>
      <c r="I1147" s="151"/>
      <c r="L1147" s="147"/>
      <c r="M1147" s="152"/>
      <c r="T1147" s="153"/>
      <c r="AT1147" s="149" t="s">
        <v>138</v>
      </c>
      <c r="AU1147" s="149" t="s">
        <v>84</v>
      </c>
      <c r="AV1147" s="12" t="s">
        <v>82</v>
      </c>
      <c r="AW1147" s="12" t="s">
        <v>36</v>
      </c>
      <c r="AX1147" s="12" t="s">
        <v>74</v>
      </c>
      <c r="AY1147" s="149" t="s">
        <v>128</v>
      </c>
    </row>
    <row r="1148" spans="2:65" s="13" customFormat="1" ht="11.25">
      <c r="B1148" s="154"/>
      <c r="D1148" s="148" t="s">
        <v>138</v>
      </c>
      <c r="E1148" s="155" t="s">
        <v>19</v>
      </c>
      <c r="F1148" s="156" t="s">
        <v>82</v>
      </c>
      <c r="H1148" s="157">
        <v>1</v>
      </c>
      <c r="I1148" s="158"/>
      <c r="L1148" s="154"/>
      <c r="M1148" s="159"/>
      <c r="T1148" s="160"/>
      <c r="AT1148" s="155" t="s">
        <v>138</v>
      </c>
      <c r="AU1148" s="155" t="s">
        <v>84</v>
      </c>
      <c r="AV1148" s="13" t="s">
        <v>84</v>
      </c>
      <c r="AW1148" s="13" t="s">
        <v>36</v>
      </c>
      <c r="AX1148" s="13" t="s">
        <v>74</v>
      </c>
      <c r="AY1148" s="155" t="s">
        <v>128</v>
      </c>
    </row>
    <row r="1149" spans="2:65" s="14" customFormat="1" ht="11.25">
      <c r="B1149" s="161"/>
      <c r="D1149" s="148" t="s">
        <v>138</v>
      </c>
      <c r="E1149" s="162" t="s">
        <v>19</v>
      </c>
      <c r="F1149" s="163" t="s">
        <v>141</v>
      </c>
      <c r="H1149" s="164">
        <v>1</v>
      </c>
      <c r="I1149" s="165"/>
      <c r="L1149" s="161"/>
      <c r="M1149" s="186"/>
      <c r="N1149" s="187"/>
      <c r="O1149" s="187"/>
      <c r="P1149" s="187"/>
      <c r="Q1149" s="187"/>
      <c r="R1149" s="187"/>
      <c r="S1149" s="187"/>
      <c r="T1149" s="188"/>
      <c r="AT1149" s="162" t="s">
        <v>138</v>
      </c>
      <c r="AU1149" s="162" t="s">
        <v>84</v>
      </c>
      <c r="AV1149" s="14" t="s">
        <v>134</v>
      </c>
      <c r="AW1149" s="14" t="s">
        <v>36</v>
      </c>
      <c r="AX1149" s="14" t="s">
        <v>82</v>
      </c>
      <c r="AY1149" s="162" t="s">
        <v>128</v>
      </c>
    </row>
    <row r="1150" spans="2:65" s="1" customFormat="1" ht="6.95" customHeight="1">
      <c r="B1150" s="42"/>
      <c r="C1150" s="43"/>
      <c r="D1150" s="43"/>
      <c r="E1150" s="43"/>
      <c r="F1150" s="43"/>
      <c r="G1150" s="43"/>
      <c r="H1150" s="43"/>
      <c r="I1150" s="43"/>
      <c r="J1150" s="43"/>
      <c r="K1150" s="43"/>
      <c r="L1150" s="33"/>
    </row>
  </sheetData>
  <sheetProtection algorithmName="SHA-512" hashValue="PYdnnFsTtlLtTQsY77y87Hqlxy2RhjYn/7IRm2M+8pOhTyne7F9Ac6qBJvk2PZrIdzZl4HJTMZ6bdWaF+tn+iA==" saltValue="71fvqYxxWao8oE9Mqeg3MXL+N57Ao0NyJvLy644zyXoNbb8aBMOWh+JE8A1hqyBTOmpLootzLCrw3wvBqHxbWw==" spinCount="100000" sheet="1" objects="1" scenarios="1" formatColumns="0" formatRows="0" autoFilter="0"/>
  <autoFilter ref="C96:K1149" xr:uid="{00000000-0009-0000-0000-000001000000}"/>
  <mergeCells count="9">
    <mergeCell ref="E50:H50"/>
    <mergeCell ref="E87:H87"/>
    <mergeCell ref="E89:H89"/>
    <mergeCell ref="L2:V2"/>
    <mergeCell ref="E7:H7"/>
    <mergeCell ref="E9:H9"/>
    <mergeCell ref="E18:H18"/>
    <mergeCell ref="E27:H27"/>
    <mergeCell ref="E48:H48"/>
  </mergeCells>
  <hyperlinks>
    <hyperlink ref="F101" r:id="rId1" xr:uid="{00000000-0004-0000-0100-000000000000}"/>
    <hyperlink ref="F106" r:id="rId2" xr:uid="{00000000-0004-0000-0100-000001000000}"/>
    <hyperlink ref="F114" r:id="rId3" xr:uid="{00000000-0004-0000-0100-000002000000}"/>
    <hyperlink ref="F122" r:id="rId4" xr:uid="{00000000-0004-0000-0100-000003000000}"/>
    <hyperlink ref="F130" r:id="rId5" xr:uid="{00000000-0004-0000-0100-000004000000}"/>
    <hyperlink ref="F134" r:id="rId6" xr:uid="{00000000-0004-0000-0100-000005000000}"/>
    <hyperlink ref="F139" r:id="rId7" xr:uid="{00000000-0004-0000-0100-000006000000}"/>
    <hyperlink ref="F147" r:id="rId8" xr:uid="{00000000-0004-0000-0100-000007000000}"/>
    <hyperlink ref="F153" r:id="rId9" xr:uid="{00000000-0004-0000-0100-000008000000}"/>
    <hyperlink ref="F157" r:id="rId10" xr:uid="{00000000-0004-0000-0100-000009000000}"/>
    <hyperlink ref="F166" r:id="rId11" xr:uid="{00000000-0004-0000-0100-00000A000000}"/>
    <hyperlink ref="F175" r:id="rId12" xr:uid="{00000000-0004-0000-0100-00000B000000}"/>
    <hyperlink ref="F181" r:id="rId13" xr:uid="{00000000-0004-0000-0100-00000C000000}"/>
    <hyperlink ref="F189" r:id="rId14" xr:uid="{00000000-0004-0000-0100-00000D000000}"/>
    <hyperlink ref="F194" r:id="rId15" xr:uid="{00000000-0004-0000-0100-00000E000000}"/>
    <hyperlink ref="F202" r:id="rId16" xr:uid="{00000000-0004-0000-0100-00000F000000}"/>
    <hyperlink ref="F215" r:id="rId17" xr:uid="{00000000-0004-0000-0100-000010000000}"/>
    <hyperlink ref="F229" r:id="rId18" xr:uid="{00000000-0004-0000-0100-000011000000}"/>
    <hyperlink ref="F244" r:id="rId19" xr:uid="{00000000-0004-0000-0100-000012000000}"/>
    <hyperlink ref="F263" r:id="rId20" xr:uid="{00000000-0004-0000-0100-000013000000}"/>
    <hyperlink ref="F268" r:id="rId21" xr:uid="{00000000-0004-0000-0100-000014000000}"/>
    <hyperlink ref="F280" r:id="rId22" xr:uid="{00000000-0004-0000-0100-000015000000}"/>
    <hyperlink ref="F295" r:id="rId23" xr:uid="{00000000-0004-0000-0100-000016000000}"/>
    <hyperlink ref="F305" r:id="rId24" xr:uid="{00000000-0004-0000-0100-000017000000}"/>
    <hyperlink ref="F310" r:id="rId25" xr:uid="{00000000-0004-0000-0100-000018000000}"/>
    <hyperlink ref="F320" r:id="rId26" xr:uid="{00000000-0004-0000-0100-000019000000}"/>
    <hyperlink ref="F328" r:id="rId27" xr:uid="{00000000-0004-0000-0100-00001A000000}"/>
    <hyperlink ref="F334" r:id="rId28" xr:uid="{00000000-0004-0000-0100-00001B000000}"/>
    <hyperlink ref="F350" r:id="rId29" xr:uid="{00000000-0004-0000-0100-00001C000000}"/>
    <hyperlink ref="F355" r:id="rId30" xr:uid="{00000000-0004-0000-0100-00001D000000}"/>
    <hyperlink ref="F360" r:id="rId31" xr:uid="{00000000-0004-0000-0100-00001E000000}"/>
    <hyperlink ref="F366" r:id="rId32" xr:uid="{00000000-0004-0000-0100-00001F000000}"/>
    <hyperlink ref="F376" r:id="rId33" xr:uid="{00000000-0004-0000-0100-000020000000}"/>
    <hyperlink ref="F385" r:id="rId34" xr:uid="{00000000-0004-0000-0100-000021000000}"/>
    <hyperlink ref="F390" r:id="rId35" xr:uid="{00000000-0004-0000-0100-000022000000}"/>
    <hyperlink ref="F395" r:id="rId36" xr:uid="{00000000-0004-0000-0100-000023000000}"/>
    <hyperlink ref="F399" r:id="rId37" xr:uid="{00000000-0004-0000-0100-000024000000}"/>
    <hyperlink ref="F403" r:id="rId38" xr:uid="{00000000-0004-0000-0100-000025000000}"/>
    <hyperlink ref="F408" r:id="rId39" xr:uid="{00000000-0004-0000-0100-000026000000}"/>
    <hyperlink ref="F415" r:id="rId40" xr:uid="{00000000-0004-0000-0100-000027000000}"/>
    <hyperlink ref="F422" r:id="rId41" xr:uid="{00000000-0004-0000-0100-000028000000}"/>
    <hyperlink ref="F431" r:id="rId42" xr:uid="{00000000-0004-0000-0100-000029000000}"/>
    <hyperlink ref="F436" r:id="rId43" xr:uid="{00000000-0004-0000-0100-00002A000000}"/>
    <hyperlink ref="F441" r:id="rId44" xr:uid="{00000000-0004-0000-0100-00002B000000}"/>
    <hyperlink ref="F447" r:id="rId45" xr:uid="{00000000-0004-0000-0100-00002C000000}"/>
    <hyperlink ref="F452" r:id="rId46" xr:uid="{00000000-0004-0000-0100-00002D000000}"/>
    <hyperlink ref="F457" r:id="rId47" xr:uid="{00000000-0004-0000-0100-00002E000000}"/>
    <hyperlink ref="F461" r:id="rId48" xr:uid="{00000000-0004-0000-0100-00002F000000}"/>
    <hyperlink ref="F465" r:id="rId49" xr:uid="{00000000-0004-0000-0100-000030000000}"/>
    <hyperlink ref="F470" r:id="rId50" xr:uid="{00000000-0004-0000-0100-000031000000}"/>
    <hyperlink ref="F475" r:id="rId51" xr:uid="{00000000-0004-0000-0100-000032000000}"/>
    <hyperlink ref="F480" r:id="rId52" xr:uid="{00000000-0004-0000-0100-000033000000}"/>
    <hyperlink ref="F486" r:id="rId53" xr:uid="{00000000-0004-0000-0100-000034000000}"/>
    <hyperlink ref="F491" r:id="rId54" xr:uid="{00000000-0004-0000-0100-000035000000}"/>
    <hyperlink ref="F496" r:id="rId55" xr:uid="{00000000-0004-0000-0100-000036000000}"/>
    <hyperlink ref="F501" r:id="rId56" xr:uid="{00000000-0004-0000-0100-000037000000}"/>
    <hyperlink ref="F507" r:id="rId57" xr:uid="{00000000-0004-0000-0100-000038000000}"/>
    <hyperlink ref="F512" r:id="rId58" xr:uid="{00000000-0004-0000-0100-000039000000}"/>
    <hyperlink ref="F518" r:id="rId59" xr:uid="{00000000-0004-0000-0100-00003A000000}"/>
    <hyperlink ref="F523" r:id="rId60" xr:uid="{00000000-0004-0000-0100-00003B000000}"/>
    <hyperlink ref="F528" r:id="rId61" xr:uid="{00000000-0004-0000-0100-00003C000000}"/>
    <hyperlink ref="F533" r:id="rId62" xr:uid="{00000000-0004-0000-0100-00003D000000}"/>
    <hyperlink ref="F538" r:id="rId63" xr:uid="{00000000-0004-0000-0100-00003E000000}"/>
    <hyperlink ref="F543" r:id="rId64" xr:uid="{00000000-0004-0000-0100-00003F000000}"/>
    <hyperlink ref="F548" r:id="rId65" xr:uid="{00000000-0004-0000-0100-000040000000}"/>
    <hyperlink ref="F553" r:id="rId66" xr:uid="{00000000-0004-0000-0100-000041000000}"/>
    <hyperlink ref="F558" r:id="rId67" xr:uid="{00000000-0004-0000-0100-000042000000}"/>
    <hyperlink ref="F564" r:id="rId68" xr:uid="{00000000-0004-0000-0100-000043000000}"/>
    <hyperlink ref="F574" r:id="rId69" xr:uid="{00000000-0004-0000-0100-000044000000}"/>
    <hyperlink ref="F580" r:id="rId70" xr:uid="{00000000-0004-0000-0100-000045000000}"/>
    <hyperlink ref="F586" r:id="rId71" xr:uid="{00000000-0004-0000-0100-000046000000}"/>
    <hyperlink ref="F592" r:id="rId72" xr:uid="{00000000-0004-0000-0100-000047000000}"/>
    <hyperlink ref="F600" r:id="rId73" xr:uid="{00000000-0004-0000-0100-000048000000}"/>
    <hyperlink ref="F606" r:id="rId74" xr:uid="{00000000-0004-0000-0100-000049000000}"/>
    <hyperlink ref="F612" r:id="rId75" xr:uid="{00000000-0004-0000-0100-00004A000000}"/>
    <hyperlink ref="F618" r:id="rId76" xr:uid="{00000000-0004-0000-0100-00004B000000}"/>
    <hyperlink ref="F624" r:id="rId77" xr:uid="{00000000-0004-0000-0100-00004C000000}"/>
    <hyperlink ref="F639" r:id="rId78" xr:uid="{00000000-0004-0000-0100-00004D000000}"/>
    <hyperlink ref="F656" r:id="rId79" xr:uid="{00000000-0004-0000-0100-00004E000000}"/>
    <hyperlink ref="F664" r:id="rId80" xr:uid="{00000000-0004-0000-0100-00004F000000}"/>
    <hyperlink ref="F672" r:id="rId81" xr:uid="{00000000-0004-0000-0100-000050000000}"/>
    <hyperlink ref="F678" r:id="rId82" xr:uid="{00000000-0004-0000-0100-000051000000}"/>
    <hyperlink ref="F687" r:id="rId83" xr:uid="{00000000-0004-0000-0100-000052000000}"/>
    <hyperlink ref="F692" r:id="rId84" xr:uid="{00000000-0004-0000-0100-000053000000}"/>
    <hyperlink ref="F698" r:id="rId85" xr:uid="{00000000-0004-0000-0100-000054000000}"/>
    <hyperlink ref="F706" r:id="rId86" xr:uid="{00000000-0004-0000-0100-000055000000}"/>
    <hyperlink ref="F725" r:id="rId87" xr:uid="{00000000-0004-0000-0100-000056000000}"/>
    <hyperlink ref="F736" r:id="rId88" xr:uid="{00000000-0004-0000-0100-000057000000}"/>
    <hyperlink ref="F740" r:id="rId89" xr:uid="{00000000-0004-0000-0100-000058000000}"/>
    <hyperlink ref="F744" r:id="rId90" xr:uid="{00000000-0004-0000-0100-000059000000}"/>
    <hyperlink ref="F753" r:id="rId91" xr:uid="{00000000-0004-0000-0100-00005A000000}"/>
    <hyperlink ref="F758" r:id="rId92" xr:uid="{00000000-0004-0000-0100-00005B000000}"/>
    <hyperlink ref="F768" r:id="rId93" xr:uid="{00000000-0004-0000-0100-00005C000000}"/>
    <hyperlink ref="F779" r:id="rId94" xr:uid="{00000000-0004-0000-0100-00005D000000}"/>
    <hyperlink ref="F785" r:id="rId95" xr:uid="{00000000-0004-0000-0100-00005E000000}"/>
    <hyperlink ref="F790" r:id="rId96" xr:uid="{00000000-0004-0000-0100-00005F000000}"/>
    <hyperlink ref="F796" r:id="rId97" xr:uid="{00000000-0004-0000-0100-000060000000}"/>
    <hyperlink ref="F801" r:id="rId98" xr:uid="{00000000-0004-0000-0100-000061000000}"/>
    <hyperlink ref="F810" r:id="rId99" xr:uid="{00000000-0004-0000-0100-000062000000}"/>
    <hyperlink ref="F814" r:id="rId100" xr:uid="{00000000-0004-0000-0100-000063000000}"/>
    <hyperlink ref="F823" r:id="rId101" xr:uid="{00000000-0004-0000-0100-000064000000}"/>
    <hyperlink ref="F831" r:id="rId102" xr:uid="{00000000-0004-0000-0100-000065000000}"/>
    <hyperlink ref="F836" r:id="rId103" xr:uid="{00000000-0004-0000-0100-000066000000}"/>
    <hyperlink ref="F841" r:id="rId104" xr:uid="{00000000-0004-0000-0100-000067000000}"/>
    <hyperlink ref="F846" r:id="rId105" xr:uid="{00000000-0004-0000-0100-000068000000}"/>
    <hyperlink ref="F851" r:id="rId106" xr:uid="{00000000-0004-0000-0100-000069000000}"/>
    <hyperlink ref="F855" r:id="rId107" xr:uid="{00000000-0004-0000-0100-00006A000000}"/>
    <hyperlink ref="F859" r:id="rId108" xr:uid="{00000000-0004-0000-0100-00006B000000}"/>
    <hyperlink ref="F864" r:id="rId109" xr:uid="{00000000-0004-0000-0100-00006C000000}"/>
    <hyperlink ref="F870" r:id="rId110" xr:uid="{00000000-0004-0000-0100-00006D000000}"/>
    <hyperlink ref="F875" r:id="rId111" xr:uid="{00000000-0004-0000-0100-00006E000000}"/>
    <hyperlink ref="F890" r:id="rId112" xr:uid="{00000000-0004-0000-0100-00006F000000}"/>
    <hyperlink ref="F906" r:id="rId113" xr:uid="{00000000-0004-0000-0100-000070000000}"/>
    <hyperlink ref="F921" r:id="rId114" xr:uid="{00000000-0004-0000-0100-000071000000}"/>
    <hyperlink ref="F936" r:id="rId115" xr:uid="{00000000-0004-0000-0100-000072000000}"/>
    <hyperlink ref="F952" r:id="rId116" xr:uid="{00000000-0004-0000-0100-000073000000}"/>
    <hyperlink ref="F968" r:id="rId117" xr:uid="{00000000-0004-0000-0100-000074000000}"/>
    <hyperlink ref="F976" r:id="rId118" xr:uid="{00000000-0004-0000-0100-000075000000}"/>
    <hyperlink ref="F981" r:id="rId119" xr:uid="{00000000-0004-0000-0100-000076000000}"/>
    <hyperlink ref="F996" r:id="rId120" xr:uid="{00000000-0004-0000-0100-000077000000}"/>
    <hyperlink ref="F1012" r:id="rId121" xr:uid="{00000000-0004-0000-0100-000078000000}"/>
    <hyperlink ref="F1027" r:id="rId122" xr:uid="{00000000-0004-0000-0100-000079000000}"/>
    <hyperlink ref="F1038" r:id="rId123" xr:uid="{00000000-0004-0000-0100-00007A000000}"/>
    <hyperlink ref="F1052" r:id="rId124" xr:uid="{00000000-0004-0000-0100-00007B000000}"/>
    <hyperlink ref="F1054" r:id="rId125" xr:uid="{00000000-0004-0000-0100-00007C000000}"/>
    <hyperlink ref="F1058" r:id="rId126" xr:uid="{00000000-0004-0000-0100-00007D000000}"/>
    <hyperlink ref="F1072" r:id="rId127" xr:uid="{00000000-0004-0000-0100-00007E000000}"/>
    <hyperlink ref="F1077" r:id="rId128" xr:uid="{00000000-0004-0000-0100-00007F000000}"/>
    <hyperlink ref="F1082" r:id="rId129" xr:uid="{00000000-0004-0000-0100-000080000000}"/>
    <hyperlink ref="F1087" r:id="rId130" xr:uid="{00000000-0004-0000-0100-000081000000}"/>
    <hyperlink ref="F1097" r:id="rId131" xr:uid="{00000000-0004-0000-0100-000082000000}"/>
    <hyperlink ref="F1107" r:id="rId132" xr:uid="{00000000-0004-0000-0100-000083000000}"/>
    <hyperlink ref="F1119" r:id="rId133" xr:uid="{00000000-0004-0000-0100-000084000000}"/>
    <hyperlink ref="F1127" r:id="rId134" xr:uid="{00000000-0004-0000-0100-000085000000}"/>
    <hyperlink ref="F1146" r:id="rId135" xr:uid="{00000000-0004-0000-0100-00008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3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0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18" t="s">
        <v>87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84</v>
      </c>
    </row>
    <row r="4" spans="2:46" ht="24.95" customHeight="1">
      <c r="B4" s="21"/>
      <c r="D4" s="22" t="s">
        <v>88</v>
      </c>
      <c r="L4" s="21"/>
      <c r="M4" s="86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1" t="str">
        <f>'Rekapitulace stavby'!K6</f>
        <v>Most ev.č. KT-04 v obci Vícenice</v>
      </c>
      <c r="F7" s="312"/>
      <c r="G7" s="312"/>
      <c r="H7" s="312"/>
      <c r="L7" s="21"/>
    </row>
    <row r="8" spans="2:46" s="1" customFormat="1" ht="12" customHeight="1">
      <c r="B8" s="33"/>
      <c r="D8" s="28" t="s">
        <v>89</v>
      </c>
      <c r="L8" s="33"/>
    </row>
    <row r="9" spans="2:46" s="1" customFormat="1" ht="16.5" customHeight="1">
      <c r="B9" s="33"/>
      <c r="E9" s="293" t="s">
        <v>1159</v>
      </c>
      <c r="F9" s="313"/>
      <c r="G9" s="313"/>
      <c r="H9" s="313"/>
      <c r="L9" s="33"/>
    </row>
    <row r="10" spans="2:46" s="1" customFormat="1" ht="11.25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2. 12. 2025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tr">
        <f>IF('Rekapitulace stavby'!AN10="","",'Rekapitulace stavby'!AN10)</f>
        <v>00255661</v>
      </c>
      <c r="L14" s="33"/>
    </row>
    <row r="15" spans="2:46" s="1" customFormat="1" ht="18" customHeight="1">
      <c r="B15" s="33"/>
      <c r="E15" s="26" t="str">
        <f>IF('Rekapitulace stavby'!E11="","",'Rekapitulace stavby'!E11)</f>
        <v>Město Klatovy</v>
      </c>
      <c r="I15" s="28" t="s">
        <v>29</v>
      </c>
      <c r="J15" s="26" t="str">
        <f>IF('Rekapitulace stavby'!AN11="","",'Rekapitulace stavby'!AN11)</f>
        <v>CZ00255661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31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4" t="str">
        <f>'Rekapitulace stavby'!E14</f>
        <v>Vyplň údaj</v>
      </c>
      <c r="F18" s="277"/>
      <c r="G18" s="277"/>
      <c r="H18" s="277"/>
      <c r="I18" s="28" t="s">
        <v>29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33</v>
      </c>
      <c r="I20" s="28" t="s">
        <v>26</v>
      </c>
      <c r="J20" s="26" t="str">
        <f>IF('Rekapitulace stavby'!AN16="","",'Rekapitulace stavby'!AN16)</f>
        <v>06730949</v>
      </c>
      <c r="L20" s="33"/>
    </row>
    <row r="21" spans="2:12" s="1" customFormat="1" ht="18" customHeight="1">
      <c r="B21" s="33"/>
      <c r="E21" s="26" t="str">
        <f>IF('Rekapitulace stavby'!E17="","",'Rekapitulace stavby'!E17)</f>
        <v>Martin Hejduk</v>
      </c>
      <c r="I21" s="28" t="s">
        <v>29</v>
      </c>
      <c r="J21" s="26" t="str">
        <f>IF('Rekapitulace stavby'!AN17="","",'Rekapitulace stavby'!AN17)</f>
        <v/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37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29</v>
      </c>
      <c r="J24" s="26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38</v>
      </c>
      <c r="L26" s="33"/>
    </row>
    <row r="27" spans="2:12" s="7" customFormat="1" ht="16.5" customHeight="1">
      <c r="B27" s="87"/>
      <c r="E27" s="282" t="s">
        <v>19</v>
      </c>
      <c r="F27" s="282"/>
      <c r="G27" s="282"/>
      <c r="H27" s="282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40</v>
      </c>
      <c r="J30" s="64">
        <f>ROUND(J84,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42</v>
      </c>
      <c r="I32" s="36" t="s">
        <v>41</v>
      </c>
      <c r="J32" s="36" t="s">
        <v>43</v>
      </c>
      <c r="L32" s="33"/>
    </row>
    <row r="33" spans="2:12" s="1" customFormat="1" ht="14.45" customHeight="1">
      <c r="B33" s="33"/>
      <c r="D33" s="53" t="s">
        <v>44</v>
      </c>
      <c r="E33" s="28" t="s">
        <v>45</v>
      </c>
      <c r="F33" s="89">
        <f>ROUND((SUM(BE84:BE107)),  2)</f>
        <v>0</v>
      </c>
      <c r="I33" s="90">
        <v>0.21</v>
      </c>
      <c r="J33" s="89">
        <f>ROUND(((SUM(BE84:BE107))*I33),  2)</f>
        <v>0</v>
      </c>
      <c r="L33" s="33"/>
    </row>
    <row r="34" spans="2:12" s="1" customFormat="1" ht="14.45" customHeight="1">
      <c r="B34" s="33"/>
      <c r="E34" s="28" t="s">
        <v>46</v>
      </c>
      <c r="F34" s="89">
        <f>ROUND((SUM(BF84:BF107)),  2)</f>
        <v>0</v>
      </c>
      <c r="I34" s="90">
        <v>0.15</v>
      </c>
      <c r="J34" s="89">
        <f>ROUND(((SUM(BF84:BF107))*I34),  2)</f>
        <v>0</v>
      </c>
      <c r="L34" s="33"/>
    </row>
    <row r="35" spans="2:12" s="1" customFormat="1" ht="14.45" hidden="1" customHeight="1">
      <c r="B35" s="33"/>
      <c r="E35" s="28" t="s">
        <v>47</v>
      </c>
      <c r="F35" s="89">
        <f>ROUND((SUM(BG84:BG107)),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48</v>
      </c>
      <c r="F36" s="89">
        <f>ROUND((SUM(BH84:BH107)),  2)</f>
        <v>0</v>
      </c>
      <c r="I36" s="90">
        <v>0.15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49</v>
      </c>
      <c r="F37" s="89">
        <f>ROUND((SUM(BI84:BI107)),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50</v>
      </c>
      <c r="E39" s="55"/>
      <c r="F39" s="55"/>
      <c r="G39" s="93" t="s">
        <v>51</v>
      </c>
      <c r="H39" s="94" t="s">
        <v>52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91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11" t="str">
        <f>E7</f>
        <v>Most ev.č. KT-04 v obci Vícenice</v>
      </c>
      <c r="F48" s="312"/>
      <c r="G48" s="312"/>
      <c r="H48" s="312"/>
      <c r="L48" s="33"/>
    </row>
    <row r="49" spans="2:47" s="1" customFormat="1" ht="12" customHeight="1">
      <c r="B49" s="33"/>
      <c r="C49" s="28" t="s">
        <v>89</v>
      </c>
      <c r="L49" s="33"/>
    </row>
    <row r="50" spans="2:47" s="1" customFormat="1" ht="16.5" customHeight="1">
      <c r="B50" s="33"/>
      <c r="E50" s="293" t="str">
        <f>E9</f>
        <v>VORN - Vedlejší a ostatní náklady</v>
      </c>
      <c r="F50" s="313"/>
      <c r="G50" s="313"/>
      <c r="H50" s="313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 xml:space="preserve"> </v>
      </c>
      <c r="I52" s="28" t="s">
        <v>23</v>
      </c>
      <c r="J52" s="50" t="str">
        <f>IF(J12="","",J12)</f>
        <v>2. 12. 2025</v>
      </c>
      <c r="L52" s="33"/>
    </row>
    <row r="53" spans="2:47" s="1" customFormat="1" ht="6.95" customHeight="1">
      <c r="B53" s="33"/>
      <c r="L53" s="33"/>
    </row>
    <row r="54" spans="2:47" s="1" customFormat="1" ht="15.2" customHeight="1">
      <c r="B54" s="33"/>
      <c r="C54" s="28" t="s">
        <v>25</v>
      </c>
      <c r="F54" s="26" t="str">
        <f>E15</f>
        <v>Město Klatovy</v>
      </c>
      <c r="I54" s="28" t="s">
        <v>33</v>
      </c>
      <c r="J54" s="31" t="str">
        <f>E21</f>
        <v>Martin Hejduk</v>
      </c>
      <c r="L54" s="33"/>
    </row>
    <row r="55" spans="2:47" s="1" customFormat="1" ht="15.2" customHeight="1">
      <c r="B55" s="33"/>
      <c r="C55" s="28" t="s">
        <v>31</v>
      </c>
      <c r="F55" s="26" t="str">
        <f>IF(E18="","",E18)</f>
        <v>Vyplň údaj</v>
      </c>
      <c r="I55" s="28" t="s">
        <v>37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92</v>
      </c>
      <c r="D57" s="91"/>
      <c r="E57" s="91"/>
      <c r="F57" s="91"/>
      <c r="G57" s="91"/>
      <c r="H57" s="91"/>
      <c r="I57" s="91"/>
      <c r="J57" s="98" t="s">
        <v>93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72</v>
      </c>
      <c r="J59" s="64">
        <f>J84</f>
        <v>0</v>
      </c>
      <c r="L59" s="33"/>
      <c r="AU59" s="18" t="s">
        <v>94</v>
      </c>
    </row>
    <row r="60" spans="2:47" s="8" customFormat="1" ht="24.95" customHeight="1">
      <c r="B60" s="100"/>
      <c r="D60" s="101" t="s">
        <v>111</v>
      </c>
      <c r="E60" s="102"/>
      <c r="F60" s="102"/>
      <c r="G60" s="102"/>
      <c r="H60" s="102"/>
      <c r="I60" s="102"/>
      <c r="J60" s="103">
        <f>J85</f>
        <v>0</v>
      </c>
      <c r="L60" s="100"/>
    </row>
    <row r="61" spans="2:47" s="9" customFormat="1" ht="19.899999999999999" customHeight="1">
      <c r="B61" s="104"/>
      <c r="D61" s="105" t="s">
        <v>1160</v>
      </c>
      <c r="E61" s="106"/>
      <c r="F61" s="106"/>
      <c r="G61" s="106"/>
      <c r="H61" s="106"/>
      <c r="I61" s="106"/>
      <c r="J61" s="107">
        <f>J86</f>
        <v>0</v>
      </c>
      <c r="L61" s="104"/>
    </row>
    <row r="62" spans="2:47" s="9" customFormat="1" ht="19.899999999999999" customHeight="1">
      <c r="B62" s="104"/>
      <c r="D62" s="105" t="s">
        <v>1161</v>
      </c>
      <c r="E62" s="106"/>
      <c r="F62" s="106"/>
      <c r="G62" s="106"/>
      <c r="H62" s="106"/>
      <c r="I62" s="106"/>
      <c r="J62" s="107">
        <f>J93</f>
        <v>0</v>
      </c>
      <c r="L62" s="104"/>
    </row>
    <row r="63" spans="2:47" s="9" customFormat="1" ht="19.899999999999999" customHeight="1">
      <c r="B63" s="104"/>
      <c r="D63" s="105" t="s">
        <v>1162</v>
      </c>
      <c r="E63" s="106"/>
      <c r="F63" s="106"/>
      <c r="G63" s="106"/>
      <c r="H63" s="106"/>
      <c r="I63" s="106"/>
      <c r="J63" s="107">
        <f>J98</f>
        <v>0</v>
      </c>
      <c r="L63" s="104"/>
    </row>
    <row r="64" spans="2:47" s="9" customFormat="1" ht="19.899999999999999" customHeight="1">
      <c r="B64" s="104"/>
      <c r="D64" s="105" t="s">
        <v>1163</v>
      </c>
      <c r="E64" s="106"/>
      <c r="F64" s="106"/>
      <c r="G64" s="106"/>
      <c r="H64" s="106"/>
      <c r="I64" s="106"/>
      <c r="J64" s="107">
        <f>J101</f>
        <v>0</v>
      </c>
      <c r="L64" s="104"/>
    </row>
    <row r="65" spans="2:12" s="1" customFormat="1" ht="21.75" customHeight="1">
      <c r="B65" s="33"/>
      <c r="L65" s="33"/>
    </row>
    <row r="66" spans="2:12" s="1" customFormat="1" ht="6.95" customHeight="1"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33"/>
    </row>
    <row r="70" spans="2:12" s="1" customFormat="1" ht="6.95" customHeight="1"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33"/>
    </row>
    <row r="71" spans="2:12" s="1" customFormat="1" ht="24.95" customHeight="1">
      <c r="B71" s="33"/>
      <c r="C71" s="22" t="s">
        <v>113</v>
      </c>
      <c r="L71" s="33"/>
    </row>
    <row r="72" spans="2:12" s="1" customFormat="1" ht="6.95" customHeight="1">
      <c r="B72" s="33"/>
      <c r="L72" s="33"/>
    </row>
    <row r="73" spans="2:12" s="1" customFormat="1" ht="12" customHeight="1">
      <c r="B73" s="33"/>
      <c r="C73" s="28" t="s">
        <v>16</v>
      </c>
      <c r="L73" s="33"/>
    </row>
    <row r="74" spans="2:12" s="1" customFormat="1" ht="16.5" customHeight="1">
      <c r="B74" s="33"/>
      <c r="E74" s="311" t="str">
        <f>E7</f>
        <v>Most ev.č. KT-04 v obci Vícenice</v>
      </c>
      <c r="F74" s="312"/>
      <c r="G74" s="312"/>
      <c r="H74" s="312"/>
      <c r="L74" s="33"/>
    </row>
    <row r="75" spans="2:12" s="1" customFormat="1" ht="12" customHeight="1">
      <c r="B75" s="33"/>
      <c r="C75" s="28" t="s">
        <v>89</v>
      </c>
      <c r="L75" s="33"/>
    </row>
    <row r="76" spans="2:12" s="1" customFormat="1" ht="16.5" customHeight="1">
      <c r="B76" s="33"/>
      <c r="E76" s="293" t="str">
        <f>E9</f>
        <v>VORN - Vedlejší a ostatní náklady</v>
      </c>
      <c r="F76" s="313"/>
      <c r="G76" s="313"/>
      <c r="H76" s="313"/>
      <c r="L76" s="33"/>
    </row>
    <row r="77" spans="2:12" s="1" customFormat="1" ht="6.95" customHeight="1">
      <c r="B77" s="33"/>
      <c r="L77" s="33"/>
    </row>
    <row r="78" spans="2:12" s="1" customFormat="1" ht="12" customHeight="1">
      <c r="B78" s="33"/>
      <c r="C78" s="28" t="s">
        <v>21</v>
      </c>
      <c r="F78" s="26" t="str">
        <f>F12</f>
        <v xml:space="preserve"> </v>
      </c>
      <c r="I78" s="28" t="s">
        <v>23</v>
      </c>
      <c r="J78" s="50" t="str">
        <f>IF(J12="","",J12)</f>
        <v>2. 12. 2025</v>
      </c>
      <c r="L78" s="33"/>
    </row>
    <row r="79" spans="2:12" s="1" customFormat="1" ht="6.95" customHeight="1">
      <c r="B79" s="33"/>
      <c r="L79" s="33"/>
    </row>
    <row r="80" spans="2:12" s="1" customFormat="1" ht="15.2" customHeight="1">
      <c r="B80" s="33"/>
      <c r="C80" s="28" t="s">
        <v>25</v>
      </c>
      <c r="F80" s="26" t="str">
        <f>E15</f>
        <v>Město Klatovy</v>
      </c>
      <c r="I80" s="28" t="s">
        <v>33</v>
      </c>
      <c r="J80" s="31" t="str">
        <f>E21</f>
        <v>Martin Hejduk</v>
      </c>
      <c r="L80" s="33"/>
    </row>
    <row r="81" spans="2:65" s="1" customFormat="1" ht="15.2" customHeight="1">
      <c r="B81" s="33"/>
      <c r="C81" s="28" t="s">
        <v>31</v>
      </c>
      <c r="F81" s="26" t="str">
        <f>IF(E18="","",E18)</f>
        <v>Vyplň údaj</v>
      </c>
      <c r="I81" s="28" t="s">
        <v>37</v>
      </c>
      <c r="J81" s="31" t="str">
        <f>E24</f>
        <v xml:space="preserve"> </v>
      </c>
      <c r="L81" s="33"/>
    </row>
    <row r="82" spans="2:65" s="1" customFormat="1" ht="10.35" customHeight="1">
      <c r="B82" s="33"/>
      <c r="L82" s="33"/>
    </row>
    <row r="83" spans="2:65" s="10" customFormat="1" ht="29.25" customHeight="1">
      <c r="B83" s="108"/>
      <c r="C83" s="109" t="s">
        <v>114</v>
      </c>
      <c r="D83" s="110" t="s">
        <v>59</v>
      </c>
      <c r="E83" s="110" t="s">
        <v>55</v>
      </c>
      <c r="F83" s="110" t="s">
        <v>56</v>
      </c>
      <c r="G83" s="110" t="s">
        <v>115</v>
      </c>
      <c r="H83" s="110" t="s">
        <v>116</v>
      </c>
      <c r="I83" s="110" t="s">
        <v>117</v>
      </c>
      <c r="J83" s="111" t="s">
        <v>93</v>
      </c>
      <c r="K83" s="112" t="s">
        <v>118</v>
      </c>
      <c r="L83" s="108"/>
      <c r="M83" s="57" t="s">
        <v>19</v>
      </c>
      <c r="N83" s="58" t="s">
        <v>44</v>
      </c>
      <c r="O83" s="58" t="s">
        <v>119</v>
      </c>
      <c r="P83" s="58" t="s">
        <v>120</v>
      </c>
      <c r="Q83" s="58" t="s">
        <v>121</v>
      </c>
      <c r="R83" s="58" t="s">
        <v>122</v>
      </c>
      <c r="S83" s="58" t="s">
        <v>123</v>
      </c>
      <c r="T83" s="59" t="s">
        <v>124</v>
      </c>
    </row>
    <row r="84" spans="2:65" s="1" customFormat="1" ht="22.9" customHeight="1">
      <c r="B84" s="33"/>
      <c r="C84" s="62" t="s">
        <v>125</v>
      </c>
      <c r="J84" s="113">
        <f>BK84</f>
        <v>0</v>
      </c>
      <c r="L84" s="33"/>
      <c r="M84" s="60"/>
      <c r="N84" s="51"/>
      <c r="O84" s="51"/>
      <c r="P84" s="114">
        <f>P85</f>
        <v>0</v>
      </c>
      <c r="Q84" s="51"/>
      <c r="R84" s="114">
        <f>R85</f>
        <v>0</v>
      </c>
      <c r="S84" s="51"/>
      <c r="T84" s="115">
        <f>T85</f>
        <v>0</v>
      </c>
      <c r="AT84" s="18" t="s">
        <v>73</v>
      </c>
      <c r="AU84" s="18" t="s">
        <v>94</v>
      </c>
      <c r="BK84" s="116">
        <f>BK85</f>
        <v>0</v>
      </c>
    </row>
    <row r="85" spans="2:65" s="11" customFormat="1" ht="25.9" customHeight="1">
      <c r="B85" s="117"/>
      <c r="D85" s="118" t="s">
        <v>73</v>
      </c>
      <c r="E85" s="119" t="s">
        <v>1147</v>
      </c>
      <c r="F85" s="119" t="s">
        <v>1148</v>
      </c>
      <c r="I85" s="120"/>
      <c r="J85" s="121">
        <f>BK85</f>
        <v>0</v>
      </c>
      <c r="L85" s="117"/>
      <c r="M85" s="122"/>
      <c r="P85" s="123">
        <f>P86+P93+P98+P101</f>
        <v>0</v>
      </c>
      <c r="R85" s="123">
        <f>R86+R93+R98+R101</f>
        <v>0</v>
      </c>
      <c r="T85" s="124">
        <f>T86+T93+T98+T101</f>
        <v>0</v>
      </c>
      <c r="AR85" s="118" t="s">
        <v>160</v>
      </c>
      <c r="AT85" s="125" t="s">
        <v>73</v>
      </c>
      <c r="AU85" s="125" t="s">
        <v>74</v>
      </c>
      <c r="AY85" s="118" t="s">
        <v>128</v>
      </c>
      <c r="BK85" s="126">
        <f>BK86+BK93+BK98+BK101</f>
        <v>0</v>
      </c>
    </row>
    <row r="86" spans="2:65" s="11" customFormat="1" ht="22.9" customHeight="1">
      <c r="B86" s="117"/>
      <c r="D86" s="118" t="s">
        <v>73</v>
      </c>
      <c r="E86" s="127" t="s">
        <v>1164</v>
      </c>
      <c r="F86" s="127" t="s">
        <v>1165</v>
      </c>
      <c r="I86" s="120"/>
      <c r="J86" s="128">
        <f>BK86</f>
        <v>0</v>
      </c>
      <c r="L86" s="117"/>
      <c r="M86" s="122"/>
      <c r="P86" s="123">
        <f>SUM(P87:P92)</f>
        <v>0</v>
      </c>
      <c r="R86" s="123">
        <f>SUM(R87:R92)</f>
        <v>0</v>
      </c>
      <c r="T86" s="124">
        <f>SUM(T87:T92)</f>
        <v>0</v>
      </c>
      <c r="AR86" s="118" t="s">
        <v>160</v>
      </c>
      <c r="AT86" s="125" t="s">
        <v>73</v>
      </c>
      <c r="AU86" s="125" t="s">
        <v>82</v>
      </c>
      <c r="AY86" s="118" t="s">
        <v>128</v>
      </c>
      <c r="BK86" s="126">
        <f>SUM(BK87:BK92)</f>
        <v>0</v>
      </c>
    </row>
    <row r="87" spans="2:65" s="1" customFormat="1" ht="16.5" customHeight="1">
      <c r="B87" s="33"/>
      <c r="C87" s="129" t="s">
        <v>82</v>
      </c>
      <c r="D87" s="129" t="s">
        <v>130</v>
      </c>
      <c r="E87" s="130" t="s">
        <v>1166</v>
      </c>
      <c r="F87" s="131" t="s">
        <v>1167</v>
      </c>
      <c r="G87" s="132" t="s">
        <v>1168</v>
      </c>
      <c r="H87" s="133">
        <v>1</v>
      </c>
      <c r="I87" s="134"/>
      <c r="J87" s="135">
        <f>ROUND(I87*H87,2)</f>
        <v>0</v>
      </c>
      <c r="K87" s="136"/>
      <c r="L87" s="33"/>
      <c r="M87" s="137" t="s">
        <v>19</v>
      </c>
      <c r="N87" s="138" t="s">
        <v>45</v>
      </c>
      <c r="P87" s="139">
        <f>O87*H87</f>
        <v>0</v>
      </c>
      <c r="Q87" s="139">
        <v>0</v>
      </c>
      <c r="R87" s="139">
        <f>Q87*H87</f>
        <v>0</v>
      </c>
      <c r="S87" s="139">
        <v>0</v>
      </c>
      <c r="T87" s="140">
        <f>S87*H87</f>
        <v>0</v>
      </c>
      <c r="AR87" s="141" t="s">
        <v>1155</v>
      </c>
      <c r="AT87" s="141" t="s">
        <v>130</v>
      </c>
      <c r="AU87" s="141" t="s">
        <v>84</v>
      </c>
      <c r="AY87" s="18" t="s">
        <v>128</v>
      </c>
      <c r="BE87" s="142">
        <f>IF(N87="základní",J87,0)</f>
        <v>0</v>
      </c>
      <c r="BF87" s="142">
        <f>IF(N87="snížená",J87,0)</f>
        <v>0</v>
      </c>
      <c r="BG87" s="142">
        <f>IF(N87="zákl. přenesená",J87,0)</f>
        <v>0</v>
      </c>
      <c r="BH87" s="142">
        <f>IF(N87="sníž. přenesená",J87,0)</f>
        <v>0</v>
      </c>
      <c r="BI87" s="142">
        <f>IF(N87="nulová",J87,0)</f>
        <v>0</v>
      </c>
      <c r="BJ87" s="18" t="s">
        <v>82</v>
      </c>
      <c r="BK87" s="142">
        <f>ROUND(I87*H87,2)</f>
        <v>0</v>
      </c>
      <c r="BL87" s="18" t="s">
        <v>1155</v>
      </c>
      <c r="BM87" s="141" t="s">
        <v>1169</v>
      </c>
    </row>
    <row r="88" spans="2:65" s="1" customFormat="1" ht="11.25">
      <c r="B88" s="33"/>
      <c r="D88" s="143" t="s">
        <v>136</v>
      </c>
      <c r="F88" s="144" t="s">
        <v>1170</v>
      </c>
      <c r="I88" s="145"/>
      <c r="L88" s="33"/>
      <c r="M88" s="146"/>
      <c r="T88" s="54"/>
      <c r="AT88" s="18" t="s">
        <v>136</v>
      </c>
      <c r="AU88" s="18" t="s">
        <v>84</v>
      </c>
    </row>
    <row r="89" spans="2:65" s="1" customFormat="1" ht="16.5" customHeight="1">
      <c r="B89" s="33"/>
      <c r="C89" s="129" t="s">
        <v>84</v>
      </c>
      <c r="D89" s="129" t="s">
        <v>130</v>
      </c>
      <c r="E89" s="130" t="s">
        <v>1171</v>
      </c>
      <c r="F89" s="131" t="s">
        <v>1172</v>
      </c>
      <c r="G89" s="132" t="s">
        <v>1168</v>
      </c>
      <c r="H89" s="133">
        <v>1</v>
      </c>
      <c r="I89" s="134"/>
      <c r="J89" s="135">
        <f>ROUND(I89*H89,2)</f>
        <v>0</v>
      </c>
      <c r="K89" s="136"/>
      <c r="L89" s="33"/>
      <c r="M89" s="137" t="s">
        <v>19</v>
      </c>
      <c r="N89" s="138" t="s">
        <v>45</v>
      </c>
      <c r="P89" s="139">
        <f>O89*H89</f>
        <v>0</v>
      </c>
      <c r="Q89" s="139">
        <v>0</v>
      </c>
      <c r="R89" s="139">
        <f>Q89*H89</f>
        <v>0</v>
      </c>
      <c r="S89" s="139">
        <v>0</v>
      </c>
      <c r="T89" s="140">
        <f>S89*H89</f>
        <v>0</v>
      </c>
      <c r="AR89" s="141" t="s">
        <v>134</v>
      </c>
      <c r="AT89" s="141" t="s">
        <v>130</v>
      </c>
      <c r="AU89" s="141" t="s">
        <v>84</v>
      </c>
      <c r="AY89" s="18" t="s">
        <v>128</v>
      </c>
      <c r="BE89" s="142">
        <f>IF(N89="základní",J89,0)</f>
        <v>0</v>
      </c>
      <c r="BF89" s="142">
        <f>IF(N89="snížená",J89,0)</f>
        <v>0</v>
      </c>
      <c r="BG89" s="142">
        <f>IF(N89="zákl. přenesená",J89,0)</f>
        <v>0</v>
      </c>
      <c r="BH89" s="142">
        <f>IF(N89="sníž. přenesená",J89,0)</f>
        <v>0</v>
      </c>
      <c r="BI89" s="142">
        <f>IF(N89="nulová",J89,0)</f>
        <v>0</v>
      </c>
      <c r="BJ89" s="18" t="s">
        <v>82</v>
      </c>
      <c r="BK89" s="142">
        <f>ROUND(I89*H89,2)</f>
        <v>0</v>
      </c>
      <c r="BL89" s="18" t="s">
        <v>134</v>
      </c>
      <c r="BM89" s="141" t="s">
        <v>166</v>
      </c>
    </row>
    <row r="90" spans="2:65" s="1" customFormat="1" ht="11.25">
      <c r="B90" s="33"/>
      <c r="D90" s="143" t="s">
        <v>136</v>
      </c>
      <c r="F90" s="144" t="s">
        <v>1173</v>
      </c>
      <c r="I90" s="145"/>
      <c r="L90" s="33"/>
      <c r="M90" s="146"/>
      <c r="T90" s="54"/>
      <c r="AT90" s="18" t="s">
        <v>136</v>
      </c>
      <c r="AU90" s="18" t="s">
        <v>84</v>
      </c>
    </row>
    <row r="91" spans="2:65" s="1" customFormat="1" ht="16.5" customHeight="1">
      <c r="B91" s="33"/>
      <c r="C91" s="129" t="s">
        <v>151</v>
      </c>
      <c r="D91" s="129" t="s">
        <v>130</v>
      </c>
      <c r="E91" s="130" t="s">
        <v>1174</v>
      </c>
      <c r="F91" s="131" t="s">
        <v>1175</v>
      </c>
      <c r="G91" s="132" t="s">
        <v>1168</v>
      </c>
      <c r="H91" s="133">
        <v>1</v>
      </c>
      <c r="I91" s="134"/>
      <c r="J91" s="135">
        <f>ROUND(I91*H91,2)</f>
        <v>0</v>
      </c>
      <c r="K91" s="136"/>
      <c r="L91" s="33"/>
      <c r="M91" s="137" t="s">
        <v>19</v>
      </c>
      <c r="N91" s="138" t="s">
        <v>45</v>
      </c>
      <c r="P91" s="139">
        <f>O91*H91</f>
        <v>0</v>
      </c>
      <c r="Q91" s="139">
        <v>0</v>
      </c>
      <c r="R91" s="139">
        <f>Q91*H91</f>
        <v>0</v>
      </c>
      <c r="S91" s="139">
        <v>0</v>
      </c>
      <c r="T91" s="140">
        <f>S91*H91</f>
        <v>0</v>
      </c>
      <c r="AR91" s="141" t="s">
        <v>134</v>
      </c>
      <c r="AT91" s="141" t="s">
        <v>130</v>
      </c>
      <c r="AU91" s="141" t="s">
        <v>84</v>
      </c>
      <c r="AY91" s="18" t="s">
        <v>128</v>
      </c>
      <c r="BE91" s="142">
        <f>IF(N91="základní",J91,0)</f>
        <v>0</v>
      </c>
      <c r="BF91" s="142">
        <f>IF(N91="snížená",J91,0)</f>
        <v>0</v>
      </c>
      <c r="BG91" s="142">
        <f>IF(N91="zákl. přenesená",J91,0)</f>
        <v>0</v>
      </c>
      <c r="BH91" s="142">
        <f>IF(N91="sníž. přenesená",J91,0)</f>
        <v>0</v>
      </c>
      <c r="BI91" s="142">
        <f>IF(N91="nulová",J91,0)</f>
        <v>0</v>
      </c>
      <c r="BJ91" s="18" t="s">
        <v>82</v>
      </c>
      <c r="BK91" s="142">
        <f>ROUND(I91*H91,2)</f>
        <v>0</v>
      </c>
      <c r="BL91" s="18" t="s">
        <v>134</v>
      </c>
      <c r="BM91" s="141" t="s">
        <v>182</v>
      </c>
    </row>
    <row r="92" spans="2:65" s="1" customFormat="1" ht="11.25">
      <c r="B92" s="33"/>
      <c r="D92" s="143" t="s">
        <v>136</v>
      </c>
      <c r="F92" s="144" t="s">
        <v>1176</v>
      </c>
      <c r="I92" s="145"/>
      <c r="L92" s="33"/>
      <c r="M92" s="146"/>
      <c r="T92" s="54"/>
      <c r="AT92" s="18" t="s">
        <v>136</v>
      </c>
      <c r="AU92" s="18" t="s">
        <v>84</v>
      </c>
    </row>
    <row r="93" spans="2:65" s="11" customFormat="1" ht="22.9" customHeight="1">
      <c r="B93" s="117"/>
      <c r="D93" s="118" t="s">
        <v>73</v>
      </c>
      <c r="E93" s="127" t="s">
        <v>1177</v>
      </c>
      <c r="F93" s="127" t="s">
        <v>1178</v>
      </c>
      <c r="I93" s="120"/>
      <c r="J93" s="128">
        <f>BK93</f>
        <v>0</v>
      </c>
      <c r="L93" s="117"/>
      <c r="M93" s="122"/>
      <c r="P93" s="123">
        <f>SUM(P94:P97)</f>
        <v>0</v>
      </c>
      <c r="R93" s="123">
        <f>SUM(R94:R97)</f>
        <v>0</v>
      </c>
      <c r="T93" s="124">
        <f>SUM(T94:T97)</f>
        <v>0</v>
      </c>
      <c r="AR93" s="118" t="s">
        <v>160</v>
      </c>
      <c r="AT93" s="125" t="s">
        <v>73</v>
      </c>
      <c r="AU93" s="125" t="s">
        <v>82</v>
      </c>
      <c r="AY93" s="118" t="s">
        <v>128</v>
      </c>
      <c r="BK93" s="126">
        <f>SUM(BK94:BK97)</f>
        <v>0</v>
      </c>
    </row>
    <row r="94" spans="2:65" s="1" customFormat="1" ht="16.5" customHeight="1">
      <c r="B94" s="33"/>
      <c r="C94" s="129" t="s">
        <v>134</v>
      </c>
      <c r="D94" s="129" t="s">
        <v>130</v>
      </c>
      <c r="E94" s="130" t="s">
        <v>1179</v>
      </c>
      <c r="F94" s="131" t="s">
        <v>1178</v>
      </c>
      <c r="G94" s="132" t="s">
        <v>1168</v>
      </c>
      <c r="H94" s="133">
        <v>1</v>
      </c>
      <c r="I94" s="134"/>
      <c r="J94" s="135">
        <f>ROUND(I94*H94,2)</f>
        <v>0</v>
      </c>
      <c r="K94" s="136"/>
      <c r="L94" s="33"/>
      <c r="M94" s="137" t="s">
        <v>19</v>
      </c>
      <c r="N94" s="138" t="s">
        <v>45</v>
      </c>
      <c r="P94" s="139">
        <f>O94*H94</f>
        <v>0</v>
      </c>
      <c r="Q94" s="139">
        <v>0</v>
      </c>
      <c r="R94" s="139">
        <f>Q94*H94</f>
        <v>0</v>
      </c>
      <c r="S94" s="139">
        <v>0</v>
      </c>
      <c r="T94" s="140">
        <f>S94*H94</f>
        <v>0</v>
      </c>
      <c r="AR94" s="141" t="s">
        <v>134</v>
      </c>
      <c r="AT94" s="141" t="s">
        <v>130</v>
      </c>
      <c r="AU94" s="141" t="s">
        <v>84</v>
      </c>
      <c r="AY94" s="18" t="s">
        <v>128</v>
      </c>
      <c r="BE94" s="142">
        <f>IF(N94="základní",J94,0)</f>
        <v>0</v>
      </c>
      <c r="BF94" s="142">
        <f>IF(N94="snížená",J94,0)</f>
        <v>0</v>
      </c>
      <c r="BG94" s="142">
        <f>IF(N94="zákl. přenesená",J94,0)</f>
        <v>0</v>
      </c>
      <c r="BH94" s="142">
        <f>IF(N94="sníž. přenesená",J94,0)</f>
        <v>0</v>
      </c>
      <c r="BI94" s="142">
        <f>IF(N94="nulová",J94,0)</f>
        <v>0</v>
      </c>
      <c r="BJ94" s="18" t="s">
        <v>82</v>
      </c>
      <c r="BK94" s="142">
        <f>ROUND(I94*H94,2)</f>
        <v>0</v>
      </c>
      <c r="BL94" s="18" t="s">
        <v>134</v>
      </c>
      <c r="BM94" s="141" t="s">
        <v>197</v>
      </c>
    </row>
    <row r="95" spans="2:65" s="1" customFormat="1" ht="11.25">
      <c r="B95" s="33"/>
      <c r="D95" s="143" t="s">
        <v>136</v>
      </c>
      <c r="F95" s="144" t="s">
        <v>1180</v>
      </c>
      <c r="I95" s="145"/>
      <c r="L95" s="33"/>
      <c r="M95" s="146"/>
      <c r="T95" s="54"/>
      <c r="AT95" s="18" t="s">
        <v>136</v>
      </c>
      <c r="AU95" s="18" t="s">
        <v>84</v>
      </c>
    </row>
    <row r="96" spans="2:65" s="12" customFormat="1" ht="11.25">
      <c r="B96" s="147"/>
      <c r="D96" s="148" t="s">
        <v>138</v>
      </c>
      <c r="E96" s="149" t="s">
        <v>19</v>
      </c>
      <c r="F96" s="150" t="s">
        <v>1181</v>
      </c>
      <c r="H96" s="149" t="s">
        <v>19</v>
      </c>
      <c r="I96" s="151"/>
      <c r="L96" s="147"/>
      <c r="M96" s="152"/>
      <c r="T96" s="153"/>
      <c r="AT96" s="149" t="s">
        <v>138</v>
      </c>
      <c r="AU96" s="149" t="s">
        <v>84</v>
      </c>
      <c r="AV96" s="12" t="s">
        <v>82</v>
      </c>
      <c r="AW96" s="12" t="s">
        <v>36</v>
      </c>
      <c r="AX96" s="12" t="s">
        <v>74</v>
      </c>
      <c r="AY96" s="149" t="s">
        <v>128</v>
      </c>
    </row>
    <row r="97" spans="2:65" s="13" customFormat="1" ht="11.25">
      <c r="B97" s="154"/>
      <c r="D97" s="148" t="s">
        <v>138</v>
      </c>
      <c r="E97" s="155" t="s">
        <v>19</v>
      </c>
      <c r="F97" s="156" t="s">
        <v>82</v>
      </c>
      <c r="H97" s="157">
        <v>1</v>
      </c>
      <c r="I97" s="158"/>
      <c r="L97" s="154"/>
      <c r="M97" s="159"/>
      <c r="T97" s="160"/>
      <c r="AT97" s="155" t="s">
        <v>138</v>
      </c>
      <c r="AU97" s="155" t="s">
        <v>84</v>
      </c>
      <c r="AV97" s="13" t="s">
        <v>84</v>
      </c>
      <c r="AW97" s="13" t="s">
        <v>36</v>
      </c>
      <c r="AX97" s="13" t="s">
        <v>82</v>
      </c>
      <c r="AY97" s="155" t="s">
        <v>128</v>
      </c>
    </row>
    <row r="98" spans="2:65" s="11" customFormat="1" ht="22.9" customHeight="1">
      <c r="B98" s="117"/>
      <c r="D98" s="118" t="s">
        <v>73</v>
      </c>
      <c r="E98" s="127" t="s">
        <v>1182</v>
      </c>
      <c r="F98" s="127" t="s">
        <v>1183</v>
      </c>
      <c r="I98" s="120"/>
      <c r="J98" s="128">
        <f>BK98</f>
        <v>0</v>
      </c>
      <c r="L98" s="117"/>
      <c r="M98" s="122"/>
      <c r="P98" s="123">
        <f>SUM(P99:P100)</f>
        <v>0</v>
      </c>
      <c r="R98" s="123">
        <f>SUM(R99:R100)</f>
        <v>0</v>
      </c>
      <c r="T98" s="124">
        <f>SUM(T99:T100)</f>
        <v>0</v>
      </c>
      <c r="AR98" s="118" t="s">
        <v>160</v>
      </c>
      <c r="AT98" s="125" t="s">
        <v>73</v>
      </c>
      <c r="AU98" s="125" t="s">
        <v>82</v>
      </c>
      <c r="AY98" s="118" t="s">
        <v>128</v>
      </c>
      <c r="BK98" s="126">
        <f>SUM(BK99:BK100)</f>
        <v>0</v>
      </c>
    </row>
    <row r="99" spans="2:65" s="1" customFormat="1" ht="16.5" customHeight="1">
      <c r="B99" s="33"/>
      <c r="C99" s="129" t="s">
        <v>160</v>
      </c>
      <c r="D99" s="129" t="s">
        <v>130</v>
      </c>
      <c r="E99" s="130" t="s">
        <v>1184</v>
      </c>
      <c r="F99" s="131" t="s">
        <v>1185</v>
      </c>
      <c r="G99" s="132" t="s">
        <v>1168</v>
      </c>
      <c r="H99" s="133">
        <v>1</v>
      </c>
      <c r="I99" s="134"/>
      <c r="J99" s="135">
        <f>ROUND(I99*H99,2)</f>
        <v>0</v>
      </c>
      <c r="K99" s="136"/>
      <c r="L99" s="33"/>
      <c r="M99" s="137" t="s">
        <v>19</v>
      </c>
      <c r="N99" s="138" t="s">
        <v>45</v>
      </c>
      <c r="P99" s="139">
        <f>O99*H99</f>
        <v>0</v>
      </c>
      <c r="Q99" s="139">
        <v>0</v>
      </c>
      <c r="R99" s="139">
        <f>Q99*H99</f>
        <v>0</v>
      </c>
      <c r="S99" s="139">
        <v>0</v>
      </c>
      <c r="T99" s="140">
        <f>S99*H99</f>
        <v>0</v>
      </c>
      <c r="AR99" s="141" t="s">
        <v>134</v>
      </c>
      <c r="AT99" s="141" t="s">
        <v>130</v>
      </c>
      <c r="AU99" s="141" t="s">
        <v>84</v>
      </c>
      <c r="AY99" s="18" t="s">
        <v>128</v>
      </c>
      <c r="BE99" s="142">
        <f>IF(N99="základní",J99,0)</f>
        <v>0</v>
      </c>
      <c r="BF99" s="142">
        <f>IF(N99="snížená",J99,0)</f>
        <v>0</v>
      </c>
      <c r="BG99" s="142">
        <f>IF(N99="zákl. přenesená",J99,0)</f>
        <v>0</v>
      </c>
      <c r="BH99" s="142">
        <f>IF(N99="sníž. přenesená",J99,0)</f>
        <v>0</v>
      </c>
      <c r="BI99" s="142">
        <f>IF(N99="nulová",J99,0)</f>
        <v>0</v>
      </c>
      <c r="BJ99" s="18" t="s">
        <v>82</v>
      </c>
      <c r="BK99" s="142">
        <f>ROUND(I99*H99,2)</f>
        <v>0</v>
      </c>
      <c r="BL99" s="18" t="s">
        <v>134</v>
      </c>
      <c r="BM99" s="141" t="s">
        <v>214</v>
      </c>
    </row>
    <row r="100" spans="2:65" s="1" customFormat="1" ht="16.5" customHeight="1">
      <c r="B100" s="33"/>
      <c r="C100" s="129" t="s">
        <v>166</v>
      </c>
      <c r="D100" s="129" t="s">
        <v>130</v>
      </c>
      <c r="E100" s="130" t="s">
        <v>1186</v>
      </c>
      <c r="F100" s="131" t="s">
        <v>1187</v>
      </c>
      <c r="G100" s="132" t="s">
        <v>1168</v>
      </c>
      <c r="H100" s="133">
        <v>1</v>
      </c>
      <c r="I100" s="134"/>
      <c r="J100" s="135">
        <f>ROUND(I100*H100,2)</f>
        <v>0</v>
      </c>
      <c r="K100" s="136"/>
      <c r="L100" s="33"/>
      <c r="M100" s="137" t="s">
        <v>19</v>
      </c>
      <c r="N100" s="138" t="s">
        <v>45</v>
      </c>
      <c r="P100" s="139">
        <f>O100*H100</f>
        <v>0</v>
      </c>
      <c r="Q100" s="139">
        <v>0</v>
      </c>
      <c r="R100" s="139">
        <f>Q100*H100</f>
        <v>0</v>
      </c>
      <c r="S100" s="139">
        <v>0</v>
      </c>
      <c r="T100" s="140">
        <f>S100*H100</f>
        <v>0</v>
      </c>
      <c r="AR100" s="141" t="s">
        <v>134</v>
      </c>
      <c r="AT100" s="141" t="s">
        <v>130</v>
      </c>
      <c r="AU100" s="141" t="s">
        <v>84</v>
      </c>
      <c r="AY100" s="18" t="s">
        <v>128</v>
      </c>
      <c r="BE100" s="142">
        <f>IF(N100="základní",J100,0)</f>
        <v>0</v>
      </c>
      <c r="BF100" s="142">
        <f>IF(N100="snížená",J100,0)</f>
        <v>0</v>
      </c>
      <c r="BG100" s="142">
        <f>IF(N100="zákl. přenesená",J100,0)</f>
        <v>0</v>
      </c>
      <c r="BH100" s="142">
        <f>IF(N100="sníž. přenesená",J100,0)</f>
        <v>0</v>
      </c>
      <c r="BI100" s="142">
        <f>IF(N100="nulová",J100,0)</f>
        <v>0</v>
      </c>
      <c r="BJ100" s="18" t="s">
        <v>82</v>
      </c>
      <c r="BK100" s="142">
        <f>ROUND(I100*H100,2)</f>
        <v>0</v>
      </c>
      <c r="BL100" s="18" t="s">
        <v>134</v>
      </c>
      <c r="BM100" s="141" t="s">
        <v>227</v>
      </c>
    </row>
    <row r="101" spans="2:65" s="11" customFormat="1" ht="22.9" customHeight="1">
      <c r="B101" s="117"/>
      <c r="D101" s="118" t="s">
        <v>73</v>
      </c>
      <c r="E101" s="127" t="s">
        <v>1188</v>
      </c>
      <c r="F101" s="127" t="s">
        <v>1189</v>
      </c>
      <c r="I101" s="120"/>
      <c r="J101" s="128">
        <f>BK101</f>
        <v>0</v>
      </c>
      <c r="L101" s="117"/>
      <c r="M101" s="122"/>
      <c r="P101" s="123">
        <f>SUM(P102:P107)</f>
        <v>0</v>
      </c>
      <c r="R101" s="123">
        <f>SUM(R102:R107)</f>
        <v>0</v>
      </c>
      <c r="T101" s="124">
        <f>SUM(T102:T107)</f>
        <v>0</v>
      </c>
      <c r="AR101" s="118" t="s">
        <v>160</v>
      </c>
      <c r="AT101" s="125" t="s">
        <v>73</v>
      </c>
      <c r="AU101" s="125" t="s">
        <v>82</v>
      </c>
      <c r="AY101" s="118" t="s">
        <v>128</v>
      </c>
      <c r="BK101" s="126">
        <f>SUM(BK102:BK107)</f>
        <v>0</v>
      </c>
    </row>
    <row r="102" spans="2:65" s="1" customFormat="1" ht="16.5" customHeight="1">
      <c r="B102" s="33"/>
      <c r="C102" s="129" t="s">
        <v>173</v>
      </c>
      <c r="D102" s="129" t="s">
        <v>130</v>
      </c>
      <c r="E102" s="130" t="s">
        <v>1190</v>
      </c>
      <c r="F102" s="131" t="s">
        <v>1191</v>
      </c>
      <c r="G102" s="132" t="s">
        <v>1168</v>
      </c>
      <c r="H102" s="133">
        <v>1</v>
      </c>
      <c r="I102" s="134"/>
      <c r="J102" s="135">
        <f>ROUND(I102*H102,2)</f>
        <v>0</v>
      </c>
      <c r="K102" s="136"/>
      <c r="L102" s="33"/>
      <c r="M102" s="137" t="s">
        <v>19</v>
      </c>
      <c r="N102" s="138" t="s">
        <v>45</v>
      </c>
      <c r="P102" s="139">
        <f>O102*H102</f>
        <v>0</v>
      </c>
      <c r="Q102" s="139">
        <v>0</v>
      </c>
      <c r="R102" s="139">
        <f>Q102*H102</f>
        <v>0</v>
      </c>
      <c r="S102" s="139">
        <v>0</v>
      </c>
      <c r="T102" s="140">
        <f>S102*H102</f>
        <v>0</v>
      </c>
      <c r="AR102" s="141" t="s">
        <v>134</v>
      </c>
      <c r="AT102" s="141" t="s">
        <v>130</v>
      </c>
      <c r="AU102" s="141" t="s">
        <v>84</v>
      </c>
      <c r="AY102" s="18" t="s">
        <v>128</v>
      </c>
      <c r="BE102" s="142">
        <f>IF(N102="základní",J102,0)</f>
        <v>0</v>
      </c>
      <c r="BF102" s="142">
        <f>IF(N102="snížená",J102,0)</f>
        <v>0</v>
      </c>
      <c r="BG102" s="142">
        <f>IF(N102="zákl. přenesená",J102,0)</f>
        <v>0</v>
      </c>
      <c r="BH102" s="142">
        <f>IF(N102="sníž. přenesená",J102,0)</f>
        <v>0</v>
      </c>
      <c r="BI102" s="142">
        <f>IF(N102="nulová",J102,0)</f>
        <v>0</v>
      </c>
      <c r="BJ102" s="18" t="s">
        <v>82</v>
      </c>
      <c r="BK102" s="142">
        <f>ROUND(I102*H102,2)</f>
        <v>0</v>
      </c>
      <c r="BL102" s="18" t="s">
        <v>134</v>
      </c>
      <c r="BM102" s="141" t="s">
        <v>186</v>
      </c>
    </row>
    <row r="103" spans="2:65" s="1" customFormat="1" ht="11.25">
      <c r="B103" s="33"/>
      <c r="D103" s="143" t="s">
        <v>136</v>
      </c>
      <c r="F103" s="144" t="s">
        <v>1192</v>
      </c>
      <c r="I103" s="145"/>
      <c r="L103" s="33"/>
      <c r="M103" s="146"/>
      <c r="T103" s="54"/>
      <c r="AT103" s="18" t="s">
        <v>136</v>
      </c>
      <c r="AU103" s="18" t="s">
        <v>84</v>
      </c>
    </row>
    <row r="104" spans="2:65" s="12" customFormat="1" ht="11.25">
      <c r="B104" s="147"/>
      <c r="D104" s="148" t="s">
        <v>138</v>
      </c>
      <c r="E104" s="149" t="s">
        <v>19</v>
      </c>
      <c r="F104" s="150" t="s">
        <v>1193</v>
      </c>
      <c r="H104" s="149" t="s">
        <v>19</v>
      </c>
      <c r="I104" s="151"/>
      <c r="L104" s="147"/>
      <c r="M104" s="152"/>
      <c r="T104" s="153"/>
      <c r="AT104" s="149" t="s">
        <v>138</v>
      </c>
      <c r="AU104" s="149" t="s">
        <v>84</v>
      </c>
      <c r="AV104" s="12" t="s">
        <v>82</v>
      </c>
      <c r="AW104" s="12" t="s">
        <v>36</v>
      </c>
      <c r="AX104" s="12" t="s">
        <v>74</v>
      </c>
      <c r="AY104" s="149" t="s">
        <v>128</v>
      </c>
    </row>
    <row r="105" spans="2:65" s="12" customFormat="1" ht="22.5">
      <c r="B105" s="147"/>
      <c r="D105" s="148" t="s">
        <v>138</v>
      </c>
      <c r="E105" s="149" t="s">
        <v>19</v>
      </c>
      <c r="F105" s="150" t="s">
        <v>1194</v>
      </c>
      <c r="H105" s="149" t="s">
        <v>19</v>
      </c>
      <c r="I105" s="151"/>
      <c r="L105" s="147"/>
      <c r="M105" s="152"/>
      <c r="T105" s="153"/>
      <c r="AT105" s="149" t="s">
        <v>138</v>
      </c>
      <c r="AU105" s="149" t="s">
        <v>84</v>
      </c>
      <c r="AV105" s="12" t="s">
        <v>82</v>
      </c>
      <c r="AW105" s="12" t="s">
        <v>36</v>
      </c>
      <c r="AX105" s="12" t="s">
        <v>74</v>
      </c>
      <c r="AY105" s="149" t="s">
        <v>128</v>
      </c>
    </row>
    <row r="106" spans="2:65" s="13" customFormat="1" ht="11.25">
      <c r="B106" s="154"/>
      <c r="D106" s="148" t="s">
        <v>138</v>
      </c>
      <c r="E106" s="155" t="s">
        <v>19</v>
      </c>
      <c r="F106" s="156" t="s">
        <v>82</v>
      </c>
      <c r="H106" s="157">
        <v>1</v>
      </c>
      <c r="I106" s="158"/>
      <c r="L106" s="154"/>
      <c r="M106" s="159"/>
      <c r="T106" s="160"/>
      <c r="AT106" s="155" t="s">
        <v>138</v>
      </c>
      <c r="AU106" s="155" t="s">
        <v>84</v>
      </c>
      <c r="AV106" s="13" t="s">
        <v>84</v>
      </c>
      <c r="AW106" s="13" t="s">
        <v>36</v>
      </c>
      <c r="AX106" s="13" t="s">
        <v>74</v>
      </c>
      <c r="AY106" s="155" t="s">
        <v>128</v>
      </c>
    </row>
    <row r="107" spans="2:65" s="14" customFormat="1" ht="11.25">
      <c r="B107" s="161"/>
      <c r="D107" s="148" t="s">
        <v>138</v>
      </c>
      <c r="E107" s="162" t="s">
        <v>19</v>
      </c>
      <c r="F107" s="163" t="s">
        <v>141</v>
      </c>
      <c r="H107" s="164">
        <v>1</v>
      </c>
      <c r="I107" s="165"/>
      <c r="L107" s="161"/>
      <c r="M107" s="186"/>
      <c r="N107" s="187"/>
      <c r="O107" s="187"/>
      <c r="P107" s="187"/>
      <c r="Q107" s="187"/>
      <c r="R107" s="187"/>
      <c r="S107" s="187"/>
      <c r="T107" s="188"/>
      <c r="AT107" s="162" t="s">
        <v>138</v>
      </c>
      <c r="AU107" s="162" t="s">
        <v>84</v>
      </c>
      <c r="AV107" s="14" t="s">
        <v>134</v>
      </c>
      <c r="AW107" s="14" t="s">
        <v>36</v>
      </c>
      <c r="AX107" s="14" t="s">
        <v>82</v>
      </c>
      <c r="AY107" s="162" t="s">
        <v>128</v>
      </c>
    </row>
    <row r="108" spans="2:65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33"/>
    </row>
  </sheetData>
  <sheetProtection algorithmName="SHA-512" hashValue="vdkc9x58Lif7vJNUjGJsLlCDWbyaNxDL34QKH79udBHYwLi57iJSmJJRgZALCpKAqPCNkJ4Xzl9gCvR3HeB0mA==" saltValue="0ZPsGObNR0h/kxJKjWypjaWKMBSKjkfnTAJeo7kbslsgWCkv+htNb7o3rZUyGu0DcYC+izS1p2h1KDf2ZcpVlg==" spinCount="100000" sheet="1" objects="1" scenarios="1" formatColumns="0" formatRows="0" autoFilter="0"/>
  <autoFilter ref="C83:K107" xr:uid="{00000000-0009-0000-0000-000002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200-000000000000}"/>
    <hyperlink ref="F90" r:id="rId2" xr:uid="{00000000-0004-0000-0200-000001000000}"/>
    <hyperlink ref="F92" r:id="rId3" xr:uid="{00000000-0004-0000-0200-000002000000}"/>
    <hyperlink ref="F95" r:id="rId4" xr:uid="{00000000-0004-0000-0200-000003000000}"/>
    <hyperlink ref="F103" r:id="rId5" xr:uid="{00000000-0004-0000-0200-000004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189" customWidth="1"/>
    <col min="2" max="2" width="1.6640625" style="189" customWidth="1"/>
    <col min="3" max="4" width="5" style="189" customWidth="1"/>
    <col min="5" max="5" width="11.6640625" style="189" customWidth="1"/>
    <col min="6" max="6" width="9.1640625" style="189" customWidth="1"/>
    <col min="7" max="7" width="5" style="189" customWidth="1"/>
    <col min="8" max="8" width="77.83203125" style="189" customWidth="1"/>
    <col min="9" max="10" width="20" style="189" customWidth="1"/>
    <col min="11" max="11" width="1.6640625" style="189" customWidth="1"/>
  </cols>
  <sheetData>
    <row r="1" spans="2:11" customFormat="1" ht="37.5" customHeight="1"/>
    <row r="2" spans="2:11" customFormat="1" ht="7.5" customHeight="1">
      <c r="B2" s="190"/>
      <c r="C2" s="191"/>
      <c r="D2" s="191"/>
      <c r="E2" s="191"/>
      <c r="F2" s="191"/>
      <c r="G2" s="191"/>
      <c r="H2" s="191"/>
      <c r="I2" s="191"/>
      <c r="J2" s="191"/>
      <c r="K2" s="192"/>
    </row>
    <row r="3" spans="2:11" s="16" customFormat="1" ht="45" customHeight="1">
      <c r="B3" s="193"/>
      <c r="C3" s="317" t="s">
        <v>1195</v>
      </c>
      <c r="D3" s="317"/>
      <c r="E3" s="317"/>
      <c r="F3" s="317"/>
      <c r="G3" s="317"/>
      <c r="H3" s="317"/>
      <c r="I3" s="317"/>
      <c r="J3" s="317"/>
      <c r="K3" s="194"/>
    </row>
    <row r="4" spans="2:11" customFormat="1" ht="25.5" customHeight="1">
      <c r="B4" s="195"/>
      <c r="C4" s="316" t="s">
        <v>1196</v>
      </c>
      <c r="D4" s="316"/>
      <c r="E4" s="316"/>
      <c r="F4" s="316"/>
      <c r="G4" s="316"/>
      <c r="H4" s="316"/>
      <c r="I4" s="316"/>
      <c r="J4" s="316"/>
      <c r="K4" s="196"/>
    </row>
    <row r="5" spans="2:11" customFormat="1" ht="5.25" customHeight="1">
      <c r="B5" s="195"/>
      <c r="C5" s="197"/>
      <c r="D5" s="197"/>
      <c r="E5" s="197"/>
      <c r="F5" s="197"/>
      <c r="G5" s="197"/>
      <c r="H5" s="197"/>
      <c r="I5" s="197"/>
      <c r="J5" s="197"/>
      <c r="K5" s="196"/>
    </row>
    <row r="6" spans="2:11" customFormat="1" ht="15" customHeight="1">
      <c r="B6" s="195"/>
      <c r="C6" s="315" t="s">
        <v>1197</v>
      </c>
      <c r="D6" s="315"/>
      <c r="E6" s="315"/>
      <c r="F6" s="315"/>
      <c r="G6" s="315"/>
      <c r="H6" s="315"/>
      <c r="I6" s="315"/>
      <c r="J6" s="315"/>
      <c r="K6" s="196"/>
    </row>
    <row r="7" spans="2:11" customFormat="1" ht="15" customHeight="1">
      <c r="B7" s="199"/>
      <c r="C7" s="315" t="s">
        <v>1198</v>
      </c>
      <c r="D7" s="315"/>
      <c r="E7" s="315"/>
      <c r="F7" s="315"/>
      <c r="G7" s="315"/>
      <c r="H7" s="315"/>
      <c r="I7" s="315"/>
      <c r="J7" s="315"/>
      <c r="K7" s="196"/>
    </row>
    <row r="8" spans="2:11" customFormat="1" ht="12.75" customHeight="1">
      <c r="B8" s="199"/>
      <c r="C8" s="198"/>
      <c r="D8" s="198"/>
      <c r="E8" s="198"/>
      <c r="F8" s="198"/>
      <c r="G8" s="198"/>
      <c r="H8" s="198"/>
      <c r="I8" s="198"/>
      <c r="J8" s="198"/>
      <c r="K8" s="196"/>
    </row>
    <row r="9" spans="2:11" customFormat="1" ht="15" customHeight="1">
      <c r="B9" s="199"/>
      <c r="C9" s="315" t="s">
        <v>1199</v>
      </c>
      <c r="D9" s="315"/>
      <c r="E9" s="315"/>
      <c r="F9" s="315"/>
      <c r="G9" s="315"/>
      <c r="H9" s="315"/>
      <c r="I9" s="315"/>
      <c r="J9" s="315"/>
      <c r="K9" s="196"/>
    </row>
    <row r="10" spans="2:11" customFormat="1" ht="15" customHeight="1">
      <c r="B10" s="199"/>
      <c r="C10" s="198"/>
      <c r="D10" s="315" t="s">
        <v>1200</v>
      </c>
      <c r="E10" s="315"/>
      <c r="F10" s="315"/>
      <c r="G10" s="315"/>
      <c r="H10" s="315"/>
      <c r="I10" s="315"/>
      <c r="J10" s="315"/>
      <c r="K10" s="196"/>
    </row>
    <row r="11" spans="2:11" customFormat="1" ht="15" customHeight="1">
      <c r="B11" s="199"/>
      <c r="C11" s="200"/>
      <c r="D11" s="315" t="s">
        <v>1201</v>
      </c>
      <c r="E11" s="315"/>
      <c r="F11" s="315"/>
      <c r="G11" s="315"/>
      <c r="H11" s="315"/>
      <c r="I11" s="315"/>
      <c r="J11" s="315"/>
      <c r="K11" s="196"/>
    </row>
    <row r="12" spans="2:11" customFormat="1" ht="15" customHeight="1">
      <c r="B12" s="199"/>
      <c r="C12" s="200"/>
      <c r="D12" s="198"/>
      <c r="E12" s="198"/>
      <c r="F12" s="198"/>
      <c r="G12" s="198"/>
      <c r="H12" s="198"/>
      <c r="I12" s="198"/>
      <c r="J12" s="198"/>
      <c r="K12" s="196"/>
    </row>
    <row r="13" spans="2:11" customFormat="1" ht="15" customHeight="1">
      <c r="B13" s="199"/>
      <c r="C13" s="200"/>
      <c r="D13" s="201" t="s">
        <v>1202</v>
      </c>
      <c r="E13" s="198"/>
      <c r="F13" s="198"/>
      <c r="G13" s="198"/>
      <c r="H13" s="198"/>
      <c r="I13" s="198"/>
      <c r="J13" s="198"/>
      <c r="K13" s="196"/>
    </row>
    <row r="14" spans="2:11" customFormat="1" ht="12.75" customHeight="1">
      <c r="B14" s="199"/>
      <c r="C14" s="200"/>
      <c r="D14" s="200"/>
      <c r="E14" s="200"/>
      <c r="F14" s="200"/>
      <c r="G14" s="200"/>
      <c r="H14" s="200"/>
      <c r="I14" s="200"/>
      <c r="J14" s="200"/>
      <c r="K14" s="196"/>
    </row>
    <row r="15" spans="2:11" customFormat="1" ht="15" customHeight="1">
      <c r="B15" s="199"/>
      <c r="C15" s="200"/>
      <c r="D15" s="315" t="s">
        <v>1203</v>
      </c>
      <c r="E15" s="315"/>
      <c r="F15" s="315"/>
      <c r="G15" s="315"/>
      <c r="H15" s="315"/>
      <c r="I15" s="315"/>
      <c r="J15" s="315"/>
      <c r="K15" s="196"/>
    </row>
    <row r="16" spans="2:11" customFormat="1" ht="15" customHeight="1">
      <c r="B16" s="199"/>
      <c r="C16" s="200"/>
      <c r="D16" s="315" t="s">
        <v>1204</v>
      </c>
      <c r="E16" s="315"/>
      <c r="F16" s="315"/>
      <c r="G16" s="315"/>
      <c r="H16" s="315"/>
      <c r="I16" s="315"/>
      <c r="J16" s="315"/>
      <c r="K16" s="196"/>
    </row>
    <row r="17" spans="2:11" customFormat="1" ht="15" customHeight="1">
      <c r="B17" s="199"/>
      <c r="C17" s="200"/>
      <c r="D17" s="315" t="s">
        <v>1205</v>
      </c>
      <c r="E17" s="315"/>
      <c r="F17" s="315"/>
      <c r="G17" s="315"/>
      <c r="H17" s="315"/>
      <c r="I17" s="315"/>
      <c r="J17" s="315"/>
      <c r="K17" s="196"/>
    </row>
    <row r="18" spans="2:11" customFormat="1" ht="15" customHeight="1">
      <c r="B18" s="199"/>
      <c r="C18" s="200"/>
      <c r="D18" s="200"/>
      <c r="E18" s="202" t="s">
        <v>81</v>
      </c>
      <c r="F18" s="315" t="s">
        <v>1206</v>
      </c>
      <c r="G18" s="315"/>
      <c r="H18" s="315"/>
      <c r="I18" s="315"/>
      <c r="J18" s="315"/>
      <c r="K18" s="196"/>
    </row>
    <row r="19" spans="2:11" customFormat="1" ht="15" customHeight="1">
      <c r="B19" s="199"/>
      <c r="C19" s="200"/>
      <c r="D19" s="200"/>
      <c r="E19" s="202" t="s">
        <v>1207</v>
      </c>
      <c r="F19" s="315" t="s">
        <v>1208</v>
      </c>
      <c r="G19" s="315"/>
      <c r="H19" s="315"/>
      <c r="I19" s="315"/>
      <c r="J19" s="315"/>
      <c r="K19" s="196"/>
    </row>
    <row r="20" spans="2:11" customFormat="1" ht="15" customHeight="1">
      <c r="B20" s="199"/>
      <c r="C20" s="200"/>
      <c r="D20" s="200"/>
      <c r="E20" s="202" t="s">
        <v>1209</v>
      </c>
      <c r="F20" s="315" t="s">
        <v>1210</v>
      </c>
      <c r="G20" s="315"/>
      <c r="H20" s="315"/>
      <c r="I20" s="315"/>
      <c r="J20" s="315"/>
      <c r="K20" s="196"/>
    </row>
    <row r="21" spans="2:11" customFormat="1" ht="15" customHeight="1">
      <c r="B21" s="199"/>
      <c r="C21" s="200"/>
      <c r="D21" s="200"/>
      <c r="E21" s="202" t="s">
        <v>1211</v>
      </c>
      <c r="F21" s="315" t="s">
        <v>86</v>
      </c>
      <c r="G21" s="315"/>
      <c r="H21" s="315"/>
      <c r="I21" s="315"/>
      <c r="J21" s="315"/>
      <c r="K21" s="196"/>
    </row>
    <row r="22" spans="2:11" customFormat="1" ht="15" customHeight="1">
      <c r="B22" s="199"/>
      <c r="C22" s="200"/>
      <c r="D22" s="200"/>
      <c r="E22" s="202" t="s">
        <v>1212</v>
      </c>
      <c r="F22" s="315" t="s">
        <v>1213</v>
      </c>
      <c r="G22" s="315"/>
      <c r="H22" s="315"/>
      <c r="I22" s="315"/>
      <c r="J22" s="315"/>
      <c r="K22" s="196"/>
    </row>
    <row r="23" spans="2:11" customFormat="1" ht="15" customHeight="1">
      <c r="B23" s="199"/>
      <c r="C23" s="200"/>
      <c r="D23" s="200"/>
      <c r="E23" s="202" t="s">
        <v>1214</v>
      </c>
      <c r="F23" s="315" t="s">
        <v>1215</v>
      </c>
      <c r="G23" s="315"/>
      <c r="H23" s="315"/>
      <c r="I23" s="315"/>
      <c r="J23" s="315"/>
      <c r="K23" s="196"/>
    </row>
    <row r="24" spans="2:11" customFormat="1" ht="12.75" customHeight="1">
      <c r="B24" s="199"/>
      <c r="C24" s="200"/>
      <c r="D24" s="200"/>
      <c r="E24" s="200"/>
      <c r="F24" s="200"/>
      <c r="G24" s="200"/>
      <c r="H24" s="200"/>
      <c r="I24" s="200"/>
      <c r="J24" s="200"/>
      <c r="K24" s="196"/>
    </row>
    <row r="25" spans="2:11" customFormat="1" ht="15" customHeight="1">
      <c r="B25" s="199"/>
      <c r="C25" s="315" t="s">
        <v>1216</v>
      </c>
      <c r="D25" s="315"/>
      <c r="E25" s="315"/>
      <c r="F25" s="315"/>
      <c r="G25" s="315"/>
      <c r="H25" s="315"/>
      <c r="I25" s="315"/>
      <c r="J25" s="315"/>
      <c r="K25" s="196"/>
    </row>
    <row r="26" spans="2:11" customFormat="1" ht="15" customHeight="1">
      <c r="B26" s="199"/>
      <c r="C26" s="315" t="s">
        <v>1217</v>
      </c>
      <c r="D26" s="315"/>
      <c r="E26" s="315"/>
      <c r="F26" s="315"/>
      <c r="G26" s="315"/>
      <c r="H26" s="315"/>
      <c r="I26" s="315"/>
      <c r="J26" s="315"/>
      <c r="K26" s="196"/>
    </row>
    <row r="27" spans="2:11" customFormat="1" ht="15" customHeight="1">
      <c r="B27" s="199"/>
      <c r="C27" s="198"/>
      <c r="D27" s="315" t="s">
        <v>1218</v>
      </c>
      <c r="E27" s="315"/>
      <c r="F27" s="315"/>
      <c r="G27" s="315"/>
      <c r="H27" s="315"/>
      <c r="I27" s="315"/>
      <c r="J27" s="315"/>
      <c r="K27" s="196"/>
    </row>
    <row r="28" spans="2:11" customFormat="1" ht="15" customHeight="1">
      <c r="B28" s="199"/>
      <c r="C28" s="200"/>
      <c r="D28" s="315" t="s">
        <v>1219</v>
      </c>
      <c r="E28" s="315"/>
      <c r="F28" s="315"/>
      <c r="G28" s="315"/>
      <c r="H28" s="315"/>
      <c r="I28" s="315"/>
      <c r="J28" s="315"/>
      <c r="K28" s="196"/>
    </row>
    <row r="29" spans="2:11" customFormat="1" ht="12.75" customHeight="1">
      <c r="B29" s="199"/>
      <c r="C29" s="200"/>
      <c r="D29" s="200"/>
      <c r="E29" s="200"/>
      <c r="F29" s="200"/>
      <c r="G29" s="200"/>
      <c r="H29" s="200"/>
      <c r="I29" s="200"/>
      <c r="J29" s="200"/>
      <c r="K29" s="196"/>
    </row>
    <row r="30" spans="2:11" customFormat="1" ht="15" customHeight="1">
      <c r="B30" s="199"/>
      <c r="C30" s="200"/>
      <c r="D30" s="315" t="s">
        <v>1220</v>
      </c>
      <c r="E30" s="315"/>
      <c r="F30" s="315"/>
      <c r="G30" s="315"/>
      <c r="H30" s="315"/>
      <c r="I30" s="315"/>
      <c r="J30" s="315"/>
      <c r="K30" s="196"/>
    </row>
    <row r="31" spans="2:11" customFormat="1" ht="15" customHeight="1">
      <c r="B31" s="199"/>
      <c r="C31" s="200"/>
      <c r="D31" s="315" t="s">
        <v>1221</v>
      </c>
      <c r="E31" s="315"/>
      <c r="F31" s="315"/>
      <c r="G31" s="315"/>
      <c r="H31" s="315"/>
      <c r="I31" s="315"/>
      <c r="J31" s="315"/>
      <c r="K31" s="196"/>
    </row>
    <row r="32" spans="2:11" customFormat="1" ht="12.75" customHeight="1">
      <c r="B32" s="199"/>
      <c r="C32" s="200"/>
      <c r="D32" s="200"/>
      <c r="E32" s="200"/>
      <c r="F32" s="200"/>
      <c r="G32" s="200"/>
      <c r="H32" s="200"/>
      <c r="I32" s="200"/>
      <c r="J32" s="200"/>
      <c r="K32" s="196"/>
    </row>
    <row r="33" spans="2:11" customFormat="1" ht="15" customHeight="1">
      <c r="B33" s="199"/>
      <c r="C33" s="200"/>
      <c r="D33" s="315" t="s">
        <v>1222</v>
      </c>
      <c r="E33" s="315"/>
      <c r="F33" s="315"/>
      <c r="G33" s="315"/>
      <c r="H33" s="315"/>
      <c r="I33" s="315"/>
      <c r="J33" s="315"/>
      <c r="K33" s="196"/>
    </row>
    <row r="34" spans="2:11" customFormat="1" ht="15" customHeight="1">
      <c r="B34" s="199"/>
      <c r="C34" s="200"/>
      <c r="D34" s="315" t="s">
        <v>1223</v>
      </c>
      <c r="E34" s="315"/>
      <c r="F34" s="315"/>
      <c r="G34" s="315"/>
      <c r="H34" s="315"/>
      <c r="I34" s="315"/>
      <c r="J34" s="315"/>
      <c r="K34" s="196"/>
    </row>
    <row r="35" spans="2:11" customFormat="1" ht="15" customHeight="1">
      <c r="B35" s="199"/>
      <c r="C35" s="200"/>
      <c r="D35" s="315" t="s">
        <v>1224</v>
      </c>
      <c r="E35" s="315"/>
      <c r="F35" s="315"/>
      <c r="G35" s="315"/>
      <c r="H35" s="315"/>
      <c r="I35" s="315"/>
      <c r="J35" s="315"/>
      <c r="K35" s="196"/>
    </row>
    <row r="36" spans="2:11" customFormat="1" ht="15" customHeight="1">
      <c r="B36" s="199"/>
      <c r="C36" s="200"/>
      <c r="D36" s="198"/>
      <c r="E36" s="201" t="s">
        <v>114</v>
      </c>
      <c r="F36" s="198"/>
      <c r="G36" s="315" t="s">
        <v>1225</v>
      </c>
      <c r="H36" s="315"/>
      <c r="I36" s="315"/>
      <c r="J36" s="315"/>
      <c r="K36" s="196"/>
    </row>
    <row r="37" spans="2:11" customFormat="1" ht="30.75" customHeight="1">
      <c r="B37" s="199"/>
      <c r="C37" s="200"/>
      <c r="D37" s="198"/>
      <c r="E37" s="201" t="s">
        <v>1226</v>
      </c>
      <c r="F37" s="198"/>
      <c r="G37" s="315" t="s">
        <v>1227</v>
      </c>
      <c r="H37" s="315"/>
      <c r="I37" s="315"/>
      <c r="J37" s="315"/>
      <c r="K37" s="196"/>
    </row>
    <row r="38" spans="2:11" customFormat="1" ht="15" customHeight="1">
      <c r="B38" s="199"/>
      <c r="C38" s="200"/>
      <c r="D38" s="198"/>
      <c r="E38" s="201" t="s">
        <v>55</v>
      </c>
      <c r="F38" s="198"/>
      <c r="G38" s="315" t="s">
        <v>1228</v>
      </c>
      <c r="H38" s="315"/>
      <c r="I38" s="315"/>
      <c r="J38" s="315"/>
      <c r="K38" s="196"/>
    </row>
    <row r="39" spans="2:11" customFormat="1" ht="15" customHeight="1">
      <c r="B39" s="199"/>
      <c r="C39" s="200"/>
      <c r="D39" s="198"/>
      <c r="E39" s="201" t="s">
        <v>56</v>
      </c>
      <c r="F39" s="198"/>
      <c r="G39" s="315" t="s">
        <v>1229</v>
      </c>
      <c r="H39" s="315"/>
      <c r="I39" s="315"/>
      <c r="J39" s="315"/>
      <c r="K39" s="196"/>
    </row>
    <row r="40" spans="2:11" customFormat="1" ht="15" customHeight="1">
      <c r="B40" s="199"/>
      <c r="C40" s="200"/>
      <c r="D40" s="198"/>
      <c r="E40" s="201" t="s">
        <v>115</v>
      </c>
      <c r="F40" s="198"/>
      <c r="G40" s="315" t="s">
        <v>1230</v>
      </c>
      <c r="H40" s="315"/>
      <c r="I40" s="315"/>
      <c r="J40" s="315"/>
      <c r="K40" s="196"/>
    </row>
    <row r="41" spans="2:11" customFormat="1" ht="15" customHeight="1">
      <c r="B41" s="199"/>
      <c r="C41" s="200"/>
      <c r="D41" s="198"/>
      <c r="E41" s="201" t="s">
        <v>116</v>
      </c>
      <c r="F41" s="198"/>
      <c r="G41" s="315" t="s">
        <v>1231</v>
      </c>
      <c r="H41" s="315"/>
      <c r="I41" s="315"/>
      <c r="J41" s="315"/>
      <c r="K41" s="196"/>
    </row>
    <row r="42" spans="2:11" customFormat="1" ht="15" customHeight="1">
      <c r="B42" s="199"/>
      <c r="C42" s="200"/>
      <c r="D42" s="198"/>
      <c r="E42" s="201" t="s">
        <v>1232</v>
      </c>
      <c r="F42" s="198"/>
      <c r="G42" s="315" t="s">
        <v>1233</v>
      </c>
      <c r="H42" s="315"/>
      <c r="I42" s="315"/>
      <c r="J42" s="315"/>
      <c r="K42" s="196"/>
    </row>
    <row r="43" spans="2:11" customFormat="1" ht="15" customHeight="1">
      <c r="B43" s="199"/>
      <c r="C43" s="200"/>
      <c r="D43" s="198"/>
      <c r="E43" s="201"/>
      <c r="F43" s="198"/>
      <c r="G43" s="315" t="s">
        <v>1234</v>
      </c>
      <c r="H43" s="315"/>
      <c r="I43" s="315"/>
      <c r="J43" s="315"/>
      <c r="K43" s="196"/>
    </row>
    <row r="44" spans="2:11" customFormat="1" ht="15" customHeight="1">
      <c r="B44" s="199"/>
      <c r="C44" s="200"/>
      <c r="D44" s="198"/>
      <c r="E44" s="201" t="s">
        <v>1235</v>
      </c>
      <c r="F44" s="198"/>
      <c r="G44" s="315" t="s">
        <v>1236</v>
      </c>
      <c r="H44" s="315"/>
      <c r="I44" s="315"/>
      <c r="J44" s="315"/>
      <c r="K44" s="196"/>
    </row>
    <row r="45" spans="2:11" customFormat="1" ht="15" customHeight="1">
      <c r="B45" s="199"/>
      <c r="C45" s="200"/>
      <c r="D45" s="198"/>
      <c r="E45" s="201" t="s">
        <v>118</v>
      </c>
      <c r="F45" s="198"/>
      <c r="G45" s="315" t="s">
        <v>1237</v>
      </c>
      <c r="H45" s="315"/>
      <c r="I45" s="315"/>
      <c r="J45" s="315"/>
      <c r="K45" s="196"/>
    </row>
    <row r="46" spans="2:11" customFormat="1" ht="12.75" customHeight="1">
      <c r="B46" s="199"/>
      <c r="C46" s="200"/>
      <c r="D46" s="198"/>
      <c r="E46" s="198"/>
      <c r="F46" s="198"/>
      <c r="G46" s="198"/>
      <c r="H46" s="198"/>
      <c r="I46" s="198"/>
      <c r="J46" s="198"/>
      <c r="K46" s="196"/>
    </row>
    <row r="47" spans="2:11" customFormat="1" ht="15" customHeight="1">
      <c r="B47" s="199"/>
      <c r="C47" s="200"/>
      <c r="D47" s="315" t="s">
        <v>1238</v>
      </c>
      <c r="E47" s="315"/>
      <c r="F47" s="315"/>
      <c r="G47" s="315"/>
      <c r="H47" s="315"/>
      <c r="I47" s="315"/>
      <c r="J47" s="315"/>
      <c r="K47" s="196"/>
    </row>
    <row r="48" spans="2:11" customFormat="1" ht="15" customHeight="1">
      <c r="B48" s="199"/>
      <c r="C48" s="200"/>
      <c r="D48" s="200"/>
      <c r="E48" s="315" t="s">
        <v>1239</v>
      </c>
      <c r="F48" s="315"/>
      <c r="G48" s="315"/>
      <c r="H48" s="315"/>
      <c r="I48" s="315"/>
      <c r="J48" s="315"/>
      <c r="K48" s="196"/>
    </row>
    <row r="49" spans="2:11" customFormat="1" ht="15" customHeight="1">
      <c r="B49" s="199"/>
      <c r="C49" s="200"/>
      <c r="D49" s="200"/>
      <c r="E49" s="315" t="s">
        <v>1240</v>
      </c>
      <c r="F49" s="315"/>
      <c r="G49" s="315"/>
      <c r="H49" s="315"/>
      <c r="I49" s="315"/>
      <c r="J49" s="315"/>
      <c r="K49" s="196"/>
    </row>
    <row r="50" spans="2:11" customFormat="1" ht="15" customHeight="1">
      <c r="B50" s="199"/>
      <c r="C50" s="200"/>
      <c r="D50" s="200"/>
      <c r="E50" s="315" t="s">
        <v>1241</v>
      </c>
      <c r="F50" s="315"/>
      <c r="G50" s="315"/>
      <c r="H50" s="315"/>
      <c r="I50" s="315"/>
      <c r="J50" s="315"/>
      <c r="K50" s="196"/>
    </row>
    <row r="51" spans="2:11" customFormat="1" ht="15" customHeight="1">
      <c r="B51" s="199"/>
      <c r="C51" s="200"/>
      <c r="D51" s="315" t="s">
        <v>1242</v>
      </c>
      <c r="E51" s="315"/>
      <c r="F51" s="315"/>
      <c r="G51" s="315"/>
      <c r="H51" s="315"/>
      <c r="I51" s="315"/>
      <c r="J51" s="315"/>
      <c r="K51" s="196"/>
    </row>
    <row r="52" spans="2:11" customFormat="1" ht="25.5" customHeight="1">
      <c r="B52" s="195"/>
      <c r="C52" s="316" t="s">
        <v>1243</v>
      </c>
      <c r="D52" s="316"/>
      <c r="E52" s="316"/>
      <c r="F52" s="316"/>
      <c r="G52" s="316"/>
      <c r="H52" s="316"/>
      <c r="I52" s="316"/>
      <c r="J52" s="316"/>
      <c r="K52" s="196"/>
    </row>
    <row r="53" spans="2:11" customFormat="1" ht="5.25" customHeight="1">
      <c r="B53" s="195"/>
      <c r="C53" s="197"/>
      <c r="D53" s="197"/>
      <c r="E53" s="197"/>
      <c r="F53" s="197"/>
      <c r="G53" s="197"/>
      <c r="H53" s="197"/>
      <c r="I53" s="197"/>
      <c r="J53" s="197"/>
      <c r="K53" s="196"/>
    </row>
    <row r="54" spans="2:11" customFormat="1" ht="15" customHeight="1">
      <c r="B54" s="195"/>
      <c r="C54" s="315" t="s">
        <v>1244</v>
      </c>
      <c r="D54" s="315"/>
      <c r="E54" s="315"/>
      <c r="F54" s="315"/>
      <c r="G54" s="315"/>
      <c r="H54" s="315"/>
      <c r="I54" s="315"/>
      <c r="J54" s="315"/>
      <c r="K54" s="196"/>
    </row>
    <row r="55" spans="2:11" customFormat="1" ht="15" customHeight="1">
      <c r="B55" s="195"/>
      <c r="C55" s="315" t="s">
        <v>1245</v>
      </c>
      <c r="D55" s="315"/>
      <c r="E55" s="315"/>
      <c r="F55" s="315"/>
      <c r="G55" s="315"/>
      <c r="H55" s="315"/>
      <c r="I55" s="315"/>
      <c r="J55" s="315"/>
      <c r="K55" s="196"/>
    </row>
    <row r="56" spans="2:11" customFormat="1" ht="12.75" customHeight="1">
      <c r="B56" s="195"/>
      <c r="C56" s="198"/>
      <c r="D56" s="198"/>
      <c r="E56" s="198"/>
      <c r="F56" s="198"/>
      <c r="G56" s="198"/>
      <c r="H56" s="198"/>
      <c r="I56" s="198"/>
      <c r="J56" s="198"/>
      <c r="K56" s="196"/>
    </row>
    <row r="57" spans="2:11" customFormat="1" ht="15" customHeight="1">
      <c r="B57" s="195"/>
      <c r="C57" s="315" t="s">
        <v>1246</v>
      </c>
      <c r="D57" s="315"/>
      <c r="E57" s="315"/>
      <c r="F57" s="315"/>
      <c r="G57" s="315"/>
      <c r="H57" s="315"/>
      <c r="I57" s="315"/>
      <c r="J57" s="315"/>
      <c r="K57" s="196"/>
    </row>
    <row r="58" spans="2:11" customFormat="1" ht="15" customHeight="1">
      <c r="B58" s="195"/>
      <c r="C58" s="200"/>
      <c r="D58" s="315" t="s">
        <v>1247</v>
      </c>
      <c r="E58" s="315"/>
      <c r="F58" s="315"/>
      <c r="G58" s="315"/>
      <c r="H58" s="315"/>
      <c r="I58" s="315"/>
      <c r="J58" s="315"/>
      <c r="K58" s="196"/>
    </row>
    <row r="59" spans="2:11" customFormat="1" ht="15" customHeight="1">
      <c r="B59" s="195"/>
      <c r="C59" s="200"/>
      <c r="D59" s="315" t="s">
        <v>1248</v>
      </c>
      <c r="E59" s="315"/>
      <c r="F59" s="315"/>
      <c r="G59" s="315"/>
      <c r="H59" s="315"/>
      <c r="I59" s="315"/>
      <c r="J59" s="315"/>
      <c r="K59" s="196"/>
    </row>
    <row r="60" spans="2:11" customFormat="1" ht="15" customHeight="1">
      <c r="B60" s="195"/>
      <c r="C60" s="200"/>
      <c r="D60" s="315" t="s">
        <v>1249</v>
      </c>
      <c r="E60" s="315"/>
      <c r="F60" s="315"/>
      <c r="G60" s="315"/>
      <c r="H60" s="315"/>
      <c r="I60" s="315"/>
      <c r="J60" s="315"/>
      <c r="K60" s="196"/>
    </row>
    <row r="61" spans="2:11" customFormat="1" ht="15" customHeight="1">
      <c r="B61" s="195"/>
      <c r="C61" s="200"/>
      <c r="D61" s="315" t="s">
        <v>1250</v>
      </c>
      <c r="E61" s="315"/>
      <c r="F61" s="315"/>
      <c r="G61" s="315"/>
      <c r="H61" s="315"/>
      <c r="I61" s="315"/>
      <c r="J61" s="315"/>
      <c r="K61" s="196"/>
    </row>
    <row r="62" spans="2:11" customFormat="1" ht="15" customHeight="1">
      <c r="B62" s="195"/>
      <c r="C62" s="200"/>
      <c r="D62" s="318" t="s">
        <v>1251</v>
      </c>
      <c r="E62" s="318"/>
      <c r="F62" s="318"/>
      <c r="G62" s="318"/>
      <c r="H62" s="318"/>
      <c r="I62" s="318"/>
      <c r="J62" s="318"/>
      <c r="K62" s="196"/>
    </row>
    <row r="63" spans="2:11" customFormat="1" ht="15" customHeight="1">
      <c r="B63" s="195"/>
      <c r="C63" s="200"/>
      <c r="D63" s="315" t="s">
        <v>1252</v>
      </c>
      <c r="E63" s="315"/>
      <c r="F63" s="315"/>
      <c r="G63" s="315"/>
      <c r="H63" s="315"/>
      <c r="I63" s="315"/>
      <c r="J63" s="315"/>
      <c r="K63" s="196"/>
    </row>
    <row r="64" spans="2:11" customFormat="1" ht="12.75" customHeight="1">
      <c r="B64" s="195"/>
      <c r="C64" s="200"/>
      <c r="D64" s="200"/>
      <c r="E64" s="203"/>
      <c r="F64" s="200"/>
      <c r="G64" s="200"/>
      <c r="H64" s="200"/>
      <c r="I64" s="200"/>
      <c r="J64" s="200"/>
      <c r="K64" s="196"/>
    </row>
    <row r="65" spans="2:11" customFormat="1" ht="15" customHeight="1">
      <c r="B65" s="195"/>
      <c r="C65" s="200"/>
      <c r="D65" s="315" t="s">
        <v>1253</v>
      </c>
      <c r="E65" s="315"/>
      <c r="F65" s="315"/>
      <c r="G65" s="315"/>
      <c r="H65" s="315"/>
      <c r="I65" s="315"/>
      <c r="J65" s="315"/>
      <c r="K65" s="196"/>
    </row>
    <row r="66" spans="2:11" customFormat="1" ht="15" customHeight="1">
      <c r="B66" s="195"/>
      <c r="C66" s="200"/>
      <c r="D66" s="318" t="s">
        <v>1254</v>
      </c>
      <c r="E66" s="318"/>
      <c r="F66" s="318"/>
      <c r="G66" s="318"/>
      <c r="H66" s="318"/>
      <c r="I66" s="318"/>
      <c r="J66" s="318"/>
      <c r="K66" s="196"/>
    </row>
    <row r="67" spans="2:11" customFormat="1" ht="15" customHeight="1">
      <c r="B67" s="195"/>
      <c r="C67" s="200"/>
      <c r="D67" s="315" t="s">
        <v>1255</v>
      </c>
      <c r="E67" s="315"/>
      <c r="F67" s="315"/>
      <c r="G67" s="315"/>
      <c r="H67" s="315"/>
      <c r="I67" s="315"/>
      <c r="J67" s="315"/>
      <c r="K67" s="196"/>
    </row>
    <row r="68" spans="2:11" customFormat="1" ht="15" customHeight="1">
      <c r="B68" s="195"/>
      <c r="C68" s="200"/>
      <c r="D68" s="315" t="s">
        <v>1256</v>
      </c>
      <c r="E68" s="315"/>
      <c r="F68" s="315"/>
      <c r="G68" s="315"/>
      <c r="H68" s="315"/>
      <c r="I68" s="315"/>
      <c r="J68" s="315"/>
      <c r="K68" s="196"/>
    </row>
    <row r="69" spans="2:11" customFormat="1" ht="15" customHeight="1">
      <c r="B69" s="195"/>
      <c r="C69" s="200"/>
      <c r="D69" s="315" t="s">
        <v>1257</v>
      </c>
      <c r="E69" s="315"/>
      <c r="F69" s="315"/>
      <c r="G69" s="315"/>
      <c r="H69" s="315"/>
      <c r="I69" s="315"/>
      <c r="J69" s="315"/>
      <c r="K69" s="196"/>
    </row>
    <row r="70" spans="2:11" customFormat="1" ht="15" customHeight="1">
      <c r="B70" s="195"/>
      <c r="C70" s="200"/>
      <c r="D70" s="315" t="s">
        <v>1258</v>
      </c>
      <c r="E70" s="315"/>
      <c r="F70" s="315"/>
      <c r="G70" s="315"/>
      <c r="H70" s="315"/>
      <c r="I70" s="315"/>
      <c r="J70" s="315"/>
      <c r="K70" s="196"/>
    </row>
    <row r="71" spans="2:11" customFormat="1" ht="12.75" customHeight="1">
      <c r="B71" s="204"/>
      <c r="C71" s="205"/>
      <c r="D71" s="205"/>
      <c r="E71" s="205"/>
      <c r="F71" s="205"/>
      <c r="G71" s="205"/>
      <c r="H71" s="205"/>
      <c r="I71" s="205"/>
      <c r="J71" s="205"/>
      <c r="K71" s="206"/>
    </row>
    <row r="72" spans="2:11" customFormat="1" ht="18.75" customHeight="1">
      <c r="B72" s="207"/>
      <c r="C72" s="207"/>
      <c r="D72" s="207"/>
      <c r="E72" s="207"/>
      <c r="F72" s="207"/>
      <c r="G72" s="207"/>
      <c r="H72" s="207"/>
      <c r="I72" s="207"/>
      <c r="J72" s="207"/>
      <c r="K72" s="208"/>
    </row>
    <row r="73" spans="2:11" customFormat="1" ht="18.75" customHeight="1">
      <c r="B73" s="208"/>
      <c r="C73" s="208"/>
      <c r="D73" s="208"/>
      <c r="E73" s="208"/>
      <c r="F73" s="208"/>
      <c r="G73" s="208"/>
      <c r="H73" s="208"/>
      <c r="I73" s="208"/>
      <c r="J73" s="208"/>
      <c r="K73" s="208"/>
    </row>
    <row r="74" spans="2:11" customFormat="1" ht="7.5" customHeight="1">
      <c r="B74" s="209"/>
      <c r="C74" s="210"/>
      <c r="D74" s="210"/>
      <c r="E74" s="210"/>
      <c r="F74" s="210"/>
      <c r="G74" s="210"/>
      <c r="H74" s="210"/>
      <c r="I74" s="210"/>
      <c r="J74" s="210"/>
      <c r="K74" s="211"/>
    </row>
    <row r="75" spans="2:11" customFormat="1" ht="45" customHeight="1">
      <c r="B75" s="212"/>
      <c r="C75" s="319" t="s">
        <v>1259</v>
      </c>
      <c r="D75" s="319"/>
      <c r="E75" s="319"/>
      <c r="F75" s="319"/>
      <c r="G75" s="319"/>
      <c r="H75" s="319"/>
      <c r="I75" s="319"/>
      <c r="J75" s="319"/>
      <c r="K75" s="213"/>
    </row>
    <row r="76" spans="2:11" customFormat="1" ht="17.25" customHeight="1">
      <c r="B76" s="212"/>
      <c r="C76" s="214" t="s">
        <v>1260</v>
      </c>
      <c r="D76" s="214"/>
      <c r="E76" s="214"/>
      <c r="F76" s="214" t="s">
        <v>1261</v>
      </c>
      <c r="G76" s="215"/>
      <c r="H76" s="214" t="s">
        <v>56</v>
      </c>
      <c r="I76" s="214" t="s">
        <v>59</v>
      </c>
      <c r="J76" s="214" t="s">
        <v>1262</v>
      </c>
      <c r="K76" s="213"/>
    </row>
    <row r="77" spans="2:11" customFormat="1" ht="17.25" customHeight="1">
      <c r="B77" s="212"/>
      <c r="C77" s="216" t="s">
        <v>1263</v>
      </c>
      <c r="D77" s="216"/>
      <c r="E77" s="216"/>
      <c r="F77" s="217" t="s">
        <v>1264</v>
      </c>
      <c r="G77" s="218"/>
      <c r="H77" s="216"/>
      <c r="I77" s="216"/>
      <c r="J77" s="216" t="s">
        <v>1265</v>
      </c>
      <c r="K77" s="213"/>
    </row>
    <row r="78" spans="2:11" customFormat="1" ht="5.25" customHeight="1">
      <c r="B78" s="212"/>
      <c r="C78" s="219"/>
      <c r="D78" s="219"/>
      <c r="E78" s="219"/>
      <c r="F78" s="219"/>
      <c r="G78" s="220"/>
      <c r="H78" s="219"/>
      <c r="I78" s="219"/>
      <c r="J78" s="219"/>
      <c r="K78" s="213"/>
    </row>
    <row r="79" spans="2:11" customFormat="1" ht="15" customHeight="1">
      <c r="B79" s="212"/>
      <c r="C79" s="201" t="s">
        <v>55</v>
      </c>
      <c r="D79" s="221"/>
      <c r="E79" s="221"/>
      <c r="F79" s="222" t="s">
        <v>1266</v>
      </c>
      <c r="G79" s="223"/>
      <c r="H79" s="201" t="s">
        <v>1267</v>
      </c>
      <c r="I79" s="201" t="s">
        <v>1268</v>
      </c>
      <c r="J79" s="201">
        <v>20</v>
      </c>
      <c r="K79" s="213"/>
    </row>
    <row r="80" spans="2:11" customFormat="1" ht="15" customHeight="1">
      <c r="B80" s="212"/>
      <c r="C80" s="201" t="s">
        <v>1269</v>
      </c>
      <c r="D80" s="201"/>
      <c r="E80" s="201"/>
      <c r="F80" s="222" t="s">
        <v>1266</v>
      </c>
      <c r="G80" s="223"/>
      <c r="H80" s="201" t="s">
        <v>1270</v>
      </c>
      <c r="I80" s="201" t="s">
        <v>1268</v>
      </c>
      <c r="J80" s="201">
        <v>120</v>
      </c>
      <c r="K80" s="213"/>
    </row>
    <row r="81" spans="2:11" customFormat="1" ht="15" customHeight="1">
      <c r="B81" s="224"/>
      <c r="C81" s="201" t="s">
        <v>1271</v>
      </c>
      <c r="D81" s="201"/>
      <c r="E81" s="201"/>
      <c r="F81" s="222" t="s">
        <v>1272</v>
      </c>
      <c r="G81" s="223"/>
      <c r="H81" s="201" t="s">
        <v>1273</v>
      </c>
      <c r="I81" s="201" t="s">
        <v>1268</v>
      </c>
      <c r="J81" s="201">
        <v>50</v>
      </c>
      <c r="K81" s="213"/>
    </row>
    <row r="82" spans="2:11" customFormat="1" ht="15" customHeight="1">
      <c r="B82" s="224"/>
      <c r="C82" s="201" t="s">
        <v>1274</v>
      </c>
      <c r="D82" s="201"/>
      <c r="E82" s="201"/>
      <c r="F82" s="222" t="s">
        <v>1266</v>
      </c>
      <c r="G82" s="223"/>
      <c r="H82" s="201" t="s">
        <v>1275</v>
      </c>
      <c r="I82" s="201" t="s">
        <v>1276</v>
      </c>
      <c r="J82" s="201"/>
      <c r="K82" s="213"/>
    </row>
    <row r="83" spans="2:11" customFormat="1" ht="15" customHeight="1">
      <c r="B83" s="224"/>
      <c r="C83" s="201" t="s">
        <v>1277</v>
      </c>
      <c r="D83" s="201"/>
      <c r="E83" s="201"/>
      <c r="F83" s="222" t="s">
        <v>1272</v>
      </c>
      <c r="G83" s="201"/>
      <c r="H83" s="201" t="s">
        <v>1278</v>
      </c>
      <c r="I83" s="201" t="s">
        <v>1268</v>
      </c>
      <c r="J83" s="201">
        <v>15</v>
      </c>
      <c r="K83" s="213"/>
    </row>
    <row r="84" spans="2:11" customFormat="1" ht="15" customHeight="1">
      <c r="B84" s="224"/>
      <c r="C84" s="201" t="s">
        <v>1279</v>
      </c>
      <c r="D84" s="201"/>
      <c r="E84" s="201"/>
      <c r="F84" s="222" t="s">
        <v>1272</v>
      </c>
      <c r="G84" s="201"/>
      <c r="H84" s="201" t="s">
        <v>1280</v>
      </c>
      <c r="I84" s="201" t="s">
        <v>1268</v>
      </c>
      <c r="J84" s="201">
        <v>15</v>
      </c>
      <c r="K84" s="213"/>
    </row>
    <row r="85" spans="2:11" customFormat="1" ht="15" customHeight="1">
      <c r="B85" s="224"/>
      <c r="C85" s="201" t="s">
        <v>1281</v>
      </c>
      <c r="D85" s="201"/>
      <c r="E85" s="201"/>
      <c r="F85" s="222" t="s">
        <v>1272</v>
      </c>
      <c r="G85" s="201"/>
      <c r="H85" s="201" t="s">
        <v>1282</v>
      </c>
      <c r="I85" s="201" t="s">
        <v>1268</v>
      </c>
      <c r="J85" s="201">
        <v>20</v>
      </c>
      <c r="K85" s="213"/>
    </row>
    <row r="86" spans="2:11" customFormat="1" ht="15" customHeight="1">
      <c r="B86" s="224"/>
      <c r="C86" s="201" t="s">
        <v>1283</v>
      </c>
      <c r="D86" s="201"/>
      <c r="E86" s="201"/>
      <c r="F86" s="222" t="s">
        <v>1272</v>
      </c>
      <c r="G86" s="201"/>
      <c r="H86" s="201" t="s">
        <v>1284</v>
      </c>
      <c r="I86" s="201" t="s">
        <v>1268</v>
      </c>
      <c r="J86" s="201">
        <v>20</v>
      </c>
      <c r="K86" s="213"/>
    </row>
    <row r="87" spans="2:11" customFormat="1" ht="15" customHeight="1">
      <c r="B87" s="224"/>
      <c r="C87" s="201" t="s">
        <v>1285</v>
      </c>
      <c r="D87" s="201"/>
      <c r="E87" s="201"/>
      <c r="F87" s="222" t="s">
        <v>1272</v>
      </c>
      <c r="G87" s="223"/>
      <c r="H87" s="201" t="s">
        <v>1286</v>
      </c>
      <c r="I87" s="201" t="s">
        <v>1268</v>
      </c>
      <c r="J87" s="201">
        <v>50</v>
      </c>
      <c r="K87" s="213"/>
    </row>
    <row r="88" spans="2:11" customFormat="1" ht="15" customHeight="1">
      <c r="B88" s="224"/>
      <c r="C88" s="201" t="s">
        <v>1287</v>
      </c>
      <c r="D88" s="201"/>
      <c r="E88" s="201"/>
      <c r="F88" s="222" t="s">
        <v>1272</v>
      </c>
      <c r="G88" s="223"/>
      <c r="H88" s="201" t="s">
        <v>1288</v>
      </c>
      <c r="I88" s="201" t="s">
        <v>1268</v>
      </c>
      <c r="J88" s="201">
        <v>20</v>
      </c>
      <c r="K88" s="213"/>
    </row>
    <row r="89" spans="2:11" customFormat="1" ht="15" customHeight="1">
      <c r="B89" s="224"/>
      <c r="C89" s="201" t="s">
        <v>1289</v>
      </c>
      <c r="D89" s="201"/>
      <c r="E89" s="201"/>
      <c r="F89" s="222" t="s">
        <v>1272</v>
      </c>
      <c r="G89" s="223"/>
      <c r="H89" s="201" t="s">
        <v>1290</v>
      </c>
      <c r="I89" s="201" t="s">
        <v>1268</v>
      </c>
      <c r="J89" s="201">
        <v>20</v>
      </c>
      <c r="K89" s="213"/>
    </row>
    <row r="90" spans="2:11" customFormat="1" ht="15" customHeight="1">
      <c r="B90" s="224"/>
      <c r="C90" s="201" t="s">
        <v>1291</v>
      </c>
      <c r="D90" s="201"/>
      <c r="E90" s="201"/>
      <c r="F90" s="222" t="s">
        <v>1272</v>
      </c>
      <c r="G90" s="223"/>
      <c r="H90" s="201" t="s">
        <v>1292</v>
      </c>
      <c r="I90" s="201" t="s">
        <v>1268</v>
      </c>
      <c r="J90" s="201">
        <v>50</v>
      </c>
      <c r="K90" s="213"/>
    </row>
    <row r="91" spans="2:11" customFormat="1" ht="15" customHeight="1">
      <c r="B91" s="224"/>
      <c r="C91" s="201" t="s">
        <v>1293</v>
      </c>
      <c r="D91" s="201"/>
      <c r="E91" s="201"/>
      <c r="F91" s="222" t="s">
        <v>1272</v>
      </c>
      <c r="G91" s="223"/>
      <c r="H91" s="201" t="s">
        <v>1293</v>
      </c>
      <c r="I91" s="201" t="s">
        <v>1268</v>
      </c>
      <c r="J91" s="201">
        <v>50</v>
      </c>
      <c r="K91" s="213"/>
    </row>
    <row r="92" spans="2:11" customFormat="1" ht="15" customHeight="1">
      <c r="B92" s="224"/>
      <c r="C92" s="201" t="s">
        <v>1294</v>
      </c>
      <c r="D92" s="201"/>
      <c r="E92" s="201"/>
      <c r="F92" s="222" t="s">
        <v>1272</v>
      </c>
      <c r="G92" s="223"/>
      <c r="H92" s="201" t="s">
        <v>1295</v>
      </c>
      <c r="I92" s="201" t="s">
        <v>1268</v>
      </c>
      <c r="J92" s="201">
        <v>255</v>
      </c>
      <c r="K92" s="213"/>
    </row>
    <row r="93" spans="2:11" customFormat="1" ht="15" customHeight="1">
      <c r="B93" s="224"/>
      <c r="C93" s="201" t="s">
        <v>1296</v>
      </c>
      <c r="D93" s="201"/>
      <c r="E93" s="201"/>
      <c r="F93" s="222" t="s">
        <v>1266</v>
      </c>
      <c r="G93" s="223"/>
      <c r="H93" s="201" t="s">
        <v>1297</v>
      </c>
      <c r="I93" s="201" t="s">
        <v>1298</v>
      </c>
      <c r="J93" s="201"/>
      <c r="K93" s="213"/>
    </row>
    <row r="94" spans="2:11" customFormat="1" ht="15" customHeight="1">
      <c r="B94" s="224"/>
      <c r="C94" s="201" t="s">
        <v>1299</v>
      </c>
      <c r="D94" s="201"/>
      <c r="E94" s="201"/>
      <c r="F94" s="222" t="s">
        <v>1266</v>
      </c>
      <c r="G94" s="223"/>
      <c r="H94" s="201" t="s">
        <v>1300</v>
      </c>
      <c r="I94" s="201" t="s">
        <v>1301</v>
      </c>
      <c r="J94" s="201"/>
      <c r="K94" s="213"/>
    </row>
    <row r="95" spans="2:11" customFormat="1" ht="15" customHeight="1">
      <c r="B95" s="224"/>
      <c r="C95" s="201" t="s">
        <v>1302</v>
      </c>
      <c r="D95" s="201"/>
      <c r="E95" s="201"/>
      <c r="F95" s="222" t="s">
        <v>1266</v>
      </c>
      <c r="G95" s="223"/>
      <c r="H95" s="201" t="s">
        <v>1302</v>
      </c>
      <c r="I95" s="201" t="s">
        <v>1301</v>
      </c>
      <c r="J95" s="201"/>
      <c r="K95" s="213"/>
    </row>
    <row r="96" spans="2:11" customFormat="1" ht="15" customHeight="1">
      <c r="B96" s="224"/>
      <c r="C96" s="201" t="s">
        <v>40</v>
      </c>
      <c r="D96" s="201"/>
      <c r="E96" s="201"/>
      <c r="F96" s="222" t="s">
        <v>1266</v>
      </c>
      <c r="G96" s="223"/>
      <c r="H96" s="201" t="s">
        <v>1303</v>
      </c>
      <c r="I96" s="201" t="s">
        <v>1301</v>
      </c>
      <c r="J96" s="201"/>
      <c r="K96" s="213"/>
    </row>
    <row r="97" spans="2:11" customFormat="1" ht="15" customHeight="1">
      <c r="B97" s="224"/>
      <c r="C97" s="201" t="s">
        <v>50</v>
      </c>
      <c r="D97" s="201"/>
      <c r="E97" s="201"/>
      <c r="F97" s="222" t="s">
        <v>1266</v>
      </c>
      <c r="G97" s="223"/>
      <c r="H97" s="201" t="s">
        <v>1304</v>
      </c>
      <c r="I97" s="201" t="s">
        <v>1301</v>
      </c>
      <c r="J97" s="201"/>
      <c r="K97" s="213"/>
    </row>
    <row r="98" spans="2:11" customFormat="1" ht="15" customHeight="1">
      <c r="B98" s="225"/>
      <c r="C98" s="226"/>
      <c r="D98" s="226"/>
      <c r="E98" s="226"/>
      <c r="F98" s="226"/>
      <c r="G98" s="226"/>
      <c r="H98" s="226"/>
      <c r="I98" s="226"/>
      <c r="J98" s="226"/>
      <c r="K98" s="227"/>
    </row>
    <row r="99" spans="2:11" customFormat="1" ht="18.75" customHeight="1">
      <c r="B99" s="228"/>
      <c r="C99" s="229"/>
      <c r="D99" s="229"/>
      <c r="E99" s="229"/>
      <c r="F99" s="229"/>
      <c r="G99" s="229"/>
      <c r="H99" s="229"/>
      <c r="I99" s="229"/>
      <c r="J99" s="229"/>
      <c r="K99" s="228"/>
    </row>
    <row r="100" spans="2:11" customFormat="1" ht="18.75" customHeight="1">
      <c r="B100" s="208"/>
      <c r="C100" s="208"/>
      <c r="D100" s="208"/>
      <c r="E100" s="208"/>
      <c r="F100" s="208"/>
      <c r="G100" s="208"/>
      <c r="H100" s="208"/>
      <c r="I100" s="208"/>
      <c r="J100" s="208"/>
      <c r="K100" s="208"/>
    </row>
    <row r="101" spans="2:11" customFormat="1" ht="7.5" customHeight="1">
      <c r="B101" s="209"/>
      <c r="C101" s="210"/>
      <c r="D101" s="210"/>
      <c r="E101" s="210"/>
      <c r="F101" s="210"/>
      <c r="G101" s="210"/>
      <c r="H101" s="210"/>
      <c r="I101" s="210"/>
      <c r="J101" s="210"/>
      <c r="K101" s="211"/>
    </row>
    <row r="102" spans="2:11" customFormat="1" ht="45" customHeight="1">
      <c r="B102" s="212"/>
      <c r="C102" s="319" t="s">
        <v>1305</v>
      </c>
      <c r="D102" s="319"/>
      <c r="E102" s="319"/>
      <c r="F102" s="319"/>
      <c r="G102" s="319"/>
      <c r="H102" s="319"/>
      <c r="I102" s="319"/>
      <c r="J102" s="319"/>
      <c r="K102" s="213"/>
    </row>
    <row r="103" spans="2:11" customFormat="1" ht="17.25" customHeight="1">
      <c r="B103" s="212"/>
      <c r="C103" s="214" t="s">
        <v>1260</v>
      </c>
      <c r="D103" s="214"/>
      <c r="E103" s="214"/>
      <c r="F103" s="214" t="s">
        <v>1261</v>
      </c>
      <c r="G103" s="215"/>
      <c r="H103" s="214" t="s">
        <v>56</v>
      </c>
      <c r="I103" s="214" t="s">
        <v>59</v>
      </c>
      <c r="J103" s="214" t="s">
        <v>1262</v>
      </c>
      <c r="K103" s="213"/>
    </row>
    <row r="104" spans="2:11" customFormat="1" ht="17.25" customHeight="1">
      <c r="B104" s="212"/>
      <c r="C104" s="216" t="s">
        <v>1263</v>
      </c>
      <c r="D104" s="216"/>
      <c r="E104" s="216"/>
      <c r="F104" s="217" t="s">
        <v>1264</v>
      </c>
      <c r="G104" s="218"/>
      <c r="H104" s="216"/>
      <c r="I104" s="216"/>
      <c r="J104" s="216" t="s">
        <v>1265</v>
      </c>
      <c r="K104" s="213"/>
    </row>
    <row r="105" spans="2:11" customFormat="1" ht="5.25" customHeight="1">
      <c r="B105" s="212"/>
      <c r="C105" s="214"/>
      <c r="D105" s="214"/>
      <c r="E105" s="214"/>
      <c r="F105" s="214"/>
      <c r="G105" s="230"/>
      <c r="H105" s="214"/>
      <c r="I105" s="214"/>
      <c r="J105" s="214"/>
      <c r="K105" s="213"/>
    </row>
    <row r="106" spans="2:11" customFormat="1" ht="15" customHeight="1">
      <c r="B106" s="212"/>
      <c r="C106" s="201" t="s">
        <v>55</v>
      </c>
      <c r="D106" s="221"/>
      <c r="E106" s="221"/>
      <c r="F106" s="222" t="s">
        <v>1266</v>
      </c>
      <c r="G106" s="201"/>
      <c r="H106" s="201" t="s">
        <v>1306</v>
      </c>
      <c r="I106" s="201" t="s">
        <v>1268</v>
      </c>
      <c r="J106" s="201">
        <v>20</v>
      </c>
      <c r="K106" s="213"/>
    </row>
    <row r="107" spans="2:11" customFormat="1" ht="15" customHeight="1">
      <c r="B107" s="212"/>
      <c r="C107" s="201" t="s">
        <v>1269</v>
      </c>
      <c r="D107" s="201"/>
      <c r="E107" s="201"/>
      <c r="F107" s="222" t="s">
        <v>1266</v>
      </c>
      <c r="G107" s="201"/>
      <c r="H107" s="201" t="s">
        <v>1306</v>
      </c>
      <c r="I107" s="201" t="s">
        <v>1268</v>
      </c>
      <c r="J107" s="201">
        <v>120</v>
      </c>
      <c r="K107" s="213"/>
    </row>
    <row r="108" spans="2:11" customFormat="1" ht="15" customHeight="1">
      <c r="B108" s="224"/>
      <c r="C108" s="201" t="s">
        <v>1271</v>
      </c>
      <c r="D108" s="201"/>
      <c r="E108" s="201"/>
      <c r="F108" s="222" t="s">
        <v>1272</v>
      </c>
      <c r="G108" s="201"/>
      <c r="H108" s="201" t="s">
        <v>1306</v>
      </c>
      <c r="I108" s="201" t="s">
        <v>1268</v>
      </c>
      <c r="J108" s="201">
        <v>50</v>
      </c>
      <c r="K108" s="213"/>
    </row>
    <row r="109" spans="2:11" customFormat="1" ht="15" customHeight="1">
      <c r="B109" s="224"/>
      <c r="C109" s="201" t="s">
        <v>1274</v>
      </c>
      <c r="D109" s="201"/>
      <c r="E109" s="201"/>
      <c r="F109" s="222" t="s">
        <v>1266</v>
      </c>
      <c r="G109" s="201"/>
      <c r="H109" s="201" t="s">
        <v>1306</v>
      </c>
      <c r="I109" s="201" t="s">
        <v>1276</v>
      </c>
      <c r="J109" s="201"/>
      <c r="K109" s="213"/>
    </row>
    <row r="110" spans="2:11" customFormat="1" ht="15" customHeight="1">
      <c r="B110" s="224"/>
      <c r="C110" s="201" t="s">
        <v>1285</v>
      </c>
      <c r="D110" s="201"/>
      <c r="E110" s="201"/>
      <c r="F110" s="222" t="s">
        <v>1272</v>
      </c>
      <c r="G110" s="201"/>
      <c r="H110" s="201" t="s">
        <v>1306</v>
      </c>
      <c r="I110" s="201" t="s">
        <v>1268</v>
      </c>
      <c r="J110" s="201">
        <v>50</v>
      </c>
      <c r="K110" s="213"/>
    </row>
    <row r="111" spans="2:11" customFormat="1" ht="15" customHeight="1">
      <c r="B111" s="224"/>
      <c r="C111" s="201" t="s">
        <v>1293</v>
      </c>
      <c r="D111" s="201"/>
      <c r="E111" s="201"/>
      <c r="F111" s="222" t="s">
        <v>1272</v>
      </c>
      <c r="G111" s="201"/>
      <c r="H111" s="201" t="s">
        <v>1306</v>
      </c>
      <c r="I111" s="201" t="s">
        <v>1268</v>
      </c>
      <c r="J111" s="201">
        <v>50</v>
      </c>
      <c r="K111" s="213"/>
    </row>
    <row r="112" spans="2:11" customFormat="1" ht="15" customHeight="1">
      <c r="B112" s="224"/>
      <c r="C112" s="201" t="s">
        <v>1291</v>
      </c>
      <c r="D112" s="201"/>
      <c r="E112" s="201"/>
      <c r="F112" s="222" t="s">
        <v>1272</v>
      </c>
      <c r="G112" s="201"/>
      <c r="H112" s="201" t="s">
        <v>1306</v>
      </c>
      <c r="I112" s="201" t="s">
        <v>1268</v>
      </c>
      <c r="J112" s="201">
        <v>50</v>
      </c>
      <c r="K112" s="213"/>
    </row>
    <row r="113" spans="2:11" customFormat="1" ht="15" customHeight="1">
      <c r="B113" s="224"/>
      <c r="C113" s="201" t="s">
        <v>55</v>
      </c>
      <c r="D113" s="201"/>
      <c r="E113" s="201"/>
      <c r="F113" s="222" t="s">
        <v>1266</v>
      </c>
      <c r="G113" s="201"/>
      <c r="H113" s="201" t="s">
        <v>1307</v>
      </c>
      <c r="I113" s="201" t="s">
        <v>1268</v>
      </c>
      <c r="J113" s="201">
        <v>20</v>
      </c>
      <c r="K113" s="213"/>
    </row>
    <row r="114" spans="2:11" customFormat="1" ht="15" customHeight="1">
      <c r="B114" s="224"/>
      <c r="C114" s="201" t="s">
        <v>1308</v>
      </c>
      <c r="D114" s="201"/>
      <c r="E114" s="201"/>
      <c r="F114" s="222" t="s">
        <v>1266</v>
      </c>
      <c r="G114" s="201"/>
      <c r="H114" s="201" t="s">
        <v>1309</v>
      </c>
      <c r="I114" s="201" t="s">
        <v>1268</v>
      </c>
      <c r="J114" s="201">
        <v>120</v>
      </c>
      <c r="K114" s="213"/>
    </row>
    <row r="115" spans="2:11" customFormat="1" ht="15" customHeight="1">
      <c r="B115" s="224"/>
      <c r="C115" s="201" t="s">
        <v>40</v>
      </c>
      <c r="D115" s="201"/>
      <c r="E115" s="201"/>
      <c r="F115" s="222" t="s">
        <v>1266</v>
      </c>
      <c r="G115" s="201"/>
      <c r="H115" s="201" t="s">
        <v>1310</v>
      </c>
      <c r="I115" s="201" t="s">
        <v>1301</v>
      </c>
      <c r="J115" s="201"/>
      <c r="K115" s="213"/>
    </row>
    <row r="116" spans="2:11" customFormat="1" ht="15" customHeight="1">
      <c r="B116" s="224"/>
      <c r="C116" s="201" t="s">
        <v>50</v>
      </c>
      <c r="D116" s="201"/>
      <c r="E116" s="201"/>
      <c r="F116" s="222" t="s">
        <v>1266</v>
      </c>
      <c r="G116" s="201"/>
      <c r="H116" s="201" t="s">
        <v>1311</v>
      </c>
      <c r="I116" s="201" t="s">
        <v>1301</v>
      </c>
      <c r="J116" s="201"/>
      <c r="K116" s="213"/>
    </row>
    <row r="117" spans="2:11" customFormat="1" ht="15" customHeight="1">
      <c r="B117" s="224"/>
      <c r="C117" s="201" t="s">
        <v>59</v>
      </c>
      <c r="D117" s="201"/>
      <c r="E117" s="201"/>
      <c r="F117" s="222" t="s">
        <v>1266</v>
      </c>
      <c r="G117" s="201"/>
      <c r="H117" s="201" t="s">
        <v>1312</v>
      </c>
      <c r="I117" s="201" t="s">
        <v>1313</v>
      </c>
      <c r="J117" s="201"/>
      <c r="K117" s="213"/>
    </row>
    <row r="118" spans="2:11" customFormat="1" ht="15" customHeight="1">
      <c r="B118" s="225"/>
      <c r="C118" s="231"/>
      <c r="D118" s="231"/>
      <c r="E118" s="231"/>
      <c r="F118" s="231"/>
      <c r="G118" s="231"/>
      <c r="H118" s="231"/>
      <c r="I118" s="231"/>
      <c r="J118" s="231"/>
      <c r="K118" s="227"/>
    </row>
    <row r="119" spans="2:11" customFormat="1" ht="18.75" customHeight="1">
      <c r="B119" s="232"/>
      <c r="C119" s="233"/>
      <c r="D119" s="233"/>
      <c r="E119" s="233"/>
      <c r="F119" s="234"/>
      <c r="G119" s="233"/>
      <c r="H119" s="233"/>
      <c r="I119" s="233"/>
      <c r="J119" s="233"/>
      <c r="K119" s="232"/>
    </row>
    <row r="120" spans="2:11" customFormat="1" ht="18.75" customHeight="1">
      <c r="B120" s="208"/>
      <c r="C120" s="208"/>
      <c r="D120" s="208"/>
      <c r="E120" s="208"/>
      <c r="F120" s="208"/>
      <c r="G120" s="208"/>
      <c r="H120" s="208"/>
      <c r="I120" s="208"/>
      <c r="J120" s="208"/>
      <c r="K120" s="208"/>
    </row>
    <row r="121" spans="2:11" customFormat="1" ht="7.5" customHeight="1">
      <c r="B121" s="235"/>
      <c r="C121" s="236"/>
      <c r="D121" s="236"/>
      <c r="E121" s="236"/>
      <c r="F121" s="236"/>
      <c r="G121" s="236"/>
      <c r="H121" s="236"/>
      <c r="I121" s="236"/>
      <c r="J121" s="236"/>
      <c r="K121" s="237"/>
    </row>
    <row r="122" spans="2:11" customFormat="1" ht="45" customHeight="1">
      <c r="B122" s="238"/>
      <c r="C122" s="317" t="s">
        <v>1314</v>
      </c>
      <c r="D122" s="317"/>
      <c r="E122" s="317"/>
      <c r="F122" s="317"/>
      <c r="G122" s="317"/>
      <c r="H122" s="317"/>
      <c r="I122" s="317"/>
      <c r="J122" s="317"/>
      <c r="K122" s="239"/>
    </row>
    <row r="123" spans="2:11" customFormat="1" ht="17.25" customHeight="1">
      <c r="B123" s="240"/>
      <c r="C123" s="214" t="s">
        <v>1260</v>
      </c>
      <c r="D123" s="214"/>
      <c r="E123" s="214"/>
      <c r="F123" s="214" t="s">
        <v>1261</v>
      </c>
      <c r="G123" s="215"/>
      <c r="H123" s="214" t="s">
        <v>56</v>
      </c>
      <c r="I123" s="214" t="s">
        <v>59</v>
      </c>
      <c r="J123" s="214" t="s">
        <v>1262</v>
      </c>
      <c r="K123" s="241"/>
    </row>
    <row r="124" spans="2:11" customFormat="1" ht="17.25" customHeight="1">
      <c r="B124" s="240"/>
      <c r="C124" s="216" t="s">
        <v>1263</v>
      </c>
      <c r="D124" s="216"/>
      <c r="E124" s="216"/>
      <c r="F124" s="217" t="s">
        <v>1264</v>
      </c>
      <c r="G124" s="218"/>
      <c r="H124" s="216"/>
      <c r="I124" s="216"/>
      <c r="J124" s="216" t="s">
        <v>1265</v>
      </c>
      <c r="K124" s="241"/>
    </row>
    <row r="125" spans="2:11" customFormat="1" ht="5.25" customHeight="1">
      <c r="B125" s="242"/>
      <c r="C125" s="219"/>
      <c r="D125" s="219"/>
      <c r="E125" s="219"/>
      <c r="F125" s="219"/>
      <c r="G125" s="243"/>
      <c r="H125" s="219"/>
      <c r="I125" s="219"/>
      <c r="J125" s="219"/>
      <c r="K125" s="244"/>
    </row>
    <row r="126" spans="2:11" customFormat="1" ht="15" customHeight="1">
      <c r="B126" s="242"/>
      <c r="C126" s="201" t="s">
        <v>1269</v>
      </c>
      <c r="D126" s="221"/>
      <c r="E126" s="221"/>
      <c r="F126" s="222" t="s">
        <v>1266</v>
      </c>
      <c r="G126" s="201"/>
      <c r="H126" s="201" t="s">
        <v>1306</v>
      </c>
      <c r="I126" s="201" t="s">
        <v>1268</v>
      </c>
      <c r="J126" s="201">
        <v>120</v>
      </c>
      <c r="K126" s="245"/>
    </row>
    <row r="127" spans="2:11" customFormat="1" ht="15" customHeight="1">
      <c r="B127" s="242"/>
      <c r="C127" s="201" t="s">
        <v>1315</v>
      </c>
      <c r="D127" s="201"/>
      <c r="E127" s="201"/>
      <c r="F127" s="222" t="s">
        <v>1266</v>
      </c>
      <c r="G127" s="201"/>
      <c r="H127" s="201" t="s">
        <v>1316</v>
      </c>
      <c r="I127" s="201" t="s">
        <v>1268</v>
      </c>
      <c r="J127" s="201" t="s">
        <v>1317</v>
      </c>
      <c r="K127" s="245"/>
    </row>
    <row r="128" spans="2:11" customFormat="1" ht="15" customHeight="1">
      <c r="B128" s="242"/>
      <c r="C128" s="201" t="s">
        <v>1214</v>
      </c>
      <c r="D128" s="201"/>
      <c r="E128" s="201"/>
      <c r="F128" s="222" t="s">
        <v>1266</v>
      </c>
      <c r="G128" s="201"/>
      <c r="H128" s="201" t="s">
        <v>1318</v>
      </c>
      <c r="I128" s="201" t="s">
        <v>1268</v>
      </c>
      <c r="J128" s="201" t="s">
        <v>1317</v>
      </c>
      <c r="K128" s="245"/>
    </row>
    <row r="129" spans="2:11" customFormat="1" ht="15" customHeight="1">
      <c r="B129" s="242"/>
      <c r="C129" s="201" t="s">
        <v>1277</v>
      </c>
      <c r="D129" s="201"/>
      <c r="E129" s="201"/>
      <c r="F129" s="222" t="s">
        <v>1272</v>
      </c>
      <c r="G129" s="201"/>
      <c r="H129" s="201" t="s">
        <v>1278</v>
      </c>
      <c r="I129" s="201" t="s">
        <v>1268</v>
      </c>
      <c r="J129" s="201">
        <v>15</v>
      </c>
      <c r="K129" s="245"/>
    </row>
    <row r="130" spans="2:11" customFormat="1" ht="15" customHeight="1">
      <c r="B130" s="242"/>
      <c r="C130" s="201" t="s">
        <v>1279</v>
      </c>
      <c r="D130" s="201"/>
      <c r="E130" s="201"/>
      <c r="F130" s="222" t="s">
        <v>1272</v>
      </c>
      <c r="G130" s="201"/>
      <c r="H130" s="201" t="s">
        <v>1280</v>
      </c>
      <c r="I130" s="201" t="s">
        <v>1268</v>
      </c>
      <c r="J130" s="201">
        <v>15</v>
      </c>
      <c r="K130" s="245"/>
    </row>
    <row r="131" spans="2:11" customFormat="1" ht="15" customHeight="1">
      <c r="B131" s="242"/>
      <c r="C131" s="201" t="s">
        <v>1281</v>
      </c>
      <c r="D131" s="201"/>
      <c r="E131" s="201"/>
      <c r="F131" s="222" t="s">
        <v>1272</v>
      </c>
      <c r="G131" s="201"/>
      <c r="H131" s="201" t="s">
        <v>1282</v>
      </c>
      <c r="I131" s="201" t="s">
        <v>1268</v>
      </c>
      <c r="J131" s="201">
        <v>20</v>
      </c>
      <c r="K131" s="245"/>
    </row>
    <row r="132" spans="2:11" customFormat="1" ht="15" customHeight="1">
      <c r="B132" s="242"/>
      <c r="C132" s="201" t="s">
        <v>1283</v>
      </c>
      <c r="D132" s="201"/>
      <c r="E132" s="201"/>
      <c r="F132" s="222" t="s">
        <v>1272</v>
      </c>
      <c r="G132" s="201"/>
      <c r="H132" s="201" t="s">
        <v>1284</v>
      </c>
      <c r="I132" s="201" t="s">
        <v>1268</v>
      </c>
      <c r="J132" s="201">
        <v>20</v>
      </c>
      <c r="K132" s="245"/>
    </row>
    <row r="133" spans="2:11" customFormat="1" ht="15" customHeight="1">
      <c r="B133" s="242"/>
      <c r="C133" s="201" t="s">
        <v>1271</v>
      </c>
      <c r="D133" s="201"/>
      <c r="E133" s="201"/>
      <c r="F133" s="222" t="s">
        <v>1272</v>
      </c>
      <c r="G133" s="201"/>
      <c r="H133" s="201" t="s">
        <v>1306</v>
      </c>
      <c r="I133" s="201" t="s">
        <v>1268</v>
      </c>
      <c r="J133" s="201">
        <v>50</v>
      </c>
      <c r="K133" s="245"/>
    </row>
    <row r="134" spans="2:11" customFormat="1" ht="15" customHeight="1">
      <c r="B134" s="242"/>
      <c r="C134" s="201" t="s">
        <v>1285</v>
      </c>
      <c r="D134" s="201"/>
      <c r="E134" s="201"/>
      <c r="F134" s="222" t="s">
        <v>1272</v>
      </c>
      <c r="G134" s="201"/>
      <c r="H134" s="201" t="s">
        <v>1306</v>
      </c>
      <c r="I134" s="201" t="s">
        <v>1268</v>
      </c>
      <c r="J134" s="201">
        <v>50</v>
      </c>
      <c r="K134" s="245"/>
    </row>
    <row r="135" spans="2:11" customFormat="1" ht="15" customHeight="1">
      <c r="B135" s="242"/>
      <c r="C135" s="201" t="s">
        <v>1291</v>
      </c>
      <c r="D135" s="201"/>
      <c r="E135" s="201"/>
      <c r="F135" s="222" t="s">
        <v>1272</v>
      </c>
      <c r="G135" s="201"/>
      <c r="H135" s="201" t="s">
        <v>1306</v>
      </c>
      <c r="I135" s="201" t="s">
        <v>1268</v>
      </c>
      <c r="J135" s="201">
        <v>50</v>
      </c>
      <c r="K135" s="245"/>
    </row>
    <row r="136" spans="2:11" customFormat="1" ht="15" customHeight="1">
      <c r="B136" s="242"/>
      <c r="C136" s="201" t="s">
        <v>1293</v>
      </c>
      <c r="D136" s="201"/>
      <c r="E136" s="201"/>
      <c r="F136" s="222" t="s">
        <v>1272</v>
      </c>
      <c r="G136" s="201"/>
      <c r="H136" s="201" t="s">
        <v>1306</v>
      </c>
      <c r="I136" s="201" t="s">
        <v>1268</v>
      </c>
      <c r="J136" s="201">
        <v>50</v>
      </c>
      <c r="K136" s="245"/>
    </row>
    <row r="137" spans="2:11" customFormat="1" ht="15" customHeight="1">
      <c r="B137" s="242"/>
      <c r="C137" s="201" t="s">
        <v>1294</v>
      </c>
      <c r="D137" s="201"/>
      <c r="E137" s="201"/>
      <c r="F137" s="222" t="s">
        <v>1272</v>
      </c>
      <c r="G137" s="201"/>
      <c r="H137" s="201" t="s">
        <v>1319</v>
      </c>
      <c r="I137" s="201" t="s">
        <v>1268</v>
      </c>
      <c r="J137" s="201">
        <v>255</v>
      </c>
      <c r="K137" s="245"/>
    </row>
    <row r="138" spans="2:11" customFormat="1" ht="15" customHeight="1">
      <c r="B138" s="242"/>
      <c r="C138" s="201" t="s">
        <v>1296</v>
      </c>
      <c r="D138" s="201"/>
      <c r="E138" s="201"/>
      <c r="F138" s="222" t="s">
        <v>1266</v>
      </c>
      <c r="G138" s="201"/>
      <c r="H138" s="201" t="s">
        <v>1320</v>
      </c>
      <c r="I138" s="201" t="s">
        <v>1298</v>
      </c>
      <c r="J138" s="201"/>
      <c r="K138" s="245"/>
    </row>
    <row r="139" spans="2:11" customFormat="1" ht="15" customHeight="1">
      <c r="B139" s="242"/>
      <c r="C139" s="201" t="s">
        <v>1299</v>
      </c>
      <c r="D139" s="201"/>
      <c r="E139" s="201"/>
      <c r="F139" s="222" t="s">
        <v>1266</v>
      </c>
      <c r="G139" s="201"/>
      <c r="H139" s="201" t="s">
        <v>1321</v>
      </c>
      <c r="I139" s="201" t="s">
        <v>1301</v>
      </c>
      <c r="J139" s="201"/>
      <c r="K139" s="245"/>
    </row>
    <row r="140" spans="2:11" customFormat="1" ht="15" customHeight="1">
      <c r="B140" s="242"/>
      <c r="C140" s="201" t="s">
        <v>1302</v>
      </c>
      <c r="D140" s="201"/>
      <c r="E140" s="201"/>
      <c r="F140" s="222" t="s">
        <v>1266</v>
      </c>
      <c r="G140" s="201"/>
      <c r="H140" s="201" t="s">
        <v>1302</v>
      </c>
      <c r="I140" s="201" t="s">
        <v>1301</v>
      </c>
      <c r="J140" s="201"/>
      <c r="K140" s="245"/>
    </row>
    <row r="141" spans="2:11" customFormat="1" ht="15" customHeight="1">
      <c r="B141" s="242"/>
      <c r="C141" s="201" t="s">
        <v>40</v>
      </c>
      <c r="D141" s="201"/>
      <c r="E141" s="201"/>
      <c r="F141" s="222" t="s">
        <v>1266</v>
      </c>
      <c r="G141" s="201"/>
      <c r="H141" s="201" t="s">
        <v>1322</v>
      </c>
      <c r="I141" s="201" t="s">
        <v>1301</v>
      </c>
      <c r="J141" s="201"/>
      <c r="K141" s="245"/>
    </row>
    <row r="142" spans="2:11" customFormat="1" ht="15" customHeight="1">
      <c r="B142" s="242"/>
      <c r="C142" s="201" t="s">
        <v>1323</v>
      </c>
      <c r="D142" s="201"/>
      <c r="E142" s="201"/>
      <c r="F142" s="222" t="s">
        <v>1266</v>
      </c>
      <c r="G142" s="201"/>
      <c r="H142" s="201" t="s">
        <v>1324</v>
      </c>
      <c r="I142" s="201" t="s">
        <v>1301</v>
      </c>
      <c r="J142" s="201"/>
      <c r="K142" s="245"/>
    </row>
    <row r="143" spans="2:11" customFormat="1" ht="15" customHeight="1">
      <c r="B143" s="246"/>
      <c r="C143" s="247"/>
      <c r="D143" s="247"/>
      <c r="E143" s="247"/>
      <c r="F143" s="247"/>
      <c r="G143" s="247"/>
      <c r="H143" s="247"/>
      <c r="I143" s="247"/>
      <c r="J143" s="247"/>
      <c r="K143" s="248"/>
    </row>
    <row r="144" spans="2:11" customFormat="1" ht="18.75" customHeight="1">
      <c r="B144" s="233"/>
      <c r="C144" s="233"/>
      <c r="D144" s="233"/>
      <c r="E144" s="233"/>
      <c r="F144" s="234"/>
      <c r="G144" s="233"/>
      <c r="H144" s="233"/>
      <c r="I144" s="233"/>
      <c r="J144" s="233"/>
      <c r="K144" s="233"/>
    </row>
    <row r="145" spans="2:11" customFormat="1" ht="18.75" customHeight="1">
      <c r="B145" s="208"/>
      <c r="C145" s="208"/>
      <c r="D145" s="208"/>
      <c r="E145" s="208"/>
      <c r="F145" s="208"/>
      <c r="G145" s="208"/>
      <c r="H145" s="208"/>
      <c r="I145" s="208"/>
      <c r="J145" s="208"/>
      <c r="K145" s="208"/>
    </row>
    <row r="146" spans="2:11" customFormat="1" ht="7.5" customHeight="1">
      <c r="B146" s="209"/>
      <c r="C146" s="210"/>
      <c r="D146" s="210"/>
      <c r="E146" s="210"/>
      <c r="F146" s="210"/>
      <c r="G146" s="210"/>
      <c r="H146" s="210"/>
      <c r="I146" s="210"/>
      <c r="J146" s="210"/>
      <c r="K146" s="211"/>
    </row>
    <row r="147" spans="2:11" customFormat="1" ht="45" customHeight="1">
      <c r="B147" s="212"/>
      <c r="C147" s="319" t="s">
        <v>1325</v>
      </c>
      <c r="D147" s="319"/>
      <c r="E147" s="319"/>
      <c r="F147" s="319"/>
      <c r="G147" s="319"/>
      <c r="H147" s="319"/>
      <c r="I147" s="319"/>
      <c r="J147" s="319"/>
      <c r="K147" s="213"/>
    </row>
    <row r="148" spans="2:11" customFormat="1" ht="17.25" customHeight="1">
      <c r="B148" s="212"/>
      <c r="C148" s="214" t="s">
        <v>1260</v>
      </c>
      <c r="D148" s="214"/>
      <c r="E148" s="214"/>
      <c r="F148" s="214" t="s">
        <v>1261</v>
      </c>
      <c r="G148" s="215"/>
      <c r="H148" s="214" t="s">
        <v>56</v>
      </c>
      <c r="I148" s="214" t="s">
        <v>59</v>
      </c>
      <c r="J148" s="214" t="s">
        <v>1262</v>
      </c>
      <c r="K148" s="213"/>
    </row>
    <row r="149" spans="2:11" customFormat="1" ht="17.25" customHeight="1">
      <c r="B149" s="212"/>
      <c r="C149" s="216" t="s">
        <v>1263</v>
      </c>
      <c r="D149" s="216"/>
      <c r="E149" s="216"/>
      <c r="F149" s="217" t="s">
        <v>1264</v>
      </c>
      <c r="G149" s="218"/>
      <c r="H149" s="216"/>
      <c r="I149" s="216"/>
      <c r="J149" s="216" t="s">
        <v>1265</v>
      </c>
      <c r="K149" s="213"/>
    </row>
    <row r="150" spans="2:11" customFormat="1" ht="5.25" customHeight="1">
      <c r="B150" s="224"/>
      <c r="C150" s="219"/>
      <c r="D150" s="219"/>
      <c r="E150" s="219"/>
      <c r="F150" s="219"/>
      <c r="G150" s="220"/>
      <c r="H150" s="219"/>
      <c r="I150" s="219"/>
      <c r="J150" s="219"/>
      <c r="K150" s="245"/>
    </row>
    <row r="151" spans="2:11" customFormat="1" ht="15" customHeight="1">
      <c r="B151" s="224"/>
      <c r="C151" s="249" t="s">
        <v>1269</v>
      </c>
      <c r="D151" s="201"/>
      <c r="E151" s="201"/>
      <c r="F151" s="250" t="s">
        <v>1266</v>
      </c>
      <c r="G151" s="201"/>
      <c r="H151" s="249" t="s">
        <v>1306</v>
      </c>
      <c r="I151" s="249" t="s">
        <v>1268</v>
      </c>
      <c r="J151" s="249">
        <v>120</v>
      </c>
      <c r="K151" s="245"/>
    </row>
    <row r="152" spans="2:11" customFormat="1" ht="15" customHeight="1">
      <c r="B152" s="224"/>
      <c r="C152" s="249" t="s">
        <v>1315</v>
      </c>
      <c r="D152" s="201"/>
      <c r="E152" s="201"/>
      <c r="F152" s="250" t="s">
        <v>1266</v>
      </c>
      <c r="G152" s="201"/>
      <c r="H152" s="249" t="s">
        <v>1326</v>
      </c>
      <c r="I152" s="249" t="s">
        <v>1268</v>
      </c>
      <c r="J152" s="249" t="s">
        <v>1317</v>
      </c>
      <c r="K152" s="245"/>
    </row>
    <row r="153" spans="2:11" customFormat="1" ht="15" customHeight="1">
      <c r="B153" s="224"/>
      <c r="C153" s="249" t="s">
        <v>1214</v>
      </c>
      <c r="D153" s="201"/>
      <c r="E153" s="201"/>
      <c r="F153" s="250" t="s">
        <v>1266</v>
      </c>
      <c r="G153" s="201"/>
      <c r="H153" s="249" t="s">
        <v>1327</v>
      </c>
      <c r="I153" s="249" t="s">
        <v>1268</v>
      </c>
      <c r="J153" s="249" t="s">
        <v>1317</v>
      </c>
      <c r="K153" s="245"/>
    </row>
    <row r="154" spans="2:11" customFormat="1" ht="15" customHeight="1">
      <c r="B154" s="224"/>
      <c r="C154" s="249" t="s">
        <v>1271</v>
      </c>
      <c r="D154" s="201"/>
      <c r="E154" s="201"/>
      <c r="F154" s="250" t="s">
        <v>1272</v>
      </c>
      <c r="G154" s="201"/>
      <c r="H154" s="249" t="s">
        <v>1306</v>
      </c>
      <c r="I154" s="249" t="s">
        <v>1268</v>
      </c>
      <c r="J154" s="249">
        <v>50</v>
      </c>
      <c r="K154" s="245"/>
    </row>
    <row r="155" spans="2:11" customFormat="1" ht="15" customHeight="1">
      <c r="B155" s="224"/>
      <c r="C155" s="249" t="s">
        <v>1274</v>
      </c>
      <c r="D155" s="201"/>
      <c r="E155" s="201"/>
      <c r="F155" s="250" t="s">
        <v>1266</v>
      </c>
      <c r="G155" s="201"/>
      <c r="H155" s="249" t="s">
        <v>1306</v>
      </c>
      <c r="I155" s="249" t="s">
        <v>1276</v>
      </c>
      <c r="J155" s="249"/>
      <c r="K155" s="245"/>
    </row>
    <row r="156" spans="2:11" customFormat="1" ht="15" customHeight="1">
      <c r="B156" s="224"/>
      <c r="C156" s="249" t="s">
        <v>1285</v>
      </c>
      <c r="D156" s="201"/>
      <c r="E156" s="201"/>
      <c r="F156" s="250" t="s">
        <v>1272</v>
      </c>
      <c r="G156" s="201"/>
      <c r="H156" s="249" t="s">
        <v>1306</v>
      </c>
      <c r="I156" s="249" t="s">
        <v>1268</v>
      </c>
      <c r="J156" s="249">
        <v>50</v>
      </c>
      <c r="K156" s="245"/>
    </row>
    <row r="157" spans="2:11" customFormat="1" ht="15" customHeight="1">
      <c r="B157" s="224"/>
      <c r="C157" s="249" t="s">
        <v>1293</v>
      </c>
      <c r="D157" s="201"/>
      <c r="E157" s="201"/>
      <c r="F157" s="250" t="s">
        <v>1272</v>
      </c>
      <c r="G157" s="201"/>
      <c r="H157" s="249" t="s">
        <v>1306</v>
      </c>
      <c r="I157" s="249" t="s">
        <v>1268</v>
      </c>
      <c r="J157" s="249">
        <v>50</v>
      </c>
      <c r="K157" s="245"/>
    </row>
    <row r="158" spans="2:11" customFormat="1" ht="15" customHeight="1">
      <c r="B158" s="224"/>
      <c r="C158" s="249" t="s">
        <v>1291</v>
      </c>
      <c r="D158" s="201"/>
      <c r="E158" s="201"/>
      <c r="F158" s="250" t="s">
        <v>1272</v>
      </c>
      <c r="G158" s="201"/>
      <c r="H158" s="249" t="s">
        <v>1306</v>
      </c>
      <c r="I158" s="249" t="s">
        <v>1268</v>
      </c>
      <c r="J158" s="249">
        <v>50</v>
      </c>
      <c r="K158" s="245"/>
    </row>
    <row r="159" spans="2:11" customFormat="1" ht="15" customHeight="1">
      <c r="B159" s="224"/>
      <c r="C159" s="249" t="s">
        <v>92</v>
      </c>
      <c r="D159" s="201"/>
      <c r="E159" s="201"/>
      <c r="F159" s="250" t="s">
        <v>1266</v>
      </c>
      <c r="G159" s="201"/>
      <c r="H159" s="249" t="s">
        <v>1328</v>
      </c>
      <c r="I159" s="249" t="s">
        <v>1268</v>
      </c>
      <c r="J159" s="249" t="s">
        <v>1329</v>
      </c>
      <c r="K159" s="245"/>
    </row>
    <row r="160" spans="2:11" customFormat="1" ht="15" customHeight="1">
      <c r="B160" s="224"/>
      <c r="C160" s="249" t="s">
        <v>1330</v>
      </c>
      <c r="D160" s="201"/>
      <c r="E160" s="201"/>
      <c r="F160" s="250" t="s">
        <v>1266</v>
      </c>
      <c r="G160" s="201"/>
      <c r="H160" s="249" t="s">
        <v>1331</v>
      </c>
      <c r="I160" s="249" t="s">
        <v>1301</v>
      </c>
      <c r="J160" s="249"/>
      <c r="K160" s="245"/>
    </row>
    <row r="161" spans="2:11" customFormat="1" ht="15" customHeight="1">
      <c r="B161" s="251"/>
      <c r="C161" s="231"/>
      <c r="D161" s="231"/>
      <c r="E161" s="231"/>
      <c r="F161" s="231"/>
      <c r="G161" s="231"/>
      <c r="H161" s="231"/>
      <c r="I161" s="231"/>
      <c r="J161" s="231"/>
      <c r="K161" s="252"/>
    </row>
    <row r="162" spans="2:11" customFormat="1" ht="18.75" customHeight="1">
      <c r="B162" s="233"/>
      <c r="C162" s="243"/>
      <c r="D162" s="243"/>
      <c r="E162" s="243"/>
      <c r="F162" s="253"/>
      <c r="G162" s="243"/>
      <c r="H162" s="243"/>
      <c r="I162" s="243"/>
      <c r="J162" s="243"/>
      <c r="K162" s="233"/>
    </row>
    <row r="163" spans="2:11" customFormat="1" ht="18.75" customHeight="1">
      <c r="B163" s="208"/>
      <c r="C163" s="208"/>
      <c r="D163" s="208"/>
      <c r="E163" s="208"/>
      <c r="F163" s="208"/>
      <c r="G163" s="208"/>
      <c r="H163" s="208"/>
      <c r="I163" s="208"/>
      <c r="J163" s="208"/>
      <c r="K163" s="208"/>
    </row>
    <row r="164" spans="2:11" customFormat="1" ht="7.5" customHeight="1">
      <c r="B164" s="190"/>
      <c r="C164" s="191"/>
      <c r="D164" s="191"/>
      <c r="E164" s="191"/>
      <c r="F164" s="191"/>
      <c r="G164" s="191"/>
      <c r="H164" s="191"/>
      <c r="I164" s="191"/>
      <c r="J164" s="191"/>
      <c r="K164" s="192"/>
    </row>
    <row r="165" spans="2:11" customFormat="1" ht="45" customHeight="1">
      <c r="B165" s="193"/>
      <c r="C165" s="317" t="s">
        <v>1332</v>
      </c>
      <c r="D165" s="317"/>
      <c r="E165" s="317"/>
      <c r="F165" s="317"/>
      <c r="G165" s="317"/>
      <c r="H165" s="317"/>
      <c r="I165" s="317"/>
      <c r="J165" s="317"/>
      <c r="K165" s="194"/>
    </row>
    <row r="166" spans="2:11" customFormat="1" ht="17.25" customHeight="1">
      <c r="B166" s="193"/>
      <c r="C166" s="214" t="s">
        <v>1260</v>
      </c>
      <c r="D166" s="214"/>
      <c r="E166" s="214"/>
      <c r="F166" s="214" t="s">
        <v>1261</v>
      </c>
      <c r="G166" s="254"/>
      <c r="H166" s="255" t="s">
        <v>56</v>
      </c>
      <c r="I166" s="255" t="s">
        <v>59</v>
      </c>
      <c r="J166" s="214" t="s">
        <v>1262</v>
      </c>
      <c r="K166" s="194"/>
    </row>
    <row r="167" spans="2:11" customFormat="1" ht="17.25" customHeight="1">
      <c r="B167" s="195"/>
      <c r="C167" s="216" t="s">
        <v>1263</v>
      </c>
      <c r="D167" s="216"/>
      <c r="E167" s="216"/>
      <c r="F167" s="217" t="s">
        <v>1264</v>
      </c>
      <c r="G167" s="256"/>
      <c r="H167" s="257"/>
      <c r="I167" s="257"/>
      <c r="J167" s="216" t="s">
        <v>1265</v>
      </c>
      <c r="K167" s="196"/>
    </row>
    <row r="168" spans="2:11" customFormat="1" ht="5.25" customHeight="1">
      <c r="B168" s="224"/>
      <c r="C168" s="219"/>
      <c r="D168" s="219"/>
      <c r="E168" s="219"/>
      <c r="F168" s="219"/>
      <c r="G168" s="220"/>
      <c r="H168" s="219"/>
      <c r="I168" s="219"/>
      <c r="J168" s="219"/>
      <c r="K168" s="245"/>
    </row>
    <row r="169" spans="2:11" customFormat="1" ht="15" customHeight="1">
      <c r="B169" s="224"/>
      <c r="C169" s="201" t="s">
        <v>1269</v>
      </c>
      <c r="D169" s="201"/>
      <c r="E169" s="201"/>
      <c r="F169" s="222" t="s">
        <v>1266</v>
      </c>
      <c r="G169" s="201"/>
      <c r="H169" s="201" t="s">
        <v>1306</v>
      </c>
      <c r="I169" s="201" t="s">
        <v>1268</v>
      </c>
      <c r="J169" s="201">
        <v>120</v>
      </c>
      <c r="K169" s="245"/>
    </row>
    <row r="170" spans="2:11" customFormat="1" ht="15" customHeight="1">
      <c r="B170" s="224"/>
      <c r="C170" s="201" t="s">
        <v>1315</v>
      </c>
      <c r="D170" s="201"/>
      <c r="E170" s="201"/>
      <c r="F170" s="222" t="s">
        <v>1266</v>
      </c>
      <c r="G170" s="201"/>
      <c r="H170" s="201" t="s">
        <v>1316</v>
      </c>
      <c r="I170" s="201" t="s">
        <v>1268</v>
      </c>
      <c r="J170" s="201" t="s">
        <v>1317</v>
      </c>
      <c r="K170" s="245"/>
    </row>
    <row r="171" spans="2:11" customFormat="1" ht="15" customHeight="1">
      <c r="B171" s="224"/>
      <c r="C171" s="201" t="s">
        <v>1214</v>
      </c>
      <c r="D171" s="201"/>
      <c r="E171" s="201"/>
      <c r="F171" s="222" t="s">
        <v>1266</v>
      </c>
      <c r="G171" s="201"/>
      <c r="H171" s="201" t="s">
        <v>1333</v>
      </c>
      <c r="I171" s="201" t="s">
        <v>1268</v>
      </c>
      <c r="J171" s="201" t="s">
        <v>1317</v>
      </c>
      <c r="K171" s="245"/>
    </row>
    <row r="172" spans="2:11" customFormat="1" ht="15" customHeight="1">
      <c r="B172" s="224"/>
      <c r="C172" s="201" t="s">
        <v>1271</v>
      </c>
      <c r="D172" s="201"/>
      <c r="E172" s="201"/>
      <c r="F172" s="222" t="s">
        <v>1272</v>
      </c>
      <c r="G172" s="201"/>
      <c r="H172" s="201" t="s">
        <v>1333</v>
      </c>
      <c r="I172" s="201" t="s">
        <v>1268</v>
      </c>
      <c r="J172" s="201">
        <v>50</v>
      </c>
      <c r="K172" s="245"/>
    </row>
    <row r="173" spans="2:11" customFormat="1" ht="15" customHeight="1">
      <c r="B173" s="224"/>
      <c r="C173" s="201" t="s">
        <v>1274</v>
      </c>
      <c r="D173" s="201"/>
      <c r="E173" s="201"/>
      <c r="F173" s="222" t="s">
        <v>1266</v>
      </c>
      <c r="G173" s="201"/>
      <c r="H173" s="201" t="s">
        <v>1333</v>
      </c>
      <c r="I173" s="201" t="s">
        <v>1276</v>
      </c>
      <c r="J173" s="201"/>
      <c r="K173" s="245"/>
    </row>
    <row r="174" spans="2:11" customFormat="1" ht="15" customHeight="1">
      <c r="B174" s="224"/>
      <c r="C174" s="201" t="s">
        <v>1285</v>
      </c>
      <c r="D174" s="201"/>
      <c r="E174" s="201"/>
      <c r="F174" s="222" t="s">
        <v>1272</v>
      </c>
      <c r="G174" s="201"/>
      <c r="H174" s="201" t="s">
        <v>1333</v>
      </c>
      <c r="I174" s="201" t="s">
        <v>1268</v>
      </c>
      <c r="J174" s="201">
        <v>50</v>
      </c>
      <c r="K174" s="245"/>
    </row>
    <row r="175" spans="2:11" customFormat="1" ht="15" customHeight="1">
      <c r="B175" s="224"/>
      <c r="C175" s="201" t="s">
        <v>1293</v>
      </c>
      <c r="D175" s="201"/>
      <c r="E175" s="201"/>
      <c r="F175" s="222" t="s">
        <v>1272</v>
      </c>
      <c r="G175" s="201"/>
      <c r="H175" s="201" t="s">
        <v>1333</v>
      </c>
      <c r="I175" s="201" t="s">
        <v>1268</v>
      </c>
      <c r="J175" s="201">
        <v>50</v>
      </c>
      <c r="K175" s="245"/>
    </row>
    <row r="176" spans="2:11" customFormat="1" ht="15" customHeight="1">
      <c r="B176" s="224"/>
      <c r="C176" s="201" t="s">
        <v>1291</v>
      </c>
      <c r="D176" s="201"/>
      <c r="E176" s="201"/>
      <c r="F176" s="222" t="s">
        <v>1272</v>
      </c>
      <c r="G176" s="201"/>
      <c r="H176" s="201" t="s">
        <v>1333</v>
      </c>
      <c r="I176" s="201" t="s">
        <v>1268</v>
      </c>
      <c r="J176" s="201">
        <v>50</v>
      </c>
      <c r="K176" s="245"/>
    </row>
    <row r="177" spans="2:11" customFormat="1" ht="15" customHeight="1">
      <c r="B177" s="224"/>
      <c r="C177" s="201" t="s">
        <v>114</v>
      </c>
      <c r="D177" s="201"/>
      <c r="E177" s="201"/>
      <c r="F177" s="222" t="s">
        <v>1266</v>
      </c>
      <c r="G177" s="201"/>
      <c r="H177" s="201" t="s">
        <v>1334</v>
      </c>
      <c r="I177" s="201" t="s">
        <v>1335</v>
      </c>
      <c r="J177" s="201"/>
      <c r="K177" s="245"/>
    </row>
    <row r="178" spans="2:11" customFormat="1" ht="15" customHeight="1">
      <c r="B178" s="224"/>
      <c r="C178" s="201" t="s">
        <v>59</v>
      </c>
      <c r="D178" s="201"/>
      <c r="E178" s="201"/>
      <c r="F178" s="222" t="s">
        <v>1266</v>
      </c>
      <c r="G178" s="201"/>
      <c r="H178" s="201" t="s">
        <v>1336</v>
      </c>
      <c r="I178" s="201" t="s">
        <v>1337</v>
      </c>
      <c r="J178" s="201">
        <v>1</v>
      </c>
      <c r="K178" s="245"/>
    </row>
    <row r="179" spans="2:11" customFormat="1" ht="15" customHeight="1">
      <c r="B179" s="224"/>
      <c r="C179" s="201" t="s">
        <v>55</v>
      </c>
      <c r="D179" s="201"/>
      <c r="E179" s="201"/>
      <c r="F179" s="222" t="s">
        <v>1266</v>
      </c>
      <c r="G179" s="201"/>
      <c r="H179" s="201" t="s">
        <v>1338</v>
      </c>
      <c r="I179" s="201" t="s">
        <v>1268</v>
      </c>
      <c r="J179" s="201">
        <v>20</v>
      </c>
      <c r="K179" s="245"/>
    </row>
    <row r="180" spans="2:11" customFormat="1" ht="15" customHeight="1">
      <c r="B180" s="224"/>
      <c r="C180" s="201" t="s">
        <v>56</v>
      </c>
      <c r="D180" s="201"/>
      <c r="E180" s="201"/>
      <c r="F180" s="222" t="s">
        <v>1266</v>
      </c>
      <c r="G180" s="201"/>
      <c r="H180" s="201" t="s">
        <v>1339</v>
      </c>
      <c r="I180" s="201" t="s">
        <v>1268</v>
      </c>
      <c r="J180" s="201">
        <v>255</v>
      </c>
      <c r="K180" s="245"/>
    </row>
    <row r="181" spans="2:11" customFormat="1" ht="15" customHeight="1">
      <c r="B181" s="224"/>
      <c r="C181" s="201" t="s">
        <v>115</v>
      </c>
      <c r="D181" s="201"/>
      <c r="E181" s="201"/>
      <c r="F181" s="222" t="s">
        <v>1266</v>
      </c>
      <c r="G181" s="201"/>
      <c r="H181" s="201" t="s">
        <v>1230</v>
      </c>
      <c r="I181" s="201" t="s">
        <v>1268</v>
      </c>
      <c r="J181" s="201">
        <v>10</v>
      </c>
      <c r="K181" s="245"/>
    </row>
    <row r="182" spans="2:11" customFormat="1" ht="15" customHeight="1">
      <c r="B182" s="224"/>
      <c r="C182" s="201" t="s">
        <v>116</v>
      </c>
      <c r="D182" s="201"/>
      <c r="E182" s="201"/>
      <c r="F182" s="222" t="s">
        <v>1266</v>
      </c>
      <c r="G182" s="201"/>
      <c r="H182" s="201" t="s">
        <v>1340</v>
      </c>
      <c r="I182" s="201" t="s">
        <v>1301</v>
      </c>
      <c r="J182" s="201"/>
      <c r="K182" s="245"/>
    </row>
    <row r="183" spans="2:11" customFormat="1" ht="15" customHeight="1">
      <c r="B183" s="224"/>
      <c r="C183" s="201" t="s">
        <v>1341</v>
      </c>
      <c r="D183" s="201"/>
      <c r="E183" s="201"/>
      <c r="F183" s="222" t="s">
        <v>1266</v>
      </c>
      <c r="G183" s="201"/>
      <c r="H183" s="201" t="s">
        <v>1342</v>
      </c>
      <c r="I183" s="201" t="s">
        <v>1301</v>
      </c>
      <c r="J183" s="201"/>
      <c r="K183" s="245"/>
    </row>
    <row r="184" spans="2:11" customFormat="1" ht="15" customHeight="1">
      <c r="B184" s="224"/>
      <c r="C184" s="201" t="s">
        <v>1330</v>
      </c>
      <c r="D184" s="201"/>
      <c r="E184" s="201"/>
      <c r="F184" s="222" t="s">
        <v>1266</v>
      </c>
      <c r="G184" s="201"/>
      <c r="H184" s="201" t="s">
        <v>1343</v>
      </c>
      <c r="I184" s="201" t="s">
        <v>1301</v>
      </c>
      <c r="J184" s="201"/>
      <c r="K184" s="245"/>
    </row>
    <row r="185" spans="2:11" customFormat="1" ht="15" customHeight="1">
      <c r="B185" s="224"/>
      <c r="C185" s="201" t="s">
        <v>118</v>
      </c>
      <c r="D185" s="201"/>
      <c r="E185" s="201"/>
      <c r="F185" s="222" t="s">
        <v>1272</v>
      </c>
      <c r="G185" s="201"/>
      <c r="H185" s="201" t="s">
        <v>1344</v>
      </c>
      <c r="I185" s="201" t="s">
        <v>1268</v>
      </c>
      <c r="J185" s="201">
        <v>50</v>
      </c>
      <c r="K185" s="245"/>
    </row>
    <row r="186" spans="2:11" customFormat="1" ht="15" customHeight="1">
      <c r="B186" s="224"/>
      <c r="C186" s="201" t="s">
        <v>1345</v>
      </c>
      <c r="D186" s="201"/>
      <c r="E186" s="201"/>
      <c r="F186" s="222" t="s">
        <v>1272</v>
      </c>
      <c r="G186" s="201"/>
      <c r="H186" s="201" t="s">
        <v>1346</v>
      </c>
      <c r="I186" s="201" t="s">
        <v>1347</v>
      </c>
      <c r="J186" s="201"/>
      <c r="K186" s="245"/>
    </row>
    <row r="187" spans="2:11" customFormat="1" ht="15" customHeight="1">
      <c r="B187" s="224"/>
      <c r="C187" s="201" t="s">
        <v>1348</v>
      </c>
      <c r="D187" s="201"/>
      <c r="E187" s="201"/>
      <c r="F187" s="222" t="s">
        <v>1272</v>
      </c>
      <c r="G187" s="201"/>
      <c r="H187" s="201" t="s">
        <v>1349</v>
      </c>
      <c r="I187" s="201" t="s">
        <v>1347</v>
      </c>
      <c r="J187" s="201"/>
      <c r="K187" s="245"/>
    </row>
    <row r="188" spans="2:11" customFormat="1" ht="15" customHeight="1">
      <c r="B188" s="224"/>
      <c r="C188" s="201" t="s">
        <v>1350</v>
      </c>
      <c r="D188" s="201"/>
      <c r="E188" s="201"/>
      <c r="F188" s="222" t="s">
        <v>1272</v>
      </c>
      <c r="G188" s="201"/>
      <c r="H188" s="201" t="s">
        <v>1351</v>
      </c>
      <c r="I188" s="201" t="s">
        <v>1347</v>
      </c>
      <c r="J188" s="201"/>
      <c r="K188" s="245"/>
    </row>
    <row r="189" spans="2:11" customFormat="1" ht="15" customHeight="1">
      <c r="B189" s="224"/>
      <c r="C189" s="258" t="s">
        <v>1352</v>
      </c>
      <c r="D189" s="201"/>
      <c r="E189" s="201"/>
      <c r="F189" s="222" t="s">
        <v>1272</v>
      </c>
      <c r="G189" s="201"/>
      <c r="H189" s="201" t="s">
        <v>1353</v>
      </c>
      <c r="I189" s="201" t="s">
        <v>1354</v>
      </c>
      <c r="J189" s="259" t="s">
        <v>1355</v>
      </c>
      <c r="K189" s="245"/>
    </row>
    <row r="190" spans="2:11" customFormat="1" ht="15" customHeight="1">
      <c r="B190" s="260"/>
      <c r="C190" s="261" t="s">
        <v>1356</v>
      </c>
      <c r="D190" s="262"/>
      <c r="E190" s="262"/>
      <c r="F190" s="263" t="s">
        <v>1272</v>
      </c>
      <c r="G190" s="262"/>
      <c r="H190" s="262" t="s">
        <v>1357</v>
      </c>
      <c r="I190" s="262" t="s">
        <v>1354</v>
      </c>
      <c r="J190" s="264" t="s">
        <v>1355</v>
      </c>
      <c r="K190" s="265"/>
    </row>
    <row r="191" spans="2:11" customFormat="1" ht="15" customHeight="1">
      <c r="B191" s="224"/>
      <c r="C191" s="258" t="s">
        <v>44</v>
      </c>
      <c r="D191" s="201"/>
      <c r="E191" s="201"/>
      <c r="F191" s="222" t="s">
        <v>1266</v>
      </c>
      <c r="G191" s="201"/>
      <c r="H191" s="198" t="s">
        <v>1358</v>
      </c>
      <c r="I191" s="201" t="s">
        <v>1359</v>
      </c>
      <c r="J191" s="201"/>
      <c r="K191" s="245"/>
    </row>
    <row r="192" spans="2:11" customFormat="1" ht="15" customHeight="1">
      <c r="B192" s="224"/>
      <c r="C192" s="258" t="s">
        <v>1360</v>
      </c>
      <c r="D192" s="201"/>
      <c r="E192" s="201"/>
      <c r="F192" s="222" t="s">
        <v>1266</v>
      </c>
      <c r="G192" s="201"/>
      <c r="H192" s="201" t="s">
        <v>1361</v>
      </c>
      <c r="I192" s="201" t="s">
        <v>1301</v>
      </c>
      <c r="J192" s="201"/>
      <c r="K192" s="245"/>
    </row>
    <row r="193" spans="2:11" customFormat="1" ht="15" customHeight="1">
      <c r="B193" s="224"/>
      <c r="C193" s="258" t="s">
        <v>1362</v>
      </c>
      <c r="D193" s="201"/>
      <c r="E193" s="201"/>
      <c r="F193" s="222" t="s">
        <v>1266</v>
      </c>
      <c r="G193" s="201"/>
      <c r="H193" s="201" t="s">
        <v>1363</v>
      </c>
      <c r="I193" s="201" t="s">
        <v>1301</v>
      </c>
      <c r="J193" s="201"/>
      <c r="K193" s="245"/>
    </row>
    <row r="194" spans="2:11" customFormat="1" ht="15" customHeight="1">
      <c r="B194" s="224"/>
      <c r="C194" s="258" t="s">
        <v>1364</v>
      </c>
      <c r="D194" s="201"/>
      <c r="E194" s="201"/>
      <c r="F194" s="222" t="s">
        <v>1272</v>
      </c>
      <c r="G194" s="201"/>
      <c r="H194" s="201" t="s">
        <v>1365</v>
      </c>
      <c r="I194" s="201" t="s">
        <v>1301</v>
      </c>
      <c r="J194" s="201"/>
      <c r="K194" s="245"/>
    </row>
    <row r="195" spans="2:11" customFormat="1" ht="15" customHeight="1">
      <c r="B195" s="251"/>
      <c r="C195" s="266"/>
      <c r="D195" s="231"/>
      <c r="E195" s="231"/>
      <c r="F195" s="231"/>
      <c r="G195" s="231"/>
      <c r="H195" s="231"/>
      <c r="I195" s="231"/>
      <c r="J195" s="231"/>
      <c r="K195" s="252"/>
    </row>
    <row r="196" spans="2:11" customFormat="1" ht="18.75" customHeight="1">
      <c r="B196" s="233"/>
      <c r="C196" s="243"/>
      <c r="D196" s="243"/>
      <c r="E196" s="243"/>
      <c r="F196" s="253"/>
      <c r="G196" s="243"/>
      <c r="H196" s="243"/>
      <c r="I196" s="243"/>
      <c r="J196" s="243"/>
      <c r="K196" s="233"/>
    </row>
    <row r="197" spans="2:11" customFormat="1" ht="18.75" customHeight="1">
      <c r="B197" s="233"/>
      <c r="C197" s="243"/>
      <c r="D197" s="243"/>
      <c r="E197" s="243"/>
      <c r="F197" s="253"/>
      <c r="G197" s="243"/>
      <c r="H197" s="243"/>
      <c r="I197" s="243"/>
      <c r="J197" s="243"/>
      <c r="K197" s="233"/>
    </row>
    <row r="198" spans="2:11" customFormat="1" ht="18.75" customHeight="1">
      <c r="B198" s="208"/>
      <c r="C198" s="208"/>
      <c r="D198" s="208"/>
      <c r="E198" s="208"/>
      <c r="F198" s="208"/>
      <c r="G198" s="208"/>
      <c r="H198" s="208"/>
      <c r="I198" s="208"/>
      <c r="J198" s="208"/>
      <c r="K198" s="208"/>
    </row>
    <row r="199" spans="2:11" customFormat="1" ht="13.5">
      <c r="B199" s="190"/>
      <c r="C199" s="191"/>
      <c r="D199" s="191"/>
      <c r="E199" s="191"/>
      <c r="F199" s="191"/>
      <c r="G199" s="191"/>
      <c r="H199" s="191"/>
      <c r="I199" s="191"/>
      <c r="J199" s="191"/>
      <c r="K199" s="192"/>
    </row>
    <row r="200" spans="2:11" customFormat="1" ht="21">
      <c r="B200" s="193"/>
      <c r="C200" s="317" t="s">
        <v>1366</v>
      </c>
      <c r="D200" s="317"/>
      <c r="E200" s="317"/>
      <c r="F200" s="317"/>
      <c r="G200" s="317"/>
      <c r="H200" s="317"/>
      <c r="I200" s="317"/>
      <c r="J200" s="317"/>
      <c r="K200" s="194"/>
    </row>
    <row r="201" spans="2:11" customFormat="1" ht="25.5" customHeight="1">
      <c r="B201" s="193"/>
      <c r="C201" s="267" t="s">
        <v>1367</v>
      </c>
      <c r="D201" s="267"/>
      <c r="E201" s="267"/>
      <c r="F201" s="267" t="s">
        <v>1368</v>
      </c>
      <c r="G201" s="268"/>
      <c r="H201" s="320" t="s">
        <v>1369</v>
      </c>
      <c r="I201" s="320"/>
      <c r="J201" s="320"/>
      <c r="K201" s="194"/>
    </row>
    <row r="202" spans="2:11" customFormat="1" ht="5.25" customHeight="1">
      <c r="B202" s="224"/>
      <c r="C202" s="219"/>
      <c r="D202" s="219"/>
      <c r="E202" s="219"/>
      <c r="F202" s="219"/>
      <c r="G202" s="243"/>
      <c r="H202" s="219"/>
      <c r="I202" s="219"/>
      <c r="J202" s="219"/>
      <c r="K202" s="245"/>
    </row>
    <row r="203" spans="2:11" customFormat="1" ht="15" customHeight="1">
      <c r="B203" s="224"/>
      <c r="C203" s="201" t="s">
        <v>1359</v>
      </c>
      <c r="D203" s="201"/>
      <c r="E203" s="201"/>
      <c r="F203" s="222" t="s">
        <v>45</v>
      </c>
      <c r="G203" s="201"/>
      <c r="H203" s="321" t="s">
        <v>1370</v>
      </c>
      <c r="I203" s="321"/>
      <c r="J203" s="321"/>
      <c r="K203" s="245"/>
    </row>
    <row r="204" spans="2:11" customFormat="1" ht="15" customHeight="1">
      <c r="B204" s="224"/>
      <c r="C204" s="201"/>
      <c r="D204" s="201"/>
      <c r="E204" s="201"/>
      <c r="F204" s="222" t="s">
        <v>46</v>
      </c>
      <c r="G204" s="201"/>
      <c r="H204" s="321" t="s">
        <v>1371</v>
      </c>
      <c r="I204" s="321"/>
      <c r="J204" s="321"/>
      <c r="K204" s="245"/>
    </row>
    <row r="205" spans="2:11" customFormat="1" ht="15" customHeight="1">
      <c r="B205" s="224"/>
      <c r="C205" s="201"/>
      <c r="D205" s="201"/>
      <c r="E205" s="201"/>
      <c r="F205" s="222" t="s">
        <v>49</v>
      </c>
      <c r="G205" s="201"/>
      <c r="H205" s="321" t="s">
        <v>1372</v>
      </c>
      <c r="I205" s="321"/>
      <c r="J205" s="321"/>
      <c r="K205" s="245"/>
    </row>
    <row r="206" spans="2:11" customFormat="1" ht="15" customHeight="1">
      <c r="B206" s="224"/>
      <c r="C206" s="201"/>
      <c r="D206" s="201"/>
      <c r="E206" s="201"/>
      <c r="F206" s="222" t="s">
        <v>47</v>
      </c>
      <c r="G206" s="201"/>
      <c r="H206" s="321" t="s">
        <v>1373</v>
      </c>
      <c r="I206" s="321"/>
      <c r="J206" s="321"/>
      <c r="K206" s="245"/>
    </row>
    <row r="207" spans="2:11" customFormat="1" ht="15" customHeight="1">
      <c r="B207" s="224"/>
      <c r="C207" s="201"/>
      <c r="D207" s="201"/>
      <c r="E207" s="201"/>
      <c r="F207" s="222" t="s">
        <v>48</v>
      </c>
      <c r="G207" s="201"/>
      <c r="H207" s="321" t="s">
        <v>1374</v>
      </c>
      <c r="I207" s="321"/>
      <c r="J207" s="321"/>
      <c r="K207" s="245"/>
    </row>
    <row r="208" spans="2:11" customFormat="1" ht="15" customHeight="1">
      <c r="B208" s="224"/>
      <c r="C208" s="201"/>
      <c r="D208" s="201"/>
      <c r="E208" s="201"/>
      <c r="F208" s="222"/>
      <c r="G208" s="201"/>
      <c r="H208" s="201"/>
      <c r="I208" s="201"/>
      <c r="J208" s="201"/>
      <c r="K208" s="245"/>
    </row>
    <row r="209" spans="2:11" customFormat="1" ht="15" customHeight="1">
      <c r="B209" s="224"/>
      <c r="C209" s="201" t="s">
        <v>1313</v>
      </c>
      <c r="D209" s="201"/>
      <c r="E209" s="201"/>
      <c r="F209" s="222" t="s">
        <v>81</v>
      </c>
      <c r="G209" s="201"/>
      <c r="H209" s="321" t="s">
        <v>1375</v>
      </c>
      <c r="I209" s="321"/>
      <c r="J209" s="321"/>
      <c r="K209" s="245"/>
    </row>
    <row r="210" spans="2:11" customFormat="1" ht="15" customHeight="1">
      <c r="B210" s="224"/>
      <c r="C210" s="201"/>
      <c r="D210" s="201"/>
      <c r="E210" s="201"/>
      <c r="F210" s="222" t="s">
        <v>1209</v>
      </c>
      <c r="G210" s="201"/>
      <c r="H210" s="321" t="s">
        <v>1210</v>
      </c>
      <c r="I210" s="321"/>
      <c r="J210" s="321"/>
      <c r="K210" s="245"/>
    </row>
    <row r="211" spans="2:11" customFormat="1" ht="15" customHeight="1">
      <c r="B211" s="224"/>
      <c r="C211" s="201"/>
      <c r="D211" s="201"/>
      <c r="E211" s="201"/>
      <c r="F211" s="222" t="s">
        <v>1207</v>
      </c>
      <c r="G211" s="201"/>
      <c r="H211" s="321" t="s">
        <v>1376</v>
      </c>
      <c r="I211" s="321"/>
      <c r="J211" s="321"/>
      <c r="K211" s="245"/>
    </row>
    <row r="212" spans="2:11" customFormat="1" ht="15" customHeight="1">
      <c r="B212" s="269"/>
      <c r="C212" s="201"/>
      <c r="D212" s="201"/>
      <c r="E212" s="201"/>
      <c r="F212" s="222" t="s">
        <v>1211</v>
      </c>
      <c r="G212" s="258"/>
      <c r="H212" s="322" t="s">
        <v>86</v>
      </c>
      <c r="I212" s="322"/>
      <c r="J212" s="322"/>
      <c r="K212" s="270"/>
    </row>
    <row r="213" spans="2:11" customFormat="1" ht="15" customHeight="1">
      <c r="B213" s="269"/>
      <c r="C213" s="201"/>
      <c r="D213" s="201"/>
      <c r="E213" s="201"/>
      <c r="F213" s="222" t="s">
        <v>1212</v>
      </c>
      <c r="G213" s="258"/>
      <c r="H213" s="322" t="s">
        <v>1150</v>
      </c>
      <c r="I213" s="322"/>
      <c r="J213" s="322"/>
      <c r="K213" s="270"/>
    </row>
    <row r="214" spans="2:11" customFormat="1" ht="15" customHeight="1">
      <c r="B214" s="269"/>
      <c r="C214" s="201"/>
      <c r="D214" s="201"/>
      <c r="E214" s="201"/>
      <c r="F214" s="222"/>
      <c r="G214" s="258"/>
      <c r="H214" s="249"/>
      <c r="I214" s="249"/>
      <c r="J214" s="249"/>
      <c r="K214" s="270"/>
    </row>
    <row r="215" spans="2:11" customFormat="1" ht="15" customHeight="1">
      <c r="B215" s="269"/>
      <c r="C215" s="201" t="s">
        <v>1337</v>
      </c>
      <c r="D215" s="201"/>
      <c r="E215" s="201"/>
      <c r="F215" s="222">
        <v>1</v>
      </c>
      <c r="G215" s="258"/>
      <c r="H215" s="322" t="s">
        <v>1377</v>
      </c>
      <c r="I215" s="322"/>
      <c r="J215" s="322"/>
      <c r="K215" s="270"/>
    </row>
    <row r="216" spans="2:11" customFormat="1" ht="15" customHeight="1">
      <c r="B216" s="269"/>
      <c r="C216" s="201"/>
      <c r="D216" s="201"/>
      <c r="E216" s="201"/>
      <c r="F216" s="222">
        <v>2</v>
      </c>
      <c r="G216" s="258"/>
      <c r="H216" s="322" t="s">
        <v>1378</v>
      </c>
      <c r="I216" s="322"/>
      <c r="J216" s="322"/>
      <c r="K216" s="270"/>
    </row>
    <row r="217" spans="2:11" customFormat="1" ht="15" customHeight="1">
      <c r="B217" s="269"/>
      <c r="C217" s="201"/>
      <c r="D217" s="201"/>
      <c r="E217" s="201"/>
      <c r="F217" s="222">
        <v>3</v>
      </c>
      <c r="G217" s="258"/>
      <c r="H217" s="322" t="s">
        <v>1379</v>
      </c>
      <c r="I217" s="322"/>
      <c r="J217" s="322"/>
      <c r="K217" s="270"/>
    </row>
    <row r="218" spans="2:11" customFormat="1" ht="15" customHeight="1">
      <c r="B218" s="269"/>
      <c r="C218" s="201"/>
      <c r="D218" s="201"/>
      <c r="E218" s="201"/>
      <c r="F218" s="222">
        <v>4</v>
      </c>
      <c r="G218" s="258"/>
      <c r="H218" s="322" t="s">
        <v>1380</v>
      </c>
      <c r="I218" s="322"/>
      <c r="J218" s="322"/>
      <c r="K218" s="270"/>
    </row>
    <row r="219" spans="2:11" customFormat="1" ht="12.75" customHeight="1">
      <c r="B219" s="271"/>
      <c r="C219" s="272"/>
      <c r="D219" s="272"/>
      <c r="E219" s="272"/>
      <c r="F219" s="272"/>
      <c r="G219" s="272"/>
      <c r="H219" s="272"/>
      <c r="I219" s="272"/>
      <c r="J219" s="272"/>
      <c r="K219" s="273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SO 201 - Most ev.č. KT-04</vt:lpstr>
      <vt:lpstr>VORN - Vedlejší a ostatní...</vt:lpstr>
      <vt:lpstr>Pokyny pro vyplnění</vt:lpstr>
      <vt:lpstr>'Rekapitulace stavby'!Názvy_tisku</vt:lpstr>
      <vt:lpstr>'SO 201 - Most ev.č. KT-04'!Názvy_tisku</vt:lpstr>
      <vt:lpstr>'VORN - Vedlejší a ostatní...'!Názvy_tisku</vt:lpstr>
      <vt:lpstr>'Pokyny pro vyplnění'!Oblast_tisku</vt:lpstr>
      <vt:lpstr>'Rekapitulace stavby'!Oblast_tisku</vt:lpstr>
      <vt:lpstr>'SO 201 - Most ev.č. KT-04'!Oblast_tisku</vt:lpstr>
      <vt:lpstr>'VORN - Vedlejší a ostatní...'!Oblast_tisku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Denk Tomáš</dc:creator>
  <cp:lastModifiedBy>Denk Tomáš</cp:lastModifiedBy>
  <dcterms:created xsi:type="dcterms:W3CDTF">2025-12-03T07:18:52Z</dcterms:created>
  <dcterms:modified xsi:type="dcterms:W3CDTF">2025-12-04T06:04:16Z</dcterms:modified>
</cp:coreProperties>
</file>