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KT-JANOVICKÁ\ROZPOČET\ROZPOČET 11_2025\"/>
    </mc:Choice>
  </mc:AlternateContent>
  <bookViews>
    <workbookView xWindow="0" yWindow="0" windowWidth="0" windowHeight="0"/>
  </bookViews>
  <sheets>
    <sheet name="Rekapitulace stavby" sheetId="1" r:id="rId1"/>
    <sheet name="SO101 - CHODNÍK - ZPŮSOBI..." sheetId="2" r:id="rId2"/>
    <sheet name="SO101_1 - CHODNÍK - ZPŮSO..." sheetId="3" r:id="rId3"/>
    <sheet name="SO101_2 - CHODNÍK - NEZPŮ..." sheetId="4" r:id="rId4"/>
    <sheet name="SO301 - ODVODNĚNÍ KANALIZ..." sheetId="5" r:id="rId5"/>
    <sheet name="SO401 - VEŘEJNÉ OSVĚTLENÍ...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'SO101 - CHODNÍK - ZPŮSOBI...'!$C$127:$K$368</definedName>
    <definedName name="_xlnm.Print_Area" localSheetId="1">'SO101 - CHODNÍK - ZPŮSOBI...'!$C$4:$J$76,'SO101 - CHODNÍK - ZPŮSOBI...'!$C$82:$J$109,'SO101 - CHODNÍK - ZPŮSOBI...'!$C$115:$K$368</definedName>
    <definedName name="_xlnm.Print_Titles" localSheetId="1">'SO101 - CHODNÍK - ZPŮSOBI...'!$127:$127</definedName>
    <definedName name="_xlnm._FilterDatabase" localSheetId="2" hidden="1">'SO101_1 - CHODNÍK - ZPŮSO...'!$C$121:$K$156</definedName>
    <definedName name="_xlnm.Print_Area" localSheetId="2">'SO101_1 - CHODNÍK - ZPŮSO...'!$C$4:$J$76,'SO101_1 - CHODNÍK - ZPŮSO...'!$C$82:$J$103,'SO101_1 - CHODNÍK - ZPŮSO...'!$C$109:$K$156</definedName>
    <definedName name="_xlnm.Print_Titles" localSheetId="2">'SO101_1 - CHODNÍK - ZPŮSO...'!$121:$121</definedName>
    <definedName name="_xlnm._FilterDatabase" localSheetId="3" hidden="1">'SO101_2 - CHODNÍK - NEZPŮ...'!$C$120:$K$170</definedName>
    <definedName name="_xlnm.Print_Area" localSheetId="3">'SO101_2 - CHODNÍK - NEZPŮ...'!$C$4:$J$76,'SO101_2 - CHODNÍK - NEZPŮ...'!$C$82:$J$102,'SO101_2 - CHODNÍK - NEZPŮ...'!$C$108:$K$170</definedName>
    <definedName name="_xlnm.Print_Titles" localSheetId="3">'SO101_2 - CHODNÍK - NEZPŮ...'!$120:$120</definedName>
    <definedName name="_xlnm._FilterDatabase" localSheetId="4" hidden="1">'SO301 - ODVODNĚNÍ KANALIZ...'!$C$128:$K$274</definedName>
    <definedName name="_xlnm.Print_Area" localSheetId="4">'SO301 - ODVODNĚNÍ KANALIZ...'!$C$4:$J$76,'SO301 - ODVODNĚNÍ KANALIZ...'!$C$82:$J$110,'SO301 - ODVODNĚNÍ KANALIZ...'!$C$116:$K$274</definedName>
    <definedName name="_xlnm.Print_Titles" localSheetId="4">'SO301 - ODVODNĚNÍ KANALIZ...'!$128:$128</definedName>
    <definedName name="_xlnm._FilterDatabase" localSheetId="5" hidden="1">'SO401 - VEŘEJNÉ OSVĚTLENÍ...'!$C$115:$K$171</definedName>
    <definedName name="_xlnm.Print_Area" localSheetId="5">'SO401 - VEŘEJNÉ OSVĚTLENÍ...'!$C$4:$J$76,'SO401 - VEŘEJNÉ OSVĚTLENÍ...'!$C$82:$J$97,'SO401 - VEŘEJNÉ OSVĚTLENÍ...'!$C$103:$K$171</definedName>
    <definedName name="_xlnm.Print_Titles" localSheetId="5">'SO401 - VEŘEJNÉ OSVĚTLENÍ...'!$115:$115</definedName>
    <definedName name="_xlnm.Print_Area" localSheetId="6">'Seznam figur'!$C$4:$G$177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112"/>
  <c r="J20"/>
  <c r="J18"/>
  <c r="E18"/>
  <c r="F92"/>
  <c r="J17"/>
  <c r="J15"/>
  <c r="E15"/>
  <c r="F91"/>
  <c r="J14"/>
  <c r="J12"/>
  <c r="J110"/>
  <c r="E7"/>
  <c r="E85"/>
  <c i="5" r="J37"/>
  <c r="J36"/>
  <c i="1" r="AY98"/>
  <c i="5" r="J35"/>
  <c i="1" r="AX98"/>
  <c i="5" r="BI274"/>
  <c r="BH274"/>
  <c r="BG274"/>
  <c r="BF274"/>
  <c r="T274"/>
  <c r="T273"/>
  <c r="R274"/>
  <c r="R273"/>
  <c r="P274"/>
  <c r="P273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T267"/>
  <c r="R268"/>
  <c r="R267"/>
  <c r="P268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T257"/>
  <c r="T254"/>
  <c r="R258"/>
  <c r="R257"/>
  <c r="P258"/>
  <c r="P257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4"/>
  <c r="BH214"/>
  <c r="BG214"/>
  <c r="BF214"/>
  <c r="T214"/>
  <c r="T213"/>
  <c r="R214"/>
  <c r="R213"/>
  <c r="P214"/>
  <c r="P213"/>
  <c r="BI211"/>
  <c r="BH211"/>
  <c r="BG211"/>
  <c r="BF211"/>
  <c r="T211"/>
  <c r="T210"/>
  <c r="R211"/>
  <c r="R210"/>
  <c r="P211"/>
  <c r="P210"/>
  <c r="BI209"/>
  <c r="BH209"/>
  <c r="BG209"/>
  <c r="BF209"/>
  <c r="T209"/>
  <c r="T208"/>
  <c r="R209"/>
  <c r="R208"/>
  <c r="P209"/>
  <c r="P208"/>
  <c r="BI206"/>
  <c r="BH206"/>
  <c r="BG206"/>
  <c r="BF206"/>
  <c r="T206"/>
  <c r="R206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86"/>
  <c r="BH186"/>
  <c r="BG186"/>
  <c r="BF186"/>
  <c r="T186"/>
  <c r="R186"/>
  <c r="P186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4" r="J37"/>
  <c r="J36"/>
  <c i="1" r="AY97"/>
  <c i="4" r="J35"/>
  <c i="1" r="AX97"/>
  <c i="4"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3" r="J37"/>
  <c r="J36"/>
  <c i="1" r="AY96"/>
  <c i="3" r="J35"/>
  <c i="1" r="AX96"/>
  <c i="3" r="BI156"/>
  <c r="BH156"/>
  <c r="BG156"/>
  <c r="BF156"/>
  <c r="T156"/>
  <c r="T155"/>
  <c r="R156"/>
  <c r="R155"/>
  <c r="P156"/>
  <c r="P155"/>
  <c r="BI154"/>
  <c r="BH154"/>
  <c r="BG154"/>
  <c r="BF154"/>
  <c r="T154"/>
  <c r="T153"/>
  <c r="R154"/>
  <c r="R153"/>
  <c r="P154"/>
  <c r="P153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1" r="AY95"/>
  <c r="AX95"/>
  <c i="2" r="J37"/>
  <c r="J36"/>
  <c r="J35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7"/>
  <c r="BH357"/>
  <c r="BG357"/>
  <c r="BF357"/>
  <c r="T357"/>
  <c r="T356"/>
  <c r="R357"/>
  <c r="R356"/>
  <c r="P357"/>
  <c r="P356"/>
  <c r="BI355"/>
  <c r="BH355"/>
  <c r="BG355"/>
  <c r="BF355"/>
  <c r="T355"/>
  <c r="T354"/>
  <c r="R355"/>
  <c r="R354"/>
  <c r="P355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T207"/>
  <c r="R208"/>
  <c r="R207"/>
  <c r="P208"/>
  <c r="P207"/>
  <c r="BI203"/>
  <c r="BH203"/>
  <c r="BG203"/>
  <c r="BF203"/>
  <c r="T203"/>
  <c r="T202"/>
  <c r="R203"/>
  <c r="R202"/>
  <c r="P203"/>
  <c r="P202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5"/>
  <c r="BH135"/>
  <c r="BG135"/>
  <c r="BF135"/>
  <c r="T135"/>
  <c r="R135"/>
  <c r="P135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" r="L90"/>
  <c r="AM90"/>
  <c r="AM89"/>
  <c r="L89"/>
  <c r="AM87"/>
  <c r="L87"/>
  <c r="L85"/>
  <c r="L84"/>
  <c i="2" r="BK155"/>
  <c r="BK351"/>
  <c r="BK183"/>
  <c r="BK143"/>
  <c r="J367"/>
  <c r="J310"/>
  <c r="BK261"/>
  <c r="J203"/>
  <c r="BK163"/>
  <c r="BK191"/>
  <c r="J339"/>
  <c r="BK314"/>
  <c r="J274"/>
  <c r="J191"/>
  <c i="5" r="BK272"/>
  <c r="BK239"/>
  <c r="J226"/>
  <c r="J258"/>
  <c r="BK199"/>
  <c r="BK140"/>
  <c r="J132"/>
  <c i="6" r="BK169"/>
  <c r="J152"/>
  <c r="BK129"/>
  <c r="BK166"/>
  <c r="BK139"/>
  <c r="BK165"/>
  <c r="J155"/>
  <c r="BK145"/>
  <c r="J129"/>
  <c r="BK126"/>
  <c r="BK170"/>
  <c r="J166"/>
  <c r="J142"/>
  <c r="BK130"/>
  <c r="J153"/>
  <c r="J118"/>
  <c r="BK122"/>
  <c i="2" r="J151"/>
  <c r="J293"/>
  <c r="BK279"/>
  <c r="J241"/>
  <c r="J187"/>
  <c r="J363"/>
  <c r="J351"/>
  <c r="J345"/>
  <c r="BK336"/>
  <c r="BK306"/>
  <c i="4" r="BK156"/>
  <c i="5" r="BK274"/>
  <c r="J251"/>
  <c r="BK225"/>
  <c r="BK206"/>
  <c r="BK163"/>
  <c r="J245"/>
  <c r="J229"/>
  <c r="BK251"/>
  <c r="J186"/>
  <c r="J272"/>
  <c r="BK256"/>
  <c r="J199"/>
  <c r="J247"/>
  <c r="BK232"/>
  <c r="BK214"/>
  <c i="6" r="J120"/>
  <c r="BK142"/>
  <c r="J156"/>
  <c r="BK146"/>
  <c r="BK152"/>
  <c r="J131"/>
  <c i="1" r="AS94"/>
  <c i="2" r="J175"/>
  <c r="BK203"/>
  <c r="BK366"/>
  <c i="5" r="BK169"/>
  <c r="BK247"/>
  <c r="J237"/>
  <c r="J266"/>
  <c r="J243"/>
  <c r="J165"/>
  <c r="J268"/>
  <c r="J246"/>
  <c r="J223"/>
  <c r="BK141"/>
  <c r="J140"/>
  <c r="BK242"/>
  <c r="J240"/>
  <c r="BK235"/>
  <c r="J222"/>
  <c r="J167"/>
  <c r="J142"/>
  <c r="J238"/>
  <c r="BK228"/>
  <c r="BK165"/>
  <c i="6" r="BK167"/>
  <c r="BK149"/>
  <c r="J134"/>
  <c r="BK125"/>
  <c r="J141"/>
  <c r="J162"/>
  <c r="J154"/>
  <c r="J146"/>
  <c r="BK132"/>
  <c r="J119"/>
  <c r="J163"/>
  <c r="BK162"/>
  <c r="BK137"/>
  <c r="J171"/>
  <c r="J122"/>
  <c r="J150"/>
  <c r="J121"/>
  <c i="2" r="J279"/>
  <c r="BK208"/>
  <c r="BK293"/>
  <c r="BK278"/>
  <c r="BK249"/>
  <c r="J357"/>
  <c r="J366"/>
  <c i="5" r="BK244"/>
  <c r="BK167"/>
  <c r="BK271"/>
  <c r="BK245"/>
  <c r="BK211"/>
  <c r="BK161"/>
  <c r="BK237"/>
  <c r="J225"/>
  <c r="BK209"/>
  <c r="BK157"/>
  <c r="J143"/>
  <c r="J252"/>
  <c i="6" r="J125"/>
  <c r="J158"/>
  <c r="J135"/>
  <c r="J133"/>
  <c r="BK120"/>
  <c r="J127"/>
  <c i="2" r="J163"/>
  <c r="J281"/>
  <c r="J268"/>
  <c r="BK167"/>
  <c r="BK345"/>
  <c r="J318"/>
  <c r="BK285"/>
  <c r="BK264"/>
  <c r="BK233"/>
  <c r="J179"/>
  <c r="BK360"/>
  <c r="J348"/>
  <c r="BK327"/>
  <c r="J298"/>
  <c r="BK281"/>
  <c r="J277"/>
  <c r="J264"/>
  <c r="J229"/>
  <c r="F37"/>
  <c i="5" r="BK261"/>
  <c r="J197"/>
  <c r="J163"/>
  <c r="BK255"/>
  <c r="BK229"/>
  <c r="J172"/>
  <c r="J145"/>
  <c i="6" r="BK171"/>
  <c r="BK154"/>
  <c r="BK133"/>
  <c r="BK124"/>
  <c r="J145"/>
  <c r="BK134"/>
  <c r="J157"/>
  <c r="BK151"/>
  <c r="BK144"/>
  <c r="BK128"/>
  <c r="BK118"/>
  <c r="J165"/>
  <c r="J169"/>
  <c r="BK131"/>
  <c r="BK119"/>
  <c r="BK141"/>
  <c r="BK155"/>
  <c r="J151"/>
  <c r="J132"/>
  <c r="J139"/>
  <c i="2" r="J361"/>
  <c r="BK364"/>
  <c r="BK229"/>
  <c r="BK170"/>
  <c r="J368"/>
  <c r="BK324"/>
  <c r="F36"/>
  <c i="5" r="J261"/>
  <c r="J236"/>
  <c r="J274"/>
  <c r="J179"/>
  <c r="BK266"/>
  <c r="J248"/>
  <c r="J224"/>
  <c r="J157"/>
  <c i="2" r="J167"/>
  <c r="BK318"/>
  <c r="J285"/>
  <c r="J171"/>
  <c r="J280"/>
  <c r="J194"/>
  <c r="J360"/>
  <c i="3" r="BK156"/>
  <c r="J150"/>
  <c r="J125"/>
  <c r="J129"/>
  <c r="BK138"/>
  <c r="BK125"/>
  <c r="BK142"/>
  <c i="4" r="BK152"/>
  <c r="J140"/>
  <c r="BK161"/>
  <c r="J128"/>
  <c r="J161"/>
  <c r="BK128"/>
  <c r="J165"/>
  <c r="J136"/>
  <c i="5" r="BK258"/>
  <c r="J250"/>
  <c r="BK220"/>
  <c r="J209"/>
  <c r="BK186"/>
  <c r="J161"/>
  <c r="J256"/>
  <c r="BK234"/>
  <c r="J264"/>
  <c r="J241"/>
  <c r="BK164"/>
  <c r="BK142"/>
  <c r="BK243"/>
  <c r="J153"/>
  <c r="BK241"/>
  <c i="6" r="BK164"/>
  <c r="J140"/>
  <c r="BK159"/>
  <c r="BK123"/>
  <c i="2" r="J314"/>
  <c r="J278"/>
  <c r="BK258"/>
  <c r="BK175"/>
  <c r="BK282"/>
  <c r="J275"/>
  <c r="BK225"/>
  <c r="BK135"/>
  <c r="J342"/>
  <c r="J330"/>
  <c r="BK302"/>
  <c r="J276"/>
  <c r="BK213"/>
  <c r="BK363"/>
  <c r="J131"/>
  <c r="BK339"/>
  <c r="J321"/>
  <c r="BK283"/>
  <c r="BK274"/>
  <c r="BK245"/>
  <c i="5" r="BK224"/>
  <c r="J175"/>
  <c r="BK136"/>
  <c r="J228"/>
  <c r="BK248"/>
  <c r="BK145"/>
  <c r="J262"/>
  <c r="J244"/>
  <c r="BK201"/>
  <c r="J164"/>
  <c r="BK238"/>
  <c r="J232"/>
  <c r="J220"/>
  <c r="BK179"/>
  <c r="J162"/>
  <c r="BK149"/>
  <c r="BK226"/>
  <c r="BK197"/>
  <c i="6" r="BK168"/>
  <c r="J144"/>
  <c r="BK147"/>
  <c r="J124"/>
  <c i="2" r="BK361"/>
  <c r="BK241"/>
  <c r="BK194"/>
  <c r="BK368"/>
  <c r="BK330"/>
  <c r="J302"/>
  <c r="BK273"/>
  <c r="J249"/>
  <c r="J143"/>
  <c r="BK280"/>
  <c r="J273"/>
  <c r="BK179"/>
  <c r="J355"/>
  <c r="BK321"/>
  <c r="J283"/>
  <c r="J245"/>
  <c r="J225"/>
  <c r="J155"/>
  <c r="J147"/>
  <c r="BK342"/>
  <c r="J324"/>
  <c i="5" r="J242"/>
  <c r="J249"/>
  <c r="J235"/>
  <c r="BK162"/>
  <c r="BK264"/>
  <c r="J177"/>
  <c r="BK153"/>
  <c i="6" r="BK163"/>
  <c r="BK148"/>
  <c r="J130"/>
  <c r="J167"/>
  <c r="J137"/>
  <c r="J164"/>
  <c r="BK150"/>
  <c r="J136"/>
  <c r="BK127"/>
  <c r="J117"/>
  <c r="J161"/>
  <c r="J138"/>
  <c r="BK161"/>
  <c r="J126"/>
  <c r="BK160"/>
  <c i="2" r="J135"/>
  <c r="J364"/>
  <c r="J233"/>
  <c r="BK219"/>
  <c r="BK159"/>
  <c r="BK367"/>
  <c r="J327"/>
  <c r="BK277"/>
  <c r="J253"/>
  <c r="J170"/>
  <c r="J289"/>
  <c r="BK275"/>
  <c r="J258"/>
  <c r="J213"/>
  <c r="J183"/>
  <c r="BK355"/>
  <c i="3" r="BK150"/>
  <c r="J134"/>
  <c r="J156"/>
  <c r="BK147"/>
  <c r="BK134"/>
  <c r="J147"/>
  <c i="4" r="J148"/>
  <c r="BK136"/>
  <c r="J144"/>
  <c r="BK124"/>
  <c r="J152"/>
  <c r="BK148"/>
  <c r="J170"/>
  <c r="BK131"/>
  <c i="5" r="J255"/>
  <c r="BK236"/>
  <c r="J221"/>
  <c r="J214"/>
  <c r="J201"/>
  <c r="BK177"/>
  <c r="J141"/>
  <c r="J271"/>
  <c r="BK240"/>
  <c r="BK233"/>
  <c r="J265"/>
  <c r="J239"/>
  <c r="BK175"/>
  <c r="BK143"/>
  <c r="BK265"/>
  <c r="BK231"/>
  <c r="J169"/>
  <c r="J149"/>
  <c r="J233"/>
  <c r="BK223"/>
  <c r="J206"/>
  <c r="BK249"/>
  <c r="BK246"/>
  <c r="J234"/>
  <c r="BK221"/>
  <c i="6" r="BK156"/>
  <c r="J159"/>
  <c r="BK138"/>
  <c r="J147"/>
  <c r="J123"/>
  <c r="J149"/>
  <c i="2" r="J159"/>
  <c r="J261"/>
  <c r="BK187"/>
  <c r="BK147"/>
  <c r="BK333"/>
  <c r="BK289"/>
  <c r="J272"/>
  <c r="J219"/>
  <c r="BK298"/>
  <c r="BK276"/>
  <c r="BK237"/>
  <c r="BK131"/>
  <c r="J336"/>
  <c r="BK310"/>
  <c r="BK272"/>
  <c r="J237"/>
  <c r="BK171"/>
  <c r="BK151"/>
  <c r="BK348"/>
  <c r="J333"/>
  <c r="J306"/>
  <c r="J282"/>
  <c r="BK268"/>
  <c r="BK253"/>
  <c r="J208"/>
  <c r="BK357"/>
  <c i="3" r="J154"/>
  <c r="J138"/>
  <c r="BK154"/>
  <c r="J142"/>
  <c r="BK129"/>
  <c i="4" r="BK170"/>
  <c r="BK144"/>
  <c r="BK165"/>
  <c r="BK140"/>
  <c r="J156"/>
  <c r="J131"/>
  <c r="J124"/>
  <c i="5" r="BK262"/>
  <c r="BK252"/>
  <c r="BK222"/>
  <c r="J211"/>
  <c r="BK172"/>
  <c r="BK132"/>
  <c r="BK268"/>
  <c r="BK250"/>
  <c r="J231"/>
  <c r="J136"/>
  <c i="6" r="J170"/>
  <c r="J160"/>
  <c r="J143"/>
  <c r="J128"/>
  <c r="J148"/>
  <c r="BK136"/>
  <c r="BK158"/>
  <c r="BK153"/>
  <c r="BK140"/>
  <c r="J168"/>
  <c r="BK143"/>
  <c r="BK121"/>
  <c r="BK135"/>
  <c r="BK157"/>
  <c r="BK117"/>
  <c i="2" r="F34"/>
  <c r="F35"/>
  <c i="5" l="1" r="R254"/>
  <c r="P254"/>
  <c i="2" r="P257"/>
  <c r="R365"/>
  <c i="3" r="BK133"/>
  <c r="J133"/>
  <c r="J99"/>
  <c r="R133"/>
  <c i="4" r="P135"/>
  <c i="2" r="T130"/>
  <c i="5" r="R131"/>
  <c i="2" r="P130"/>
  <c i="3" r="R124"/>
  <c i="4" r="P160"/>
  <c i="2" r="T359"/>
  <c i="3" r="T146"/>
  <c i="4" r="P123"/>
  <c r="P122"/>
  <c r="P121"/>
  <c i="1" r="AU97"/>
  <c i="4" r="R160"/>
  <c i="5" r="BK219"/>
  <c r="J219"/>
  <c r="J102"/>
  <c i="2" r="BK284"/>
  <c r="J284"/>
  <c r="J103"/>
  <c i="4" r="BK135"/>
  <c r="J135"/>
  <c r="J99"/>
  <c i="5" r="BK131"/>
  <c r="J131"/>
  <c r="J98"/>
  <c r="P219"/>
  <c r="P260"/>
  <c r="BK270"/>
  <c r="J270"/>
  <c r="J108"/>
  <c i="2" r="R284"/>
  <c r="P359"/>
  <c r="BK365"/>
  <c r="J365"/>
  <c r="J108"/>
  <c i="4" r="BK123"/>
  <c r="J123"/>
  <c r="J98"/>
  <c r="R123"/>
  <c i="5" r="R219"/>
  <c i="2" r="R212"/>
  <c r="R257"/>
  <c r="P365"/>
  <c i="3" r="P133"/>
  <c i="4" r="T135"/>
  <c i="5" r="T219"/>
  <c r="BK260"/>
  <c r="J260"/>
  <c r="J105"/>
  <c r="R260"/>
  <c r="P270"/>
  <c r="P269"/>
  <c r="R270"/>
  <c r="R269"/>
  <c r="T270"/>
  <c r="T269"/>
  <c i="2" r="BK130"/>
  <c r="J130"/>
  <c r="J98"/>
  <c r="P284"/>
  <c r="R359"/>
  <c r="R358"/>
  <c i="3" r="BK146"/>
  <c r="J146"/>
  <c r="J100"/>
  <c i="4" r="BK160"/>
  <c r="J160"/>
  <c r="J100"/>
  <c i="2" r="BK212"/>
  <c r="J212"/>
  <c r="J101"/>
  <c r="T257"/>
  <c i="3" r="T124"/>
  <c i="4" r="R135"/>
  <c i="2" r="R130"/>
  <c r="R129"/>
  <c r="R128"/>
  <c r="T284"/>
  <c i="5" r="T131"/>
  <c i="2" r="BK257"/>
  <c r="J257"/>
  <c r="J102"/>
  <c i="3" r="P146"/>
  <c i="2" r="P212"/>
  <c i="3" r="P124"/>
  <c r="P123"/>
  <c r="P122"/>
  <c i="1" r="AU96"/>
  <c i="4" r="T160"/>
  <c i="2" r="BK359"/>
  <c r="J359"/>
  <c r="J107"/>
  <c r="T365"/>
  <c i="3" r="R146"/>
  <c i="5" r="P131"/>
  <c r="P130"/>
  <c r="P129"/>
  <c i="1" r="AU98"/>
  <c i="5" r="T260"/>
  <c i="3" r="T133"/>
  <c r="T123"/>
  <c r="T122"/>
  <c i="6" r="P116"/>
  <c i="1" r="AU99"/>
  <c i="2" r="T212"/>
  <c i="3" r="BK124"/>
  <c r="J124"/>
  <c r="J98"/>
  <c i="4" r="T123"/>
  <c r="T122"/>
  <c r="T121"/>
  <c i="6" r="BK116"/>
  <c r="J116"/>
  <c r="J96"/>
  <c r="R116"/>
  <c r="T116"/>
  <c i="4" r="BK169"/>
  <c r="J169"/>
  <c r="J101"/>
  <c i="2" r="BK207"/>
  <c r="J207"/>
  <c r="J100"/>
  <c i="3" r="BK155"/>
  <c r="J155"/>
  <c r="J102"/>
  <c i="2" r="BK202"/>
  <c r="J202"/>
  <c r="J99"/>
  <c r="BK354"/>
  <c r="J354"/>
  <c r="J104"/>
  <c i="5" r="BK267"/>
  <c r="J267"/>
  <c r="J106"/>
  <c r="BK273"/>
  <c r="J273"/>
  <c r="J109"/>
  <c i="2" r="BK356"/>
  <c r="J356"/>
  <c r="J105"/>
  <c i="5" r="BK210"/>
  <c r="J210"/>
  <c r="J100"/>
  <c r="BK208"/>
  <c r="J208"/>
  <c r="J99"/>
  <c r="BK213"/>
  <c r="J213"/>
  <c r="J101"/>
  <c r="BK257"/>
  <c r="J257"/>
  <c r="J104"/>
  <c i="3" r="BK153"/>
  <c r="J153"/>
  <c r="J101"/>
  <c i="6" r="BE152"/>
  <c r="J89"/>
  <c r="E106"/>
  <c r="F113"/>
  <c r="BE121"/>
  <c r="BE122"/>
  <c r="BE132"/>
  <c r="BE148"/>
  <c r="BE151"/>
  <c r="J91"/>
  <c r="BE124"/>
  <c r="BE126"/>
  <c r="BE129"/>
  <c r="BE145"/>
  <c r="BE146"/>
  <c r="BE149"/>
  <c r="BE150"/>
  <c r="BE153"/>
  <c r="BE157"/>
  <c r="BE158"/>
  <c r="J113"/>
  <c r="BE123"/>
  <c r="BE125"/>
  <c r="BE138"/>
  <c r="BE165"/>
  <c r="BE119"/>
  <c r="BE120"/>
  <c r="BE137"/>
  <c r="BE139"/>
  <c r="BE140"/>
  <c r="BE167"/>
  <c r="BE171"/>
  <c r="BE159"/>
  <c r="BE160"/>
  <c r="BE161"/>
  <c r="BE162"/>
  <c r="BE164"/>
  <c r="F112"/>
  <c r="BE117"/>
  <c r="BE118"/>
  <c r="BE130"/>
  <c r="BE131"/>
  <c r="BE133"/>
  <c r="BE134"/>
  <c r="BE163"/>
  <c r="BE166"/>
  <c r="BE135"/>
  <c r="BE136"/>
  <c r="BE141"/>
  <c r="BE143"/>
  <c r="BE144"/>
  <c r="BE127"/>
  <c r="BE128"/>
  <c r="BE142"/>
  <c r="BE147"/>
  <c r="BE154"/>
  <c r="BE155"/>
  <c r="BE156"/>
  <c r="BE168"/>
  <c r="BE169"/>
  <c r="BE170"/>
  <c i="5" r="BE153"/>
  <c r="BE172"/>
  <c r="J89"/>
  <c r="BE214"/>
  <c r="BE224"/>
  <c r="BE238"/>
  <c r="BE240"/>
  <c r="BE258"/>
  <c r="BE142"/>
  <c r="BE145"/>
  <c r="BE149"/>
  <c r="BE163"/>
  <c r="BE165"/>
  <c r="BE179"/>
  <c r="BE197"/>
  <c r="BE223"/>
  <c r="BE231"/>
  <c r="BE234"/>
  <c r="BE239"/>
  <c r="BE241"/>
  <c r="BE242"/>
  <c r="BE243"/>
  <c r="BE268"/>
  <c r="E119"/>
  <c r="F126"/>
  <c r="BE132"/>
  <c r="BE136"/>
  <c r="BE143"/>
  <c r="BE157"/>
  <c r="BE161"/>
  <c r="BE177"/>
  <c r="BE209"/>
  <c r="BE220"/>
  <c r="BE221"/>
  <c r="BE222"/>
  <c r="BE232"/>
  <c r="BE233"/>
  <c r="BE247"/>
  <c r="BE249"/>
  <c r="BE252"/>
  <c r="BE261"/>
  <c r="BE141"/>
  <c r="BE162"/>
  <c r="BE167"/>
  <c r="BE169"/>
  <c r="BE186"/>
  <c r="BE206"/>
  <c r="BE226"/>
  <c r="BE237"/>
  <c r="BE262"/>
  <c r="BE271"/>
  <c r="BE236"/>
  <c r="BE245"/>
  <c r="BE246"/>
  <c r="BE248"/>
  <c r="BE255"/>
  <c r="BE256"/>
  <c r="BE264"/>
  <c r="BE265"/>
  <c r="BE266"/>
  <c r="BE140"/>
  <c r="BE164"/>
  <c r="BE175"/>
  <c r="BE199"/>
  <c r="BE201"/>
  <c r="BE211"/>
  <c r="BE225"/>
  <c r="BE228"/>
  <c r="BE229"/>
  <c r="BE235"/>
  <c r="BE244"/>
  <c r="BE250"/>
  <c r="BE251"/>
  <c r="BE272"/>
  <c r="BE274"/>
  <c i="4" r="J89"/>
  <c r="E85"/>
  <c r="BE148"/>
  <c r="BE161"/>
  <c r="BE128"/>
  <c r="BE131"/>
  <c r="BE140"/>
  <c r="BE144"/>
  <c r="BE170"/>
  <c r="F92"/>
  <c r="BE124"/>
  <c r="BE152"/>
  <c r="BE136"/>
  <c r="BE156"/>
  <c r="BE165"/>
  <c i="3" r="J89"/>
  <c r="E112"/>
  <c r="BE125"/>
  <c r="BE129"/>
  <c r="BE134"/>
  <c r="F119"/>
  <c r="BE138"/>
  <c r="BE154"/>
  <c r="BE156"/>
  <c r="BE142"/>
  <c r="BE147"/>
  <c r="BE150"/>
  <c i="2" r="F92"/>
  <c r="BE135"/>
  <c r="BE364"/>
  <c i="1" r="BA95"/>
  <c i="2" r="BE355"/>
  <c r="BE163"/>
  <c r="BE171"/>
  <c r="BE191"/>
  <c r="BE225"/>
  <c r="BE272"/>
  <c r="BE278"/>
  <c r="BE281"/>
  <c r="BE283"/>
  <c r="BE298"/>
  <c r="BE302"/>
  <c r="BE314"/>
  <c r="BE321"/>
  <c r="BE324"/>
  <c r="BE336"/>
  <c r="BE342"/>
  <c r="BE345"/>
  <c r="BE348"/>
  <c r="BE366"/>
  <c r="E85"/>
  <c r="BE167"/>
  <c r="BE183"/>
  <c r="BE229"/>
  <c r="BE237"/>
  <c r="BE253"/>
  <c r="BE261"/>
  <c r="BE268"/>
  <c r="BE276"/>
  <c r="BE280"/>
  <c r="BE289"/>
  <c r="BE306"/>
  <c r="BE310"/>
  <c r="BE327"/>
  <c r="BE330"/>
  <c r="BE333"/>
  <c r="BE339"/>
  <c r="BE357"/>
  <c r="J89"/>
  <c r="BE143"/>
  <c r="BE175"/>
  <c r="BE187"/>
  <c r="BE208"/>
  <c r="BE213"/>
  <c r="BE219"/>
  <c r="BE233"/>
  <c r="BE241"/>
  <c r="BE249"/>
  <c r="BE264"/>
  <c r="BE273"/>
  <c r="BE275"/>
  <c r="BE277"/>
  <c r="BE285"/>
  <c r="BE147"/>
  <c r="BE155"/>
  <c r="BE170"/>
  <c r="BE361"/>
  <c r="BE159"/>
  <c r="BE194"/>
  <c r="BE203"/>
  <c r="BE245"/>
  <c r="BE274"/>
  <c r="BE279"/>
  <c r="BE282"/>
  <c r="BE293"/>
  <c r="BE318"/>
  <c r="BE351"/>
  <c r="BE363"/>
  <c i="1" r="BB95"/>
  <c i="2" r="BE131"/>
  <c r="BE179"/>
  <c r="BE258"/>
  <c r="BE368"/>
  <c i="1" r="BC95"/>
  <c i="2" r="BE151"/>
  <c r="BE367"/>
  <c i="1" r="BD95"/>
  <c i="2" r="BE360"/>
  <c r="J34"/>
  <c i="3" r="F36"/>
  <c i="1" r="BC96"/>
  <c i="5" r="F36"/>
  <c i="1" r="BC98"/>
  <c i="3" r="F37"/>
  <c i="1" r="BD96"/>
  <c i="5" r="F35"/>
  <c i="1" r="BB98"/>
  <c i="4" r="F34"/>
  <c i="1" r="BA97"/>
  <c i="5" r="F37"/>
  <c i="1" r="BD98"/>
  <c i="3" r="F35"/>
  <c i="1" r="BB96"/>
  <c i="5" r="F34"/>
  <c i="1" r="BA98"/>
  <c i="4" r="F35"/>
  <c i="1" r="BB97"/>
  <c i="6" r="F37"/>
  <c i="1" r="BD99"/>
  <c i="3" r="J34"/>
  <c i="1" r="AW96"/>
  <c i="6" r="F34"/>
  <c i="1" r="BA99"/>
  <c i="6" r="F35"/>
  <c i="1" r="BB99"/>
  <c i="3" r="F34"/>
  <c i="1" r="BA96"/>
  <c i="6" r="J34"/>
  <c i="1" r="AW99"/>
  <c i="5" r="J34"/>
  <c i="1" r="AW98"/>
  <c i="4" r="J34"/>
  <c i="1" r="AW97"/>
  <c i="6" r="F36"/>
  <c i="1" r="BC99"/>
  <c i="4" r="F36"/>
  <c i="1" r="BC97"/>
  <c i="4" r="F37"/>
  <c i="1" r="BD97"/>
  <c i="5" l="1" r="T130"/>
  <c r="T129"/>
  <c i="3" r="R123"/>
  <c r="R122"/>
  <c i="2" r="P129"/>
  <c r="P128"/>
  <c i="1" r="AU95"/>
  <c i="5" r="R130"/>
  <c r="R129"/>
  <c i="4" r="R122"/>
  <c r="R121"/>
  <c i="2" r="P358"/>
  <c r="T358"/>
  <c r="T129"/>
  <c r="T128"/>
  <c i="5" r="BK254"/>
  <c r="J254"/>
  <c r="J103"/>
  <c i="1" r="AW95"/>
  <c i="2" r="BK129"/>
  <c r="J129"/>
  <c r="J97"/>
  <c i="3" r="BK123"/>
  <c r="J123"/>
  <c r="J97"/>
  <c i="2" r="BK358"/>
  <c r="J358"/>
  <c r="J106"/>
  <c i="5" r="BK269"/>
  <c r="J269"/>
  <c r="J107"/>
  <c i="4" r="BK122"/>
  <c r="J122"/>
  <c r="J97"/>
  <c i="2" r="F33"/>
  <c i="1" r="AZ95"/>
  <c r="AU94"/>
  <c i="5" r="J33"/>
  <c i="1" r="AV98"/>
  <c r="AT98"/>
  <c i="6" r="J30"/>
  <c i="1" r="AG99"/>
  <c i="3" r="J33"/>
  <c i="1" r="AV96"/>
  <c r="AT96"/>
  <c i="5" r="F33"/>
  <c i="1" r="AZ98"/>
  <c i="2" r="J33"/>
  <c i="1" r="AV95"/>
  <c r="AT95"/>
  <c i="3" r="F33"/>
  <c i="1" r="AZ96"/>
  <c r="BC94"/>
  <c r="AY94"/>
  <c i="6" r="J33"/>
  <c i="1" r="AV99"/>
  <c r="AT99"/>
  <c r="AN99"/>
  <c r="BD94"/>
  <c r="W33"/>
  <c i="4" r="F33"/>
  <c i="1" r="AZ97"/>
  <c i="4" r="J33"/>
  <c i="1" r="AV97"/>
  <c r="AT97"/>
  <c i="6" r="F33"/>
  <c i="1" r="AZ99"/>
  <c r="BB94"/>
  <c r="W31"/>
  <c r="BA94"/>
  <c r="W30"/>
  <c i="5" l="1" r="BK130"/>
  <c r="J130"/>
  <c r="J97"/>
  <c i="3" r="BK122"/>
  <c r="J122"/>
  <c i="4" r="BK121"/>
  <c r="J121"/>
  <c r="J96"/>
  <c i="2" r="BK128"/>
  <c r="J128"/>
  <c i="6" r="J39"/>
  <c i="3" r="J30"/>
  <c i="1" r="AG96"/>
  <c r="AZ94"/>
  <c r="W29"/>
  <c r="W32"/>
  <c i="2" r="J30"/>
  <c i="1" r="AG95"/>
  <c r="AX94"/>
  <c r="AW94"/>
  <c r="AK30"/>
  <c i="3" l="1" r="J39"/>
  <c i="2" r="J39"/>
  <c r="J96"/>
  <c i="3" r="J96"/>
  <c i="5" r="BK129"/>
  <c r="J129"/>
  <c i="1" r="AN96"/>
  <c r="AN95"/>
  <c i="5" r="J30"/>
  <c i="1" r="AG98"/>
  <c r="AN98"/>
  <c i="4" r="J30"/>
  <c i="1" r="AG97"/>
  <c r="AN97"/>
  <c r="AV94"/>
  <c r="AK29"/>
  <c i="4" l="1" r="J39"/>
  <c i="5" r="J96"/>
  <c r="J39"/>
  <c i="1" r="AT94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<sst xmlns="http://schemas.openxmlformats.org/spreadsheetml/2006/main">
  <si>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</si>
  <si>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</si>
  <si>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</si>
  <si>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</si>
  <si>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</si>
  <si>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{28d63ac8-6858-40f4-993b-e8a9c807bc49}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</si>
  <si>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</si>
  <si>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</si>
  <si>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</si>
  <si>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</si>
  <si>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</si>
  <si>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</si>
  <si>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</si>
  <si>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</si>
  <si>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4723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</si>
  <si>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</si>
  <si>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</si>
  <si>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KLATOVY-STEZKA PRO CHODCE A CYKLISTY PŘI SILNICI II/191</t>
  </si>
  <si>
    <t>KSO:</t>
  </si>
  <si>
    <t>CC-CZ:</t>
  </si>
  <si>
    <t>Místo:</t>
  </si>
  <si>
    <t>KLATOVY</t>
  </si>
  <si>
    <t>Datum:</t>
  </si>
  <si>
    <t>23. 7. 2024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</si>
  <si>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</si>
  <si>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</si>
  <si>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</si>
  <si>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</si>
  <si>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</si>
  <si>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</si>
  <si>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</si>
  <si>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</si>
  <si>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</si>
  <si>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</si>
  <si>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</si>
  <si>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</si>
  <si>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</si>
  <si>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</si>
  <si>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</si>
  <si>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</si>
  <si>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</si>
  <si>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</si>
  <si>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</si>
  <si>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</si>
  <si>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</si>
  <si>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</si>
  <si>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</si>
  <si>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</si>
  <si>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</si>
  <si>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</si>
  <si>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</si>
  <si>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</si>
  <si>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</si>
  <si>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</si>
  <si>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</si>
  <si>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</si>
  <si>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</si>
  <si>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</si>
  <si>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</si>
  <si>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</si>
  <si>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</si>
  <si>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</si>
  <si>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</si>
  <si>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</si>
  <si>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</si>
  <si>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</si>
  <si>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</si>
  <si>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</si>
  <si>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</si>
  <si>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</si>
  <si>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</si>
  <si>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</si>
  <si>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</si>
  <si>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</si>
  <si>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</si>
  <si>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</si>
  <si>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</si>
  <si>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</si>
  <si>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</si>
  <si>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</si>
  <si>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</si>
  <si>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</si>
  <si>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CHODNÍK - ZPŮSOBILÉ VÝDAJE</t>
  </si>
  <si>
    <t>STA</t>
  </si>
  <si>
    <t>1</t>
  </si>
  <si>
    <t>{c3ba32dd-85ba-4ef9-83f9-0bf1eb5dfadc}</t>
  </si>
  <si>
    <t>2</t>
  </si>
  <si>
    <t>SO101_1</t>
  </si>
  <si>
    <t>CHODNÍK - ZPŮSOBILÉ VÝDAJE NA DOPROVODNOU ČÁST PROJEKTU</t>
  </si>
  <si>
    <t>{0d0a99b5-abb7-46ef-8878-ffb19eed0409}</t>
  </si>
  <si>
    <t>SO101_2</t>
  </si>
  <si>
    <t>CHODNÍK - NEZPŮSOBOLÉ VÝDAJE (PARKOVIŠTĚ)</t>
  </si>
  <si>
    <t>{f8f89256-22aa-4630-a5c2-3f1fa56334b5}</t>
  </si>
  <si>
    <t>SO301</t>
  </si>
  <si>
    <t>ODVODNĚNÍ KANALIZACE - ZPŮSOBILÉ VÝDAJE</t>
  </si>
  <si>
    <t>{c8b7d28b-3131-45bb-afe2-c59c748ad182}</t>
  </si>
  <si>
    <t>SO401</t>
  </si>
  <si>
    <t>VEŘEJNÉ OSVĚTLENÍ - ZPŮSOBILÉ VÝDAJE</t>
  </si>
  <si>
    <t>{1676ef82-3093-4e4b-8e87-8136693855f7}</t>
  </si>
  <si>
    <t>odkop</t>
  </si>
  <si>
    <t>m3</t>
  </si>
  <si>
    <t>160</t>
  </si>
  <si>
    <t>hloub</t>
  </si>
  <si>
    <t>59,2</t>
  </si>
  <si>
    <t>KRYCÍ LIST SOUPISU PRACÍ</t>
  </si>
  <si>
    <t>násyp</t>
  </si>
  <si>
    <t>256</t>
  </si>
  <si>
    <t>obsyp</t>
  </si>
  <si>
    <t>1,92</t>
  </si>
  <si>
    <t>zásyp</t>
  </si>
  <si>
    <t>6,72</t>
  </si>
  <si>
    <t>Objekt:</t>
  </si>
  <si>
    <t>SO101 - CHODNÍK - ZPŮSOBILÉ VÝDAJE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</si>
  <si>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</si>
  <si>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</si>
  <si>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</si>
  <si>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</si>
  <si>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</si>
  <si>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</si>
  <si>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</si>
  <si>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</si>
  <si>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</si>
  <si>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</si>
  <si>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</si>
  <si>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</si>
  <si>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</si>
  <si>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</si>
  <si>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</si>
  <si>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</si>
  <si>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</si>
  <si>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</si>
  <si>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</si>
  <si>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</si>
  <si>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</si>
  <si>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</si>
  <si>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</si>
  <si>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</si>
  <si>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</si>
  <si>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</si>
  <si>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</si>
  <si>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</si>
  <si>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</si>
  <si>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</si>
  <si>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</si>
  <si>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</si>
  <si>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</si>
  <si>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</si>
  <si>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</si>
  <si>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122151104</t>
  </si>
  <si>
    <t>Odkopávky a prokopávky nezapažené strojně v hornině třídy těžitelnosti I skupiny 1 a 2 přes 100 do 500 m3</t>
  </si>
  <si>
    <t>CS ÚRS 2025 02</t>
  </si>
  <si>
    <t>4</t>
  </si>
  <si>
    <t>50453042</t>
  </si>
  <si>
    <t>VV</t>
  </si>
  <si>
    <t>chodník</t>
  </si>
  <si>
    <t>320*0,5</t>
  </si>
  <si>
    <t>Součet</t>
  </si>
  <si>
    <t>132151103</t>
  </si>
  <si>
    <t>Hloubení nezapažených rýh šířky do 800 mm strojně s urovnáním dna do předepsaného profilu a spádu v hornině třídy těžitelnosti I skupiny 1 a 2 přes 50 do 100 m3</t>
  </si>
  <si>
    <t>1028045672</t>
  </si>
  <si>
    <t>trativod</t>
  </si>
  <si>
    <t>0,5*0,35*232</t>
  </si>
  <si>
    <t>UV</t>
  </si>
  <si>
    <t>9*1</t>
  </si>
  <si>
    <t>přípojky UV</t>
  </si>
  <si>
    <t>0,8*1*12</t>
  </si>
  <si>
    <t>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</si>
  <si>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</si>
  <si>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</si>
  <si>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460876204</t>
  </si>
  <si>
    <t>0,8*0,2*12</t>
  </si>
  <si>
    <t>M</t>
  </si>
  <si>
    <t>58331351</t>
  </si>
  <si>
    <t>kamenivo těžené drobné frakce 0/4</t>
  </si>
  <si>
    <t>t</t>
  </si>
  <si>
    <t>8</t>
  </si>
  <si>
    <t>1095617000</t>
  </si>
  <si>
    <t>obsyp*1,8</t>
  </si>
  <si>
    <t>5</t>
  </si>
  <si>
    <t>174151101</t>
  </si>
  <si>
    <t>Zásyp sypaninou z jakékoliv horniny strojně s uložením výkopku ve vrstvách se zhutněním jam, šachet, rýh nebo kolem objektů v těchto vykopávkách</t>
  </si>
  <si>
    <t>-357236539</t>
  </si>
  <si>
    <t>0,8*0,7*12</t>
  </si>
  <si>
    <t>6</t>
  </si>
  <si>
    <t>58344197</t>
  </si>
  <si>
    <t>štěrkodrť frakce 0/63</t>
  </si>
  <si>
    <t>-1158028874</t>
  </si>
  <si>
    <t>zásyp*1,8</t>
  </si>
  <si>
    <t>7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</si>
  <si>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</si>
  <si>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</si>
  <si>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585665007</t>
  </si>
  <si>
    <t>171151103</t>
  </si>
  <si>
    <t>Uložení sypanin do násypů strojně s rozprostřením sypaniny ve vrstvách a s hrubým urovnáním zhutněných z hornin soudržných jakékoliv třídy těžitelnosti</t>
  </si>
  <si>
    <t>800225922</t>
  </si>
  <si>
    <t>násyp pod novým chodníkem</t>
  </si>
  <si>
    <t>320*0,8</t>
  </si>
  <si>
    <t>9</t>
  </si>
  <si>
    <t>2118738839</t>
  </si>
  <si>
    <t>násyp*1,8</t>
  </si>
  <si>
    <t>10</t>
  </si>
  <si>
    <t>182251101</t>
  </si>
  <si>
    <t>Svahování trvalých svahů do projektovaných profilů strojně s potřebným přemístěním výkopku při svahování násypů v jakékoliv hornině</t>
  </si>
  <si>
    <t>m2</t>
  </si>
  <si>
    <t>-1307042083</t>
  </si>
  <si>
    <t>11</t>
  </si>
  <si>
    <t>181351103</t>
  </si>
  <si>
    <t>Rozprostření a urovnání ornice v rovině nebo ve svahu sklonu do 1:5 strojně při souvislé ploše přes 100 do 500 m2, tl. vrstvy do 200 mm</t>
  </si>
  <si>
    <t>-1779657613</t>
  </si>
  <si>
    <t>ornice rovina</t>
  </si>
  <si>
    <t>200</t>
  </si>
  <si>
    <t>182351123</t>
  </si>
  <si>
    <t>Rozprostření a urovnání ornice ve svahu sklonu přes 1:5 strojně při souvislé ploše přes 100 do 500 m2, tl. vrstvy do 200 mm</t>
  </si>
  <si>
    <t>-253241763</t>
  </si>
  <si>
    <t>ornice svah</t>
  </si>
  <si>
    <t>13</t>
  </si>
  <si>
    <t>10364101</t>
  </si>
  <si>
    <t>zemina pro terénní úpravy - ornice</t>
  </si>
  <si>
    <t>772652358</t>
  </si>
  <si>
    <t>ornice rovina + ornice svah</t>
  </si>
  <si>
    <t>(200+200)*0,2*1,8</t>
  </si>
  <si>
    <t>14</t>
  </si>
  <si>
    <t>181411131</t>
  </si>
  <si>
    <t>Založení trávníku na půdě předem připravené plochy do 1000 m2 výsevem včetně utažení parkového v rovině nebo na svahu do 1:5</t>
  </si>
  <si>
    <t>-69979839</t>
  </si>
  <si>
    <t>15</t>
  </si>
  <si>
    <t>181411132</t>
  </si>
  <si>
    <t>Založení trávníku na půdě předem připravené plochy do 1000 m2 výsevem včetně utažení parkového na svahu přes 1:5 do 1:2</t>
  </si>
  <si>
    <t>2014785795</t>
  </si>
  <si>
    <t>16</t>
  </si>
  <si>
    <t>00572410</t>
  </si>
  <si>
    <t>osivo směs travní parková</t>
  </si>
  <si>
    <t>kg</t>
  </si>
  <si>
    <t>1356457363</t>
  </si>
  <si>
    <t>400*0,02</t>
  </si>
  <si>
    <t>17</t>
  </si>
  <si>
    <t>181951112</t>
  </si>
  <si>
    <t>Úprava pláně vyrovnáním výškových rozdílů strojně v hornině třídy těžitelnosti I, skupiny 1 až 3 se zhutněním</t>
  </si>
  <si>
    <t>1179147718</t>
  </si>
  <si>
    <t>pod silniční obrubou</t>
  </si>
  <si>
    <t>344*1</t>
  </si>
  <si>
    <t>796</t>
  </si>
  <si>
    <t>chodník sjezdy</t>
  </si>
  <si>
    <t>132</t>
  </si>
  <si>
    <t>Zakládání</t>
  </si>
  <si>
    <t>18</t>
  </si>
  <si>
    <t>212751105</t>
  </si>
  <si>
    <t>Trativody z drenážních trubek se zřízením štěrkového lože pod trubky a s jejich obsypem v otevřeném výkopu trubka flexibilní PVC-U SN 4 celoperforovaná 360° DN 125</t>
  </si>
  <si>
    <t>m</t>
  </si>
  <si>
    <t>-479763213</t>
  </si>
  <si>
    <t>232</t>
  </si>
  <si>
    <t>Vodorovné konstrukce</t>
  </si>
  <si>
    <t>19</t>
  </si>
  <si>
    <t>451572111</t>
  </si>
  <si>
    <t>Lože pod potrubí, stoky a drobné objekty v otevřeném výkopu z kameniva drobného těženého 0 až 4 mm</t>
  </si>
  <si>
    <t>-1464095241</t>
  </si>
  <si>
    <t>0,8*0,1*12</t>
  </si>
  <si>
    <t>Komunikace pozemní</t>
  </si>
  <si>
    <t>20</t>
  </si>
  <si>
    <t>564861111</t>
  </si>
  <si>
    <t>Podklad ze štěrkodrti ŠD s rozprostřením a zhutněním plochy přes 100 m2, po zhutnění tl. 200 mm</t>
  </si>
  <si>
    <t>-548030594</t>
  </si>
  <si>
    <t>564851111</t>
  </si>
  <si>
    <t>Podklad ze štěrkodrti ŠD s rozprostřením a zhutněním plochy přes 100 m2, po zhutnění tl. 150 mm</t>
  </si>
  <si>
    <t>-355467923</t>
  </si>
  <si>
    <t>22</t>
  </si>
  <si>
    <t>564952111</t>
  </si>
  <si>
    <t>Podklad z mechanicky zpevněného kameniva MZK (minerální beton) s rozprostřením a s hutněním, po zhutnění tl. 150 mm</t>
  </si>
  <si>
    <t>-478913595</t>
  </si>
  <si>
    <t>344*0,5</t>
  </si>
  <si>
    <t>23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</si>
  <si>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</si>
  <si>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</si>
  <si>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1803123717</t>
  </si>
  <si>
    <t>24</t>
  </si>
  <si>
    <t>59245018</t>
  </si>
  <si>
    <t>dlažba skladebná betonová 200x100mm tl 60mm přírodní</t>
  </si>
  <si>
    <t>-2089877424</t>
  </si>
  <si>
    <t>chodník bez dlažby pro nevidomé</t>
  </si>
  <si>
    <t>790*1,02</t>
  </si>
  <si>
    <t>25</t>
  </si>
  <si>
    <t>59245006</t>
  </si>
  <si>
    <t>dlažba pro nevidomé betonová 200x100mm tl 60mm barevná</t>
  </si>
  <si>
    <t>-1803691492</t>
  </si>
  <si>
    <t>chodník dlažba pro nevidomé</t>
  </si>
  <si>
    <t>6*1,02</t>
  </si>
  <si>
    <t>26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</si>
  <si>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</si>
  <si>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</si>
  <si>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-327945952</t>
  </si>
  <si>
    <t>27</t>
  </si>
  <si>
    <t>59245020</t>
  </si>
  <si>
    <t>dlažba skladebná betonová 200x100mm tl 80mm přírodní</t>
  </si>
  <si>
    <t>816257338</t>
  </si>
  <si>
    <t>chodník sjezdy bez dlažby pro nevidomé a vodící linie</t>
  </si>
  <si>
    <t>96*1,02</t>
  </si>
  <si>
    <t>28</t>
  </si>
  <si>
    <t>59246087</t>
  </si>
  <si>
    <t>dlažba pro nevidomé betonová 200x200mm tl 80mm přírodní</t>
  </si>
  <si>
    <t>688954944</t>
  </si>
  <si>
    <t>chodník sjezdy vodící linie</t>
  </si>
  <si>
    <t>15*1,02</t>
  </si>
  <si>
    <t>29</t>
  </si>
  <si>
    <t>59245226</t>
  </si>
  <si>
    <t>dlažba pro nevidomé betonová 200x100mm tl 80mm barevná</t>
  </si>
  <si>
    <t>995480342</t>
  </si>
  <si>
    <t>chodník sjezdy dlažba pro nevidomé</t>
  </si>
  <si>
    <t>21*1,02</t>
  </si>
  <si>
    <t>Trubní vedení</t>
  </si>
  <si>
    <t>30</t>
  </si>
  <si>
    <t>871313121</t>
  </si>
  <si>
    <t>Montáž kanalizačního potrubí z tvrdého PVC-U hladkého plnostěnného tuhost SN 8 DN 160</t>
  </si>
  <si>
    <t>2071323508</t>
  </si>
  <si>
    <t>31</t>
  </si>
  <si>
    <t>28611164</t>
  </si>
  <si>
    <t>trubka kanalizační PVC-U plnostěnná jednovrstvá DN 160x1000mm SN8</t>
  </si>
  <si>
    <t>-1093063856</t>
  </si>
  <si>
    <t>32</t>
  </si>
  <si>
    <t>877310310</t>
  </si>
  <si>
    <t>Montáž kolen na kanalizačním potrubí z PP nebo tvrdého PVC trub hladkých plnostěnných DN 150</t>
  </si>
  <si>
    <t>kus</t>
  </si>
  <si>
    <t>1040387852</t>
  </si>
  <si>
    <t>kolena 3ks/přípojka UV</t>
  </si>
  <si>
    <t>3*9</t>
  </si>
  <si>
    <t>33</t>
  </si>
  <si>
    <t>28611361</t>
  </si>
  <si>
    <t>koleno kanalizační PVC KG 160x45°</t>
  </si>
  <si>
    <t>1573756485</t>
  </si>
  <si>
    <t>34</t>
  </si>
  <si>
    <t>895941302</t>
  </si>
  <si>
    <t>Osazení vpusti uliční z betonových dílců DN 450 dno s kalištěm</t>
  </si>
  <si>
    <t>1552207405</t>
  </si>
  <si>
    <t>35</t>
  </si>
  <si>
    <t>59224495</t>
  </si>
  <si>
    <t>vpusť uliční DN 450 kaliště nízké 450/240x50mm</t>
  </si>
  <si>
    <t>-1077772307</t>
  </si>
  <si>
    <t>36</t>
  </si>
  <si>
    <t>895941332</t>
  </si>
  <si>
    <t>Osazení vpusti uliční z betonových dílců DN 450 skruž průběžná se zápachovou uzávěrkou</t>
  </si>
  <si>
    <t>1614960207</t>
  </si>
  <si>
    <t>37</t>
  </si>
  <si>
    <t>59224493</t>
  </si>
  <si>
    <t>vpusť uliční DN 450 skruž průběžná 450/645x50mm betonová se zápachovou uzávěrkou 150mm PVC</t>
  </si>
  <si>
    <t>-237927832</t>
  </si>
  <si>
    <t>38</t>
  </si>
  <si>
    <t>895941362</t>
  </si>
  <si>
    <t>Osazení vpusti uliční z betonových dílců DN 500 skruž středová 590 mm</t>
  </si>
  <si>
    <t>391524335</t>
  </si>
  <si>
    <t>39</t>
  </si>
  <si>
    <t>59224462</t>
  </si>
  <si>
    <t>vpusť uliční DN 500 skruž průběžná vysoká betonová 500/590x65mm</t>
  </si>
  <si>
    <t>-1529402259</t>
  </si>
  <si>
    <t>40</t>
  </si>
  <si>
    <t>895941313</t>
  </si>
  <si>
    <t>Osazení vpusti uliční z betonových dílců DN 450 skruž horní 295 mm</t>
  </si>
  <si>
    <t>-725726552</t>
  </si>
  <si>
    <t>41</t>
  </si>
  <si>
    <t>59224484</t>
  </si>
  <si>
    <t>vpusť uliční DN 450 konus</t>
  </si>
  <si>
    <t>1941230445</t>
  </si>
  <si>
    <t>42</t>
  </si>
  <si>
    <t>899204112</t>
  </si>
  <si>
    <t>Osazení mříží litinových včetně rámů a košů na bahno pro třídu zatížení D400, E600</t>
  </si>
  <si>
    <t>994636788</t>
  </si>
  <si>
    <t>43</t>
  </si>
  <si>
    <t>59223250</t>
  </si>
  <si>
    <t>mříž vtoková litinová k uliční vpusti C250/D400 300x500mm</t>
  </si>
  <si>
    <t>1575965655</t>
  </si>
  <si>
    <t>44</t>
  </si>
  <si>
    <t>28661789R</t>
  </si>
  <si>
    <t>Betonová uliční vpusť, koš kalový, A4 vysoký v.600 pro 300x500</t>
  </si>
  <si>
    <t>-1206053657</t>
  </si>
  <si>
    <t>45</t>
  </si>
  <si>
    <t>59224483</t>
  </si>
  <si>
    <t>vpusť uliční DN 450 vyrovnávací prstenec pro rám 300x500mm</t>
  </si>
  <si>
    <t>462685868</t>
  </si>
  <si>
    <t>Ostatní konstrukce a práce, bourání</t>
  </si>
  <si>
    <t>46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</si>
  <si>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</si>
  <si>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</si>
  <si>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-280625895</t>
  </si>
  <si>
    <t>silniční betonové obruby</t>
  </si>
  <si>
    <t>344</t>
  </si>
  <si>
    <t>47</t>
  </si>
  <si>
    <t>59217031</t>
  </si>
  <si>
    <t>obrubník silniční betonový 1000x150x250mm</t>
  </si>
  <si>
    <t>-1868331760</t>
  </si>
  <si>
    <t>48</t>
  </si>
  <si>
    <t>916111123</t>
  </si>
  <si>
    <t>Osazení silniční obruby z betonových tvarovek v jedné řadě s ložem tl. přes 50 do 100 mm s boční opěrou z betonu prostého, do lože z betonu prostého téže značky</t>
  </si>
  <si>
    <t>1319836508</t>
  </si>
  <si>
    <t>P</t>
  </si>
  <si>
    <t>Poznámka k položce:_x000d_
přídlažba</t>
  </si>
  <si>
    <t>přídlažba</t>
  </si>
  <si>
    <t>49</t>
  </si>
  <si>
    <t>-1038624636</t>
  </si>
  <si>
    <t>344*0,1</t>
  </si>
  <si>
    <t>50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</si>
  <si>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</si>
  <si>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</si>
  <si>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605263467</t>
  </si>
  <si>
    <t>chodníkové betonové obruby</t>
  </si>
  <si>
    <t>320</t>
  </si>
  <si>
    <t>51</t>
  </si>
  <si>
    <t>59217016</t>
  </si>
  <si>
    <t>obrubník betonový chodníkový 1000x80x250mm</t>
  </si>
  <si>
    <t>2135496883</t>
  </si>
  <si>
    <t>52</t>
  </si>
  <si>
    <t>966008112</t>
  </si>
  <si>
    <t>Bourání trubního propustku s odklizením a uložením vybouraného materiálu na skládku na vzdálenost do 3 m nebo s naložením na dopravní prostředek z trub betonových nebo železobetonových DN přes 300 do 500 mm</t>
  </si>
  <si>
    <t>-1160669279</t>
  </si>
  <si>
    <t>bourání stávající propustků</t>
  </si>
  <si>
    <t>53</t>
  </si>
  <si>
    <t>966008311</t>
  </si>
  <si>
    <t>Bourání trubního propustku s odklizením a uložením vybouraného materiálu na skládku na vzdálenost do 3 m nebo s naložením na dopravní prostředek čela z betonu železového</t>
  </si>
  <si>
    <t>142461903</t>
  </si>
  <si>
    <t>bourání stávajících čel propustků</t>
  </si>
  <si>
    <t>4*1</t>
  </si>
  <si>
    <t>54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</si>
  <si>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</si>
  <si>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</si>
  <si>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1315581143</t>
  </si>
  <si>
    <t>55</t>
  </si>
  <si>
    <t>914111111</t>
  </si>
  <si>
    <t>Montáž svislé dopravní značky základní velikosti do 1 m2 objímkami na sloupky nebo konzoly</t>
  </si>
  <si>
    <t>1987508213</t>
  </si>
  <si>
    <t>56</t>
  </si>
  <si>
    <t>40445652</t>
  </si>
  <si>
    <t>Dopravní značky dle PD</t>
  </si>
  <si>
    <t>-1961923552</t>
  </si>
  <si>
    <t>57</t>
  </si>
  <si>
    <t>914511112</t>
  </si>
  <si>
    <t>Montáž sloupku dopravních značek délky do 3,5 m do hliníkové patky pro sloupek D 60 mm</t>
  </si>
  <si>
    <t>-1136782675</t>
  </si>
  <si>
    <t>58</t>
  </si>
  <si>
    <t>40445235</t>
  </si>
  <si>
    <t>sloupek pro dopravní značku Al D 60mm v 3,5m</t>
  </si>
  <si>
    <t>456905098</t>
  </si>
  <si>
    <t>59</t>
  </si>
  <si>
    <t>40445240</t>
  </si>
  <si>
    <t>patka pro sloupek Al D 60mm</t>
  </si>
  <si>
    <t>1382019604</t>
  </si>
  <si>
    <t>60</t>
  </si>
  <si>
    <t>40445256</t>
  </si>
  <si>
    <t>svorka upínací na sloupek dopravní značky D 60mm</t>
  </si>
  <si>
    <t>-1190261348</t>
  </si>
  <si>
    <t>2*11</t>
  </si>
  <si>
    <t>61</t>
  </si>
  <si>
    <t>40445253</t>
  </si>
  <si>
    <t>víčko plastové na sloupek D 60mm</t>
  </si>
  <si>
    <t>347682177</t>
  </si>
  <si>
    <t>62</t>
  </si>
  <si>
    <t>915121111</t>
  </si>
  <si>
    <t>Vodorovné dopravní značení stříkané barvou vodící čára bílá šířky 250 mm souvislá základní</t>
  </si>
  <si>
    <t>-1525887299</t>
  </si>
  <si>
    <t>250</t>
  </si>
  <si>
    <t>63</t>
  </si>
  <si>
    <t>915121121</t>
  </si>
  <si>
    <t>Vodorovné dopravní značení stříkané barvou vodící čára bílá šířky 250 mm přerušovaná základní</t>
  </si>
  <si>
    <t>1866446223</t>
  </si>
  <si>
    <t>64</t>
  </si>
  <si>
    <t>915221112</t>
  </si>
  <si>
    <t>Vodorovné dopravní značení stříkaným plastem vodící čára bílá šířky 250 mm souvislá retroreflexní</t>
  </si>
  <si>
    <t>2045618804</t>
  </si>
  <si>
    <t>65</t>
  </si>
  <si>
    <t>915221122</t>
  </si>
  <si>
    <t>Vodorovné dopravní značení stříkaným plastem vodící čára bílá šířky 250 mm přerušovaná retroreflexní</t>
  </si>
  <si>
    <t>1353861947</t>
  </si>
  <si>
    <t>997</t>
  </si>
  <si>
    <t>Přesun sutě</t>
  </si>
  <si>
    <t>66</t>
  </si>
  <si>
    <t>997211511R</t>
  </si>
  <si>
    <t>Vodorovná doprava suti nebo vybouraných hmot suti se složením a hrubým urovnáním, na skládku včetně likvidace v souladu se zákonem o odpadech</t>
  </si>
  <si>
    <t>-201753800</t>
  </si>
  <si>
    <t>998</t>
  </si>
  <si>
    <t>Přesun hmot</t>
  </si>
  <si>
    <t>67</t>
  </si>
  <si>
    <t>998225111</t>
  </si>
  <si>
    <t xml:space="preserve">Přesun hmot pro komunikace s krytem z kameniva, monolitickým betonovým nebo živičným  dopravní vzdálenost do 200 m jakékoliv délky objektu</t>
  </si>
  <si>
    <t>-1783732372</t>
  </si>
  <si>
    <t>VRN</t>
  </si>
  <si>
    <t>Vedlejší rozpočtové náklady</t>
  </si>
  <si>
    <t>VRN1</t>
  </si>
  <si>
    <t>Průzkumné, geodetické a projektové práce</t>
  </si>
  <si>
    <t>68</t>
  </si>
  <si>
    <t>012203000</t>
  </si>
  <si>
    <t>Geodetické práce při provádění stavby</t>
  </si>
  <si>
    <t>ks</t>
  </si>
  <si>
    <t>1024</t>
  </si>
  <si>
    <t>1875318658</t>
  </si>
  <si>
    <t>69</t>
  </si>
  <si>
    <t>012303000</t>
  </si>
  <si>
    <t>Geodetické práce po výstavbě</t>
  </si>
  <si>
    <t>2123901080</t>
  </si>
  <si>
    <t>Poznámka k položce:_x000d_
zaměření skutečného provedení stavby</t>
  </si>
  <si>
    <t>70</t>
  </si>
  <si>
    <t>012403000</t>
  </si>
  <si>
    <t>Kartografické práce - geometrický plán</t>
  </si>
  <si>
    <t>-1735748486</t>
  </si>
  <si>
    <t>71</t>
  </si>
  <si>
    <t>013254000</t>
  </si>
  <si>
    <t>Dokumentace skutečného provedení stavby</t>
  </si>
  <si>
    <t>1610444136</t>
  </si>
  <si>
    <t>VRN3</t>
  </si>
  <si>
    <t>Zařízení staveniště</t>
  </si>
  <si>
    <t>72</t>
  </si>
  <si>
    <t>030001000</t>
  </si>
  <si>
    <t>392816938</t>
  </si>
  <si>
    <t>73</t>
  </si>
  <si>
    <t>034303000</t>
  </si>
  <si>
    <t>Dopravní značení na staveništi včetně inženýrské činnosti</t>
  </si>
  <si>
    <t>kč</t>
  </si>
  <si>
    <t>1039558473</t>
  </si>
  <si>
    <t>74</t>
  </si>
  <si>
    <t>039103000</t>
  </si>
  <si>
    <t>Rozebrání, bourání a odvoz zařízení staveniště</t>
  </si>
  <si>
    <t>1919773325</t>
  </si>
  <si>
    <t>SO101_1 - CHODNÍK - ZPŮSOBILÉ VÝDAJE NA DOPROVODNOU ČÁST PROJEKTU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</si>
  <si>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</si>
  <si>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</si>
  <si>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1285720107</t>
  </si>
  <si>
    <t>stávající asfaltový kryt v místě nového chodníku</t>
  </si>
  <si>
    <t>400</t>
  </si>
  <si>
    <t>113154528</t>
  </si>
  <si>
    <t>Frézování živičného podkladu nebo krytu s naložením hmot na dopravní prostředek plochy do 500 m2 pruhu šířky přes 0,5 m, tloušťky vrstvy 100 mm</t>
  </si>
  <si>
    <t>-506596051</t>
  </si>
  <si>
    <t>oprava komunikace</t>
  </si>
  <si>
    <t>335</t>
  </si>
  <si>
    <t>577156111</t>
  </si>
  <si>
    <t>Asfaltový beton vrstva ložní ACL 22 (ABVH) s rozprostřením a zhutněním z nemodifikovaného asfaltu v pruhu šířky do 3 m, po zhutnění tl. 60 mm</t>
  </si>
  <si>
    <t>758233</t>
  </si>
  <si>
    <t>573231106</t>
  </si>
  <si>
    <t>Postřik spojovací PS bez posypu kamenivem ze silniční emulze, v množství 0,30 kg/m2</t>
  </si>
  <si>
    <t>553741706</t>
  </si>
  <si>
    <t>577134111</t>
  </si>
  <si>
    <t>Asfaltový beton vrstva obrusná ACO 11 (ABS) s rozprostřením a se zhutněním z nemodifikovaného asfaltu v pruhu šířky do 3 m tř. I (ACO 11+), po zhutnění tl. 40 mm</t>
  </si>
  <si>
    <t>2118112830</t>
  </si>
  <si>
    <t>919735112</t>
  </si>
  <si>
    <t>Řezání stávajícího živičného krytu nebo podkladu hloubky přes 50 do 100 mm</t>
  </si>
  <si>
    <t>-1181043982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</si>
  <si>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</si>
  <si>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</si>
  <si>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-1385126861</t>
  </si>
  <si>
    <t>22,56</t>
  </si>
  <si>
    <t>SO101_2 - CHODNÍK - NEZPŮSOBOLÉ VÝDAJE (PARKOVIŠTĚ)</t>
  </si>
  <si>
    <t>parkoviště</t>
  </si>
  <si>
    <t>48*0,47</t>
  </si>
  <si>
    <t>parkoviště dělící proužky</t>
  </si>
  <si>
    <t>1,5</t>
  </si>
  <si>
    <t>59245005</t>
  </si>
  <si>
    <t>dlažba skladebná betonová 200x100mm tl 80mm barevná</t>
  </si>
  <si>
    <t>712822903</t>
  </si>
  <si>
    <t>1,5*1,02</t>
  </si>
  <si>
    <t>596412112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</si>
  <si>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</si>
  <si>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-883726520</t>
  </si>
  <si>
    <t>parkoviště bez dělících proužků</t>
  </si>
  <si>
    <t>46,5</t>
  </si>
  <si>
    <t>59246081</t>
  </si>
  <si>
    <t>dlažba plošná vegetační betonová 240x170mm tl 80mm přírodní</t>
  </si>
  <si>
    <t>343546178</t>
  </si>
  <si>
    <t>46,5*1,02</t>
  </si>
  <si>
    <t>hloubj3</t>
  </si>
  <si>
    <t>8,95</t>
  </si>
  <si>
    <t>hloubj4</t>
  </si>
  <si>
    <t>hloub3</t>
  </si>
  <si>
    <t>124,788</t>
  </si>
  <si>
    <t>hloub4</t>
  </si>
  <si>
    <t>lože</t>
  </si>
  <si>
    <t>43,916</t>
  </si>
  <si>
    <t>104,327</t>
  </si>
  <si>
    <t>106,364</t>
  </si>
  <si>
    <t>SO301 - ODVODNĚNÍ KANALIZACE - ZPŮSOBILÉ VÝDAJE</t>
  </si>
  <si>
    <t>zásypA</t>
  </si>
  <si>
    <t>15,958</t>
  </si>
  <si>
    <t xml:space="preserve"> </t>
  </si>
  <si>
    <t xml:space="preserve">    3 - Svislé a kompletní konstrukce</t>
  </si>
  <si>
    <t xml:space="preserve">      91 - Doplňující konstrukce a práce pozemních komunikací, letišť a ploch</t>
  </si>
  <si>
    <t>113107164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</si>
  <si>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</si>
  <si>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1216264156</t>
  </si>
  <si>
    <t>"vjezdy"26,5*1</t>
  </si>
  <si>
    <t>"napojení přípojky"2*1</t>
  </si>
  <si>
    <t>1600968239</t>
  </si>
  <si>
    <t>115101201</t>
  </si>
  <si>
    <t>Čerpání vody na dopravní výšku do 10 m s uvažovaným průměrným přítokem do 500 l/min</t>
  </si>
  <si>
    <t>hod</t>
  </si>
  <si>
    <t>-1392355641</t>
  </si>
  <si>
    <t>115101301</t>
  </si>
  <si>
    <t>Pohotovost záložní čerpací soupravy pro dopravní výšku do 10 m s uvažovaným průměrným přítokem do 500 l/min</t>
  </si>
  <si>
    <t>den</t>
  </si>
  <si>
    <t>466304621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</si>
  <si>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</si>
  <si>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</si>
  <si>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-48342412</t>
  </si>
  <si>
    <t>121151103</t>
  </si>
  <si>
    <t>Sejmutí ornice strojně při souvislé ploše do 100 m2, tl. vrstvy do 200 mm</t>
  </si>
  <si>
    <t>-1093501061</t>
  </si>
  <si>
    <t>184,5*1,2</t>
  </si>
  <si>
    <t>131251100</t>
  </si>
  <si>
    <t>Hloubení nezapažených jam a zářezů strojně s urovnáním dna do předepsaného profilu a spádu v hornině třídy těžitelnosti I skupiny 3 do 20 m3</t>
  </si>
  <si>
    <t>890032331</t>
  </si>
  <si>
    <t>"napojení přípojky"2*1*0,7*0,5</t>
  </si>
  <si>
    <t>"startovací a cílová jáma"2,5*3*1,1*2*0,5</t>
  </si>
  <si>
    <t>131351100</t>
  </si>
  <si>
    <t>Hloubení nezapažených jam a zářezů strojně s urovnáním dna do předepsaného profilu a spádu v hornině třídy těžitelnosti II skupiny 4 do 20 m3</t>
  </si>
  <si>
    <t>-18131837</t>
  </si>
  <si>
    <t>132254204</t>
  </si>
  <si>
    <t>Hloubení zapažených rýh šířky přes 800 do 2 000 mm strojně s urovnáním dna do předepsaného profilu a spádu v hornině třídy těžitelnosti I skupiny 3 přes 100 do 500 m3</t>
  </si>
  <si>
    <t>-428624143</t>
  </si>
  <si>
    <t>"nezpevněná"155,65*1,2*1,2*0,5</t>
  </si>
  <si>
    <t>"komunikace"26,5*1,2*0,8*0,5</t>
  </si>
  <si>
    <t>132354204</t>
  </si>
  <si>
    <t>Hloubení zapažených rýh šířky přes 800 do 2 000 mm strojně s urovnáním dna do předepsaného profilu a spádu v hornině třídy těžitelnosti II skupiny 4 přes 100 do 500 m3</t>
  </si>
  <si>
    <t>-226058965</t>
  </si>
  <si>
    <t>139001101</t>
  </si>
  <si>
    <t>Příplatek k cenám hloubených vykopávek za ztížení vykopávky v blízkosti podzemního vedení nebo výbušnin pro jakoukoliv třídu horniny</t>
  </si>
  <si>
    <t>-1339234261</t>
  </si>
  <si>
    <t>139951121</t>
  </si>
  <si>
    <t>Bourání konstrukcí v hloubených vykopávkách strojně s přemístěním suti na hromady na vzdálenost do 20 m nebo s naložením na dopravní prostředek z betonu prostého neprokládaného</t>
  </si>
  <si>
    <t>1464970398</t>
  </si>
  <si>
    <t>141721335</t>
  </si>
  <si>
    <t>Řízené šnekové horizontální vrtání s vtlačením potrubí v hloubce do 6 m v hornině třídy těžitelnosti I a II, skupiny 1 až 4 dimenze pro ocelové potrubí délky vrtu do 20 m, průměru přes DN 400 do 500 mm</t>
  </si>
  <si>
    <t>1622902954</t>
  </si>
  <si>
    <t>14033234</t>
  </si>
  <si>
    <t>trubka ocelová bezešvá hladká tl 10mm ČSN 41 1375.1 D 426mm</t>
  </si>
  <si>
    <t>-1213450502</t>
  </si>
  <si>
    <t>151101101</t>
  </si>
  <si>
    <t>Zřízení pažení a rozepření stěn rýh pro podzemní vedení příložné pro jakoukoliv mezerovitost, hloubky do 2 m</t>
  </si>
  <si>
    <t>703304104</t>
  </si>
  <si>
    <t>182,15*1,1*2</t>
  </si>
  <si>
    <t>151101111</t>
  </si>
  <si>
    <t>Odstranění pažení a rozepření stěn rýh pro podzemní vedení s uložením materiálu na vzdálenost do 3 m od kraje výkopu příložné, hloubky do 2 m</t>
  </si>
  <si>
    <t>2116807005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</si>
  <si>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</si>
  <si>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</si>
  <si>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-676992415</t>
  </si>
  <si>
    <t>hloub3+hloubj3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</si>
  <si>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</si>
  <si>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</si>
  <si>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-200841864</t>
  </si>
  <si>
    <t>hloub4+hloubj4</t>
  </si>
  <si>
    <t>167151111</t>
  </si>
  <si>
    <t>Nakládání, skládání a překládání neulehlého výkopku nebo sypaniny strojně nakládání, množství přes 100 m3, z hornin třídy těžitelnosti I, skupiny 1 až 3</t>
  </si>
  <si>
    <t>2030435969</t>
  </si>
  <si>
    <t>167151112</t>
  </si>
  <si>
    <t>Nakládání, skládání a překládání neulehlého výkopku nebo sypaniny strojně nakládání, množství přes 100 m3, z hornin třídy těžitelnosti II, skupiny 4 a 5</t>
  </si>
  <si>
    <t>-493936758</t>
  </si>
  <si>
    <t>171201211R</t>
  </si>
  <si>
    <t>Vodorovné přemístění přebytečného výkopku nebo sypaniny po suchu na obvyklém dopravním prostředku a jeho likvidace v souladu se zákonem, dle možností zhotovitele</t>
  </si>
  <si>
    <t>-1949618912</t>
  </si>
  <si>
    <t>"V potrubí" 3,14*0,15*0,15*182,15</t>
  </si>
  <si>
    <t>Mezisoučet</t>
  </si>
  <si>
    <t>245,618*1,8</t>
  </si>
  <si>
    <t>-1695992895</t>
  </si>
  <si>
    <t>hloub3+hloub4+hloubj3+hloubj4</t>
  </si>
  <si>
    <t>-lože</t>
  </si>
  <si>
    <t>-obsyp</t>
  </si>
  <si>
    <t>"-V potrubí" -(3,14*0,15*0,15*182,15)</t>
  </si>
  <si>
    <t>"provizorní zásyp asf.plochy"</t>
  </si>
  <si>
    <t>"vjezdy"26,5*1,1*0,52</t>
  </si>
  <si>
    <t>"napojení přípojky"2*1*0,4</t>
  </si>
  <si>
    <t>-1054808763</t>
  </si>
  <si>
    <t>58344155</t>
  </si>
  <si>
    <t>štěrkodrť frakce 0/22</t>
  </si>
  <si>
    <t>-1534001944</t>
  </si>
  <si>
    <t>zásypA*1,8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</si>
  <si>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</si>
  <si>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</si>
  <si>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-644619860</t>
  </si>
  <si>
    <t>"potrubí"182,15*1,2*0,54</t>
  </si>
  <si>
    <t>"-V potrubí"-(3,14*0,15*0,15*182,15)</t>
  </si>
  <si>
    <t>"napojení přípojky"2*1*0,6</t>
  </si>
  <si>
    <t>58344121</t>
  </si>
  <si>
    <t>štěrkodrť frakce 0/8</t>
  </si>
  <si>
    <t>-1588953567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</si>
  <si>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</si>
  <si>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</si>
  <si>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-1751622367</t>
  </si>
  <si>
    <t>Svislé a kompletní konstrukce</t>
  </si>
  <si>
    <t>359901211</t>
  </si>
  <si>
    <t>Monitoring stok (kamerový systém) jakékoli výšky nová kanalizace</t>
  </si>
  <si>
    <t>1967272262</t>
  </si>
  <si>
    <t>182,15+9</t>
  </si>
  <si>
    <t>451573111</t>
  </si>
  <si>
    <t>Lože pod potrubí, stoky a drobné objekty v otevřeném výkopu z písku a štěrkopísku do 63 mm</t>
  </si>
  <si>
    <t>-548514259</t>
  </si>
  <si>
    <t>Poznámka k položce:_x000d_
uvažována sanace základové spáry v tl. 0,1 m</t>
  </si>
  <si>
    <t>"potrubí"182,15*1,2*0,2</t>
  </si>
  <si>
    <t>"napojení přípojky"1*1*0,2</t>
  </si>
  <si>
    <t>899913164</t>
  </si>
  <si>
    <t>Koncové uzavírací manžety chrániček DN potrubí x DN chráničky DN 300 x 400</t>
  </si>
  <si>
    <t>257408421</t>
  </si>
  <si>
    <t>899911235</t>
  </si>
  <si>
    <t>Kluzné objímky (pojízdná sedla) pro zasunutí potrubí do chráničky výšky 25 mm vnějšího průměru potrubí přes 291 do 328 mm</t>
  </si>
  <si>
    <t>1430729688</t>
  </si>
  <si>
    <t>28655200</t>
  </si>
  <si>
    <t>objímka kluzná typ G segment v 25mm</t>
  </si>
  <si>
    <t>-773285222</t>
  </si>
  <si>
    <t>28655180</t>
  </si>
  <si>
    <t>objímka kluzná typ F segment v 25mm</t>
  </si>
  <si>
    <t>1688674243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</si>
  <si>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</si>
  <si>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</si>
  <si>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1167174997</t>
  </si>
  <si>
    <t>871373123</t>
  </si>
  <si>
    <t>Montáž kanalizačního potrubí z tvrdého PVC-U hladkého plnostěnného tuhost SN 12 DN 315</t>
  </si>
  <si>
    <t>872430872</t>
  </si>
  <si>
    <t>28611109</t>
  </si>
  <si>
    <t>trubka kanalizační PVC-U plnostěnná jednovrstvá s rázovou odolností DN 315x6000mm SN12</t>
  </si>
  <si>
    <t>1429313982</t>
  </si>
  <si>
    <t>182,15*1,03</t>
  </si>
  <si>
    <t>871373124</t>
  </si>
  <si>
    <t>Montáž kanalizačního potrubí z tvrdého PVC-U hladkého plnostěnného tuhost SN 16 DN 315</t>
  </si>
  <si>
    <t>1552920638</t>
  </si>
  <si>
    <t>28611253</t>
  </si>
  <si>
    <t>trubka kanalizační PVC-U plnostěnná jednovrstvá s rázovou odolností DN 315x3000mm SN16</t>
  </si>
  <si>
    <t>-120879790</t>
  </si>
  <si>
    <t>9*1,03</t>
  </si>
  <si>
    <t>877370310</t>
  </si>
  <si>
    <t>Montáž tvarovek na kanalizačním plastovém potrubí z PP nebo PVC-U hladkého plnostěnného kolen, víček nebo hrdlových uzávěrů DN 300</t>
  </si>
  <si>
    <t>458255958</t>
  </si>
  <si>
    <t>28611728</t>
  </si>
  <si>
    <t>víčko kanalizace plastové KG DN 315</t>
  </si>
  <si>
    <t>468066130</t>
  </si>
  <si>
    <t>Montáž tvarovek na kanalizačním plastovém potrubí z PP nebo PVC-U hladkého plnostěnného kolen, víček nebo hrdlových uzávěrů DN 150</t>
  </si>
  <si>
    <t>-1533481048</t>
  </si>
  <si>
    <t>28611722</t>
  </si>
  <si>
    <t>víčko kanalizace plastové KG DN 160</t>
  </si>
  <si>
    <t>1182895008</t>
  </si>
  <si>
    <t>877370320</t>
  </si>
  <si>
    <t>Montáž tvarovek na kanalizačním plastovém potrubí z PP nebo PVC-U hladkého plnostěnného odboček DN 300</t>
  </si>
  <si>
    <t>-1776795715</t>
  </si>
  <si>
    <t>28654446</t>
  </si>
  <si>
    <t>odbočka kanalizační PP 45° DN 315/160</t>
  </si>
  <si>
    <t>1118670202</t>
  </si>
  <si>
    <t>837444111R</t>
  </si>
  <si>
    <t>Montáž sedlové odbočky PVC DN150 na potrubí betonovém a železobetonovém DN 300 vč. jádrového vrtání</t>
  </si>
  <si>
    <t>-1776528939</t>
  </si>
  <si>
    <t>28617413R</t>
  </si>
  <si>
    <t xml:space="preserve">šroubovací odbočka 300/160 KG s integrovaným kulovým kloubem pro betonové a železobetonové trubky </t>
  </si>
  <si>
    <t>-499719020</t>
  </si>
  <si>
    <t>894411121</t>
  </si>
  <si>
    <t>Zřízení šachet kanalizačních z betonových dílců výšky vstupu do 1,50 m s obložením dna betonem tř. C 25/30, na potrubí DN přes 200 do 300</t>
  </si>
  <si>
    <t>473610441</t>
  </si>
  <si>
    <t>59224350R</t>
  </si>
  <si>
    <t>dno betonové šachty kanalizační jednolité DN1000 x 600</t>
  </si>
  <si>
    <t>-864778830</t>
  </si>
  <si>
    <t>59224184</t>
  </si>
  <si>
    <t>prstenec šachtový vyrovnávací betonový 625x120x40mm</t>
  </si>
  <si>
    <t>-109425013</t>
  </si>
  <si>
    <t>59224185</t>
  </si>
  <si>
    <t>prstenec šachtový vyrovnávací betonový 625x120x60mm</t>
  </si>
  <si>
    <t>-1758753235</t>
  </si>
  <si>
    <t>59224522</t>
  </si>
  <si>
    <t>deska betonová přechodová šachty DN 1200 kanalizační 120/100x27cm</t>
  </si>
  <si>
    <t>1770886733</t>
  </si>
  <si>
    <t>892372121</t>
  </si>
  <si>
    <t>Tlakové zkoušky vzduchem těsnícími vaky ucpávkovými DN 300</t>
  </si>
  <si>
    <t>úsek</t>
  </si>
  <si>
    <t>-1861242789</t>
  </si>
  <si>
    <t>894812201</t>
  </si>
  <si>
    <t>Revizní a čistící šachta z polypropylenu PP pro hladké trouby DN 425 šachtové dno (DN šachty / DN trubního vedení) DN 425/150 průtočné</t>
  </si>
  <si>
    <t>2132707726</t>
  </si>
  <si>
    <t>894812202</t>
  </si>
  <si>
    <t>Revizní a čistící šachta z polypropylenu PP pro hladké trouby DN 425 šachtové dno (DN šachty / DN trubního vedení) DN 425/150 průtočné 30°,60°,90°</t>
  </si>
  <si>
    <t>650365517</t>
  </si>
  <si>
    <t>894812231</t>
  </si>
  <si>
    <t>Revizní a čistící šachta z polypropylenu PP pro hladké trouby DN 425 roura šachtová korugovaná bez hrdla, světlé hloubky 1500 mm</t>
  </si>
  <si>
    <t>1579378002</t>
  </si>
  <si>
    <t>894812241</t>
  </si>
  <si>
    <t>Revizní a čistící šachta z polypropylenu PP pro hladké trouby DN 425 roura šachtová korugovaná teleskopická (včetně těsnění) 375 mm</t>
  </si>
  <si>
    <t>-433344986</t>
  </si>
  <si>
    <t>894812262</t>
  </si>
  <si>
    <t>Revizní a čistící šachta z polypropylenu PP pro hladké trouby DN 425 poklop litinový (pro třídu zatížení) plný do teleskopické trubky (D400)</t>
  </si>
  <si>
    <t>-833549278</t>
  </si>
  <si>
    <t>899304111</t>
  </si>
  <si>
    <t>Osazení poklopů železobetonových včetně rámů jakékoliv hmotnosti</t>
  </si>
  <si>
    <t>1832794109</t>
  </si>
  <si>
    <t>KSI.KDB01</t>
  </si>
  <si>
    <t>Kanalizační poklop Standard - betonolitinový, rám betonolitinový 160mm, D 400 s odvětráním</t>
  </si>
  <si>
    <t>-1738075878</t>
  </si>
  <si>
    <t>899722113</t>
  </si>
  <si>
    <t>Krytí potrubí z plastů výstražnou fólií z PVC šířky 34 cm</t>
  </si>
  <si>
    <t>283543177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</si>
  <si>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</si>
  <si>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</si>
  <si>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1028184686</t>
  </si>
  <si>
    <t>X01</t>
  </si>
  <si>
    <t>Zpevnění příkopu v místě vyústění kanalizační stoky - čelo vyústění zpevněné rovnaninou z lomového kamene</t>
  </si>
  <si>
    <t>kpl</t>
  </si>
  <si>
    <t>584634968</t>
  </si>
  <si>
    <t>91</t>
  </si>
  <si>
    <t>Doplňující konstrukce a práce pozemních komunikací, letišť a ploch</t>
  </si>
  <si>
    <t>-1507015201</t>
  </si>
  <si>
    <t>26,5*2</t>
  </si>
  <si>
    <t>997221551</t>
  </si>
  <si>
    <t>Vodorovná doprava suti bez naložení, ale se složením a s hrubým urovnáním ze sypkých materiálů, na vzdálenost do 1 km</t>
  </si>
  <si>
    <t>1871378581</t>
  </si>
  <si>
    <t>997221559</t>
  </si>
  <si>
    <t>Vodorovná doprava suti bez naložení, ale se složením a s hrubým urovnáním Příplatek k ceně za každý další započatý 1 km přes 1 km</t>
  </si>
  <si>
    <t>-147776807</t>
  </si>
  <si>
    <t>44,339*21</t>
  </si>
  <si>
    <t>997221611</t>
  </si>
  <si>
    <t>Nakládání na dopravní prostředky pro vodorovnou dopravu suti</t>
  </si>
  <si>
    <t>979230192</t>
  </si>
  <si>
    <t>997221861</t>
  </si>
  <si>
    <t>Poplatek za uložení stavebního odpadu na recyklační skládce (skládkovné) z prostého betonu zatříděného do Katalogu odpadů pod kódem 17 01 01</t>
  </si>
  <si>
    <t>-11747856</t>
  </si>
  <si>
    <t>997221875</t>
  </si>
  <si>
    <t>Poplatek za uložení stavebního odpadu na recyklační skládce (skládkovné) asfaltového bez obsahu dehtu zatříděného do Katalogu odpadů pod kódem 17 03 02</t>
  </si>
  <si>
    <t>401981047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</si>
  <si>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</si>
  <si>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</si>
  <si>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753896060</t>
  </si>
  <si>
    <t>012002000</t>
  </si>
  <si>
    <t>Geodetické práce_x000d_
vytýčení prostorové polohy SO, hranic pozemků_x000d_
geodetické práce během výstavby</t>
  </si>
  <si>
    <t>-1133139152</t>
  </si>
  <si>
    <t>Dokumentace skutečného provedení stavby_x000d_
geodetické práce skutečného provedení stavby_x000d_
dokumentace skutečného provedení stavby</t>
  </si>
  <si>
    <t>517648531</t>
  </si>
  <si>
    <t>Zařízení staveniště_x000d_
zřízení, provoz a zrušení zařízení staveniště</t>
  </si>
  <si>
    <t>1319033143</t>
  </si>
  <si>
    <t>SO401 - VEŘEJNÉ OSVĚTLENÍ - ZPŮSOBILÉ VÝDAJE</t>
  </si>
  <si>
    <t>montáž a kompletace stožárů a svítidel vč. mechanizace</t>
  </si>
  <si>
    <t>KS</t>
  </si>
  <si>
    <t>Č1002914500</t>
  </si>
  <si>
    <t>rozváděč SRM 12x160 A v pilíři</t>
  </si>
  <si>
    <t>PRAB22A</t>
  </si>
  <si>
    <t>RYHY 50X120CM ZASTAV.UZEMI TR3</t>
  </si>
  <si>
    <t>PRAB04A</t>
  </si>
  <si>
    <t>RYHY 35X65CM ZASTAV.UZEMI TR3</t>
  </si>
  <si>
    <t>9870039000.1</t>
  </si>
  <si>
    <t>VÝK&gt; MATERIÁL PRO ZABEZPEČENÍ VÝKOPU</t>
  </si>
  <si>
    <t>SADA</t>
  </si>
  <si>
    <t>9870039100.1</t>
  </si>
  <si>
    <t>VÝK&gt; MATERIÁL ZAJIŠTĚNÍ STĚN KABEL. RÝH</t>
  </si>
  <si>
    <t>9870039000</t>
  </si>
  <si>
    <t>VYK&gt; MATERIAL PRO ZABEZPECENI VYKOPU</t>
  </si>
  <si>
    <t>9870039100</t>
  </si>
  <si>
    <t>VYK&gt; MATERIAL ZAJISTENI STEN KABEL. RYH</t>
  </si>
  <si>
    <t>PSMB56A</t>
  </si>
  <si>
    <t>KABEL 1-CYKY-J 4X10 1000V VOLNE ULOZENY</t>
  </si>
  <si>
    <t>1004283310</t>
  </si>
  <si>
    <t>KABEL 1-CYKY-J 4X10 1000V</t>
  </si>
  <si>
    <t>úprava pouzder pro zaústění kabelu</t>
  </si>
  <si>
    <t>zřízení betonových límců stožárů</t>
  </si>
  <si>
    <t>vytyčení podzemních zařízení</t>
  </si>
  <si>
    <t>SR 481/721/E27</t>
  </si>
  <si>
    <t>Stožárová rozvodnice SR 481/721 /E27 UN</t>
  </si>
  <si>
    <t>PELB42A</t>
  </si>
  <si>
    <t>TRUBKA KORUG. PE KORUFLEX 110/90 OHEBNA</t>
  </si>
  <si>
    <t>1000174110</t>
  </si>
  <si>
    <t>TRUBKA KORUG.OHEBNA KORUFL. 110/90 CERNA 50M</t>
  </si>
  <si>
    <t>PELB41A</t>
  </si>
  <si>
    <t>TRUBKA KORUG. PE KORUFLEX 75/61 OHEBNA</t>
  </si>
  <si>
    <t>1000173990</t>
  </si>
  <si>
    <t>TRUBKA KORUG.OHEBNA KORUFL. 75 CERNA 50M</t>
  </si>
  <si>
    <t>76</t>
  </si>
  <si>
    <t>1000001220</t>
  </si>
  <si>
    <t>DRAT FEZN PRUM.10MM ZEMNICI(BAL.50KG)</t>
  </si>
  <si>
    <t>KG</t>
  </si>
  <si>
    <t>78</t>
  </si>
  <si>
    <t>PFLB03A</t>
  </si>
  <si>
    <t xml:space="preserve">POJISTKA NOZOVA NN VEL.000 GG  16A</t>
  </si>
  <si>
    <t>84</t>
  </si>
  <si>
    <t>1004218980</t>
  </si>
  <si>
    <t>POJISTKA NOZOVA ETI NV/NH00 C GG 16A</t>
  </si>
  <si>
    <t>86</t>
  </si>
  <si>
    <t>1000040290</t>
  </si>
  <si>
    <t>SVORKA SP1 - PRIPOJENI NA KONSTRUKCI</t>
  </si>
  <si>
    <t>90</t>
  </si>
  <si>
    <t>9876002600</t>
  </si>
  <si>
    <t>DIN933-8.8-A2K</t>
  </si>
  <si>
    <t>92</t>
  </si>
  <si>
    <t>9876008300</t>
  </si>
  <si>
    <t>DIN934-8-A2K</t>
  </si>
  <si>
    <t>94</t>
  </si>
  <si>
    <t>9876010400</t>
  </si>
  <si>
    <t>DIN7980-230HV-A2K</t>
  </si>
  <si>
    <t>96</t>
  </si>
  <si>
    <t>PRGB32A</t>
  </si>
  <si>
    <t>VYKOP JAMY ZASTAVENE UZEMI TR.3</t>
  </si>
  <si>
    <t>M3</t>
  </si>
  <si>
    <t>98</t>
  </si>
  <si>
    <t>PRGB36A</t>
  </si>
  <si>
    <t>ZASYP JAMY ZASTAVENE UZEMI TR.3</t>
  </si>
  <si>
    <t>100</t>
  </si>
  <si>
    <t>1003559310</t>
  </si>
  <si>
    <t>KERAMZIT LIAPOR 1-4MM</t>
  </si>
  <si>
    <t>BAL</t>
  </si>
  <si>
    <t>102</t>
  </si>
  <si>
    <t>1000040260</t>
  </si>
  <si>
    <t>SK</t>
  </si>
  <si>
    <t>104</t>
  </si>
  <si>
    <t>doprava výkon. materiálu, odvoz zeminy</t>
  </si>
  <si>
    <t>KM</t>
  </si>
  <si>
    <t>106</t>
  </si>
  <si>
    <t>revize</t>
  </si>
  <si>
    <t>HOD</t>
  </si>
  <si>
    <t>110</t>
  </si>
  <si>
    <t>skládkovné</t>
  </si>
  <si>
    <t>T</t>
  </si>
  <si>
    <t>112</t>
  </si>
  <si>
    <t>999999</t>
  </si>
  <si>
    <t>koordinační činnost zhotovitele</t>
  </si>
  <si>
    <t>114</t>
  </si>
  <si>
    <t>10000124578</t>
  </si>
  <si>
    <t>pokládka uzemňovacího drátu 10 mm</t>
  </si>
  <si>
    <t>116</t>
  </si>
  <si>
    <t>12354558</t>
  </si>
  <si>
    <t>svítidlo GUIDA 135 LED 40 W/2700K</t>
  </si>
  <si>
    <t>118</t>
  </si>
  <si>
    <t>Č1000056400</t>
  </si>
  <si>
    <t>TRUBKA KG PR.30/100CM</t>
  </si>
  <si>
    <t>124</t>
  </si>
  <si>
    <t>geodetické vytyčení stavby</t>
  </si>
  <si>
    <t>126</t>
  </si>
  <si>
    <t>8808</t>
  </si>
  <si>
    <t>DSPS - zapojení, dokumentace skut.provedení</t>
  </si>
  <si>
    <t>128</t>
  </si>
  <si>
    <t xml:space="preserve">geodeti. zaměř. skut.  stavu</t>
  </si>
  <si>
    <t>0121006076.1</t>
  </si>
  <si>
    <t>vyloznik V1/89/1800 - 1500/60</t>
  </si>
  <si>
    <t>134</t>
  </si>
  <si>
    <t>PRGB02A</t>
  </si>
  <si>
    <t>VYKOP ZAKLADU PB,PILIR ZASTAV.UZEMI TR.3</t>
  </si>
  <si>
    <t>136</t>
  </si>
  <si>
    <t>PRGB07A</t>
  </si>
  <si>
    <t>ZASYP ZAKLADU PB,PILIR ZASTAV.UZEMI TR.3</t>
  </si>
  <si>
    <t>138</t>
  </si>
  <si>
    <t>PRDB01A</t>
  </si>
  <si>
    <t>RYHY 10X10CM ZASTAV.UZEMI TR3</t>
  </si>
  <si>
    <t>140</t>
  </si>
  <si>
    <t>PRDB50A</t>
  </si>
  <si>
    <t>KAB.LOZE PISKOVE NN SIRE 35 CM,BEZ ZAKR.</t>
  </si>
  <si>
    <t>142</t>
  </si>
  <si>
    <t>9870020290</t>
  </si>
  <si>
    <t>VYK&gt; PISEK ZASYPOVY FR.0-4</t>
  </si>
  <si>
    <t>144</t>
  </si>
  <si>
    <t>PRDB87A</t>
  </si>
  <si>
    <t>KRYTI KABELU VYSTRAZNOU FOLII SIRKY 33CM</t>
  </si>
  <si>
    <t>146</t>
  </si>
  <si>
    <t>1000327780</t>
  </si>
  <si>
    <t>FÓLIE VÝSTR. BLESK 330/0,4 ČERVENÁ 125M</t>
  </si>
  <si>
    <t>148</t>
  </si>
  <si>
    <t>PCCB51A</t>
  </si>
  <si>
    <t>KABEL CYKY-J 3X2,5 PEVNE ULOZENY</t>
  </si>
  <si>
    <t>150</t>
  </si>
  <si>
    <t>1000013290</t>
  </si>
  <si>
    <t>KABEL CYKY-J 3X2,5 750V</t>
  </si>
  <si>
    <t>152</t>
  </si>
  <si>
    <t>PCIB01A</t>
  </si>
  <si>
    <t>UKONC.-ZAP.VOD.DO 2,5MM2 SVORK.V ROZVAD.</t>
  </si>
  <si>
    <t>154</t>
  </si>
  <si>
    <t>PCIB03A</t>
  </si>
  <si>
    <t>UKONC.-ZAP.VOD.DO 16 MM2 SVORK.V ROZVAD.</t>
  </si>
  <si>
    <t>156</t>
  </si>
  <si>
    <t>PCIB68A</t>
  </si>
  <si>
    <t>UKONC.KAB.DO 4X 25 BEZ TRMENU,BEZ OK</t>
  </si>
  <si>
    <t>PECB65A</t>
  </si>
  <si>
    <t>ZAKL.BETON C12/15 DO 5M3 BEZ BEDN.A DOPR</t>
  </si>
  <si>
    <t>166</t>
  </si>
  <si>
    <t>9870011010</t>
  </si>
  <si>
    <t>VYK&gt; SMES BETONOVA C12/15 XC0</t>
  </si>
  <si>
    <t>168</t>
  </si>
  <si>
    <t>1508015989</t>
  </si>
  <si>
    <t xml:space="preserve">STOZAR SILNICNI  JB 8 ST 159/108/89</t>
  </si>
  <si>
    <t>170</t>
  </si>
  <si>
    <t>SEZNAM FIGUR</t>
  </si>
  <si>
    <t>Výměra</t>
  </si>
  <si>
    <t>Použití figury:</t>
  </si>
  <si>
    <t>Hloubení rýh nezapažených š do 800 mm v hornině třídy těžitelnosti I skupiny 1 a 2 objem do 100 m3 strojně</t>
  </si>
  <si>
    <t>Uložení sypaniny z hornin soudržných do násypů zhutněných strojně</t>
  </si>
  <si>
    <t>Obsypání potrubí ručně sypaninou bez prohození, uloženou do 3 m</t>
  </si>
  <si>
    <t>Odkopávky a prokopávky nezapažené v hornině třídy těžitelnosti I skupiny 1 a 2 objem do 500 m3 strojně</t>
  </si>
  <si>
    <t>Zásyp jam, šachet rýh nebo kolem objektů sypaninou se zhutněním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</si>
</sst>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4723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KLATOVY-STEZKA PRO CHODCE A CYKLISTY PŘI SILNICI II/191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KLATOVY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23. 7. 2024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KLATOVY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MACÁN PROJEKCE DS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ŽIŽKOVSKÝ PETR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'SO101 - CHODNÍK - ZPŮSOBI...'!J30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'SO101 - CHODNÍK - ZPŮSOBI...'!P128</f>
        <v>0</v>
      </c>
      <c r="AV95" s="129">
        <f>'SO101 - CHODNÍK - ZPŮSOBI...'!J33</f>
        <v>0</v>
      </c>
      <c r="AW95" s="129">
        <f>'SO101 - CHODNÍK - ZPŮSOBI...'!J34</f>
        <v>0</v>
      </c>
      <c r="AX95" s="129">
        <f>'SO101 - CHODNÍK - ZPŮSOBI...'!J35</f>
        <v>0</v>
      </c>
      <c r="AY95" s="129">
        <f>'SO101 - CHODNÍK - ZPŮSOBI...'!J36</f>
        <v>0</v>
      </c>
      <c r="AZ95" s="129">
        <f>'SO101 - CHODNÍK - ZPŮSOBI...'!F33</f>
        <v>0</v>
      </c>
      <c r="BA95" s="129">
        <f>'SO101 - CHODNÍK - ZPŮSOBI...'!F34</f>
        <v>0</v>
      </c>
      <c r="BB95" s="129">
        <f>'SO101 - CHODNÍK - ZPŮSOBI...'!F35</f>
        <v>0</v>
      </c>
      <c r="BC95" s="129">
        <f>'SO101 - CHODNÍK - ZPŮSOBI...'!F36</f>
        <v>0</v>
      </c>
      <c r="BD95" s="131">
        <f>'SO101 - CHODNÍK - ZPŮSOBI...'!F37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24.7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'SO101_1 - CHODNÍK - ZPŮSO...'!J30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'SO101_1 - CHODNÍK - ZPŮSO...'!P122</f>
        <v>0</v>
      </c>
      <c r="AV96" s="129">
        <f>'SO101_1 - CHODNÍK - ZPŮSO...'!J33</f>
        <v>0</v>
      </c>
      <c r="AW96" s="129">
        <f>'SO101_1 - CHODNÍK - ZPŮSO...'!J34</f>
        <v>0</v>
      </c>
      <c r="AX96" s="129">
        <f>'SO101_1 - CHODNÍK - ZPŮSO...'!J35</f>
        <v>0</v>
      </c>
      <c r="AY96" s="129">
        <f>'SO101_1 - CHODNÍK - ZPŮSO...'!J36</f>
        <v>0</v>
      </c>
      <c r="AZ96" s="129">
        <f>'SO101_1 - CHODNÍK - ZPŮSO...'!F33</f>
        <v>0</v>
      </c>
      <c r="BA96" s="129">
        <f>'SO101_1 - CHODNÍK - ZPŮSO...'!F34</f>
        <v>0</v>
      </c>
      <c r="BB96" s="129">
        <f>'SO101_1 - CHODNÍK - ZPŮSO...'!F35</f>
        <v>0</v>
      </c>
      <c r="BC96" s="129">
        <f>'SO101_1 - CHODNÍK - ZPŮSO...'!F36</f>
        <v>0</v>
      </c>
      <c r="BD96" s="131">
        <f>'SO101_1 - CHODNÍK - ZPŮSO...'!F37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24.7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'SO101_2 - CHODNÍK - NEZPŮ...'!J30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'SO101_2 - CHODNÍK - NEZPŮ...'!P121</f>
        <v>0</v>
      </c>
      <c r="AV97" s="129">
        <f>'SO101_2 - CHODNÍK - NEZPŮ...'!J33</f>
        <v>0</v>
      </c>
      <c r="AW97" s="129">
        <f>'SO101_2 - CHODNÍK - NEZPŮ...'!J34</f>
        <v>0</v>
      </c>
      <c r="AX97" s="129">
        <f>'SO101_2 - CHODNÍK - NEZPŮ...'!J35</f>
        <v>0</v>
      </c>
      <c r="AY97" s="129">
        <f>'SO101_2 - CHODNÍK - NEZPŮ...'!J36</f>
        <v>0</v>
      </c>
      <c r="AZ97" s="129">
        <f>'SO101_2 - CHODNÍK - NEZPŮ...'!F33</f>
        <v>0</v>
      </c>
      <c r="BA97" s="129">
        <f>'SO101_2 - CHODNÍK - NEZPŮ...'!F34</f>
        <v>0</v>
      </c>
      <c r="BB97" s="129">
        <f>'SO101_2 - CHODNÍK - NEZPŮ...'!F35</f>
        <v>0</v>
      </c>
      <c r="BC97" s="129">
        <f>'SO101_2 - CHODNÍK - NEZPŮ...'!F36</f>
        <v>0</v>
      </c>
      <c r="BD97" s="131">
        <f>'SO101_2 - CHODNÍK - NEZPŮ...'!F37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24.7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'SO301 - ODVODNĚNÍ KANALIZ...'!J30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'SO301 - ODVODNĚNÍ KANALIZ...'!P129</f>
        <v>0</v>
      </c>
      <c r="AV98" s="129">
        <f>'SO301 - ODVODNĚNÍ KANALIZ...'!J33</f>
        <v>0</v>
      </c>
      <c r="AW98" s="129">
        <f>'SO301 - ODVODNĚNÍ KANALIZ...'!J34</f>
        <v>0</v>
      </c>
      <c r="AX98" s="129">
        <f>'SO301 - ODVODNĚNÍ KANALIZ...'!J35</f>
        <v>0</v>
      </c>
      <c r="AY98" s="129">
        <f>'SO301 - ODVODNĚNÍ KANALIZ...'!J36</f>
        <v>0</v>
      </c>
      <c r="AZ98" s="129">
        <f>'SO301 - ODVODNĚNÍ KANALIZ...'!F33</f>
        <v>0</v>
      </c>
      <c r="BA98" s="129">
        <f>'SO301 - ODVODNĚNÍ KANALIZ...'!F34</f>
        <v>0</v>
      </c>
      <c r="BB98" s="129">
        <f>'SO301 - ODVODNĚNÍ KANALIZ...'!F35</f>
        <v>0</v>
      </c>
      <c r="BC98" s="129">
        <f>'SO301 - ODVODNĚNÍ KANALIZ...'!F36</f>
        <v>0</v>
      </c>
      <c r="BD98" s="131">
        <f>'SO301 - ODVODNĚNÍ KANALIZ...'!F37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24.7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'SO401 - VEŘEJNÉ OSVĚTLENÍ...'!J30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33">
        <v>0</v>
      </c>
      <c r="AT99" s="134">
        <f>ROUND(SUM(AV99:AW99),2)</f>
        <v>0</v>
      </c>
      <c r="AU99" s="135">
        <f>'SO401 - VEŘEJNÉ OSVĚTLENÍ...'!P116</f>
        <v>0</v>
      </c>
      <c r="AV99" s="134">
        <f>'SO401 - VEŘEJNÉ OSVĚTLENÍ...'!J33</f>
        <v>0</v>
      </c>
      <c r="AW99" s="134">
        <f>'SO401 - VEŘEJNÉ OSVĚTLENÍ...'!J34</f>
        <v>0</v>
      </c>
      <c r="AX99" s="134">
        <f>'SO401 - VEŘEJNÉ OSVĚTLENÍ...'!J35</f>
        <v>0</v>
      </c>
      <c r="AY99" s="134">
        <f>'SO401 - VEŘEJNÉ OSVĚTLENÍ...'!J36</f>
        <v>0</v>
      </c>
      <c r="AZ99" s="134">
        <f>'SO401 - VEŘEJNÉ OSVĚTLENÍ...'!F33</f>
        <v>0</v>
      </c>
      <c r="BA99" s="134">
        <f>'SO401 - VEŘEJNÉ OSVĚTLENÍ...'!F34</f>
        <v>0</v>
      </c>
      <c r="BB99" s="134">
        <f>'SO401 - VEŘEJNÉ OSVĚTLENÍ...'!F35</f>
        <v>0</v>
      </c>
      <c r="BC99" s="134">
        <f>'SO401 - VEŘEJNÉ OSVĚTLENÍ...'!F36</f>
        <v>0</v>
      </c>
      <c r="BD99" s="136">
        <f>'SO401 - VEŘEJNÉ OSVĚTLENÍ...'!F37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30/sOSFKhNvlTlBhA8baBphVdVIo0+FZsStTmjTLuxsbObRQnONmhiKiggfiK7pOm/3a4/DPCbkKCOj9NSU0Nw==" hashValue="uXPXcvliyBGSEYeqA6KV2L3jRgfRETU73ac0sKKpuz63SSOEJsihSru0e+2mljpZLuILCAc5orMFogO1ahy5sQ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101 - CHODNÍK - ZPŮSOBI...'!C2" display="/"/>
    <hyperlink ref="A96" location="'SO101_1 - CHODNÍK - ZPŮSO...'!C2" display="/"/>
    <hyperlink ref="A97" location="'SO101_2 - CHODNÍK - NEZPŮ...'!C2" display="/"/>
    <hyperlink ref="A98" location="'SO301 - ODVODNĚNÍ KANALIZ...'!C2" display="/"/>
    <hyperlink ref="A99" location="'SO401 - VEŘEJNÉ OSVĚTLENÍ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99</v>
      </c>
      <c r="BA2" s="137" t="s">
        <v>99</v>
      </c>
      <c r="BB2" s="137" t="s">
        <v>100</v>
      </c>
      <c r="BC2" s="137" t="s">
        <v>101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102</v>
      </c>
      <c r="BA3" s="137" t="s">
        <v>102</v>
      </c>
      <c r="BB3" s="137" t="s">
        <v>100</v>
      </c>
      <c r="BC3" s="137" t="s">
        <v>103</v>
      </c>
      <c r="BD3" s="137" t="s">
        <v>86</v>
      </c>
    </row>
    <row r="4" s="1" customFormat="1" ht="24.96" customHeight="1">
      <c r="B4" s="21"/>
      <c r="D4" s="140" t="s">
        <v>104</v>
      </c>
      <c r="L4" s="21"/>
      <c r="M4" s="141" t="s">
        <v>10</v>
      </c>
      <c r="AT4" s="18" t="s">
        <v>4</v>
      </c>
      <c r="AZ4" s="137" t="s">
        <v>105</v>
      </c>
      <c r="BA4" s="137" t="s">
        <v>105</v>
      </c>
      <c r="BB4" s="137" t="s">
        <v>100</v>
      </c>
      <c r="BC4" s="137" t="s">
        <v>106</v>
      </c>
      <c r="BD4" s="137" t="s">
        <v>86</v>
      </c>
    </row>
    <row r="5" s="1" customFormat="1" ht="6.96" customHeight="1">
      <c r="B5" s="21"/>
      <c r="L5" s="21"/>
      <c r="AZ5" s="137" t="s">
        <v>107</v>
      </c>
      <c r="BA5" s="137" t="s">
        <v>107</v>
      </c>
      <c r="BB5" s="137" t="s">
        <v>100</v>
      </c>
      <c r="BC5" s="137" t="s">
        <v>108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109</v>
      </c>
      <c r="BA6" s="137" t="s">
        <v>109</v>
      </c>
      <c r="BB6" s="137" t="s">
        <v>100</v>
      </c>
      <c r="BC6" s="137" t="s">
        <v>110</v>
      </c>
      <c r="BD6" s="137" t="s">
        <v>86</v>
      </c>
    </row>
    <row r="7" s="1" customFormat="1" ht="16.5" customHeight="1">
      <c r="B7" s="21"/>
      <c r="E7" s="143" t="str">
        <f>'Rekapitulace stavby'!K6</f>
        <v>KLATOVY-STEZKA PRO CHODCE A CYKLISTY PŘI SILNICI II/191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112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23. 7. 2024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ROUND((SUM(BE128:BE368)),  2)</f>
        <v>0</v>
      </c>
      <c r="G33" s="39"/>
      <c r="H33" s="39"/>
      <c r="I33" s="157">
        <v>0.20999999999999999</v>
      </c>
      <c r="J33" s="156">
        <f>ROUND(((SUM(BE128:BE368))*I33),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ROUND((SUM(BF128:BF368)),  2)</f>
        <v>0</v>
      </c>
      <c r="G34" s="39"/>
      <c r="H34" s="39"/>
      <c r="I34" s="157">
        <v>0.12</v>
      </c>
      <c r="J34" s="156">
        <f>ROUND(((SUM(BF128:BF368))*I34),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ROUND((SUM(BG128:BG368)),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ROUND((SUM(BH128:BH368)),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ROUND((SUM(BI128:BI368)),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KLATOVY-STEZKA PRO CHODCE A CYKLISTY PŘI SILNICI II/191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SO101 - CHODNÍK - ZPŮSOBILÉ VÝDAJE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KLATOVY</v>
      </c>
      <c r="G89" s="41"/>
      <c r="H89" s="41"/>
      <c r="I89" s="33" t="s">
        <v>22</v>
      </c>
      <c r="J89" s="80" t="str">
        <f>IF(J12="","",J12)</f>
        <v>23. 7. 2024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>MACÁN PROJEKCE DS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114</v>
      </c>
      <c r="D94" s="178"/>
      <c r="E94" s="178"/>
      <c r="F94" s="178"/>
      <c r="G94" s="178"/>
      <c r="H94" s="178"/>
      <c r="I94" s="178"/>
      <c r="J94" s="179" t="s">
        <v>115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116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s="9" customFormat="1" ht="24.96" customHeight="1">
      <c r="A97" s="9"/>
      <c r="B97" s="181"/>
      <c r="C97" s="182"/>
      <c r="D97" s="183" t="s">
        <v>118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119</v>
      </c>
      <c r="E98" s="190"/>
      <c r="F98" s="190"/>
      <c r="G98" s="190"/>
      <c r="H98" s="190"/>
      <c r="I98" s="190"/>
      <c r="J98" s="191">
        <f>J130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120</v>
      </c>
      <c r="E99" s="190"/>
      <c r="F99" s="190"/>
      <c r="G99" s="190"/>
      <c r="H99" s="190"/>
      <c r="I99" s="190"/>
      <c r="J99" s="191">
        <f>J202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121</v>
      </c>
      <c r="E100" s="190"/>
      <c r="F100" s="190"/>
      <c r="G100" s="190"/>
      <c r="H100" s="190"/>
      <c r="I100" s="190"/>
      <c r="J100" s="191">
        <f>J207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122</v>
      </c>
      <c r="E101" s="190"/>
      <c r="F101" s="190"/>
      <c r="G101" s="190"/>
      <c r="H101" s="190"/>
      <c r="I101" s="190"/>
      <c r="J101" s="191">
        <f>J212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123</v>
      </c>
      <c r="E102" s="190"/>
      <c r="F102" s="190"/>
      <c r="G102" s="190"/>
      <c r="H102" s="190"/>
      <c r="I102" s="190"/>
      <c r="J102" s="191">
        <f>J257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124</v>
      </c>
      <c r="E103" s="190"/>
      <c r="F103" s="190"/>
      <c r="G103" s="190"/>
      <c r="H103" s="190"/>
      <c r="I103" s="190"/>
      <c r="J103" s="191">
        <f>J284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125</v>
      </c>
      <c r="E104" s="190"/>
      <c r="F104" s="190"/>
      <c r="G104" s="190"/>
      <c r="H104" s="190"/>
      <c r="I104" s="190"/>
      <c r="J104" s="191">
        <f>J354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126</v>
      </c>
      <c r="E105" s="190"/>
      <c r="F105" s="190"/>
      <c r="G105" s="190"/>
      <c r="H105" s="190"/>
      <c r="I105" s="190"/>
      <c r="J105" s="191">
        <f>J356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1"/>
      <c r="C106" s="182"/>
      <c r="D106" s="183" t="s">
        <v>127</v>
      </c>
      <c r="E106" s="184"/>
      <c r="F106" s="184"/>
      <c r="G106" s="184"/>
      <c r="H106" s="184"/>
      <c r="I106" s="184"/>
      <c r="J106" s="185">
        <f>J358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7"/>
      <c r="C107" s="188"/>
      <c r="D107" s="189" t="s">
        <v>128</v>
      </c>
      <c r="E107" s="190"/>
      <c r="F107" s="190"/>
      <c r="G107" s="190"/>
      <c r="H107" s="190"/>
      <c r="I107" s="190"/>
      <c r="J107" s="191">
        <f>J359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129</v>
      </c>
      <c r="E108" s="190"/>
      <c r="F108" s="190"/>
      <c r="G108" s="190"/>
      <c r="H108" s="190"/>
      <c r="I108" s="190"/>
      <c r="J108" s="191">
        <f>J365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130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6" t="str">
        <f>E7</f>
        <v>KLATOVY-STEZKA PRO CHODCE A CYKLISTY PŘI SILNICI II/191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111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SO101 - CHODNÍK - ZPŮSOBILÉ VÝDAJE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KLATOVY</v>
      </c>
      <c r="G122" s="41"/>
      <c r="H122" s="41"/>
      <c r="I122" s="33" t="s">
        <v>22</v>
      </c>
      <c r="J122" s="80" t="str">
        <f>IF(J12="","",J12)</f>
        <v>23. 7. 2024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MĚSTO KLATOVY</v>
      </c>
      <c r="G124" s="41"/>
      <c r="H124" s="41"/>
      <c r="I124" s="33" t="s">
        <v>30</v>
      </c>
      <c r="J124" s="37" t="str">
        <f>E21</f>
        <v>MACÁN PROJEKCE DS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ŽIŽKOVSKÝ PETR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131</v>
      </c>
      <c r="D127" s="196" t="s">
        <v>61</v>
      </c>
      <c r="E127" s="196" t="s">
        <v>57</v>
      </c>
      <c r="F127" s="196" t="s">
        <v>58</v>
      </c>
      <c r="G127" s="196" t="s">
        <v>132</v>
      </c>
      <c r="H127" s="196" t="s">
        <v>133</v>
      </c>
      <c r="I127" s="196" t="s">
        <v>134</v>
      </c>
      <c r="J127" s="196" t="s">
        <v>115</v>
      </c>
      <c r="K127" s="197" t="s">
        <v>135</v>
      </c>
      <c r="L127" s="198"/>
      <c r="M127" s="101" t="s">
        <v>1</v>
      </c>
      <c r="N127" s="102" t="s">
        <v>40</v>
      </c>
      <c r="O127" s="102" t="s">
        <v>136</v>
      </c>
      <c r="P127" s="102" t="s">
        <v>137</v>
      </c>
      <c r="Q127" s="102" t="s">
        <v>138</v>
      </c>
      <c r="R127" s="102" t="s">
        <v>139</v>
      </c>
      <c r="S127" s="102" t="s">
        <v>140</v>
      </c>
      <c r="T127" s="103" t="s">
        <v>141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142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P129+P358</f>
        <v>0</v>
      </c>
      <c r="Q128" s="105"/>
      <c r="R128" s="201">
        <f>R129+R358</f>
        <v>1076.9658100000002</v>
      </c>
      <c r="S128" s="105"/>
      <c r="T128" s="202">
        <f>T129+T358</f>
        <v>27.649999999999999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117</v>
      </c>
      <c r="BK128" s="203">
        <f>BK129+BK358</f>
        <v>0</v>
      </c>
    </row>
    <row r="129" s="12" customFormat="1" ht="25.92" customHeight="1">
      <c r="A129" s="12"/>
      <c r="B129" s="204"/>
      <c r="C129" s="205"/>
      <c r="D129" s="206" t="s">
        <v>75</v>
      </c>
      <c r="E129" s="207" t="s">
        <v>143</v>
      </c>
      <c r="F129" s="207" t="s">
        <v>144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P130+P202+P207+P212+P257+P284+P354+P356</f>
        <v>0</v>
      </c>
      <c r="Q129" s="212"/>
      <c r="R129" s="213">
        <f>R130+R202+R207+R212+R257+R284+R354+R356</f>
        <v>1076.9658100000002</v>
      </c>
      <c r="S129" s="212"/>
      <c r="T129" s="214">
        <f>T130+T202+T207+T212+T257+T284+T354+T356</f>
        <v>27.649999999999999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76</v>
      </c>
      <c r="AY129" s="215" t="s">
        <v>145</v>
      </c>
      <c r="BK129" s="217">
        <f>BK130+BK202+BK207+BK212+BK257+BK284+BK354+BK356</f>
        <v>0</v>
      </c>
    </row>
    <row r="130" s="12" customFormat="1" ht="22.8" customHeight="1">
      <c r="A130" s="12"/>
      <c r="B130" s="204"/>
      <c r="C130" s="205"/>
      <c r="D130" s="206" t="s">
        <v>75</v>
      </c>
      <c r="E130" s="218" t="s">
        <v>84</v>
      </c>
      <c r="F130" s="218" t="s">
        <v>146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SUM(P131:P201)</f>
        <v>0</v>
      </c>
      <c r="Q130" s="212"/>
      <c r="R130" s="213">
        <f>SUM(R131:R201)</f>
        <v>620.36000000000013</v>
      </c>
      <c r="S130" s="212"/>
      <c r="T130" s="214">
        <f>SUM(T131:T201)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84</v>
      </c>
      <c r="AY130" s="215" t="s">
        <v>145</v>
      </c>
      <c r="BK130" s="217">
        <f>SUM(BK131:BK201)</f>
        <v>0</v>
      </c>
    </row>
    <row r="131" s="2" customFormat="1" ht="33" customHeight="1">
      <c r="A131" s="39"/>
      <c r="B131" s="40"/>
      <c r="C131" s="220" t="s">
        <v>84</v>
      </c>
      <c r="D131" s="220" t="s">
        <v>147</v>
      </c>
      <c r="E131" s="221" t="s">
        <v>148</v>
      </c>
      <c r="F131" s="222" t="s">
        <v>149</v>
      </c>
      <c r="G131" s="223" t="s">
        <v>100</v>
      </c>
      <c r="H131" s="224">
        <v>160</v>
      </c>
      <c r="I131" s="225"/>
      <c r="J131" s="226">
        <f>ROUND(I131*H131,2)</f>
        <v>0</v>
      </c>
      <c r="K131" s="222" t="s">
        <v>150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151</v>
      </c>
      <c r="AT131" s="231" t="s">
        <v>147</v>
      </c>
      <c r="AU131" s="231" t="s">
        <v>86</v>
      </c>
      <c r="AY131" s="18" t="s">
        <v>145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151</v>
      </c>
      <c r="BM131" s="231" t="s">
        <v>152</v>
      </c>
    </row>
    <row r="132" s="13" customFormat="1">
      <c r="A132" s="13"/>
      <c r="B132" s="233"/>
      <c r="C132" s="234"/>
      <c r="D132" s="235" t="s">
        <v>153</v>
      </c>
      <c r="E132" s="236" t="s">
        <v>1</v>
      </c>
      <c r="F132" s="237" t="s">
        <v>154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153</v>
      </c>
      <c r="AU132" s="243" t="s">
        <v>86</v>
      </c>
      <c r="AV132" s="13" t="s">
        <v>84</v>
      </c>
      <c r="AW132" s="13" t="s">
        <v>32</v>
      </c>
      <c r="AX132" s="13" t="s">
        <v>76</v>
      </c>
      <c r="AY132" s="243" t="s">
        <v>145</v>
      </c>
    </row>
    <row r="133" s="14" customFormat="1">
      <c r="A133" s="14"/>
      <c r="B133" s="244"/>
      <c r="C133" s="245"/>
      <c r="D133" s="235" t="s">
        <v>153</v>
      </c>
      <c r="E133" s="246" t="s">
        <v>1</v>
      </c>
      <c r="F133" s="247" t="s">
        <v>155</v>
      </c>
      <c r="G133" s="245"/>
      <c r="H133" s="248">
        <v>160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86</v>
      </c>
      <c r="AV133" s="14" t="s">
        <v>86</v>
      </c>
      <c r="AW133" s="14" t="s">
        <v>32</v>
      </c>
      <c r="AX133" s="14" t="s">
        <v>76</v>
      </c>
      <c r="AY133" s="254" t="s">
        <v>145</v>
      </c>
    </row>
    <row r="134" s="15" customFormat="1">
      <c r="A134" s="15"/>
      <c r="B134" s="255"/>
      <c r="C134" s="256"/>
      <c r="D134" s="235" t="s">
        <v>153</v>
      </c>
      <c r="E134" s="257" t="s">
        <v>99</v>
      </c>
      <c r="F134" s="258" t="s">
        <v>156</v>
      </c>
      <c r="G134" s="256"/>
      <c r="H134" s="259">
        <v>160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153</v>
      </c>
      <c r="AU134" s="265" t="s">
        <v>86</v>
      </c>
      <c r="AV134" s="15" t="s">
        <v>151</v>
      </c>
      <c r="AW134" s="15" t="s">
        <v>32</v>
      </c>
      <c r="AX134" s="15" t="s">
        <v>84</v>
      </c>
      <c r="AY134" s="265" t="s">
        <v>145</v>
      </c>
    </row>
    <row r="135" s="2" customFormat="1" ht="49.05" customHeight="1">
      <c r="A135" s="39"/>
      <c r="B135" s="40"/>
      <c r="C135" s="220" t="s">
        <v>86</v>
      </c>
      <c r="D135" s="220" t="s">
        <v>147</v>
      </c>
      <c r="E135" s="221" t="s">
        <v>157</v>
      </c>
      <c r="F135" s="222" t="s">
        <v>158</v>
      </c>
      <c r="G135" s="223" t="s">
        <v>100</v>
      </c>
      <c r="H135" s="224">
        <v>59.200000000000003</v>
      </c>
      <c r="I135" s="225"/>
      <c r="J135" s="226">
        <f>ROUND(I135*H135,2)</f>
        <v>0</v>
      </c>
      <c r="K135" s="222" t="s">
        <v>150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151</v>
      </c>
      <c r="AT135" s="231" t="s">
        <v>147</v>
      </c>
      <c r="AU135" s="231" t="s">
        <v>86</v>
      </c>
      <c r="AY135" s="18" t="s">
        <v>145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151</v>
      </c>
      <c r="BM135" s="231" t="s">
        <v>159</v>
      </c>
    </row>
    <row r="136" s="13" customFormat="1">
      <c r="A136" s="13"/>
      <c r="B136" s="233"/>
      <c r="C136" s="234"/>
      <c r="D136" s="235" t="s">
        <v>153</v>
      </c>
      <c r="E136" s="236" t="s">
        <v>1</v>
      </c>
      <c r="F136" s="237" t="s">
        <v>160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153</v>
      </c>
      <c r="AU136" s="243" t="s">
        <v>86</v>
      </c>
      <c r="AV136" s="13" t="s">
        <v>84</v>
      </c>
      <c r="AW136" s="13" t="s">
        <v>32</v>
      </c>
      <c r="AX136" s="13" t="s">
        <v>76</v>
      </c>
      <c r="AY136" s="243" t="s">
        <v>145</v>
      </c>
    </row>
    <row r="137" s="14" customFormat="1">
      <c r="A137" s="14"/>
      <c r="B137" s="244"/>
      <c r="C137" s="245"/>
      <c r="D137" s="235" t="s">
        <v>153</v>
      </c>
      <c r="E137" s="246" t="s">
        <v>1</v>
      </c>
      <c r="F137" s="247" t="s">
        <v>161</v>
      </c>
      <c r="G137" s="245"/>
      <c r="H137" s="248">
        <v>40.600000000000001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86</v>
      </c>
      <c r="AV137" s="14" t="s">
        <v>86</v>
      </c>
      <c r="AW137" s="14" t="s">
        <v>32</v>
      </c>
      <c r="AX137" s="14" t="s">
        <v>76</v>
      </c>
      <c r="AY137" s="254" t="s">
        <v>145</v>
      </c>
    </row>
    <row r="138" s="13" customFormat="1">
      <c r="A138" s="13"/>
      <c r="B138" s="233"/>
      <c r="C138" s="234"/>
      <c r="D138" s="235" t="s">
        <v>153</v>
      </c>
      <c r="E138" s="236" t="s">
        <v>1</v>
      </c>
      <c r="F138" s="237" t="s">
        <v>162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153</v>
      </c>
      <c r="AU138" s="243" t="s">
        <v>86</v>
      </c>
      <c r="AV138" s="13" t="s">
        <v>84</v>
      </c>
      <c r="AW138" s="13" t="s">
        <v>32</v>
      </c>
      <c r="AX138" s="13" t="s">
        <v>76</v>
      </c>
      <c r="AY138" s="243" t="s">
        <v>145</v>
      </c>
    </row>
    <row r="139" s="14" customFormat="1">
      <c r="A139" s="14"/>
      <c r="B139" s="244"/>
      <c r="C139" s="245"/>
      <c r="D139" s="235" t="s">
        <v>153</v>
      </c>
      <c r="E139" s="246" t="s">
        <v>1</v>
      </c>
      <c r="F139" s="247" t="s">
        <v>163</v>
      </c>
      <c r="G139" s="245"/>
      <c r="H139" s="248">
        <v>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153</v>
      </c>
      <c r="AU139" s="254" t="s">
        <v>86</v>
      </c>
      <c r="AV139" s="14" t="s">
        <v>86</v>
      </c>
      <c r="AW139" s="14" t="s">
        <v>32</v>
      </c>
      <c r="AX139" s="14" t="s">
        <v>76</v>
      </c>
      <c r="AY139" s="254" t="s">
        <v>145</v>
      </c>
    </row>
    <row r="140" s="13" customFormat="1">
      <c r="A140" s="13"/>
      <c r="B140" s="233"/>
      <c r="C140" s="234"/>
      <c r="D140" s="235" t="s">
        <v>153</v>
      </c>
      <c r="E140" s="236" t="s">
        <v>1</v>
      </c>
      <c r="F140" s="237" t="s">
        <v>164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153</v>
      </c>
      <c r="AU140" s="243" t="s">
        <v>86</v>
      </c>
      <c r="AV140" s="13" t="s">
        <v>84</v>
      </c>
      <c r="AW140" s="13" t="s">
        <v>32</v>
      </c>
      <c r="AX140" s="13" t="s">
        <v>76</v>
      </c>
      <c r="AY140" s="243" t="s">
        <v>145</v>
      </c>
    </row>
    <row r="141" s="14" customFormat="1">
      <c r="A141" s="14"/>
      <c r="B141" s="244"/>
      <c r="C141" s="245"/>
      <c r="D141" s="235" t="s">
        <v>153</v>
      </c>
      <c r="E141" s="246" t="s">
        <v>1</v>
      </c>
      <c r="F141" s="247" t="s">
        <v>165</v>
      </c>
      <c r="G141" s="245"/>
      <c r="H141" s="248">
        <v>9.5999999999999996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86</v>
      </c>
      <c r="AV141" s="14" t="s">
        <v>86</v>
      </c>
      <c r="AW141" s="14" t="s">
        <v>32</v>
      </c>
      <c r="AX141" s="14" t="s">
        <v>76</v>
      </c>
      <c r="AY141" s="254" t="s">
        <v>145</v>
      </c>
    </row>
    <row r="142" s="15" customFormat="1">
      <c r="A142" s="15"/>
      <c r="B142" s="255"/>
      <c r="C142" s="256"/>
      <c r="D142" s="235" t="s">
        <v>153</v>
      </c>
      <c r="E142" s="257" t="s">
        <v>102</v>
      </c>
      <c r="F142" s="258" t="s">
        <v>156</v>
      </c>
      <c r="G142" s="256"/>
      <c r="H142" s="259">
        <v>59.200000000000003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153</v>
      </c>
      <c r="AU142" s="265" t="s">
        <v>86</v>
      </c>
      <c r="AV142" s="15" t="s">
        <v>151</v>
      </c>
      <c r="AW142" s="15" t="s">
        <v>32</v>
      </c>
      <c r="AX142" s="15" t="s">
        <v>84</v>
      </c>
      <c r="AY142" s="265" t="s">
        <v>145</v>
      </c>
    </row>
    <row r="143" s="2" customFormat="1" ht="66.75" customHeight="1">
      <c r="A143" s="39"/>
      <c r="B143" s="40"/>
      <c r="C143" s="220" t="s">
        <v>166</v>
      </c>
      <c r="D143" s="220" t="s">
        <v>147</v>
      </c>
      <c r="E143" s="221" t="s">
        <v>167</v>
      </c>
      <c r="F143" s="222" t="s">
        <v>168</v>
      </c>
      <c r="G143" s="223" t="s">
        <v>100</v>
      </c>
      <c r="H143" s="224">
        <v>1.9199999999999999</v>
      </c>
      <c r="I143" s="225"/>
      <c r="J143" s="226">
        <f>ROUND(I143*H143,2)</f>
        <v>0</v>
      </c>
      <c r="K143" s="222" t="s">
        <v>150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151</v>
      </c>
      <c r="AT143" s="231" t="s">
        <v>147</v>
      </c>
      <c r="AU143" s="231" t="s">
        <v>86</v>
      </c>
      <c r="AY143" s="18" t="s">
        <v>145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151</v>
      </c>
      <c r="BM143" s="231" t="s">
        <v>169</v>
      </c>
    </row>
    <row r="144" s="13" customFormat="1">
      <c r="A144" s="13"/>
      <c r="B144" s="233"/>
      <c r="C144" s="234"/>
      <c r="D144" s="235" t="s">
        <v>153</v>
      </c>
      <c r="E144" s="236" t="s">
        <v>1</v>
      </c>
      <c r="F144" s="237" t="s">
        <v>164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153</v>
      </c>
      <c r="AU144" s="243" t="s">
        <v>86</v>
      </c>
      <c r="AV144" s="13" t="s">
        <v>84</v>
      </c>
      <c r="AW144" s="13" t="s">
        <v>32</v>
      </c>
      <c r="AX144" s="13" t="s">
        <v>76</v>
      </c>
      <c r="AY144" s="243" t="s">
        <v>145</v>
      </c>
    </row>
    <row r="145" s="14" customFormat="1">
      <c r="A145" s="14"/>
      <c r="B145" s="244"/>
      <c r="C145" s="245"/>
      <c r="D145" s="235" t="s">
        <v>153</v>
      </c>
      <c r="E145" s="246" t="s">
        <v>1</v>
      </c>
      <c r="F145" s="247" t="s">
        <v>170</v>
      </c>
      <c r="G145" s="245"/>
      <c r="H145" s="248">
        <v>1.9199999999999999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86</v>
      </c>
      <c r="AV145" s="14" t="s">
        <v>86</v>
      </c>
      <c r="AW145" s="14" t="s">
        <v>32</v>
      </c>
      <c r="AX145" s="14" t="s">
        <v>76</v>
      </c>
      <c r="AY145" s="254" t="s">
        <v>145</v>
      </c>
    </row>
    <row r="146" s="15" customFormat="1">
      <c r="A146" s="15"/>
      <c r="B146" s="255"/>
      <c r="C146" s="256"/>
      <c r="D146" s="235" t="s">
        <v>153</v>
      </c>
      <c r="E146" s="257" t="s">
        <v>107</v>
      </c>
      <c r="F146" s="258" t="s">
        <v>156</v>
      </c>
      <c r="G146" s="256"/>
      <c r="H146" s="259">
        <v>1.9199999999999999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153</v>
      </c>
      <c r="AU146" s="265" t="s">
        <v>86</v>
      </c>
      <c r="AV146" s="15" t="s">
        <v>151</v>
      </c>
      <c r="AW146" s="15" t="s">
        <v>32</v>
      </c>
      <c r="AX146" s="15" t="s">
        <v>84</v>
      </c>
      <c r="AY146" s="265" t="s">
        <v>145</v>
      </c>
    </row>
    <row r="147" s="2" customFormat="1" ht="16.5" customHeight="1">
      <c r="A147" s="39"/>
      <c r="B147" s="40"/>
      <c r="C147" s="266" t="s">
        <v>151</v>
      </c>
      <c r="D147" s="266" t="s">
        <v>171</v>
      </c>
      <c r="E147" s="267" t="s">
        <v>172</v>
      </c>
      <c r="F147" s="268" t="s">
        <v>173</v>
      </c>
      <c r="G147" s="269" t="s">
        <v>174</v>
      </c>
      <c r="H147" s="270">
        <v>3.456</v>
      </c>
      <c r="I147" s="271"/>
      <c r="J147" s="272">
        <f>ROUND(I147*H147,2)</f>
        <v>0</v>
      </c>
      <c r="K147" s="268" t="s">
        <v>150</v>
      </c>
      <c r="L147" s="273"/>
      <c r="M147" s="274" t="s">
        <v>1</v>
      </c>
      <c r="N147" s="275" t="s">
        <v>41</v>
      </c>
      <c r="O147" s="92"/>
      <c r="P147" s="229">
        <f>O147*H147</f>
        <v>0</v>
      </c>
      <c r="Q147" s="229">
        <v>1</v>
      </c>
      <c r="R147" s="229">
        <f>Q147*H147</f>
        <v>3.456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175</v>
      </c>
      <c r="AT147" s="231" t="s">
        <v>171</v>
      </c>
      <c r="AU147" s="231" t="s">
        <v>86</v>
      </c>
      <c r="AY147" s="18" t="s">
        <v>145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151</v>
      </c>
      <c r="BM147" s="231" t="s">
        <v>176</v>
      </c>
    </row>
    <row r="148" s="13" customFormat="1">
      <c r="A148" s="13"/>
      <c r="B148" s="233"/>
      <c r="C148" s="234"/>
      <c r="D148" s="235" t="s">
        <v>153</v>
      </c>
      <c r="E148" s="236" t="s">
        <v>1</v>
      </c>
      <c r="F148" s="237" t="s">
        <v>164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153</v>
      </c>
      <c r="AU148" s="243" t="s">
        <v>86</v>
      </c>
      <c r="AV148" s="13" t="s">
        <v>84</v>
      </c>
      <c r="AW148" s="13" t="s">
        <v>32</v>
      </c>
      <c r="AX148" s="13" t="s">
        <v>76</v>
      </c>
      <c r="AY148" s="243" t="s">
        <v>145</v>
      </c>
    </row>
    <row r="149" s="14" customFormat="1">
      <c r="A149" s="14"/>
      <c r="B149" s="244"/>
      <c r="C149" s="245"/>
      <c r="D149" s="235" t="s">
        <v>153</v>
      </c>
      <c r="E149" s="246" t="s">
        <v>1</v>
      </c>
      <c r="F149" s="247" t="s">
        <v>177</v>
      </c>
      <c r="G149" s="245"/>
      <c r="H149" s="248">
        <v>3.456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153</v>
      </c>
      <c r="AU149" s="254" t="s">
        <v>86</v>
      </c>
      <c r="AV149" s="14" t="s">
        <v>86</v>
      </c>
      <c r="AW149" s="14" t="s">
        <v>32</v>
      </c>
      <c r="AX149" s="14" t="s">
        <v>76</v>
      </c>
      <c r="AY149" s="254" t="s">
        <v>145</v>
      </c>
    </row>
    <row r="150" s="15" customFormat="1">
      <c r="A150" s="15"/>
      <c r="B150" s="255"/>
      <c r="C150" s="256"/>
      <c r="D150" s="235" t="s">
        <v>153</v>
      </c>
      <c r="E150" s="257" t="s">
        <v>1</v>
      </c>
      <c r="F150" s="258" t="s">
        <v>156</v>
      </c>
      <c r="G150" s="256"/>
      <c r="H150" s="259">
        <v>3.456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153</v>
      </c>
      <c r="AU150" s="265" t="s">
        <v>86</v>
      </c>
      <c r="AV150" s="15" t="s">
        <v>151</v>
      </c>
      <c r="AW150" s="15" t="s">
        <v>32</v>
      </c>
      <c r="AX150" s="15" t="s">
        <v>84</v>
      </c>
      <c r="AY150" s="265" t="s">
        <v>145</v>
      </c>
    </row>
    <row r="151" s="2" customFormat="1" ht="44.25" customHeight="1">
      <c r="A151" s="39"/>
      <c r="B151" s="40"/>
      <c r="C151" s="220" t="s">
        <v>178</v>
      </c>
      <c r="D151" s="220" t="s">
        <v>147</v>
      </c>
      <c r="E151" s="221" t="s">
        <v>179</v>
      </c>
      <c r="F151" s="222" t="s">
        <v>180</v>
      </c>
      <c r="G151" s="223" t="s">
        <v>100</v>
      </c>
      <c r="H151" s="224">
        <v>6.7199999999999998</v>
      </c>
      <c r="I151" s="225"/>
      <c r="J151" s="226">
        <f>ROUND(I151*H151,2)</f>
        <v>0</v>
      </c>
      <c r="K151" s="222" t="s">
        <v>150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151</v>
      </c>
      <c r="AT151" s="231" t="s">
        <v>147</v>
      </c>
      <c r="AU151" s="231" t="s">
        <v>86</v>
      </c>
      <c r="AY151" s="18" t="s">
        <v>145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151</v>
      </c>
      <c r="BM151" s="231" t="s">
        <v>181</v>
      </c>
    </row>
    <row r="152" s="13" customFormat="1">
      <c r="A152" s="13"/>
      <c r="B152" s="233"/>
      <c r="C152" s="234"/>
      <c r="D152" s="235" t="s">
        <v>153</v>
      </c>
      <c r="E152" s="236" t="s">
        <v>1</v>
      </c>
      <c r="F152" s="237" t="s">
        <v>164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153</v>
      </c>
      <c r="AU152" s="243" t="s">
        <v>86</v>
      </c>
      <c r="AV152" s="13" t="s">
        <v>84</v>
      </c>
      <c r="AW152" s="13" t="s">
        <v>32</v>
      </c>
      <c r="AX152" s="13" t="s">
        <v>76</v>
      </c>
      <c r="AY152" s="243" t="s">
        <v>145</v>
      </c>
    </row>
    <row r="153" s="14" customFormat="1">
      <c r="A153" s="14"/>
      <c r="B153" s="244"/>
      <c r="C153" s="245"/>
      <c r="D153" s="235" t="s">
        <v>153</v>
      </c>
      <c r="E153" s="246" t="s">
        <v>1</v>
      </c>
      <c r="F153" s="247" t="s">
        <v>182</v>
      </c>
      <c r="G153" s="245"/>
      <c r="H153" s="248">
        <v>6.7199999999999998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86</v>
      </c>
      <c r="AV153" s="14" t="s">
        <v>86</v>
      </c>
      <c r="AW153" s="14" t="s">
        <v>32</v>
      </c>
      <c r="AX153" s="14" t="s">
        <v>76</v>
      </c>
      <c r="AY153" s="254" t="s">
        <v>145</v>
      </c>
    </row>
    <row r="154" s="15" customFormat="1">
      <c r="A154" s="15"/>
      <c r="B154" s="255"/>
      <c r="C154" s="256"/>
      <c r="D154" s="235" t="s">
        <v>153</v>
      </c>
      <c r="E154" s="257" t="s">
        <v>109</v>
      </c>
      <c r="F154" s="258" t="s">
        <v>156</v>
      </c>
      <c r="G154" s="256"/>
      <c r="H154" s="259">
        <v>6.7199999999999998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153</v>
      </c>
      <c r="AU154" s="265" t="s">
        <v>86</v>
      </c>
      <c r="AV154" s="15" t="s">
        <v>151</v>
      </c>
      <c r="AW154" s="15" t="s">
        <v>32</v>
      </c>
      <c r="AX154" s="15" t="s">
        <v>84</v>
      </c>
      <c r="AY154" s="265" t="s">
        <v>145</v>
      </c>
    </row>
    <row r="155" s="2" customFormat="1" ht="16.5" customHeight="1">
      <c r="A155" s="39"/>
      <c r="B155" s="40"/>
      <c r="C155" s="266" t="s">
        <v>183</v>
      </c>
      <c r="D155" s="266" t="s">
        <v>171</v>
      </c>
      <c r="E155" s="267" t="s">
        <v>184</v>
      </c>
      <c r="F155" s="268" t="s">
        <v>185</v>
      </c>
      <c r="G155" s="269" t="s">
        <v>174</v>
      </c>
      <c r="H155" s="270">
        <v>12.096</v>
      </c>
      <c r="I155" s="271"/>
      <c r="J155" s="272">
        <f>ROUND(I155*H155,2)</f>
        <v>0</v>
      </c>
      <c r="K155" s="268" t="s">
        <v>150</v>
      </c>
      <c r="L155" s="273"/>
      <c r="M155" s="274" t="s">
        <v>1</v>
      </c>
      <c r="N155" s="275" t="s">
        <v>41</v>
      </c>
      <c r="O155" s="92"/>
      <c r="P155" s="229">
        <f>O155*H155</f>
        <v>0</v>
      </c>
      <c r="Q155" s="229">
        <v>1</v>
      </c>
      <c r="R155" s="229">
        <f>Q155*H155</f>
        <v>12.096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175</v>
      </c>
      <c r="AT155" s="231" t="s">
        <v>171</v>
      </c>
      <c r="AU155" s="231" t="s">
        <v>86</v>
      </c>
      <c r="AY155" s="18" t="s">
        <v>145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151</v>
      </c>
      <c r="BM155" s="231" t="s">
        <v>186</v>
      </c>
    </row>
    <row r="156" s="13" customFormat="1">
      <c r="A156" s="13"/>
      <c r="B156" s="233"/>
      <c r="C156" s="234"/>
      <c r="D156" s="235" t="s">
        <v>153</v>
      </c>
      <c r="E156" s="236" t="s">
        <v>1</v>
      </c>
      <c r="F156" s="237" t="s">
        <v>164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153</v>
      </c>
      <c r="AU156" s="243" t="s">
        <v>86</v>
      </c>
      <c r="AV156" s="13" t="s">
        <v>84</v>
      </c>
      <c r="AW156" s="13" t="s">
        <v>32</v>
      </c>
      <c r="AX156" s="13" t="s">
        <v>76</v>
      </c>
      <c r="AY156" s="243" t="s">
        <v>145</v>
      </c>
    </row>
    <row r="157" s="14" customFormat="1">
      <c r="A157" s="14"/>
      <c r="B157" s="244"/>
      <c r="C157" s="245"/>
      <c r="D157" s="235" t="s">
        <v>153</v>
      </c>
      <c r="E157" s="246" t="s">
        <v>1</v>
      </c>
      <c r="F157" s="247" t="s">
        <v>187</v>
      </c>
      <c r="G157" s="245"/>
      <c r="H157" s="248">
        <v>12.096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153</v>
      </c>
      <c r="AU157" s="254" t="s">
        <v>86</v>
      </c>
      <c r="AV157" s="14" t="s">
        <v>86</v>
      </c>
      <c r="AW157" s="14" t="s">
        <v>32</v>
      </c>
      <c r="AX157" s="14" t="s">
        <v>76</v>
      </c>
      <c r="AY157" s="254" t="s">
        <v>145</v>
      </c>
    </row>
    <row r="158" s="15" customFormat="1">
      <c r="A158" s="15"/>
      <c r="B158" s="255"/>
      <c r="C158" s="256"/>
      <c r="D158" s="235" t="s">
        <v>153</v>
      </c>
      <c r="E158" s="257" t="s">
        <v>1</v>
      </c>
      <c r="F158" s="258" t="s">
        <v>156</v>
      </c>
      <c r="G158" s="256"/>
      <c r="H158" s="259">
        <v>12.096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153</v>
      </c>
      <c r="AU158" s="265" t="s">
        <v>86</v>
      </c>
      <c r="AV158" s="15" t="s">
        <v>151</v>
      </c>
      <c r="AW158" s="15" t="s">
        <v>32</v>
      </c>
      <c r="AX158" s="15" t="s">
        <v>84</v>
      </c>
      <c r="AY158" s="265" t="s">
        <v>145</v>
      </c>
    </row>
    <row r="159" s="2" customFormat="1" ht="66.75" customHeight="1">
      <c r="A159" s="39"/>
      <c r="B159" s="40"/>
      <c r="C159" s="220" t="s">
        <v>188</v>
      </c>
      <c r="D159" s="220" t="s">
        <v>147</v>
      </c>
      <c r="E159" s="221" t="s">
        <v>189</v>
      </c>
      <c r="F159" s="222" t="s">
        <v>190</v>
      </c>
      <c r="G159" s="223" t="s">
        <v>100</v>
      </c>
      <c r="H159" s="224">
        <v>219.19999999999999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41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151</v>
      </c>
      <c r="AT159" s="231" t="s">
        <v>147</v>
      </c>
      <c r="AU159" s="231" t="s">
        <v>86</v>
      </c>
      <c r="AY159" s="18" t="s">
        <v>145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151</v>
      </c>
      <c r="BM159" s="231" t="s">
        <v>191</v>
      </c>
    </row>
    <row r="160" s="14" customFormat="1">
      <c r="A160" s="14"/>
      <c r="B160" s="244"/>
      <c r="C160" s="245"/>
      <c r="D160" s="235" t="s">
        <v>153</v>
      </c>
      <c r="E160" s="246" t="s">
        <v>1</v>
      </c>
      <c r="F160" s="247" t="s">
        <v>99</v>
      </c>
      <c r="G160" s="245"/>
      <c r="H160" s="248">
        <v>160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153</v>
      </c>
      <c r="AU160" s="254" t="s">
        <v>86</v>
      </c>
      <c r="AV160" s="14" t="s">
        <v>86</v>
      </c>
      <c r="AW160" s="14" t="s">
        <v>32</v>
      </c>
      <c r="AX160" s="14" t="s">
        <v>76</v>
      </c>
      <c r="AY160" s="254" t="s">
        <v>145</v>
      </c>
    </row>
    <row r="161" s="14" customFormat="1">
      <c r="A161" s="14"/>
      <c r="B161" s="244"/>
      <c r="C161" s="245"/>
      <c r="D161" s="235" t="s">
        <v>153</v>
      </c>
      <c r="E161" s="246" t="s">
        <v>1</v>
      </c>
      <c r="F161" s="247" t="s">
        <v>102</v>
      </c>
      <c r="G161" s="245"/>
      <c r="H161" s="248">
        <v>59.200000000000003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86</v>
      </c>
      <c r="AV161" s="14" t="s">
        <v>86</v>
      </c>
      <c r="AW161" s="14" t="s">
        <v>32</v>
      </c>
      <c r="AX161" s="14" t="s">
        <v>76</v>
      </c>
      <c r="AY161" s="254" t="s">
        <v>145</v>
      </c>
    </row>
    <row r="162" s="15" customFormat="1">
      <c r="A162" s="15"/>
      <c r="B162" s="255"/>
      <c r="C162" s="256"/>
      <c r="D162" s="235" t="s">
        <v>153</v>
      </c>
      <c r="E162" s="257" t="s">
        <v>1</v>
      </c>
      <c r="F162" s="258" t="s">
        <v>156</v>
      </c>
      <c r="G162" s="256"/>
      <c r="H162" s="259">
        <v>219.19999999999999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153</v>
      </c>
      <c r="AU162" s="265" t="s">
        <v>86</v>
      </c>
      <c r="AV162" s="15" t="s">
        <v>151</v>
      </c>
      <c r="AW162" s="15" t="s">
        <v>32</v>
      </c>
      <c r="AX162" s="15" t="s">
        <v>84</v>
      </c>
      <c r="AY162" s="265" t="s">
        <v>145</v>
      </c>
    </row>
    <row r="163" s="2" customFormat="1" ht="44.25" customHeight="1">
      <c r="A163" s="39"/>
      <c r="B163" s="40"/>
      <c r="C163" s="220" t="s">
        <v>175</v>
      </c>
      <c r="D163" s="220" t="s">
        <v>147</v>
      </c>
      <c r="E163" s="221" t="s">
        <v>192</v>
      </c>
      <c r="F163" s="222" t="s">
        <v>193</v>
      </c>
      <c r="G163" s="223" t="s">
        <v>100</v>
      </c>
      <c r="H163" s="224">
        <v>256</v>
      </c>
      <c r="I163" s="225"/>
      <c r="J163" s="226">
        <f>ROUND(I163*H163,2)</f>
        <v>0</v>
      </c>
      <c r="K163" s="222" t="s">
        <v>150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151</v>
      </c>
      <c r="AT163" s="231" t="s">
        <v>147</v>
      </c>
      <c r="AU163" s="231" t="s">
        <v>86</v>
      </c>
      <c r="AY163" s="18" t="s">
        <v>145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151</v>
      </c>
      <c r="BM163" s="231" t="s">
        <v>194</v>
      </c>
    </row>
    <row r="164" s="13" customFormat="1">
      <c r="A164" s="13"/>
      <c r="B164" s="233"/>
      <c r="C164" s="234"/>
      <c r="D164" s="235" t="s">
        <v>153</v>
      </c>
      <c r="E164" s="236" t="s">
        <v>1</v>
      </c>
      <c r="F164" s="237" t="s">
        <v>195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153</v>
      </c>
      <c r="AU164" s="243" t="s">
        <v>86</v>
      </c>
      <c r="AV164" s="13" t="s">
        <v>84</v>
      </c>
      <c r="AW164" s="13" t="s">
        <v>32</v>
      </c>
      <c r="AX164" s="13" t="s">
        <v>76</v>
      </c>
      <c r="AY164" s="243" t="s">
        <v>145</v>
      </c>
    </row>
    <row r="165" s="14" customFormat="1">
      <c r="A165" s="14"/>
      <c r="B165" s="244"/>
      <c r="C165" s="245"/>
      <c r="D165" s="235" t="s">
        <v>153</v>
      </c>
      <c r="E165" s="246" t="s">
        <v>1</v>
      </c>
      <c r="F165" s="247" t="s">
        <v>196</v>
      </c>
      <c r="G165" s="245"/>
      <c r="H165" s="248">
        <v>256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86</v>
      </c>
      <c r="AV165" s="14" t="s">
        <v>86</v>
      </c>
      <c r="AW165" s="14" t="s">
        <v>32</v>
      </c>
      <c r="AX165" s="14" t="s">
        <v>76</v>
      </c>
      <c r="AY165" s="254" t="s">
        <v>145</v>
      </c>
    </row>
    <row r="166" s="15" customFormat="1">
      <c r="A166" s="15"/>
      <c r="B166" s="255"/>
      <c r="C166" s="256"/>
      <c r="D166" s="235" t="s">
        <v>153</v>
      </c>
      <c r="E166" s="257" t="s">
        <v>105</v>
      </c>
      <c r="F166" s="258" t="s">
        <v>156</v>
      </c>
      <c r="G166" s="256"/>
      <c r="H166" s="259">
        <v>256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153</v>
      </c>
      <c r="AU166" s="265" t="s">
        <v>86</v>
      </c>
      <c r="AV166" s="15" t="s">
        <v>151</v>
      </c>
      <c r="AW166" s="15" t="s">
        <v>32</v>
      </c>
      <c r="AX166" s="15" t="s">
        <v>84</v>
      </c>
      <c r="AY166" s="265" t="s">
        <v>145</v>
      </c>
    </row>
    <row r="167" s="2" customFormat="1" ht="16.5" customHeight="1">
      <c r="A167" s="39"/>
      <c r="B167" s="40"/>
      <c r="C167" s="266" t="s">
        <v>197</v>
      </c>
      <c r="D167" s="266" t="s">
        <v>171</v>
      </c>
      <c r="E167" s="267" t="s">
        <v>184</v>
      </c>
      <c r="F167" s="268" t="s">
        <v>185</v>
      </c>
      <c r="G167" s="269" t="s">
        <v>174</v>
      </c>
      <c r="H167" s="270">
        <v>460.80000000000001</v>
      </c>
      <c r="I167" s="271"/>
      <c r="J167" s="272">
        <f>ROUND(I167*H167,2)</f>
        <v>0</v>
      </c>
      <c r="K167" s="268" t="s">
        <v>150</v>
      </c>
      <c r="L167" s="273"/>
      <c r="M167" s="274" t="s">
        <v>1</v>
      </c>
      <c r="N167" s="275" t="s">
        <v>41</v>
      </c>
      <c r="O167" s="92"/>
      <c r="P167" s="229">
        <f>O167*H167</f>
        <v>0</v>
      </c>
      <c r="Q167" s="229">
        <v>1</v>
      </c>
      <c r="R167" s="229">
        <f>Q167*H167</f>
        <v>460.80000000000001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175</v>
      </c>
      <c r="AT167" s="231" t="s">
        <v>171</v>
      </c>
      <c r="AU167" s="231" t="s">
        <v>86</v>
      </c>
      <c r="AY167" s="18" t="s">
        <v>145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151</v>
      </c>
      <c r="BM167" s="231" t="s">
        <v>198</v>
      </c>
    </row>
    <row r="168" s="14" customFormat="1">
      <c r="A168" s="14"/>
      <c r="B168" s="244"/>
      <c r="C168" s="245"/>
      <c r="D168" s="235" t="s">
        <v>153</v>
      </c>
      <c r="E168" s="246" t="s">
        <v>1</v>
      </c>
      <c r="F168" s="247" t="s">
        <v>199</v>
      </c>
      <c r="G168" s="245"/>
      <c r="H168" s="248">
        <v>460.80000000000001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86</v>
      </c>
      <c r="AV168" s="14" t="s">
        <v>86</v>
      </c>
      <c r="AW168" s="14" t="s">
        <v>32</v>
      </c>
      <c r="AX168" s="14" t="s">
        <v>76</v>
      </c>
      <c r="AY168" s="254" t="s">
        <v>145</v>
      </c>
    </row>
    <row r="169" s="15" customFormat="1">
      <c r="A169" s="15"/>
      <c r="B169" s="255"/>
      <c r="C169" s="256"/>
      <c r="D169" s="235" t="s">
        <v>153</v>
      </c>
      <c r="E169" s="257" t="s">
        <v>1</v>
      </c>
      <c r="F169" s="258" t="s">
        <v>156</v>
      </c>
      <c r="G169" s="256"/>
      <c r="H169" s="259">
        <v>460.80000000000001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153</v>
      </c>
      <c r="AU169" s="265" t="s">
        <v>86</v>
      </c>
      <c r="AV169" s="15" t="s">
        <v>151</v>
      </c>
      <c r="AW169" s="15" t="s">
        <v>32</v>
      </c>
      <c r="AX169" s="15" t="s">
        <v>84</v>
      </c>
      <c r="AY169" s="265" t="s">
        <v>145</v>
      </c>
    </row>
    <row r="170" s="2" customFormat="1" ht="37.8" customHeight="1">
      <c r="A170" s="39"/>
      <c r="B170" s="40"/>
      <c r="C170" s="220" t="s">
        <v>200</v>
      </c>
      <c r="D170" s="220" t="s">
        <v>147</v>
      </c>
      <c r="E170" s="221" t="s">
        <v>201</v>
      </c>
      <c r="F170" s="222" t="s">
        <v>202</v>
      </c>
      <c r="G170" s="223" t="s">
        <v>203</v>
      </c>
      <c r="H170" s="224">
        <v>200</v>
      </c>
      <c r="I170" s="225"/>
      <c r="J170" s="226">
        <f>ROUND(I170*H170,2)</f>
        <v>0</v>
      </c>
      <c r="K170" s="222" t="s">
        <v>150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151</v>
      </c>
      <c r="AT170" s="231" t="s">
        <v>147</v>
      </c>
      <c r="AU170" s="231" t="s">
        <v>86</v>
      </c>
      <c r="AY170" s="18" t="s">
        <v>145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151</v>
      </c>
      <c r="BM170" s="231" t="s">
        <v>204</v>
      </c>
    </row>
    <row r="171" s="2" customFormat="1" ht="37.8" customHeight="1">
      <c r="A171" s="39"/>
      <c r="B171" s="40"/>
      <c r="C171" s="220" t="s">
        <v>205</v>
      </c>
      <c r="D171" s="220" t="s">
        <v>147</v>
      </c>
      <c r="E171" s="221" t="s">
        <v>206</v>
      </c>
      <c r="F171" s="222" t="s">
        <v>207</v>
      </c>
      <c r="G171" s="223" t="s">
        <v>203</v>
      </c>
      <c r="H171" s="224">
        <v>200</v>
      </c>
      <c r="I171" s="225"/>
      <c r="J171" s="226">
        <f>ROUND(I171*H171,2)</f>
        <v>0</v>
      </c>
      <c r="K171" s="222" t="s">
        <v>150</v>
      </c>
      <c r="L171" s="45"/>
      <c r="M171" s="227" t="s">
        <v>1</v>
      </c>
      <c r="N171" s="228" t="s">
        <v>41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151</v>
      </c>
      <c r="AT171" s="231" t="s">
        <v>147</v>
      </c>
      <c r="AU171" s="231" t="s">
        <v>86</v>
      </c>
      <c r="AY171" s="18" t="s">
        <v>145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151</v>
      </c>
      <c r="BM171" s="231" t="s">
        <v>208</v>
      </c>
    </row>
    <row r="172" s="13" customFormat="1">
      <c r="A172" s="13"/>
      <c r="B172" s="233"/>
      <c r="C172" s="234"/>
      <c r="D172" s="235" t="s">
        <v>153</v>
      </c>
      <c r="E172" s="236" t="s">
        <v>1</v>
      </c>
      <c r="F172" s="237" t="s">
        <v>209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153</v>
      </c>
      <c r="AU172" s="243" t="s">
        <v>86</v>
      </c>
      <c r="AV172" s="13" t="s">
        <v>84</v>
      </c>
      <c r="AW172" s="13" t="s">
        <v>32</v>
      </c>
      <c r="AX172" s="13" t="s">
        <v>76</v>
      </c>
      <c r="AY172" s="243" t="s">
        <v>145</v>
      </c>
    </row>
    <row r="173" s="14" customFormat="1">
      <c r="A173" s="14"/>
      <c r="B173" s="244"/>
      <c r="C173" s="245"/>
      <c r="D173" s="235" t="s">
        <v>153</v>
      </c>
      <c r="E173" s="246" t="s">
        <v>1</v>
      </c>
      <c r="F173" s="247" t="s">
        <v>210</v>
      </c>
      <c r="G173" s="245"/>
      <c r="H173" s="248">
        <v>200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86</v>
      </c>
      <c r="AV173" s="14" t="s">
        <v>86</v>
      </c>
      <c r="AW173" s="14" t="s">
        <v>32</v>
      </c>
      <c r="AX173" s="14" t="s">
        <v>76</v>
      </c>
      <c r="AY173" s="254" t="s">
        <v>145</v>
      </c>
    </row>
    <row r="174" s="15" customFormat="1">
      <c r="A174" s="15"/>
      <c r="B174" s="255"/>
      <c r="C174" s="256"/>
      <c r="D174" s="235" t="s">
        <v>153</v>
      </c>
      <c r="E174" s="257" t="s">
        <v>1</v>
      </c>
      <c r="F174" s="258" t="s">
        <v>156</v>
      </c>
      <c r="G174" s="256"/>
      <c r="H174" s="259">
        <v>200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153</v>
      </c>
      <c r="AU174" s="265" t="s">
        <v>86</v>
      </c>
      <c r="AV174" s="15" t="s">
        <v>151</v>
      </c>
      <c r="AW174" s="15" t="s">
        <v>32</v>
      </c>
      <c r="AX174" s="15" t="s">
        <v>84</v>
      </c>
      <c r="AY174" s="265" t="s">
        <v>145</v>
      </c>
    </row>
    <row r="175" s="2" customFormat="1" ht="37.8" customHeight="1">
      <c r="A175" s="39"/>
      <c r="B175" s="40"/>
      <c r="C175" s="220" t="s">
        <v>8</v>
      </c>
      <c r="D175" s="220" t="s">
        <v>147</v>
      </c>
      <c r="E175" s="221" t="s">
        <v>211</v>
      </c>
      <c r="F175" s="222" t="s">
        <v>212</v>
      </c>
      <c r="G175" s="223" t="s">
        <v>203</v>
      </c>
      <c r="H175" s="224">
        <v>200</v>
      </c>
      <c r="I175" s="225"/>
      <c r="J175" s="226">
        <f>ROUND(I175*H175,2)</f>
        <v>0</v>
      </c>
      <c r="K175" s="222" t="s">
        <v>150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151</v>
      </c>
      <c r="AT175" s="231" t="s">
        <v>147</v>
      </c>
      <c r="AU175" s="231" t="s">
        <v>86</v>
      </c>
      <c r="AY175" s="18" t="s">
        <v>145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151</v>
      </c>
      <c r="BM175" s="231" t="s">
        <v>213</v>
      </c>
    </row>
    <row r="176" s="13" customFormat="1">
      <c r="A176" s="13"/>
      <c r="B176" s="233"/>
      <c r="C176" s="234"/>
      <c r="D176" s="235" t="s">
        <v>153</v>
      </c>
      <c r="E176" s="236" t="s">
        <v>1</v>
      </c>
      <c r="F176" s="237" t="s">
        <v>214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153</v>
      </c>
      <c r="AU176" s="243" t="s">
        <v>86</v>
      </c>
      <c r="AV176" s="13" t="s">
        <v>84</v>
      </c>
      <c r="AW176" s="13" t="s">
        <v>32</v>
      </c>
      <c r="AX176" s="13" t="s">
        <v>76</v>
      </c>
      <c r="AY176" s="243" t="s">
        <v>145</v>
      </c>
    </row>
    <row r="177" s="14" customFormat="1">
      <c r="A177" s="14"/>
      <c r="B177" s="244"/>
      <c r="C177" s="245"/>
      <c r="D177" s="235" t="s">
        <v>153</v>
      </c>
      <c r="E177" s="246" t="s">
        <v>1</v>
      </c>
      <c r="F177" s="247" t="s">
        <v>210</v>
      </c>
      <c r="G177" s="245"/>
      <c r="H177" s="248">
        <v>200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153</v>
      </c>
      <c r="AU177" s="254" t="s">
        <v>86</v>
      </c>
      <c r="AV177" s="14" t="s">
        <v>86</v>
      </c>
      <c r="AW177" s="14" t="s">
        <v>32</v>
      </c>
      <c r="AX177" s="14" t="s">
        <v>76</v>
      </c>
      <c r="AY177" s="254" t="s">
        <v>145</v>
      </c>
    </row>
    <row r="178" s="15" customFormat="1">
      <c r="A178" s="15"/>
      <c r="B178" s="255"/>
      <c r="C178" s="256"/>
      <c r="D178" s="235" t="s">
        <v>153</v>
      </c>
      <c r="E178" s="257" t="s">
        <v>1</v>
      </c>
      <c r="F178" s="258" t="s">
        <v>156</v>
      </c>
      <c r="G178" s="256"/>
      <c r="H178" s="259">
        <v>200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153</v>
      </c>
      <c r="AU178" s="265" t="s">
        <v>86</v>
      </c>
      <c r="AV178" s="15" t="s">
        <v>151</v>
      </c>
      <c r="AW178" s="15" t="s">
        <v>32</v>
      </c>
      <c r="AX178" s="15" t="s">
        <v>84</v>
      </c>
      <c r="AY178" s="265" t="s">
        <v>145</v>
      </c>
    </row>
    <row r="179" s="2" customFormat="1" ht="16.5" customHeight="1">
      <c r="A179" s="39"/>
      <c r="B179" s="40"/>
      <c r="C179" s="266" t="s">
        <v>215</v>
      </c>
      <c r="D179" s="266" t="s">
        <v>171</v>
      </c>
      <c r="E179" s="267" t="s">
        <v>216</v>
      </c>
      <c r="F179" s="268" t="s">
        <v>217</v>
      </c>
      <c r="G179" s="269" t="s">
        <v>174</v>
      </c>
      <c r="H179" s="270">
        <v>144</v>
      </c>
      <c r="I179" s="271"/>
      <c r="J179" s="272">
        <f>ROUND(I179*H179,2)</f>
        <v>0</v>
      </c>
      <c r="K179" s="268" t="s">
        <v>150</v>
      </c>
      <c r="L179" s="273"/>
      <c r="M179" s="274" t="s">
        <v>1</v>
      </c>
      <c r="N179" s="275" t="s">
        <v>41</v>
      </c>
      <c r="O179" s="92"/>
      <c r="P179" s="229">
        <f>O179*H179</f>
        <v>0</v>
      </c>
      <c r="Q179" s="229">
        <v>1</v>
      </c>
      <c r="R179" s="229">
        <f>Q179*H179</f>
        <v>144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175</v>
      </c>
      <c r="AT179" s="231" t="s">
        <v>171</v>
      </c>
      <c r="AU179" s="231" t="s">
        <v>86</v>
      </c>
      <c r="AY179" s="18" t="s">
        <v>145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151</v>
      </c>
      <c r="BM179" s="231" t="s">
        <v>218</v>
      </c>
    </row>
    <row r="180" s="13" customFormat="1">
      <c r="A180" s="13"/>
      <c r="B180" s="233"/>
      <c r="C180" s="234"/>
      <c r="D180" s="235" t="s">
        <v>153</v>
      </c>
      <c r="E180" s="236" t="s">
        <v>1</v>
      </c>
      <c r="F180" s="237" t="s">
        <v>219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153</v>
      </c>
      <c r="AU180" s="243" t="s">
        <v>86</v>
      </c>
      <c r="AV180" s="13" t="s">
        <v>84</v>
      </c>
      <c r="AW180" s="13" t="s">
        <v>32</v>
      </c>
      <c r="AX180" s="13" t="s">
        <v>76</v>
      </c>
      <c r="AY180" s="243" t="s">
        <v>145</v>
      </c>
    </row>
    <row r="181" s="14" customFormat="1">
      <c r="A181" s="14"/>
      <c r="B181" s="244"/>
      <c r="C181" s="245"/>
      <c r="D181" s="235" t="s">
        <v>153</v>
      </c>
      <c r="E181" s="246" t="s">
        <v>1</v>
      </c>
      <c r="F181" s="247" t="s">
        <v>220</v>
      </c>
      <c r="G181" s="245"/>
      <c r="H181" s="248">
        <v>144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86</v>
      </c>
      <c r="AV181" s="14" t="s">
        <v>86</v>
      </c>
      <c r="AW181" s="14" t="s">
        <v>32</v>
      </c>
      <c r="AX181" s="14" t="s">
        <v>76</v>
      </c>
      <c r="AY181" s="254" t="s">
        <v>145</v>
      </c>
    </row>
    <row r="182" s="15" customFormat="1">
      <c r="A182" s="15"/>
      <c r="B182" s="255"/>
      <c r="C182" s="256"/>
      <c r="D182" s="235" t="s">
        <v>153</v>
      </c>
      <c r="E182" s="257" t="s">
        <v>1</v>
      </c>
      <c r="F182" s="258" t="s">
        <v>156</v>
      </c>
      <c r="G182" s="256"/>
      <c r="H182" s="259">
        <v>144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153</v>
      </c>
      <c r="AU182" s="265" t="s">
        <v>86</v>
      </c>
      <c r="AV182" s="15" t="s">
        <v>151</v>
      </c>
      <c r="AW182" s="15" t="s">
        <v>32</v>
      </c>
      <c r="AX182" s="15" t="s">
        <v>84</v>
      </c>
      <c r="AY182" s="265" t="s">
        <v>145</v>
      </c>
    </row>
    <row r="183" s="2" customFormat="1" ht="37.8" customHeight="1">
      <c r="A183" s="39"/>
      <c r="B183" s="40"/>
      <c r="C183" s="220" t="s">
        <v>221</v>
      </c>
      <c r="D183" s="220" t="s">
        <v>147</v>
      </c>
      <c r="E183" s="221" t="s">
        <v>222</v>
      </c>
      <c r="F183" s="222" t="s">
        <v>223</v>
      </c>
      <c r="G183" s="223" t="s">
        <v>203</v>
      </c>
      <c r="H183" s="224">
        <v>200</v>
      </c>
      <c r="I183" s="225"/>
      <c r="J183" s="226">
        <f>ROUND(I183*H183,2)</f>
        <v>0</v>
      </c>
      <c r="K183" s="222" t="s">
        <v>150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151</v>
      </c>
      <c r="AT183" s="231" t="s">
        <v>147</v>
      </c>
      <c r="AU183" s="231" t="s">
        <v>86</v>
      </c>
      <c r="AY183" s="18" t="s">
        <v>145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151</v>
      </c>
      <c r="BM183" s="231" t="s">
        <v>224</v>
      </c>
    </row>
    <row r="184" s="13" customFormat="1">
      <c r="A184" s="13"/>
      <c r="B184" s="233"/>
      <c r="C184" s="234"/>
      <c r="D184" s="235" t="s">
        <v>153</v>
      </c>
      <c r="E184" s="236" t="s">
        <v>1</v>
      </c>
      <c r="F184" s="237" t="s">
        <v>209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153</v>
      </c>
      <c r="AU184" s="243" t="s">
        <v>86</v>
      </c>
      <c r="AV184" s="13" t="s">
        <v>84</v>
      </c>
      <c r="AW184" s="13" t="s">
        <v>32</v>
      </c>
      <c r="AX184" s="13" t="s">
        <v>76</v>
      </c>
      <c r="AY184" s="243" t="s">
        <v>145</v>
      </c>
    </row>
    <row r="185" s="14" customFormat="1">
      <c r="A185" s="14"/>
      <c r="B185" s="244"/>
      <c r="C185" s="245"/>
      <c r="D185" s="235" t="s">
        <v>153</v>
      </c>
      <c r="E185" s="246" t="s">
        <v>1</v>
      </c>
      <c r="F185" s="247" t="s">
        <v>210</v>
      </c>
      <c r="G185" s="245"/>
      <c r="H185" s="248">
        <v>200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153</v>
      </c>
      <c r="AU185" s="254" t="s">
        <v>86</v>
      </c>
      <c r="AV185" s="14" t="s">
        <v>86</v>
      </c>
      <c r="AW185" s="14" t="s">
        <v>32</v>
      </c>
      <c r="AX185" s="14" t="s">
        <v>76</v>
      </c>
      <c r="AY185" s="254" t="s">
        <v>145</v>
      </c>
    </row>
    <row r="186" s="15" customFormat="1">
      <c r="A186" s="15"/>
      <c r="B186" s="255"/>
      <c r="C186" s="256"/>
      <c r="D186" s="235" t="s">
        <v>153</v>
      </c>
      <c r="E186" s="257" t="s">
        <v>1</v>
      </c>
      <c r="F186" s="258" t="s">
        <v>156</v>
      </c>
      <c r="G186" s="256"/>
      <c r="H186" s="259">
        <v>200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153</v>
      </c>
      <c r="AU186" s="265" t="s">
        <v>86</v>
      </c>
      <c r="AV186" s="15" t="s">
        <v>151</v>
      </c>
      <c r="AW186" s="15" t="s">
        <v>32</v>
      </c>
      <c r="AX186" s="15" t="s">
        <v>84</v>
      </c>
      <c r="AY186" s="265" t="s">
        <v>145</v>
      </c>
    </row>
    <row r="187" s="2" customFormat="1" ht="37.8" customHeight="1">
      <c r="A187" s="39"/>
      <c r="B187" s="40"/>
      <c r="C187" s="220" t="s">
        <v>225</v>
      </c>
      <c r="D187" s="220" t="s">
        <v>147</v>
      </c>
      <c r="E187" s="221" t="s">
        <v>226</v>
      </c>
      <c r="F187" s="222" t="s">
        <v>227</v>
      </c>
      <c r="G187" s="223" t="s">
        <v>203</v>
      </c>
      <c r="H187" s="224">
        <v>200</v>
      </c>
      <c r="I187" s="225"/>
      <c r="J187" s="226">
        <f>ROUND(I187*H187,2)</f>
        <v>0</v>
      </c>
      <c r="K187" s="222" t="s">
        <v>150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151</v>
      </c>
      <c r="AT187" s="231" t="s">
        <v>147</v>
      </c>
      <c r="AU187" s="231" t="s">
        <v>86</v>
      </c>
      <c r="AY187" s="18" t="s">
        <v>145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151</v>
      </c>
      <c r="BM187" s="231" t="s">
        <v>228</v>
      </c>
    </row>
    <row r="188" s="13" customFormat="1">
      <c r="A188" s="13"/>
      <c r="B188" s="233"/>
      <c r="C188" s="234"/>
      <c r="D188" s="235" t="s">
        <v>153</v>
      </c>
      <c r="E188" s="236" t="s">
        <v>1</v>
      </c>
      <c r="F188" s="237" t="s">
        <v>214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153</v>
      </c>
      <c r="AU188" s="243" t="s">
        <v>86</v>
      </c>
      <c r="AV188" s="13" t="s">
        <v>84</v>
      </c>
      <c r="AW188" s="13" t="s">
        <v>32</v>
      </c>
      <c r="AX188" s="13" t="s">
        <v>76</v>
      </c>
      <c r="AY188" s="243" t="s">
        <v>145</v>
      </c>
    </row>
    <row r="189" s="14" customFormat="1">
      <c r="A189" s="14"/>
      <c r="B189" s="244"/>
      <c r="C189" s="245"/>
      <c r="D189" s="235" t="s">
        <v>153</v>
      </c>
      <c r="E189" s="246" t="s">
        <v>1</v>
      </c>
      <c r="F189" s="247" t="s">
        <v>210</v>
      </c>
      <c r="G189" s="245"/>
      <c r="H189" s="248">
        <v>200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153</v>
      </c>
      <c r="AU189" s="254" t="s">
        <v>86</v>
      </c>
      <c r="AV189" s="14" t="s">
        <v>86</v>
      </c>
      <c r="AW189" s="14" t="s">
        <v>32</v>
      </c>
      <c r="AX189" s="14" t="s">
        <v>76</v>
      </c>
      <c r="AY189" s="254" t="s">
        <v>145</v>
      </c>
    </row>
    <row r="190" s="15" customFormat="1">
      <c r="A190" s="15"/>
      <c r="B190" s="255"/>
      <c r="C190" s="256"/>
      <c r="D190" s="235" t="s">
        <v>153</v>
      </c>
      <c r="E190" s="257" t="s">
        <v>1</v>
      </c>
      <c r="F190" s="258" t="s">
        <v>156</v>
      </c>
      <c r="G190" s="256"/>
      <c r="H190" s="259">
        <v>200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153</v>
      </c>
      <c r="AU190" s="265" t="s">
        <v>86</v>
      </c>
      <c r="AV190" s="15" t="s">
        <v>151</v>
      </c>
      <c r="AW190" s="15" t="s">
        <v>32</v>
      </c>
      <c r="AX190" s="15" t="s">
        <v>84</v>
      </c>
      <c r="AY190" s="265" t="s">
        <v>145</v>
      </c>
    </row>
    <row r="191" s="2" customFormat="1" ht="16.5" customHeight="1">
      <c r="A191" s="39"/>
      <c r="B191" s="40"/>
      <c r="C191" s="266" t="s">
        <v>229</v>
      </c>
      <c r="D191" s="266" t="s">
        <v>171</v>
      </c>
      <c r="E191" s="267" t="s">
        <v>230</v>
      </c>
      <c r="F191" s="268" t="s">
        <v>231</v>
      </c>
      <c r="G191" s="269" t="s">
        <v>232</v>
      </c>
      <c r="H191" s="270">
        <v>8</v>
      </c>
      <c r="I191" s="271"/>
      <c r="J191" s="272">
        <f>ROUND(I191*H191,2)</f>
        <v>0</v>
      </c>
      <c r="K191" s="268" t="s">
        <v>150</v>
      </c>
      <c r="L191" s="273"/>
      <c r="M191" s="274" t="s">
        <v>1</v>
      </c>
      <c r="N191" s="275" t="s">
        <v>41</v>
      </c>
      <c r="O191" s="92"/>
      <c r="P191" s="229">
        <f>O191*H191</f>
        <v>0</v>
      </c>
      <c r="Q191" s="229">
        <v>0.001</v>
      </c>
      <c r="R191" s="229">
        <f>Q191*H191</f>
        <v>0.0080000000000000002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175</v>
      </c>
      <c r="AT191" s="231" t="s">
        <v>171</v>
      </c>
      <c r="AU191" s="231" t="s">
        <v>86</v>
      </c>
      <c r="AY191" s="18" t="s">
        <v>145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151</v>
      </c>
      <c r="BM191" s="231" t="s">
        <v>233</v>
      </c>
    </row>
    <row r="192" s="14" customFormat="1">
      <c r="A192" s="14"/>
      <c r="B192" s="244"/>
      <c r="C192" s="245"/>
      <c r="D192" s="235" t="s">
        <v>153</v>
      </c>
      <c r="E192" s="246" t="s">
        <v>1</v>
      </c>
      <c r="F192" s="247" t="s">
        <v>234</v>
      </c>
      <c r="G192" s="245"/>
      <c r="H192" s="248">
        <v>8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153</v>
      </c>
      <c r="AU192" s="254" t="s">
        <v>86</v>
      </c>
      <c r="AV192" s="14" t="s">
        <v>86</v>
      </c>
      <c r="AW192" s="14" t="s">
        <v>32</v>
      </c>
      <c r="AX192" s="14" t="s">
        <v>76</v>
      </c>
      <c r="AY192" s="254" t="s">
        <v>145</v>
      </c>
    </row>
    <row r="193" s="15" customFormat="1">
      <c r="A193" s="15"/>
      <c r="B193" s="255"/>
      <c r="C193" s="256"/>
      <c r="D193" s="235" t="s">
        <v>153</v>
      </c>
      <c r="E193" s="257" t="s">
        <v>1</v>
      </c>
      <c r="F193" s="258" t="s">
        <v>156</v>
      </c>
      <c r="G193" s="256"/>
      <c r="H193" s="259">
        <v>8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153</v>
      </c>
      <c r="AU193" s="265" t="s">
        <v>86</v>
      </c>
      <c r="AV193" s="15" t="s">
        <v>151</v>
      </c>
      <c r="AW193" s="15" t="s">
        <v>32</v>
      </c>
      <c r="AX193" s="15" t="s">
        <v>84</v>
      </c>
      <c r="AY193" s="265" t="s">
        <v>145</v>
      </c>
    </row>
    <row r="194" s="2" customFormat="1" ht="33" customHeight="1">
      <c r="A194" s="39"/>
      <c r="B194" s="40"/>
      <c r="C194" s="220" t="s">
        <v>235</v>
      </c>
      <c r="D194" s="220" t="s">
        <v>147</v>
      </c>
      <c r="E194" s="221" t="s">
        <v>236</v>
      </c>
      <c r="F194" s="222" t="s">
        <v>237</v>
      </c>
      <c r="G194" s="223" t="s">
        <v>203</v>
      </c>
      <c r="H194" s="224">
        <v>1272</v>
      </c>
      <c r="I194" s="225"/>
      <c r="J194" s="226">
        <f>ROUND(I194*H194,2)</f>
        <v>0</v>
      </c>
      <c r="K194" s="222" t="s">
        <v>150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151</v>
      </c>
      <c r="AT194" s="231" t="s">
        <v>147</v>
      </c>
      <c r="AU194" s="231" t="s">
        <v>86</v>
      </c>
      <c r="AY194" s="18" t="s">
        <v>145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151</v>
      </c>
      <c r="BM194" s="231" t="s">
        <v>238</v>
      </c>
    </row>
    <row r="195" s="13" customFormat="1">
      <c r="A195" s="13"/>
      <c r="B195" s="233"/>
      <c r="C195" s="234"/>
      <c r="D195" s="235" t="s">
        <v>153</v>
      </c>
      <c r="E195" s="236" t="s">
        <v>1</v>
      </c>
      <c r="F195" s="237" t="s">
        <v>239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153</v>
      </c>
      <c r="AU195" s="243" t="s">
        <v>86</v>
      </c>
      <c r="AV195" s="13" t="s">
        <v>84</v>
      </c>
      <c r="AW195" s="13" t="s">
        <v>32</v>
      </c>
      <c r="AX195" s="13" t="s">
        <v>76</v>
      </c>
      <c r="AY195" s="243" t="s">
        <v>145</v>
      </c>
    </row>
    <row r="196" s="14" customFormat="1">
      <c r="A196" s="14"/>
      <c r="B196" s="244"/>
      <c r="C196" s="245"/>
      <c r="D196" s="235" t="s">
        <v>153</v>
      </c>
      <c r="E196" s="246" t="s">
        <v>1</v>
      </c>
      <c r="F196" s="247" t="s">
        <v>240</v>
      </c>
      <c r="G196" s="245"/>
      <c r="H196" s="248">
        <v>344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86</v>
      </c>
      <c r="AV196" s="14" t="s">
        <v>86</v>
      </c>
      <c r="AW196" s="14" t="s">
        <v>32</v>
      </c>
      <c r="AX196" s="14" t="s">
        <v>76</v>
      </c>
      <c r="AY196" s="254" t="s">
        <v>145</v>
      </c>
    </row>
    <row r="197" s="13" customFormat="1">
      <c r="A197" s="13"/>
      <c r="B197" s="233"/>
      <c r="C197" s="234"/>
      <c r="D197" s="235" t="s">
        <v>153</v>
      </c>
      <c r="E197" s="236" t="s">
        <v>1</v>
      </c>
      <c r="F197" s="237" t="s">
        <v>154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153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145</v>
      </c>
    </row>
    <row r="198" s="14" customFormat="1">
      <c r="A198" s="14"/>
      <c r="B198" s="244"/>
      <c r="C198" s="245"/>
      <c r="D198" s="235" t="s">
        <v>153</v>
      </c>
      <c r="E198" s="246" t="s">
        <v>1</v>
      </c>
      <c r="F198" s="247" t="s">
        <v>241</v>
      </c>
      <c r="G198" s="245"/>
      <c r="H198" s="248">
        <v>796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153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145</v>
      </c>
    </row>
    <row r="199" s="13" customFormat="1">
      <c r="A199" s="13"/>
      <c r="B199" s="233"/>
      <c r="C199" s="234"/>
      <c r="D199" s="235" t="s">
        <v>153</v>
      </c>
      <c r="E199" s="236" t="s">
        <v>1</v>
      </c>
      <c r="F199" s="237" t="s">
        <v>242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153</v>
      </c>
      <c r="AU199" s="243" t="s">
        <v>86</v>
      </c>
      <c r="AV199" s="13" t="s">
        <v>84</v>
      </c>
      <c r="AW199" s="13" t="s">
        <v>32</v>
      </c>
      <c r="AX199" s="13" t="s">
        <v>76</v>
      </c>
      <c r="AY199" s="243" t="s">
        <v>145</v>
      </c>
    </row>
    <row r="200" s="14" customFormat="1">
      <c r="A200" s="14"/>
      <c r="B200" s="244"/>
      <c r="C200" s="245"/>
      <c r="D200" s="235" t="s">
        <v>153</v>
      </c>
      <c r="E200" s="246" t="s">
        <v>1</v>
      </c>
      <c r="F200" s="247" t="s">
        <v>243</v>
      </c>
      <c r="G200" s="245"/>
      <c r="H200" s="248">
        <v>132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153</v>
      </c>
      <c r="AU200" s="254" t="s">
        <v>86</v>
      </c>
      <c r="AV200" s="14" t="s">
        <v>86</v>
      </c>
      <c r="AW200" s="14" t="s">
        <v>32</v>
      </c>
      <c r="AX200" s="14" t="s">
        <v>76</v>
      </c>
      <c r="AY200" s="254" t="s">
        <v>145</v>
      </c>
    </row>
    <row r="201" s="15" customFormat="1">
      <c r="A201" s="15"/>
      <c r="B201" s="255"/>
      <c r="C201" s="256"/>
      <c r="D201" s="235" t="s">
        <v>153</v>
      </c>
      <c r="E201" s="257" t="s">
        <v>1</v>
      </c>
      <c r="F201" s="258" t="s">
        <v>156</v>
      </c>
      <c r="G201" s="256"/>
      <c r="H201" s="259">
        <v>1272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153</v>
      </c>
      <c r="AU201" s="265" t="s">
        <v>86</v>
      </c>
      <c r="AV201" s="15" t="s">
        <v>151</v>
      </c>
      <c r="AW201" s="15" t="s">
        <v>32</v>
      </c>
      <c r="AX201" s="15" t="s">
        <v>84</v>
      </c>
      <c r="AY201" s="265" t="s">
        <v>145</v>
      </c>
    </row>
    <row r="202" s="12" customFormat="1" ht="22.8" customHeight="1">
      <c r="A202" s="12"/>
      <c r="B202" s="204"/>
      <c r="C202" s="205"/>
      <c r="D202" s="206" t="s">
        <v>75</v>
      </c>
      <c r="E202" s="218" t="s">
        <v>86</v>
      </c>
      <c r="F202" s="218" t="s">
        <v>244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SUM(P203:P206)</f>
        <v>0</v>
      </c>
      <c r="Q202" s="212"/>
      <c r="R202" s="213">
        <f>SUM(R203:R206)</f>
        <v>55.211359999999999</v>
      </c>
      <c r="S202" s="212"/>
      <c r="T202" s="214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84</v>
      </c>
      <c r="AT202" s="216" t="s">
        <v>75</v>
      </c>
      <c r="AU202" s="216" t="s">
        <v>84</v>
      </c>
      <c r="AY202" s="215" t="s">
        <v>145</v>
      </c>
      <c r="BK202" s="217">
        <f>SUM(BK203:BK206)</f>
        <v>0</v>
      </c>
    </row>
    <row r="203" s="2" customFormat="1" ht="49.05" customHeight="1">
      <c r="A203" s="39"/>
      <c r="B203" s="40"/>
      <c r="C203" s="220" t="s">
        <v>245</v>
      </c>
      <c r="D203" s="220" t="s">
        <v>147</v>
      </c>
      <c r="E203" s="221" t="s">
        <v>246</v>
      </c>
      <c r="F203" s="222" t="s">
        <v>247</v>
      </c>
      <c r="G203" s="223" t="s">
        <v>248</v>
      </c>
      <c r="H203" s="224">
        <v>232</v>
      </c>
      <c r="I203" s="225"/>
      <c r="J203" s="226">
        <f>ROUND(I203*H203,2)</f>
        <v>0</v>
      </c>
      <c r="K203" s="222" t="s">
        <v>150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0.23798</v>
      </c>
      <c r="R203" s="229">
        <f>Q203*H203</f>
        <v>55.211359999999999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151</v>
      </c>
      <c r="AT203" s="231" t="s">
        <v>147</v>
      </c>
      <c r="AU203" s="231" t="s">
        <v>86</v>
      </c>
      <c r="AY203" s="18" t="s">
        <v>145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151</v>
      </c>
      <c r="BM203" s="231" t="s">
        <v>249</v>
      </c>
    </row>
    <row r="204" s="13" customFormat="1">
      <c r="A204" s="13"/>
      <c r="B204" s="233"/>
      <c r="C204" s="234"/>
      <c r="D204" s="235" t="s">
        <v>153</v>
      </c>
      <c r="E204" s="236" t="s">
        <v>1</v>
      </c>
      <c r="F204" s="237" t="s">
        <v>160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153</v>
      </c>
      <c r="AU204" s="243" t="s">
        <v>86</v>
      </c>
      <c r="AV204" s="13" t="s">
        <v>84</v>
      </c>
      <c r="AW204" s="13" t="s">
        <v>32</v>
      </c>
      <c r="AX204" s="13" t="s">
        <v>76</v>
      </c>
      <c r="AY204" s="243" t="s">
        <v>145</v>
      </c>
    </row>
    <row r="205" s="14" customFormat="1">
      <c r="A205" s="14"/>
      <c r="B205" s="244"/>
      <c r="C205" s="245"/>
      <c r="D205" s="235" t="s">
        <v>153</v>
      </c>
      <c r="E205" s="246" t="s">
        <v>1</v>
      </c>
      <c r="F205" s="247" t="s">
        <v>250</v>
      </c>
      <c r="G205" s="245"/>
      <c r="H205" s="248">
        <v>232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153</v>
      </c>
      <c r="AU205" s="254" t="s">
        <v>86</v>
      </c>
      <c r="AV205" s="14" t="s">
        <v>86</v>
      </c>
      <c r="AW205" s="14" t="s">
        <v>32</v>
      </c>
      <c r="AX205" s="14" t="s">
        <v>76</v>
      </c>
      <c r="AY205" s="254" t="s">
        <v>145</v>
      </c>
    </row>
    <row r="206" s="15" customFormat="1">
      <c r="A206" s="15"/>
      <c r="B206" s="255"/>
      <c r="C206" s="256"/>
      <c r="D206" s="235" t="s">
        <v>153</v>
      </c>
      <c r="E206" s="257" t="s">
        <v>1</v>
      </c>
      <c r="F206" s="258" t="s">
        <v>156</v>
      </c>
      <c r="G206" s="256"/>
      <c r="H206" s="259">
        <v>232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153</v>
      </c>
      <c r="AU206" s="265" t="s">
        <v>86</v>
      </c>
      <c r="AV206" s="15" t="s">
        <v>151</v>
      </c>
      <c r="AW206" s="15" t="s">
        <v>32</v>
      </c>
      <c r="AX206" s="15" t="s">
        <v>84</v>
      </c>
      <c r="AY206" s="265" t="s">
        <v>145</v>
      </c>
    </row>
    <row r="207" s="12" customFormat="1" ht="22.8" customHeight="1">
      <c r="A207" s="12"/>
      <c r="B207" s="204"/>
      <c r="C207" s="205"/>
      <c r="D207" s="206" t="s">
        <v>75</v>
      </c>
      <c r="E207" s="218" t="s">
        <v>151</v>
      </c>
      <c r="F207" s="218" t="s">
        <v>251</v>
      </c>
      <c r="G207" s="205"/>
      <c r="H207" s="205"/>
      <c r="I207" s="208"/>
      <c r="J207" s="219">
        <f>BK207</f>
        <v>0</v>
      </c>
      <c r="K207" s="205"/>
      <c r="L207" s="210"/>
      <c r="M207" s="211"/>
      <c r="N207" s="212"/>
      <c r="O207" s="212"/>
      <c r="P207" s="213">
        <f>SUM(P208:P211)</f>
        <v>0</v>
      </c>
      <c r="Q207" s="212"/>
      <c r="R207" s="213">
        <f>SUM(R208:R211)</f>
        <v>0</v>
      </c>
      <c r="S207" s="212"/>
      <c r="T207" s="214">
        <f>SUM(T208:T211)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5" t="s">
        <v>84</v>
      </c>
      <c r="AT207" s="216" t="s">
        <v>75</v>
      </c>
      <c r="AU207" s="216" t="s">
        <v>84</v>
      </c>
      <c r="AY207" s="215" t="s">
        <v>145</v>
      </c>
      <c r="BK207" s="217">
        <f>SUM(BK208:BK211)</f>
        <v>0</v>
      </c>
    </row>
    <row r="208" s="2" customFormat="1" ht="33" customHeight="1">
      <c r="A208" s="39"/>
      <c r="B208" s="40"/>
      <c r="C208" s="220" t="s">
        <v>252</v>
      </c>
      <c r="D208" s="220" t="s">
        <v>147</v>
      </c>
      <c r="E208" s="221" t="s">
        <v>253</v>
      </c>
      <c r="F208" s="222" t="s">
        <v>254</v>
      </c>
      <c r="G208" s="223" t="s">
        <v>100</v>
      </c>
      <c r="H208" s="224">
        <v>0.95999999999999996</v>
      </c>
      <c r="I208" s="225"/>
      <c r="J208" s="226">
        <f>ROUND(I208*H208,2)</f>
        <v>0</v>
      </c>
      <c r="K208" s="222" t="s">
        <v>150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151</v>
      </c>
      <c r="AT208" s="231" t="s">
        <v>147</v>
      </c>
      <c r="AU208" s="231" t="s">
        <v>86</v>
      </c>
      <c r="AY208" s="18" t="s">
        <v>145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151</v>
      </c>
      <c r="BM208" s="231" t="s">
        <v>255</v>
      </c>
    </row>
    <row r="209" s="13" customFormat="1">
      <c r="A209" s="13"/>
      <c r="B209" s="233"/>
      <c r="C209" s="234"/>
      <c r="D209" s="235" t="s">
        <v>153</v>
      </c>
      <c r="E209" s="236" t="s">
        <v>1</v>
      </c>
      <c r="F209" s="237" t="s">
        <v>164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153</v>
      </c>
      <c r="AU209" s="243" t="s">
        <v>86</v>
      </c>
      <c r="AV209" s="13" t="s">
        <v>84</v>
      </c>
      <c r="AW209" s="13" t="s">
        <v>32</v>
      </c>
      <c r="AX209" s="13" t="s">
        <v>76</v>
      </c>
      <c r="AY209" s="243" t="s">
        <v>145</v>
      </c>
    </row>
    <row r="210" s="14" customFormat="1">
      <c r="A210" s="14"/>
      <c r="B210" s="244"/>
      <c r="C210" s="245"/>
      <c r="D210" s="235" t="s">
        <v>153</v>
      </c>
      <c r="E210" s="246" t="s">
        <v>1</v>
      </c>
      <c r="F210" s="247" t="s">
        <v>256</v>
      </c>
      <c r="G210" s="245"/>
      <c r="H210" s="248">
        <v>0.95999999999999996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153</v>
      </c>
      <c r="AU210" s="254" t="s">
        <v>86</v>
      </c>
      <c r="AV210" s="14" t="s">
        <v>86</v>
      </c>
      <c r="AW210" s="14" t="s">
        <v>32</v>
      </c>
      <c r="AX210" s="14" t="s">
        <v>76</v>
      </c>
      <c r="AY210" s="254" t="s">
        <v>145</v>
      </c>
    </row>
    <row r="211" s="15" customFormat="1">
      <c r="A211" s="15"/>
      <c r="B211" s="255"/>
      <c r="C211" s="256"/>
      <c r="D211" s="235" t="s">
        <v>153</v>
      </c>
      <c r="E211" s="257" t="s">
        <v>1</v>
      </c>
      <c r="F211" s="258" t="s">
        <v>156</v>
      </c>
      <c r="G211" s="256"/>
      <c r="H211" s="259">
        <v>0.95999999999999996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153</v>
      </c>
      <c r="AU211" s="265" t="s">
        <v>86</v>
      </c>
      <c r="AV211" s="15" t="s">
        <v>151</v>
      </c>
      <c r="AW211" s="15" t="s">
        <v>32</v>
      </c>
      <c r="AX211" s="15" t="s">
        <v>84</v>
      </c>
      <c r="AY211" s="265" t="s">
        <v>145</v>
      </c>
    </row>
    <row r="212" s="12" customFormat="1" ht="22.8" customHeight="1">
      <c r="A212" s="12"/>
      <c r="B212" s="204"/>
      <c r="C212" s="205"/>
      <c r="D212" s="206" t="s">
        <v>75</v>
      </c>
      <c r="E212" s="218" t="s">
        <v>178</v>
      </c>
      <c r="F212" s="218" t="s">
        <v>257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SUM(P213:P256)</f>
        <v>0</v>
      </c>
      <c r="Q212" s="212"/>
      <c r="R212" s="213">
        <f>SUM(R213:R256)</f>
        <v>216.59550000000002</v>
      </c>
      <c r="S212" s="212"/>
      <c r="T212" s="214">
        <f>SUM(T213:T256)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145</v>
      </c>
      <c r="BK212" s="217">
        <f>SUM(BK213:BK256)</f>
        <v>0</v>
      </c>
    </row>
    <row r="213" s="2" customFormat="1" ht="33" customHeight="1">
      <c r="A213" s="39"/>
      <c r="B213" s="40"/>
      <c r="C213" s="220" t="s">
        <v>258</v>
      </c>
      <c r="D213" s="220" t="s">
        <v>147</v>
      </c>
      <c r="E213" s="221" t="s">
        <v>259</v>
      </c>
      <c r="F213" s="222" t="s">
        <v>260</v>
      </c>
      <c r="G213" s="223" t="s">
        <v>203</v>
      </c>
      <c r="H213" s="224">
        <v>476</v>
      </c>
      <c r="I213" s="225"/>
      <c r="J213" s="226">
        <f>ROUND(I213*H213,2)</f>
        <v>0</v>
      </c>
      <c r="K213" s="222" t="s">
        <v>150</v>
      </c>
      <c r="L213" s="45"/>
      <c r="M213" s="227" t="s">
        <v>1</v>
      </c>
      <c r="N213" s="228" t="s">
        <v>41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151</v>
      </c>
      <c r="AT213" s="231" t="s">
        <v>147</v>
      </c>
      <c r="AU213" s="231" t="s">
        <v>86</v>
      </c>
      <c r="AY213" s="18" t="s">
        <v>145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151</v>
      </c>
      <c r="BM213" s="231" t="s">
        <v>261</v>
      </c>
    </row>
    <row r="214" s="13" customFormat="1">
      <c r="A214" s="13"/>
      <c r="B214" s="233"/>
      <c r="C214" s="234"/>
      <c r="D214" s="235" t="s">
        <v>153</v>
      </c>
      <c r="E214" s="236" t="s">
        <v>1</v>
      </c>
      <c r="F214" s="237" t="s">
        <v>239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153</v>
      </c>
      <c r="AU214" s="243" t="s">
        <v>86</v>
      </c>
      <c r="AV214" s="13" t="s">
        <v>84</v>
      </c>
      <c r="AW214" s="13" t="s">
        <v>32</v>
      </c>
      <c r="AX214" s="13" t="s">
        <v>76</v>
      </c>
      <c r="AY214" s="243" t="s">
        <v>145</v>
      </c>
    </row>
    <row r="215" s="14" customFormat="1">
      <c r="A215" s="14"/>
      <c r="B215" s="244"/>
      <c r="C215" s="245"/>
      <c r="D215" s="235" t="s">
        <v>153</v>
      </c>
      <c r="E215" s="246" t="s">
        <v>1</v>
      </c>
      <c r="F215" s="247" t="s">
        <v>240</v>
      </c>
      <c r="G215" s="245"/>
      <c r="H215" s="248">
        <v>344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153</v>
      </c>
      <c r="AU215" s="254" t="s">
        <v>86</v>
      </c>
      <c r="AV215" s="14" t="s">
        <v>86</v>
      </c>
      <c r="AW215" s="14" t="s">
        <v>32</v>
      </c>
      <c r="AX215" s="14" t="s">
        <v>76</v>
      </c>
      <c r="AY215" s="254" t="s">
        <v>145</v>
      </c>
    </row>
    <row r="216" s="13" customFormat="1">
      <c r="A216" s="13"/>
      <c r="B216" s="233"/>
      <c r="C216" s="234"/>
      <c r="D216" s="235" t="s">
        <v>153</v>
      </c>
      <c r="E216" s="236" t="s">
        <v>1</v>
      </c>
      <c r="F216" s="237" t="s">
        <v>242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153</v>
      </c>
      <c r="AU216" s="243" t="s">
        <v>86</v>
      </c>
      <c r="AV216" s="13" t="s">
        <v>84</v>
      </c>
      <c r="AW216" s="13" t="s">
        <v>32</v>
      </c>
      <c r="AX216" s="13" t="s">
        <v>76</v>
      </c>
      <c r="AY216" s="243" t="s">
        <v>145</v>
      </c>
    </row>
    <row r="217" s="14" customFormat="1">
      <c r="A217" s="14"/>
      <c r="B217" s="244"/>
      <c r="C217" s="245"/>
      <c r="D217" s="235" t="s">
        <v>153</v>
      </c>
      <c r="E217" s="246" t="s">
        <v>1</v>
      </c>
      <c r="F217" s="247" t="s">
        <v>243</v>
      </c>
      <c r="G217" s="245"/>
      <c r="H217" s="248">
        <v>132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86</v>
      </c>
      <c r="AV217" s="14" t="s">
        <v>86</v>
      </c>
      <c r="AW217" s="14" t="s">
        <v>32</v>
      </c>
      <c r="AX217" s="14" t="s">
        <v>76</v>
      </c>
      <c r="AY217" s="254" t="s">
        <v>145</v>
      </c>
    </row>
    <row r="218" s="15" customFormat="1">
      <c r="A218" s="15"/>
      <c r="B218" s="255"/>
      <c r="C218" s="256"/>
      <c r="D218" s="235" t="s">
        <v>153</v>
      </c>
      <c r="E218" s="257" t="s">
        <v>1</v>
      </c>
      <c r="F218" s="258" t="s">
        <v>156</v>
      </c>
      <c r="G218" s="256"/>
      <c r="H218" s="259">
        <v>476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153</v>
      </c>
      <c r="AU218" s="265" t="s">
        <v>86</v>
      </c>
      <c r="AV218" s="15" t="s">
        <v>151</v>
      </c>
      <c r="AW218" s="15" t="s">
        <v>32</v>
      </c>
      <c r="AX218" s="15" t="s">
        <v>84</v>
      </c>
      <c r="AY218" s="265" t="s">
        <v>145</v>
      </c>
    </row>
    <row r="219" s="2" customFormat="1" ht="33" customHeight="1">
      <c r="A219" s="39"/>
      <c r="B219" s="40"/>
      <c r="C219" s="220" t="s">
        <v>7</v>
      </c>
      <c r="D219" s="220" t="s">
        <v>147</v>
      </c>
      <c r="E219" s="221" t="s">
        <v>262</v>
      </c>
      <c r="F219" s="222" t="s">
        <v>263</v>
      </c>
      <c r="G219" s="223" t="s">
        <v>203</v>
      </c>
      <c r="H219" s="224">
        <v>928</v>
      </c>
      <c r="I219" s="225"/>
      <c r="J219" s="226">
        <f>ROUND(I219*H219,2)</f>
        <v>0</v>
      </c>
      <c r="K219" s="222" t="s">
        <v>150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151</v>
      </c>
      <c r="AT219" s="231" t="s">
        <v>147</v>
      </c>
      <c r="AU219" s="231" t="s">
        <v>86</v>
      </c>
      <c r="AY219" s="18" t="s">
        <v>145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151</v>
      </c>
      <c r="BM219" s="231" t="s">
        <v>264</v>
      </c>
    </row>
    <row r="220" s="13" customFormat="1">
      <c r="A220" s="13"/>
      <c r="B220" s="233"/>
      <c r="C220" s="234"/>
      <c r="D220" s="235" t="s">
        <v>153</v>
      </c>
      <c r="E220" s="236" t="s">
        <v>1</v>
      </c>
      <c r="F220" s="237" t="s">
        <v>154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153</v>
      </c>
      <c r="AU220" s="243" t="s">
        <v>86</v>
      </c>
      <c r="AV220" s="13" t="s">
        <v>84</v>
      </c>
      <c r="AW220" s="13" t="s">
        <v>32</v>
      </c>
      <c r="AX220" s="13" t="s">
        <v>76</v>
      </c>
      <c r="AY220" s="243" t="s">
        <v>145</v>
      </c>
    </row>
    <row r="221" s="14" customFormat="1">
      <c r="A221" s="14"/>
      <c r="B221" s="244"/>
      <c r="C221" s="245"/>
      <c r="D221" s="235" t="s">
        <v>153</v>
      </c>
      <c r="E221" s="246" t="s">
        <v>1</v>
      </c>
      <c r="F221" s="247" t="s">
        <v>241</v>
      </c>
      <c r="G221" s="245"/>
      <c r="H221" s="248">
        <v>796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153</v>
      </c>
      <c r="AU221" s="254" t="s">
        <v>86</v>
      </c>
      <c r="AV221" s="14" t="s">
        <v>86</v>
      </c>
      <c r="AW221" s="14" t="s">
        <v>32</v>
      </c>
      <c r="AX221" s="14" t="s">
        <v>76</v>
      </c>
      <c r="AY221" s="254" t="s">
        <v>145</v>
      </c>
    </row>
    <row r="222" s="13" customFormat="1">
      <c r="A222" s="13"/>
      <c r="B222" s="233"/>
      <c r="C222" s="234"/>
      <c r="D222" s="235" t="s">
        <v>153</v>
      </c>
      <c r="E222" s="236" t="s">
        <v>1</v>
      </c>
      <c r="F222" s="237" t="s">
        <v>242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153</v>
      </c>
      <c r="AU222" s="243" t="s">
        <v>86</v>
      </c>
      <c r="AV222" s="13" t="s">
        <v>84</v>
      </c>
      <c r="AW222" s="13" t="s">
        <v>32</v>
      </c>
      <c r="AX222" s="13" t="s">
        <v>76</v>
      </c>
      <c r="AY222" s="243" t="s">
        <v>145</v>
      </c>
    </row>
    <row r="223" s="14" customFormat="1">
      <c r="A223" s="14"/>
      <c r="B223" s="244"/>
      <c r="C223" s="245"/>
      <c r="D223" s="235" t="s">
        <v>153</v>
      </c>
      <c r="E223" s="246" t="s">
        <v>1</v>
      </c>
      <c r="F223" s="247" t="s">
        <v>243</v>
      </c>
      <c r="G223" s="245"/>
      <c r="H223" s="248">
        <v>132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153</v>
      </c>
      <c r="AU223" s="254" t="s">
        <v>86</v>
      </c>
      <c r="AV223" s="14" t="s">
        <v>86</v>
      </c>
      <c r="AW223" s="14" t="s">
        <v>32</v>
      </c>
      <c r="AX223" s="14" t="s">
        <v>76</v>
      </c>
      <c r="AY223" s="254" t="s">
        <v>145</v>
      </c>
    </row>
    <row r="224" s="15" customFormat="1">
      <c r="A224" s="15"/>
      <c r="B224" s="255"/>
      <c r="C224" s="256"/>
      <c r="D224" s="235" t="s">
        <v>153</v>
      </c>
      <c r="E224" s="257" t="s">
        <v>1</v>
      </c>
      <c r="F224" s="258" t="s">
        <v>156</v>
      </c>
      <c r="G224" s="256"/>
      <c r="H224" s="259">
        <v>928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153</v>
      </c>
      <c r="AU224" s="265" t="s">
        <v>86</v>
      </c>
      <c r="AV224" s="15" t="s">
        <v>151</v>
      </c>
      <c r="AW224" s="15" t="s">
        <v>32</v>
      </c>
      <c r="AX224" s="15" t="s">
        <v>84</v>
      </c>
      <c r="AY224" s="265" t="s">
        <v>145</v>
      </c>
    </row>
    <row r="225" s="2" customFormat="1" ht="37.8" customHeight="1">
      <c r="A225" s="39"/>
      <c r="B225" s="40"/>
      <c r="C225" s="220" t="s">
        <v>265</v>
      </c>
      <c r="D225" s="220" t="s">
        <v>147</v>
      </c>
      <c r="E225" s="221" t="s">
        <v>266</v>
      </c>
      <c r="F225" s="222" t="s">
        <v>267</v>
      </c>
      <c r="G225" s="223" t="s">
        <v>203</v>
      </c>
      <c r="H225" s="224">
        <v>172</v>
      </c>
      <c r="I225" s="225"/>
      <c r="J225" s="226">
        <f>ROUND(I225*H225,2)</f>
        <v>0</v>
      </c>
      <c r="K225" s="222" t="s">
        <v>150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151</v>
      </c>
      <c r="AT225" s="231" t="s">
        <v>147</v>
      </c>
      <c r="AU225" s="231" t="s">
        <v>86</v>
      </c>
      <c r="AY225" s="18" t="s">
        <v>145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151</v>
      </c>
      <c r="BM225" s="231" t="s">
        <v>268</v>
      </c>
    </row>
    <row r="226" s="13" customFormat="1">
      <c r="A226" s="13"/>
      <c r="B226" s="233"/>
      <c r="C226" s="234"/>
      <c r="D226" s="235" t="s">
        <v>153</v>
      </c>
      <c r="E226" s="236" t="s">
        <v>1</v>
      </c>
      <c r="F226" s="237" t="s">
        <v>239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153</v>
      </c>
      <c r="AU226" s="243" t="s">
        <v>86</v>
      </c>
      <c r="AV226" s="13" t="s">
        <v>84</v>
      </c>
      <c r="AW226" s="13" t="s">
        <v>32</v>
      </c>
      <c r="AX226" s="13" t="s">
        <v>76</v>
      </c>
      <c r="AY226" s="243" t="s">
        <v>145</v>
      </c>
    </row>
    <row r="227" s="14" customFormat="1">
      <c r="A227" s="14"/>
      <c r="B227" s="244"/>
      <c r="C227" s="245"/>
      <c r="D227" s="235" t="s">
        <v>153</v>
      </c>
      <c r="E227" s="246" t="s">
        <v>1</v>
      </c>
      <c r="F227" s="247" t="s">
        <v>269</v>
      </c>
      <c r="G227" s="245"/>
      <c r="H227" s="248">
        <v>172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86</v>
      </c>
      <c r="AV227" s="14" t="s">
        <v>86</v>
      </c>
      <c r="AW227" s="14" t="s">
        <v>32</v>
      </c>
      <c r="AX227" s="14" t="s">
        <v>76</v>
      </c>
      <c r="AY227" s="254" t="s">
        <v>145</v>
      </c>
    </row>
    <row r="228" s="15" customFormat="1">
      <c r="A228" s="15"/>
      <c r="B228" s="255"/>
      <c r="C228" s="256"/>
      <c r="D228" s="235" t="s">
        <v>153</v>
      </c>
      <c r="E228" s="257" t="s">
        <v>1</v>
      </c>
      <c r="F228" s="258" t="s">
        <v>156</v>
      </c>
      <c r="G228" s="256"/>
      <c r="H228" s="259">
        <v>172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153</v>
      </c>
      <c r="AU228" s="265" t="s">
        <v>86</v>
      </c>
      <c r="AV228" s="15" t="s">
        <v>151</v>
      </c>
      <c r="AW228" s="15" t="s">
        <v>32</v>
      </c>
      <c r="AX228" s="15" t="s">
        <v>84</v>
      </c>
      <c r="AY228" s="265" t="s">
        <v>145</v>
      </c>
    </row>
    <row r="229" s="2" customFormat="1" ht="78" customHeight="1">
      <c r="A229" s="39"/>
      <c r="B229" s="40"/>
      <c r="C229" s="220" t="s">
        <v>270</v>
      </c>
      <c r="D229" s="220" t="s">
        <v>147</v>
      </c>
      <c r="E229" s="221" t="s">
        <v>271</v>
      </c>
      <c r="F229" s="222" t="s">
        <v>272</v>
      </c>
      <c r="G229" s="223" t="s">
        <v>203</v>
      </c>
      <c r="H229" s="224">
        <v>796</v>
      </c>
      <c r="I229" s="225"/>
      <c r="J229" s="226">
        <f>ROUND(I229*H229,2)</f>
        <v>0</v>
      </c>
      <c r="K229" s="222" t="s">
        <v>150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0.089219999999999994</v>
      </c>
      <c r="R229" s="229">
        <f>Q229*H229</f>
        <v>71.019120000000001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151</v>
      </c>
      <c r="AT229" s="231" t="s">
        <v>147</v>
      </c>
      <c r="AU229" s="231" t="s">
        <v>86</v>
      </c>
      <c r="AY229" s="18" t="s">
        <v>145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151</v>
      </c>
      <c r="BM229" s="231" t="s">
        <v>273</v>
      </c>
    </row>
    <row r="230" s="13" customFormat="1">
      <c r="A230" s="13"/>
      <c r="B230" s="233"/>
      <c r="C230" s="234"/>
      <c r="D230" s="235" t="s">
        <v>153</v>
      </c>
      <c r="E230" s="236" t="s">
        <v>1</v>
      </c>
      <c r="F230" s="237" t="s">
        <v>154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153</v>
      </c>
      <c r="AU230" s="243" t="s">
        <v>86</v>
      </c>
      <c r="AV230" s="13" t="s">
        <v>84</v>
      </c>
      <c r="AW230" s="13" t="s">
        <v>32</v>
      </c>
      <c r="AX230" s="13" t="s">
        <v>76</v>
      </c>
      <c r="AY230" s="243" t="s">
        <v>145</v>
      </c>
    </row>
    <row r="231" s="14" customFormat="1">
      <c r="A231" s="14"/>
      <c r="B231" s="244"/>
      <c r="C231" s="245"/>
      <c r="D231" s="235" t="s">
        <v>153</v>
      </c>
      <c r="E231" s="246" t="s">
        <v>1</v>
      </c>
      <c r="F231" s="247" t="s">
        <v>241</v>
      </c>
      <c r="G231" s="245"/>
      <c r="H231" s="248">
        <v>796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153</v>
      </c>
      <c r="AU231" s="254" t="s">
        <v>86</v>
      </c>
      <c r="AV231" s="14" t="s">
        <v>86</v>
      </c>
      <c r="AW231" s="14" t="s">
        <v>32</v>
      </c>
      <c r="AX231" s="14" t="s">
        <v>76</v>
      </c>
      <c r="AY231" s="254" t="s">
        <v>145</v>
      </c>
    </row>
    <row r="232" s="15" customFormat="1">
      <c r="A232" s="15"/>
      <c r="B232" s="255"/>
      <c r="C232" s="256"/>
      <c r="D232" s="235" t="s">
        <v>153</v>
      </c>
      <c r="E232" s="257" t="s">
        <v>1</v>
      </c>
      <c r="F232" s="258" t="s">
        <v>156</v>
      </c>
      <c r="G232" s="256"/>
      <c r="H232" s="259">
        <v>796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153</v>
      </c>
      <c r="AU232" s="265" t="s">
        <v>86</v>
      </c>
      <c r="AV232" s="15" t="s">
        <v>151</v>
      </c>
      <c r="AW232" s="15" t="s">
        <v>32</v>
      </c>
      <c r="AX232" s="15" t="s">
        <v>84</v>
      </c>
      <c r="AY232" s="265" t="s">
        <v>145</v>
      </c>
    </row>
    <row r="233" s="2" customFormat="1" ht="24.15" customHeight="1">
      <c r="A233" s="39"/>
      <c r="B233" s="40"/>
      <c r="C233" s="266" t="s">
        <v>274</v>
      </c>
      <c r="D233" s="266" t="s">
        <v>171</v>
      </c>
      <c r="E233" s="267" t="s">
        <v>275</v>
      </c>
      <c r="F233" s="268" t="s">
        <v>276</v>
      </c>
      <c r="G233" s="269" t="s">
        <v>203</v>
      </c>
      <c r="H233" s="270">
        <v>805.79999999999995</v>
      </c>
      <c r="I233" s="271"/>
      <c r="J233" s="272">
        <f>ROUND(I233*H233,2)</f>
        <v>0</v>
      </c>
      <c r="K233" s="268" t="s">
        <v>150</v>
      </c>
      <c r="L233" s="273"/>
      <c r="M233" s="274" t="s">
        <v>1</v>
      </c>
      <c r="N233" s="275" t="s">
        <v>41</v>
      </c>
      <c r="O233" s="92"/>
      <c r="P233" s="229">
        <f>O233*H233</f>
        <v>0</v>
      </c>
      <c r="Q233" s="229">
        <v>0.13200000000000001</v>
      </c>
      <c r="R233" s="229">
        <f>Q233*H233</f>
        <v>106.3656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175</v>
      </c>
      <c r="AT233" s="231" t="s">
        <v>171</v>
      </c>
      <c r="AU233" s="231" t="s">
        <v>86</v>
      </c>
      <c r="AY233" s="18" t="s">
        <v>145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151</v>
      </c>
      <c r="BM233" s="231" t="s">
        <v>277</v>
      </c>
    </row>
    <row r="234" s="13" customFormat="1">
      <c r="A234" s="13"/>
      <c r="B234" s="233"/>
      <c r="C234" s="234"/>
      <c r="D234" s="235" t="s">
        <v>153</v>
      </c>
      <c r="E234" s="236" t="s">
        <v>1</v>
      </c>
      <c r="F234" s="237" t="s">
        <v>278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153</v>
      </c>
      <c r="AU234" s="243" t="s">
        <v>86</v>
      </c>
      <c r="AV234" s="13" t="s">
        <v>84</v>
      </c>
      <c r="AW234" s="13" t="s">
        <v>32</v>
      </c>
      <c r="AX234" s="13" t="s">
        <v>76</v>
      </c>
      <c r="AY234" s="243" t="s">
        <v>145</v>
      </c>
    </row>
    <row r="235" s="14" customFormat="1">
      <c r="A235" s="14"/>
      <c r="B235" s="244"/>
      <c r="C235" s="245"/>
      <c r="D235" s="235" t="s">
        <v>153</v>
      </c>
      <c r="E235" s="246" t="s">
        <v>1</v>
      </c>
      <c r="F235" s="247" t="s">
        <v>279</v>
      </c>
      <c r="G235" s="245"/>
      <c r="H235" s="248">
        <v>805.79999999999995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153</v>
      </c>
      <c r="AU235" s="254" t="s">
        <v>86</v>
      </c>
      <c r="AV235" s="14" t="s">
        <v>86</v>
      </c>
      <c r="AW235" s="14" t="s">
        <v>32</v>
      </c>
      <c r="AX235" s="14" t="s">
        <v>76</v>
      </c>
      <c r="AY235" s="254" t="s">
        <v>145</v>
      </c>
    </row>
    <row r="236" s="15" customFormat="1">
      <c r="A236" s="15"/>
      <c r="B236" s="255"/>
      <c r="C236" s="256"/>
      <c r="D236" s="235" t="s">
        <v>153</v>
      </c>
      <c r="E236" s="257" t="s">
        <v>1</v>
      </c>
      <c r="F236" s="258" t="s">
        <v>156</v>
      </c>
      <c r="G236" s="256"/>
      <c r="H236" s="259">
        <v>805.79999999999995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153</v>
      </c>
      <c r="AU236" s="265" t="s">
        <v>86</v>
      </c>
      <c r="AV236" s="15" t="s">
        <v>151</v>
      </c>
      <c r="AW236" s="15" t="s">
        <v>32</v>
      </c>
      <c r="AX236" s="15" t="s">
        <v>84</v>
      </c>
      <c r="AY236" s="265" t="s">
        <v>145</v>
      </c>
    </row>
    <row r="237" s="2" customFormat="1" ht="24.15" customHeight="1">
      <c r="A237" s="39"/>
      <c r="B237" s="40"/>
      <c r="C237" s="266" t="s">
        <v>280</v>
      </c>
      <c r="D237" s="266" t="s">
        <v>171</v>
      </c>
      <c r="E237" s="267" t="s">
        <v>281</v>
      </c>
      <c r="F237" s="268" t="s">
        <v>282</v>
      </c>
      <c r="G237" s="269" t="s">
        <v>203</v>
      </c>
      <c r="H237" s="270">
        <v>6.1200000000000001</v>
      </c>
      <c r="I237" s="271"/>
      <c r="J237" s="272">
        <f>ROUND(I237*H237,2)</f>
        <v>0</v>
      </c>
      <c r="K237" s="268" t="s">
        <v>150</v>
      </c>
      <c r="L237" s="273"/>
      <c r="M237" s="274" t="s">
        <v>1</v>
      </c>
      <c r="N237" s="275" t="s">
        <v>41</v>
      </c>
      <c r="O237" s="92"/>
      <c r="P237" s="229">
        <f>O237*H237</f>
        <v>0</v>
      </c>
      <c r="Q237" s="229">
        <v>0.13100000000000001</v>
      </c>
      <c r="R237" s="229">
        <f>Q237*H237</f>
        <v>0.8017200000000001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175</v>
      </c>
      <c r="AT237" s="231" t="s">
        <v>171</v>
      </c>
      <c r="AU237" s="231" t="s">
        <v>86</v>
      </c>
      <c r="AY237" s="18" t="s">
        <v>145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151</v>
      </c>
      <c r="BM237" s="231" t="s">
        <v>283</v>
      </c>
    </row>
    <row r="238" s="13" customFormat="1">
      <c r="A238" s="13"/>
      <c r="B238" s="233"/>
      <c r="C238" s="234"/>
      <c r="D238" s="235" t="s">
        <v>153</v>
      </c>
      <c r="E238" s="236" t="s">
        <v>1</v>
      </c>
      <c r="F238" s="237" t="s">
        <v>284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153</v>
      </c>
      <c r="AU238" s="243" t="s">
        <v>86</v>
      </c>
      <c r="AV238" s="13" t="s">
        <v>84</v>
      </c>
      <c r="AW238" s="13" t="s">
        <v>32</v>
      </c>
      <c r="AX238" s="13" t="s">
        <v>76</v>
      </c>
      <c r="AY238" s="243" t="s">
        <v>145</v>
      </c>
    </row>
    <row r="239" s="14" customFormat="1">
      <c r="A239" s="14"/>
      <c r="B239" s="244"/>
      <c r="C239" s="245"/>
      <c r="D239" s="235" t="s">
        <v>153</v>
      </c>
      <c r="E239" s="246" t="s">
        <v>1</v>
      </c>
      <c r="F239" s="247" t="s">
        <v>285</v>
      </c>
      <c r="G239" s="245"/>
      <c r="H239" s="248">
        <v>6.1200000000000001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153</v>
      </c>
      <c r="AU239" s="254" t="s">
        <v>86</v>
      </c>
      <c r="AV239" s="14" t="s">
        <v>86</v>
      </c>
      <c r="AW239" s="14" t="s">
        <v>32</v>
      </c>
      <c r="AX239" s="14" t="s">
        <v>76</v>
      </c>
      <c r="AY239" s="254" t="s">
        <v>145</v>
      </c>
    </row>
    <row r="240" s="15" customFormat="1">
      <c r="A240" s="15"/>
      <c r="B240" s="255"/>
      <c r="C240" s="256"/>
      <c r="D240" s="235" t="s">
        <v>153</v>
      </c>
      <c r="E240" s="257" t="s">
        <v>1</v>
      </c>
      <c r="F240" s="258" t="s">
        <v>156</v>
      </c>
      <c r="G240" s="256"/>
      <c r="H240" s="259">
        <v>6.1200000000000001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153</v>
      </c>
      <c r="AU240" s="265" t="s">
        <v>86</v>
      </c>
      <c r="AV240" s="15" t="s">
        <v>151</v>
      </c>
      <c r="AW240" s="15" t="s">
        <v>32</v>
      </c>
      <c r="AX240" s="15" t="s">
        <v>84</v>
      </c>
      <c r="AY240" s="265" t="s">
        <v>145</v>
      </c>
    </row>
    <row r="241" s="2" customFormat="1" ht="78" customHeight="1">
      <c r="A241" s="39"/>
      <c r="B241" s="40"/>
      <c r="C241" s="220" t="s">
        <v>286</v>
      </c>
      <c r="D241" s="220" t="s">
        <v>147</v>
      </c>
      <c r="E241" s="221" t="s">
        <v>287</v>
      </c>
      <c r="F241" s="222" t="s">
        <v>288</v>
      </c>
      <c r="G241" s="223" t="s">
        <v>203</v>
      </c>
      <c r="H241" s="224">
        <v>132</v>
      </c>
      <c r="I241" s="225"/>
      <c r="J241" s="226">
        <f>ROUND(I241*H241,2)</f>
        <v>0</v>
      </c>
      <c r="K241" s="222" t="s">
        <v>150</v>
      </c>
      <c r="L241" s="45"/>
      <c r="M241" s="227" t="s">
        <v>1</v>
      </c>
      <c r="N241" s="228" t="s">
        <v>41</v>
      </c>
      <c r="O241" s="92"/>
      <c r="P241" s="229">
        <f>O241*H241</f>
        <v>0</v>
      </c>
      <c r="Q241" s="229">
        <v>0.11162</v>
      </c>
      <c r="R241" s="229">
        <f>Q241*H241</f>
        <v>14.733839999999999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151</v>
      </c>
      <c r="AT241" s="231" t="s">
        <v>147</v>
      </c>
      <c r="AU241" s="231" t="s">
        <v>86</v>
      </c>
      <c r="AY241" s="18" t="s">
        <v>145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151</v>
      </c>
      <c r="BM241" s="231" t="s">
        <v>289</v>
      </c>
    </row>
    <row r="242" s="13" customFormat="1">
      <c r="A242" s="13"/>
      <c r="B242" s="233"/>
      <c r="C242" s="234"/>
      <c r="D242" s="235" t="s">
        <v>153</v>
      </c>
      <c r="E242" s="236" t="s">
        <v>1</v>
      </c>
      <c r="F242" s="237" t="s">
        <v>242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153</v>
      </c>
      <c r="AU242" s="243" t="s">
        <v>86</v>
      </c>
      <c r="AV242" s="13" t="s">
        <v>84</v>
      </c>
      <c r="AW242" s="13" t="s">
        <v>32</v>
      </c>
      <c r="AX242" s="13" t="s">
        <v>76</v>
      </c>
      <c r="AY242" s="243" t="s">
        <v>145</v>
      </c>
    </row>
    <row r="243" s="14" customFormat="1">
      <c r="A243" s="14"/>
      <c r="B243" s="244"/>
      <c r="C243" s="245"/>
      <c r="D243" s="235" t="s">
        <v>153</v>
      </c>
      <c r="E243" s="246" t="s">
        <v>1</v>
      </c>
      <c r="F243" s="247" t="s">
        <v>243</v>
      </c>
      <c r="G243" s="245"/>
      <c r="H243" s="248">
        <v>132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153</v>
      </c>
      <c r="AU243" s="254" t="s">
        <v>86</v>
      </c>
      <c r="AV243" s="14" t="s">
        <v>86</v>
      </c>
      <c r="AW243" s="14" t="s">
        <v>32</v>
      </c>
      <c r="AX243" s="14" t="s">
        <v>76</v>
      </c>
      <c r="AY243" s="254" t="s">
        <v>145</v>
      </c>
    </row>
    <row r="244" s="15" customFormat="1">
      <c r="A244" s="15"/>
      <c r="B244" s="255"/>
      <c r="C244" s="256"/>
      <c r="D244" s="235" t="s">
        <v>153</v>
      </c>
      <c r="E244" s="257" t="s">
        <v>1</v>
      </c>
      <c r="F244" s="258" t="s">
        <v>156</v>
      </c>
      <c r="G244" s="256"/>
      <c r="H244" s="259">
        <v>132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153</v>
      </c>
      <c r="AU244" s="265" t="s">
        <v>86</v>
      </c>
      <c r="AV244" s="15" t="s">
        <v>151</v>
      </c>
      <c r="AW244" s="15" t="s">
        <v>32</v>
      </c>
      <c r="AX244" s="15" t="s">
        <v>84</v>
      </c>
      <c r="AY244" s="265" t="s">
        <v>145</v>
      </c>
    </row>
    <row r="245" s="2" customFormat="1" ht="24.15" customHeight="1">
      <c r="A245" s="39"/>
      <c r="B245" s="40"/>
      <c r="C245" s="266" t="s">
        <v>290</v>
      </c>
      <c r="D245" s="266" t="s">
        <v>171</v>
      </c>
      <c r="E245" s="267" t="s">
        <v>291</v>
      </c>
      <c r="F245" s="268" t="s">
        <v>292</v>
      </c>
      <c r="G245" s="269" t="s">
        <v>203</v>
      </c>
      <c r="H245" s="270">
        <v>97.920000000000002</v>
      </c>
      <c r="I245" s="271"/>
      <c r="J245" s="272">
        <f>ROUND(I245*H245,2)</f>
        <v>0</v>
      </c>
      <c r="K245" s="268" t="s">
        <v>150</v>
      </c>
      <c r="L245" s="273"/>
      <c r="M245" s="274" t="s">
        <v>1</v>
      </c>
      <c r="N245" s="275" t="s">
        <v>41</v>
      </c>
      <c r="O245" s="92"/>
      <c r="P245" s="229">
        <f>O245*H245</f>
        <v>0</v>
      </c>
      <c r="Q245" s="229">
        <v>0.17599999999999999</v>
      </c>
      <c r="R245" s="229">
        <f>Q245*H245</f>
        <v>17.233919999999998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175</v>
      </c>
      <c r="AT245" s="231" t="s">
        <v>171</v>
      </c>
      <c r="AU245" s="231" t="s">
        <v>86</v>
      </c>
      <c r="AY245" s="18" t="s">
        <v>145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151</v>
      </c>
      <c r="BM245" s="231" t="s">
        <v>293</v>
      </c>
    </row>
    <row r="246" s="13" customFormat="1">
      <c r="A246" s="13"/>
      <c r="B246" s="233"/>
      <c r="C246" s="234"/>
      <c r="D246" s="235" t="s">
        <v>153</v>
      </c>
      <c r="E246" s="236" t="s">
        <v>1</v>
      </c>
      <c r="F246" s="237" t="s">
        <v>294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153</v>
      </c>
      <c r="AU246" s="243" t="s">
        <v>86</v>
      </c>
      <c r="AV246" s="13" t="s">
        <v>84</v>
      </c>
      <c r="AW246" s="13" t="s">
        <v>32</v>
      </c>
      <c r="AX246" s="13" t="s">
        <v>76</v>
      </c>
      <c r="AY246" s="243" t="s">
        <v>145</v>
      </c>
    </row>
    <row r="247" s="14" customFormat="1">
      <c r="A247" s="14"/>
      <c r="B247" s="244"/>
      <c r="C247" s="245"/>
      <c r="D247" s="235" t="s">
        <v>153</v>
      </c>
      <c r="E247" s="246" t="s">
        <v>1</v>
      </c>
      <c r="F247" s="247" t="s">
        <v>295</v>
      </c>
      <c r="G247" s="245"/>
      <c r="H247" s="248">
        <v>97.920000000000002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153</v>
      </c>
      <c r="AU247" s="254" t="s">
        <v>86</v>
      </c>
      <c r="AV247" s="14" t="s">
        <v>86</v>
      </c>
      <c r="AW247" s="14" t="s">
        <v>32</v>
      </c>
      <c r="AX247" s="14" t="s">
        <v>76</v>
      </c>
      <c r="AY247" s="254" t="s">
        <v>145</v>
      </c>
    </row>
    <row r="248" s="15" customFormat="1">
      <c r="A248" s="15"/>
      <c r="B248" s="255"/>
      <c r="C248" s="256"/>
      <c r="D248" s="235" t="s">
        <v>153</v>
      </c>
      <c r="E248" s="257" t="s">
        <v>1</v>
      </c>
      <c r="F248" s="258" t="s">
        <v>156</v>
      </c>
      <c r="G248" s="256"/>
      <c r="H248" s="259">
        <v>97.920000000000002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153</v>
      </c>
      <c r="AU248" s="265" t="s">
        <v>86</v>
      </c>
      <c r="AV248" s="15" t="s">
        <v>151</v>
      </c>
      <c r="AW248" s="15" t="s">
        <v>32</v>
      </c>
      <c r="AX248" s="15" t="s">
        <v>84</v>
      </c>
      <c r="AY248" s="265" t="s">
        <v>145</v>
      </c>
    </row>
    <row r="249" s="2" customFormat="1" ht="24.15" customHeight="1">
      <c r="A249" s="39"/>
      <c r="B249" s="40"/>
      <c r="C249" s="266" t="s">
        <v>296</v>
      </c>
      <c r="D249" s="266" t="s">
        <v>171</v>
      </c>
      <c r="E249" s="267" t="s">
        <v>297</v>
      </c>
      <c r="F249" s="268" t="s">
        <v>298</v>
      </c>
      <c r="G249" s="269" t="s">
        <v>203</v>
      </c>
      <c r="H249" s="270">
        <v>15.300000000000001</v>
      </c>
      <c r="I249" s="271"/>
      <c r="J249" s="272">
        <f>ROUND(I249*H249,2)</f>
        <v>0</v>
      </c>
      <c r="K249" s="268" t="s">
        <v>150</v>
      </c>
      <c r="L249" s="273"/>
      <c r="M249" s="274" t="s">
        <v>1</v>
      </c>
      <c r="N249" s="275" t="s">
        <v>41</v>
      </c>
      <c r="O249" s="92"/>
      <c r="P249" s="229">
        <f>O249*H249</f>
        <v>0</v>
      </c>
      <c r="Q249" s="229">
        <v>0.17599999999999999</v>
      </c>
      <c r="R249" s="229">
        <f>Q249*H249</f>
        <v>2.6928000000000001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175</v>
      </c>
      <c r="AT249" s="231" t="s">
        <v>171</v>
      </c>
      <c r="AU249" s="231" t="s">
        <v>86</v>
      </c>
      <c r="AY249" s="18" t="s">
        <v>145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151</v>
      </c>
      <c r="BM249" s="231" t="s">
        <v>299</v>
      </c>
    </row>
    <row r="250" s="13" customFormat="1">
      <c r="A250" s="13"/>
      <c r="B250" s="233"/>
      <c r="C250" s="234"/>
      <c r="D250" s="235" t="s">
        <v>153</v>
      </c>
      <c r="E250" s="236" t="s">
        <v>1</v>
      </c>
      <c r="F250" s="237" t="s">
        <v>300</v>
      </c>
      <c r="G250" s="234"/>
      <c r="H250" s="236" t="s">
        <v>1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153</v>
      </c>
      <c r="AU250" s="243" t="s">
        <v>86</v>
      </c>
      <c r="AV250" s="13" t="s">
        <v>84</v>
      </c>
      <c r="AW250" s="13" t="s">
        <v>32</v>
      </c>
      <c r="AX250" s="13" t="s">
        <v>76</v>
      </c>
      <c r="AY250" s="243" t="s">
        <v>145</v>
      </c>
    </row>
    <row r="251" s="14" customFormat="1">
      <c r="A251" s="14"/>
      <c r="B251" s="244"/>
      <c r="C251" s="245"/>
      <c r="D251" s="235" t="s">
        <v>153</v>
      </c>
      <c r="E251" s="246" t="s">
        <v>1</v>
      </c>
      <c r="F251" s="247" t="s">
        <v>301</v>
      </c>
      <c r="G251" s="245"/>
      <c r="H251" s="248">
        <v>15.300000000000001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153</v>
      </c>
      <c r="AU251" s="254" t="s">
        <v>86</v>
      </c>
      <c r="AV251" s="14" t="s">
        <v>86</v>
      </c>
      <c r="AW251" s="14" t="s">
        <v>32</v>
      </c>
      <c r="AX251" s="14" t="s">
        <v>76</v>
      </c>
      <c r="AY251" s="254" t="s">
        <v>145</v>
      </c>
    </row>
    <row r="252" s="15" customFormat="1">
      <c r="A252" s="15"/>
      <c r="B252" s="255"/>
      <c r="C252" s="256"/>
      <c r="D252" s="235" t="s">
        <v>153</v>
      </c>
      <c r="E252" s="257" t="s">
        <v>1</v>
      </c>
      <c r="F252" s="258" t="s">
        <v>156</v>
      </c>
      <c r="G252" s="256"/>
      <c r="H252" s="259">
        <v>15.300000000000001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153</v>
      </c>
      <c r="AU252" s="265" t="s">
        <v>86</v>
      </c>
      <c r="AV252" s="15" t="s">
        <v>151</v>
      </c>
      <c r="AW252" s="15" t="s">
        <v>32</v>
      </c>
      <c r="AX252" s="15" t="s">
        <v>84</v>
      </c>
      <c r="AY252" s="265" t="s">
        <v>145</v>
      </c>
    </row>
    <row r="253" s="2" customFormat="1" ht="24.15" customHeight="1">
      <c r="A253" s="39"/>
      <c r="B253" s="40"/>
      <c r="C253" s="266" t="s">
        <v>302</v>
      </c>
      <c r="D253" s="266" t="s">
        <v>171</v>
      </c>
      <c r="E253" s="267" t="s">
        <v>303</v>
      </c>
      <c r="F253" s="268" t="s">
        <v>304</v>
      </c>
      <c r="G253" s="269" t="s">
        <v>203</v>
      </c>
      <c r="H253" s="270">
        <v>21.420000000000002</v>
      </c>
      <c r="I253" s="271"/>
      <c r="J253" s="272">
        <f>ROUND(I253*H253,2)</f>
        <v>0</v>
      </c>
      <c r="K253" s="268" t="s">
        <v>150</v>
      </c>
      <c r="L253" s="273"/>
      <c r="M253" s="274" t="s">
        <v>1</v>
      </c>
      <c r="N253" s="275" t="s">
        <v>41</v>
      </c>
      <c r="O253" s="92"/>
      <c r="P253" s="229">
        <f>O253*H253</f>
        <v>0</v>
      </c>
      <c r="Q253" s="229">
        <v>0.17499999999999999</v>
      </c>
      <c r="R253" s="229">
        <f>Q253*H253</f>
        <v>3.7484999999999999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175</v>
      </c>
      <c r="AT253" s="231" t="s">
        <v>171</v>
      </c>
      <c r="AU253" s="231" t="s">
        <v>86</v>
      </c>
      <c r="AY253" s="18" t="s">
        <v>145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151</v>
      </c>
      <c r="BM253" s="231" t="s">
        <v>305</v>
      </c>
    </row>
    <row r="254" s="13" customFormat="1">
      <c r="A254" s="13"/>
      <c r="B254" s="233"/>
      <c r="C254" s="234"/>
      <c r="D254" s="235" t="s">
        <v>153</v>
      </c>
      <c r="E254" s="236" t="s">
        <v>1</v>
      </c>
      <c r="F254" s="237" t="s">
        <v>306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153</v>
      </c>
      <c r="AU254" s="243" t="s">
        <v>86</v>
      </c>
      <c r="AV254" s="13" t="s">
        <v>84</v>
      </c>
      <c r="AW254" s="13" t="s">
        <v>32</v>
      </c>
      <c r="AX254" s="13" t="s">
        <v>76</v>
      </c>
      <c r="AY254" s="243" t="s">
        <v>145</v>
      </c>
    </row>
    <row r="255" s="14" customFormat="1">
      <c r="A255" s="14"/>
      <c r="B255" s="244"/>
      <c r="C255" s="245"/>
      <c r="D255" s="235" t="s">
        <v>153</v>
      </c>
      <c r="E255" s="246" t="s">
        <v>1</v>
      </c>
      <c r="F255" s="247" t="s">
        <v>307</v>
      </c>
      <c r="G255" s="245"/>
      <c r="H255" s="248">
        <v>21.420000000000002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153</v>
      </c>
      <c r="AU255" s="254" t="s">
        <v>86</v>
      </c>
      <c r="AV255" s="14" t="s">
        <v>86</v>
      </c>
      <c r="AW255" s="14" t="s">
        <v>32</v>
      </c>
      <c r="AX255" s="14" t="s">
        <v>76</v>
      </c>
      <c r="AY255" s="254" t="s">
        <v>145</v>
      </c>
    </row>
    <row r="256" s="15" customFormat="1">
      <c r="A256" s="15"/>
      <c r="B256" s="255"/>
      <c r="C256" s="256"/>
      <c r="D256" s="235" t="s">
        <v>153</v>
      </c>
      <c r="E256" s="257" t="s">
        <v>1</v>
      </c>
      <c r="F256" s="258" t="s">
        <v>156</v>
      </c>
      <c r="G256" s="256"/>
      <c r="H256" s="259">
        <v>21.420000000000002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153</v>
      </c>
      <c r="AU256" s="265" t="s">
        <v>86</v>
      </c>
      <c r="AV256" s="15" t="s">
        <v>151</v>
      </c>
      <c r="AW256" s="15" t="s">
        <v>32</v>
      </c>
      <c r="AX256" s="15" t="s">
        <v>84</v>
      </c>
      <c r="AY256" s="265" t="s">
        <v>145</v>
      </c>
    </row>
    <row r="257" s="12" customFormat="1" ht="22.8" customHeight="1">
      <c r="A257" s="12"/>
      <c r="B257" s="204"/>
      <c r="C257" s="205"/>
      <c r="D257" s="206" t="s">
        <v>75</v>
      </c>
      <c r="E257" s="218" t="s">
        <v>175</v>
      </c>
      <c r="F257" s="218" t="s">
        <v>308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SUM(P258:P283)</f>
        <v>0</v>
      </c>
      <c r="Q257" s="212"/>
      <c r="R257" s="213">
        <f>SUM(R258:R283)</f>
        <v>9.8350500000000007</v>
      </c>
      <c r="S257" s="212"/>
      <c r="T257" s="214">
        <f>SUM(T258:T283)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84</v>
      </c>
      <c r="AT257" s="216" t="s">
        <v>75</v>
      </c>
      <c r="AU257" s="216" t="s">
        <v>84</v>
      </c>
      <c r="AY257" s="215" t="s">
        <v>145</v>
      </c>
      <c r="BK257" s="217">
        <f>SUM(BK258:BK283)</f>
        <v>0</v>
      </c>
    </row>
    <row r="258" s="2" customFormat="1" ht="24.15" customHeight="1">
      <c r="A258" s="39"/>
      <c r="B258" s="40"/>
      <c r="C258" s="220" t="s">
        <v>309</v>
      </c>
      <c r="D258" s="220" t="s">
        <v>147</v>
      </c>
      <c r="E258" s="221" t="s">
        <v>310</v>
      </c>
      <c r="F258" s="222" t="s">
        <v>311</v>
      </c>
      <c r="G258" s="223" t="s">
        <v>248</v>
      </c>
      <c r="H258" s="224">
        <v>12</v>
      </c>
      <c r="I258" s="225"/>
      <c r="J258" s="226">
        <f>ROUND(I258*H258,2)</f>
        <v>0</v>
      </c>
      <c r="K258" s="222" t="s">
        <v>150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1.0000000000000001E-05</v>
      </c>
      <c r="R258" s="229">
        <f>Q258*H258</f>
        <v>0.00012000000000000002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151</v>
      </c>
      <c r="AT258" s="231" t="s">
        <v>147</v>
      </c>
      <c r="AU258" s="231" t="s">
        <v>86</v>
      </c>
      <c r="AY258" s="18" t="s">
        <v>145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151</v>
      </c>
      <c r="BM258" s="231" t="s">
        <v>312</v>
      </c>
    </row>
    <row r="259" s="13" customFormat="1">
      <c r="A259" s="13"/>
      <c r="B259" s="233"/>
      <c r="C259" s="234"/>
      <c r="D259" s="235" t="s">
        <v>153</v>
      </c>
      <c r="E259" s="236" t="s">
        <v>1</v>
      </c>
      <c r="F259" s="237" t="s">
        <v>164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153</v>
      </c>
      <c r="AU259" s="243" t="s">
        <v>86</v>
      </c>
      <c r="AV259" s="13" t="s">
        <v>84</v>
      </c>
      <c r="AW259" s="13" t="s">
        <v>32</v>
      </c>
      <c r="AX259" s="13" t="s">
        <v>76</v>
      </c>
      <c r="AY259" s="243" t="s">
        <v>145</v>
      </c>
    </row>
    <row r="260" s="14" customFormat="1">
      <c r="A260" s="14"/>
      <c r="B260" s="244"/>
      <c r="C260" s="245"/>
      <c r="D260" s="235" t="s">
        <v>153</v>
      </c>
      <c r="E260" s="246" t="s">
        <v>1</v>
      </c>
      <c r="F260" s="247" t="s">
        <v>8</v>
      </c>
      <c r="G260" s="245"/>
      <c r="H260" s="248">
        <v>12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153</v>
      </c>
      <c r="AU260" s="254" t="s">
        <v>86</v>
      </c>
      <c r="AV260" s="14" t="s">
        <v>86</v>
      </c>
      <c r="AW260" s="14" t="s">
        <v>32</v>
      </c>
      <c r="AX260" s="14" t="s">
        <v>84</v>
      </c>
      <c r="AY260" s="254" t="s">
        <v>145</v>
      </c>
    </row>
    <row r="261" s="2" customFormat="1" ht="24.15" customHeight="1">
      <c r="A261" s="39"/>
      <c r="B261" s="40"/>
      <c r="C261" s="266" t="s">
        <v>313</v>
      </c>
      <c r="D261" s="266" t="s">
        <v>171</v>
      </c>
      <c r="E261" s="267" t="s">
        <v>314</v>
      </c>
      <c r="F261" s="268" t="s">
        <v>315</v>
      </c>
      <c r="G261" s="269" t="s">
        <v>248</v>
      </c>
      <c r="H261" s="270">
        <v>12</v>
      </c>
      <c r="I261" s="271"/>
      <c r="J261" s="272">
        <f>ROUND(I261*H261,2)</f>
        <v>0</v>
      </c>
      <c r="K261" s="268" t="s">
        <v>150</v>
      </c>
      <c r="L261" s="273"/>
      <c r="M261" s="274" t="s">
        <v>1</v>
      </c>
      <c r="N261" s="275" t="s">
        <v>41</v>
      </c>
      <c r="O261" s="92"/>
      <c r="P261" s="229">
        <f>O261*H261</f>
        <v>0</v>
      </c>
      <c r="Q261" s="229">
        <v>0.0026700000000000001</v>
      </c>
      <c r="R261" s="229">
        <f>Q261*H261</f>
        <v>0.032039999999999999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175</v>
      </c>
      <c r="AT261" s="231" t="s">
        <v>171</v>
      </c>
      <c r="AU261" s="231" t="s">
        <v>86</v>
      </c>
      <c r="AY261" s="18" t="s">
        <v>145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151</v>
      </c>
      <c r="BM261" s="231" t="s">
        <v>316</v>
      </c>
    </row>
    <row r="262" s="13" customFormat="1">
      <c r="A262" s="13"/>
      <c r="B262" s="233"/>
      <c r="C262" s="234"/>
      <c r="D262" s="235" t="s">
        <v>153</v>
      </c>
      <c r="E262" s="236" t="s">
        <v>1</v>
      </c>
      <c r="F262" s="237" t="s">
        <v>164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153</v>
      </c>
      <c r="AU262" s="243" t="s">
        <v>86</v>
      </c>
      <c r="AV262" s="13" t="s">
        <v>84</v>
      </c>
      <c r="AW262" s="13" t="s">
        <v>32</v>
      </c>
      <c r="AX262" s="13" t="s">
        <v>76</v>
      </c>
      <c r="AY262" s="243" t="s">
        <v>145</v>
      </c>
    </row>
    <row r="263" s="14" customFormat="1">
      <c r="A263" s="14"/>
      <c r="B263" s="244"/>
      <c r="C263" s="245"/>
      <c r="D263" s="235" t="s">
        <v>153</v>
      </c>
      <c r="E263" s="246" t="s">
        <v>1</v>
      </c>
      <c r="F263" s="247" t="s">
        <v>8</v>
      </c>
      <c r="G263" s="245"/>
      <c r="H263" s="248">
        <v>12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153</v>
      </c>
      <c r="AU263" s="254" t="s">
        <v>86</v>
      </c>
      <c r="AV263" s="14" t="s">
        <v>86</v>
      </c>
      <c r="AW263" s="14" t="s">
        <v>32</v>
      </c>
      <c r="AX263" s="14" t="s">
        <v>84</v>
      </c>
      <c r="AY263" s="254" t="s">
        <v>145</v>
      </c>
    </row>
    <row r="264" s="2" customFormat="1" ht="33" customHeight="1">
      <c r="A264" s="39"/>
      <c r="B264" s="40"/>
      <c r="C264" s="220" t="s">
        <v>317</v>
      </c>
      <c r="D264" s="220" t="s">
        <v>147</v>
      </c>
      <c r="E264" s="221" t="s">
        <v>318</v>
      </c>
      <c r="F264" s="222" t="s">
        <v>319</v>
      </c>
      <c r="G264" s="223" t="s">
        <v>320</v>
      </c>
      <c r="H264" s="224">
        <v>27</v>
      </c>
      <c r="I264" s="225"/>
      <c r="J264" s="226">
        <f>ROUND(I264*H264,2)</f>
        <v>0</v>
      </c>
      <c r="K264" s="222" t="s">
        <v>150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151</v>
      </c>
      <c r="AT264" s="231" t="s">
        <v>147</v>
      </c>
      <c r="AU264" s="231" t="s">
        <v>86</v>
      </c>
      <c r="AY264" s="18" t="s">
        <v>145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151</v>
      </c>
      <c r="BM264" s="231" t="s">
        <v>321</v>
      </c>
    </row>
    <row r="265" s="13" customFormat="1">
      <c r="A265" s="13"/>
      <c r="B265" s="233"/>
      <c r="C265" s="234"/>
      <c r="D265" s="235" t="s">
        <v>153</v>
      </c>
      <c r="E265" s="236" t="s">
        <v>1</v>
      </c>
      <c r="F265" s="237" t="s">
        <v>322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153</v>
      </c>
      <c r="AU265" s="243" t="s">
        <v>86</v>
      </c>
      <c r="AV265" s="13" t="s">
        <v>84</v>
      </c>
      <c r="AW265" s="13" t="s">
        <v>32</v>
      </c>
      <c r="AX265" s="13" t="s">
        <v>76</v>
      </c>
      <c r="AY265" s="243" t="s">
        <v>145</v>
      </c>
    </row>
    <row r="266" s="14" customFormat="1">
      <c r="A266" s="14"/>
      <c r="B266" s="244"/>
      <c r="C266" s="245"/>
      <c r="D266" s="235" t="s">
        <v>153</v>
      </c>
      <c r="E266" s="246" t="s">
        <v>1</v>
      </c>
      <c r="F266" s="247" t="s">
        <v>323</v>
      </c>
      <c r="G266" s="245"/>
      <c r="H266" s="248">
        <v>27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153</v>
      </c>
      <c r="AU266" s="254" t="s">
        <v>86</v>
      </c>
      <c r="AV266" s="14" t="s">
        <v>86</v>
      </c>
      <c r="AW266" s="14" t="s">
        <v>32</v>
      </c>
      <c r="AX266" s="14" t="s">
        <v>76</v>
      </c>
      <c r="AY266" s="254" t="s">
        <v>145</v>
      </c>
    </row>
    <row r="267" s="15" customFormat="1">
      <c r="A267" s="15"/>
      <c r="B267" s="255"/>
      <c r="C267" s="256"/>
      <c r="D267" s="235" t="s">
        <v>153</v>
      </c>
      <c r="E267" s="257" t="s">
        <v>1</v>
      </c>
      <c r="F267" s="258" t="s">
        <v>156</v>
      </c>
      <c r="G267" s="256"/>
      <c r="H267" s="259">
        <v>27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153</v>
      </c>
      <c r="AU267" s="265" t="s">
        <v>86</v>
      </c>
      <c r="AV267" s="15" t="s">
        <v>151</v>
      </c>
      <c r="AW267" s="15" t="s">
        <v>32</v>
      </c>
      <c r="AX267" s="15" t="s">
        <v>84</v>
      </c>
      <c r="AY267" s="265" t="s">
        <v>145</v>
      </c>
    </row>
    <row r="268" s="2" customFormat="1" ht="16.5" customHeight="1">
      <c r="A268" s="39"/>
      <c r="B268" s="40"/>
      <c r="C268" s="266" t="s">
        <v>324</v>
      </c>
      <c r="D268" s="266" t="s">
        <v>171</v>
      </c>
      <c r="E268" s="267" t="s">
        <v>325</v>
      </c>
      <c r="F268" s="268" t="s">
        <v>326</v>
      </c>
      <c r="G268" s="269" t="s">
        <v>320</v>
      </c>
      <c r="H268" s="270">
        <v>27</v>
      </c>
      <c r="I268" s="271"/>
      <c r="J268" s="272">
        <f>ROUND(I268*H268,2)</f>
        <v>0</v>
      </c>
      <c r="K268" s="268" t="s">
        <v>150</v>
      </c>
      <c r="L268" s="273"/>
      <c r="M268" s="274" t="s">
        <v>1</v>
      </c>
      <c r="N268" s="275" t="s">
        <v>41</v>
      </c>
      <c r="O268" s="92"/>
      <c r="P268" s="229">
        <f>O268*H268</f>
        <v>0</v>
      </c>
      <c r="Q268" s="229">
        <v>0.00064999999999999997</v>
      </c>
      <c r="R268" s="229">
        <f>Q268*H268</f>
        <v>0.01755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175</v>
      </c>
      <c r="AT268" s="231" t="s">
        <v>171</v>
      </c>
      <c r="AU268" s="231" t="s">
        <v>86</v>
      </c>
      <c r="AY268" s="18" t="s">
        <v>145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151</v>
      </c>
      <c r="BM268" s="231" t="s">
        <v>327</v>
      </c>
    </row>
    <row r="269" s="13" customFormat="1">
      <c r="A269" s="13"/>
      <c r="B269" s="233"/>
      <c r="C269" s="234"/>
      <c r="D269" s="235" t="s">
        <v>153</v>
      </c>
      <c r="E269" s="236" t="s">
        <v>1</v>
      </c>
      <c r="F269" s="237" t="s">
        <v>322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153</v>
      </c>
      <c r="AU269" s="243" t="s">
        <v>86</v>
      </c>
      <c r="AV269" s="13" t="s">
        <v>84</v>
      </c>
      <c r="AW269" s="13" t="s">
        <v>32</v>
      </c>
      <c r="AX269" s="13" t="s">
        <v>76</v>
      </c>
      <c r="AY269" s="243" t="s">
        <v>145</v>
      </c>
    </row>
    <row r="270" s="14" customFormat="1">
      <c r="A270" s="14"/>
      <c r="B270" s="244"/>
      <c r="C270" s="245"/>
      <c r="D270" s="235" t="s">
        <v>153</v>
      </c>
      <c r="E270" s="246" t="s">
        <v>1</v>
      </c>
      <c r="F270" s="247" t="s">
        <v>323</v>
      </c>
      <c r="G270" s="245"/>
      <c r="H270" s="248">
        <v>27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153</v>
      </c>
      <c r="AU270" s="254" t="s">
        <v>86</v>
      </c>
      <c r="AV270" s="14" t="s">
        <v>86</v>
      </c>
      <c r="AW270" s="14" t="s">
        <v>32</v>
      </c>
      <c r="AX270" s="14" t="s">
        <v>76</v>
      </c>
      <c r="AY270" s="254" t="s">
        <v>145</v>
      </c>
    </row>
    <row r="271" s="15" customFormat="1">
      <c r="A271" s="15"/>
      <c r="B271" s="255"/>
      <c r="C271" s="256"/>
      <c r="D271" s="235" t="s">
        <v>153</v>
      </c>
      <c r="E271" s="257" t="s">
        <v>1</v>
      </c>
      <c r="F271" s="258" t="s">
        <v>156</v>
      </c>
      <c r="G271" s="256"/>
      <c r="H271" s="259">
        <v>27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153</v>
      </c>
      <c r="AU271" s="265" t="s">
        <v>86</v>
      </c>
      <c r="AV271" s="15" t="s">
        <v>151</v>
      </c>
      <c r="AW271" s="15" t="s">
        <v>32</v>
      </c>
      <c r="AX271" s="15" t="s">
        <v>84</v>
      </c>
      <c r="AY271" s="265" t="s">
        <v>145</v>
      </c>
    </row>
    <row r="272" s="2" customFormat="1" ht="24.15" customHeight="1">
      <c r="A272" s="39"/>
      <c r="B272" s="40"/>
      <c r="C272" s="220" t="s">
        <v>328</v>
      </c>
      <c r="D272" s="220" t="s">
        <v>147</v>
      </c>
      <c r="E272" s="221" t="s">
        <v>329</v>
      </c>
      <c r="F272" s="222" t="s">
        <v>330</v>
      </c>
      <c r="G272" s="223" t="s">
        <v>320</v>
      </c>
      <c r="H272" s="224">
        <v>9</v>
      </c>
      <c r="I272" s="225"/>
      <c r="J272" s="226">
        <f>ROUND(I272*H272,2)</f>
        <v>0</v>
      </c>
      <c r="K272" s="222" t="s">
        <v>150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0.12422</v>
      </c>
      <c r="R272" s="229">
        <f>Q272*H272</f>
        <v>1.11798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151</v>
      </c>
      <c r="AT272" s="231" t="s">
        <v>147</v>
      </c>
      <c r="AU272" s="231" t="s">
        <v>86</v>
      </c>
      <c r="AY272" s="18" t="s">
        <v>145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151</v>
      </c>
      <c r="BM272" s="231" t="s">
        <v>331</v>
      </c>
    </row>
    <row r="273" s="2" customFormat="1" ht="21.75" customHeight="1">
      <c r="A273" s="39"/>
      <c r="B273" s="40"/>
      <c r="C273" s="266" t="s">
        <v>332</v>
      </c>
      <c r="D273" s="266" t="s">
        <v>171</v>
      </c>
      <c r="E273" s="267" t="s">
        <v>333</v>
      </c>
      <c r="F273" s="268" t="s">
        <v>334</v>
      </c>
      <c r="G273" s="269" t="s">
        <v>320</v>
      </c>
      <c r="H273" s="270">
        <v>9</v>
      </c>
      <c r="I273" s="271"/>
      <c r="J273" s="272">
        <f>ROUND(I273*H273,2)</f>
        <v>0</v>
      </c>
      <c r="K273" s="268" t="s">
        <v>150</v>
      </c>
      <c r="L273" s="273"/>
      <c r="M273" s="274" t="s">
        <v>1</v>
      </c>
      <c r="N273" s="275" t="s">
        <v>41</v>
      </c>
      <c r="O273" s="92"/>
      <c r="P273" s="229">
        <f>O273*H273</f>
        <v>0</v>
      </c>
      <c r="Q273" s="229">
        <v>0.067000000000000004</v>
      </c>
      <c r="R273" s="229">
        <f>Q273*H273</f>
        <v>0.60299999999999998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175</v>
      </c>
      <c r="AT273" s="231" t="s">
        <v>171</v>
      </c>
      <c r="AU273" s="231" t="s">
        <v>86</v>
      </c>
      <c r="AY273" s="18" t="s">
        <v>145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151</v>
      </c>
      <c r="BM273" s="231" t="s">
        <v>335</v>
      </c>
    </row>
    <row r="274" s="2" customFormat="1" ht="24.15" customHeight="1">
      <c r="A274" s="39"/>
      <c r="B274" s="40"/>
      <c r="C274" s="220" t="s">
        <v>336</v>
      </c>
      <c r="D274" s="220" t="s">
        <v>147</v>
      </c>
      <c r="E274" s="221" t="s">
        <v>337</v>
      </c>
      <c r="F274" s="222" t="s">
        <v>338</v>
      </c>
      <c r="G274" s="223" t="s">
        <v>320</v>
      </c>
      <c r="H274" s="224">
        <v>9</v>
      </c>
      <c r="I274" s="225"/>
      <c r="J274" s="226">
        <f>ROUND(I274*H274,2)</f>
        <v>0</v>
      </c>
      <c r="K274" s="222" t="s">
        <v>150</v>
      </c>
      <c r="L274" s="45"/>
      <c r="M274" s="227" t="s">
        <v>1</v>
      </c>
      <c r="N274" s="228" t="s">
        <v>41</v>
      </c>
      <c r="O274" s="92"/>
      <c r="P274" s="229">
        <f>O274*H274</f>
        <v>0</v>
      </c>
      <c r="Q274" s="229">
        <v>0.02972</v>
      </c>
      <c r="R274" s="229">
        <f>Q274*H274</f>
        <v>0.26748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151</v>
      </c>
      <c r="AT274" s="231" t="s">
        <v>147</v>
      </c>
      <c r="AU274" s="231" t="s">
        <v>86</v>
      </c>
      <c r="AY274" s="18" t="s">
        <v>145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151</v>
      </c>
      <c r="BM274" s="231" t="s">
        <v>339</v>
      </c>
    </row>
    <row r="275" s="2" customFormat="1" ht="33" customHeight="1">
      <c r="A275" s="39"/>
      <c r="B275" s="40"/>
      <c r="C275" s="266" t="s">
        <v>340</v>
      </c>
      <c r="D275" s="266" t="s">
        <v>171</v>
      </c>
      <c r="E275" s="267" t="s">
        <v>341</v>
      </c>
      <c r="F275" s="268" t="s">
        <v>342</v>
      </c>
      <c r="G275" s="269" t="s">
        <v>320</v>
      </c>
      <c r="H275" s="270">
        <v>9</v>
      </c>
      <c r="I275" s="271"/>
      <c r="J275" s="272">
        <f>ROUND(I275*H275,2)</f>
        <v>0</v>
      </c>
      <c r="K275" s="268" t="s">
        <v>150</v>
      </c>
      <c r="L275" s="273"/>
      <c r="M275" s="274" t="s">
        <v>1</v>
      </c>
      <c r="N275" s="275" t="s">
        <v>41</v>
      </c>
      <c r="O275" s="92"/>
      <c r="P275" s="229">
        <f>O275*H275</f>
        <v>0</v>
      </c>
      <c r="Q275" s="229">
        <v>0.29799999999999999</v>
      </c>
      <c r="R275" s="229">
        <f>Q275*H275</f>
        <v>2.6819999999999999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175</v>
      </c>
      <c r="AT275" s="231" t="s">
        <v>171</v>
      </c>
      <c r="AU275" s="231" t="s">
        <v>86</v>
      </c>
      <c r="AY275" s="18" t="s">
        <v>145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151</v>
      </c>
      <c r="BM275" s="231" t="s">
        <v>343</v>
      </c>
    </row>
    <row r="276" s="2" customFormat="1" ht="24.15" customHeight="1">
      <c r="A276" s="39"/>
      <c r="B276" s="40"/>
      <c r="C276" s="220" t="s">
        <v>344</v>
      </c>
      <c r="D276" s="220" t="s">
        <v>147</v>
      </c>
      <c r="E276" s="221" t="s">
        <v>345</v>
      </c>
      <c r="F276" s="222" t="s">
        <v>346</v>
      </c>
      <c r="G276" s="223" t="s">
        <v>320</v>
      </c>
      <c r="H276" s="224">
        <v>9</v>
      </c>
      <c r="I276" s="225"/>
      <c r="J276" s="226">
        <f>ROUND(I276*H276,2)</f>
        <v>0</v>
      </c>
      <c r="K276" s="222" t="s">
        <v>150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0.030759999999999999</v>
      </c>
      <c r="R276" s="229">
        <f>Q276*H276</f>
        <v>0.27683999999999997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151</v>
      </c>
      <c r="AT276" s="231" t="s">
        <v>147</v>
      </c>
      <c r="AU276" s="231" t="s">
        <v>86</v>
      </c>
      <c r="AY276" s="18" t="s">
        <v>145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151</v>
      </c>
      <c r="BM276" s="231" t="s">
        <v>347</v>
      </c>
    </row>
    <row r="277" s="2" customFormat="1" ht="24.15" customHeight="1">
      <c r="A277" s="39"/>
      <c r="B277" s="40"/>
      <c r="C277" s="266" t="s">
        <v>348</v>
      </c>
      <c r="D277" s="266" t="s">
        <v>171</v>
      </c>
      <c r="E277" s="267" t="s">
        <v>349</v>
      </c>
      <c r="F277" s="268" t="s">
        <v>350</v>
      </c>
      <c r="G277" s="269" t="s">
        <v>320</v>
      </c>
      <c r="H277" s="270">
        <v>9</v>
      </c>
      <c r="I277" s="271"/>
      <c r="J277" s="272">
        <f>ROUND(I277*H277,2)</f>
        <v>0</v>
      </c>
      <c r="K277" s="268" t="s">
        <v>150</v>
      </c>
      <c r="L277" s="273"/>
      <c r="M277" s="274" t="s">
        <v>1</v>
      </c>
      <c r="N277" s="275" t="s">
        <v>41</v>
      </c>
      <c r="O277" s="92"/>
      <c r="P277" s="229">
        <f>O277*H277</f>
        <v>0</v>
      </c>
      <c r="Q277" s="229">
        <v>0.155</v>
      </c>
      <c r="R277" s="229">
        <f>Q277*H277</f>
        <v>1.395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175</v>
      </c>
      <c r="AT277" s="231" t="s">
        <v>171</v>
      </c>
      <c r="AU277" s="231" t="s">
        <v>86</v>
      </c>
      <c r="AY277" s="18" t="s">
        <v>145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151</v>
      </c>
      <c r="BM277" s="231" t="s">
        <v>351</v>
      </c>
    </row>
    <row r="278" s="2" customFormat="1" ht="24.15" customHeight="1">
      <c r="A278" s="39"/>
      <c r="B278" s="40"/>
      <c r="C278" s="220" t="s">
        <v>352</v>
      </c>
      <c r="D278" s="220" t="s">
        <v>147</v>
      </c>
      <c r="E278" s="221" t="s">
        <v>353</v>
      </c>
      <c r="F278" s="222" t="s">
        <v>354</v>
      </c>
      <c r="G278" s="223" t="s">
        <v>320</v>
      </c>
      <c r="H278" s="224">
        <v>9</v>
      </c>
      <c r="I278" s="225"/>
      <c r="J278" s="226">
        <f>ROUND(I278*H278,2)</f>
        <v>0</v>
      </c>
      <c r="K278" s="222" t="s">
        <v>150</v>
      </c>
      <c r="L278" s="45"/>
      <c r="M278" s="227" t="s">
        <v>1</v>
      </c>
      <c r="N278" s="228" t="s">
        <v>41</v>
      </c>
      <c r="O278" s="92"/>
      <c r="P278" s="229">
        <f>O278*H278</f>
        <v>0</v>
      </c>
      <c r="Q278" s="229">
        <v>0.02972</v>
      </c>
      <c r="R278" s="229">
        <f>Q278*H278</f>
        <v>0.26748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151</v>
      </c>
      <c r="AT278" s="231" t="s">
        <v>147</v>
      </c>
      <c r="AU278" s="231" t="s">
        <v>86</v>
      </c>
      <c r="AY278" s="18" t="s">
        <v>145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151</v>
      </c>
      <c r="BM278" s="231" t="s">
        <v>355</v>
      </c>
    </row>
    <row r="279" s="2" customFormat="1" ht="16.5" customHeight="1">
      <c r="A279" s="39"/>
      <c r="B279" s="40"/>
      <c r="C279" s="266" t="s">
        <v>356</v>
      </c>
      <c r="D279" s="266" t="s">
        <v>171</v>
      </c>
      <c r="E279" s="267" t="s">
        <v>357</v>
      </c>
      <c r="F279" s="268" t="s">
        <v>358</v>
      </c>
      <c r="G279" s="269" t="s">
        <v>320</v>
      </c>
      <c r="H279" s="270">
        <v>9</v>
      </c>
      <c r="I279" s="271"/>
      <c r="J279" s="272">
        <f>ROUND(I279*H279,2)</f>
        <v>0</v>
      </c>
      <c r="K279" s="268" t="s">
        <v>150</v>
      </c>
      <c r="L279" s="273"/>
      <c r="M279" s="274" t="s">
        <v>1</v>
      </c>
      <c r="N279" s="275" t="s">
        <v>41</v>
      </c>
      <c r="O279" s="92"/>
      <c r="P279" s="229">
        <f>O279*H279</f>
        <v>0</v>
      </c>
      <c r="Q279" s="229">
        <v>0.060999999999999999</v>
      </c>
      <c r="R279" s="229">
        <f>Q279*H279</f>
        <v>0.54899999999999993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175</v>
      </c>
      <c r="AT279" s="231" t="s">
        <v>171</v>
      </c>
      <c r="AU279" s="231" t="s">
        <v>86</v>
      </c>
      <c r="AY279" s="18" t="s">
        <v>145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84</v>
      </c>
      <c r="BK279" s="232">
        <f>ROUND(I279*H279,2)</f>
        <v>0</v>
      </c>
      <c r="BL279" s="18" t="s">
        <v>151</v>
      </c>
      <c r="BM279" s="231" t="s">
        <v>359</v>
      </c>
    </row>
    <row r="280" s="2" customFormat="1" ht="24.15" customHeight="1">
      <c r="A280" s="39"/>
      <c r="B280" s="40"/>
      <c r="C280" s="220" t="s">
        <v>360</v>
      </c>
      <c r="D280" s="220" t="s">
        <v>147</v>
      </c>
      <c r="E280" s="221" t="s">
        <v>361</v>
      </c>
      <c r="F280" s="222" t="s">
        <v>362</v>
      </c>
      <c r="G280" s="223" t="s">
        <v>320</v>
      </c>
      <c r="H280" s="224">
        <v>9</v>
      </c>
      <c r="I280" s="225"/>
      <c r="J280" s="226">
        <f>ROUND(I280*H280,2)</f>
        <v>0</v>
      </c>
      <c r="K280" s="222" t="s">
        <v>150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0.21734000000000001</v>
      </c>
      <c r="R280" s="229">
        <f>Q280*H280</f>
        <v>1.9560600000000001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151</v>
      </c>
      <c r="AT280" s="231" t="s">
        <v>147</v>
      </c>
      <c r="AU280" s="231" t="s">
        <v>86</v>
      </c>
      <c r="AY280" s="18" t="s">
        <v>145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151</v>
      </c>
      <c r="BM280" s="231" t="s">
        <v>363</v>
      </c>
    </row>
    <row r="281" s="2" customFormat="1" ht="24.15" customHeight="1">
      <c r="A281" s="39"/>
      <c r="B281" s="40"/>
      <c r="C281" s="266" t="s">
        <v>364</v>
      </c>
      <c r="D281" s="266" t="s">
        <v>171</v>
      </c>
      <c r="E281" s="267" t="s">
        <v>365</v>
      </c>
      <c r="F281" s="268" t="s">
        <v>366</v>
      </c>
      <c r="G281" s="269" t="s">
        <v>320</v>
      </c>
      <c r="H281" s="270">
        <v>9</v>
      </c>
      <c r="I281" s="271"/>
      <c r="J281" s="272">
        <f>ROUND(I281*H281,2)</f>
        <v>0</v>
      </c>
      <c r="K281" s="268" t="s">
        <v>150</v>
      </c>
      <c r="L281" s="273"/>
      <c r="M281" s="274" t="s">
        <v>1</v>
      </c>
      <c r="N281" s="275" t="s">
        <v>41</v>
      </c>
      <c r="O281" s="92"/>
      <c r="P281" s="229">
        <f>O281*H281</f>
        <v>0</v>
      </c>
      <c r="Q281" s="229">
        <v>0.039</v>
      </c>
      <c r="R281" s="229">
        <f>Q281*H281</f>
        <v>0.35099999999999998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175</v>
      </c>
      <c r="AT281" s="231" t="s">
        <v>171</v>
      </c>
      <c r="AU281" s="231" t="s">
        <v>86</v>
      </c>
      <c r="AY281" s="18" t="s">
        <v>145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84</v>
      </c>
      <c r="BK281" s="232">
        <f>ROUND(I281*H281,2)</f>
        <v>0</v>
      </c>
      <c r="BL281" s="18" t="s">
        <v>151</v>
      </c>
      <c r="BM281" s="231" t="s">
        <v>367</v>
      </c>
    </row>
    <row r="282" s="2" customFormat="1" ht="24.15" customHeight="1">
      <c r="A282" s="39"/>
      <c r="B282" s="40"/>
      <c r="C282" s="266" t="s">
        <v>368</v>
      </c>
      <c r="D282" s="266" t="s">
        <v>171</v>
      </c>
      <c r="E282" s="267" t="s">
        <v>369</v>
      </c>
      <c r="F282" s="268" t="s">
        <v>370</v>
      </c>
      <c r="G282" s="269" t="s">
        <v>320</v>
      </c>
      <c r="H282" s="270">
        <v>9</v>
      </c>
      <c r="I282" s="271"/>
      <c r="J282" s="272">
        <f>ROUND(I282*H282,2)</f>
        <v>0</v>
      </c>
      <c r="K282" s="268" t="s">
        <v>1</v>
      </c>
      <c r="L282" s="273"/>
      <c r="M282" s="274" t="s">
        <v>1</v>
      </c>
      <c r="N282" s="275" t="s">
        <v>41</v>
      </c>
      <c r="O282" s="92"/>
      <c r="P282" s="229">
        <f>O282*H282</f>
        <v>0</v>
      </c>
      <c r="Q282" s="229">
        <v>0.0085000000000000006</v>
      </c>
      <c r="R282" s="229">
        <f>Q282*H282</f>
        <v>0.076500000000000012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175</v>
      </c>
      <c r="AT282" s="231" t="s">
        <v>171</v>
      </c>
      <c r="AU282" s="231" t="s">
        <v>86</v>
      </c>
      <c r="AY282" s="18" t="s">
        <v>145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84</v>
      </c>
      <c r="BK282" s="232">
        <f>ROUND(I282*H282,2)</f>
        <v>0</v>
      </c>
      <c r="BL282" s="18" t="s">
        <v>151</v>
      </c>
      <c r="BM282" s="231" t="s">
        <v>371</v>
      </c>
    </row>
    <row r="283" s="2" customFormat="1" ht="24.15" customHeight="1">
      <c r="A283" s="39"/>
      <c r="B283" s="40"/>
      <c r="C283" s="266" t="s">
        <v>372</v>
      </c>
      <c r="D283" s="266" t="s">
        <v>171</v>
      </c>
      <c r="E283" s="267" t="s">
        <v>373</v>
      </c>
      <c r="F283" s="268" t="s">
        <v>374</v>
      </c>
      <c r="G283" s="269" t="s">
        <v>320</v>
      </c>
      <c r="H283" s="270">
        <v>9</v>
      </c>
      <c r="I283" s="271"/>
      <c r="J283" s="272">
        <f>ROUND(I283*H283,2)</f>
        <v>0</v>
      </c>
      <c r="K283" s="268" t="s">
        <v>150</v>
      </c>
      <c r="L283" s="273"/>
      <c r="M283" s="274" t="s">
        <v>1</v>
      </c>
      <c r="N283" s="275" t="s">
        <v>41</v>
      </c>
      <c r="O283" s="92"/>
      <c r="P283" s="229">
        <f>O283*H283</f>
        <v>0</v>
      </c>
      <c r="Q283" s="229">
        <v>0.027</v>
      </c>
      <c r="R283" s="229">
        <f>Q283*H283</f>
        <v>0.24299999999999999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175</v>
      </c>
      <c r="AT283" s="231" t="s">
        <v>171</v>
      </c>
      <c r="AU283" s="231" t="s">
        <v>86</v>
      </c>
      <c r="AY283" s="18" t="s">
        <v>145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151</v>
      </c>
      <c r="BM283" s="231" t="s">
        <v>375</v>
      </c>
    </row>
    <row r="284" s="12" customFormat="1" ht="22.8" customHeight="1">
      <c r="A284" s="12"/>
      <c r="B284" s="204"/>
      <c r="C284" s="205"/>
      <c r="D284" s="206" t="s">
        <v>75</v>
      </c>
      <c r="E284" s="218" t="s">
        <v>197</v>
      </c>
      <c r="F284" s="218" t="s">
        <v>376</v>
      </c>
      <c r="G284" s="205"/>
      <c r="H284" s="205"/>
      <c r="I284" s="208"/>
      <c r="J284" s="219">
        <f>BK284</f>
        <v>0</v>
      </c>
      <c r="K284" s="205"/>
      <c r="L284" s="210"/>
      <c r="M284" s="211"/>
      <c r="N284" s="212"/>
      <c r="O284" s="212"/>
      <c r="P284" s="213">
        <f>SUM(P285:P353)</f>
        <v>0</v>
      </c>
      <c r="Q284" s="212"/>
      <c r="R284" s="213">
        <f>SUM(R285:R353)</f>
        <v>174.9639</v>
      </c>
      <c r="S284" s="212"/>
      <c r="T284" s="214">
        <f>SUM(T285:T353)</f>
        <v>27.649999999999999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5" t="s">
        <v>84</v>
      </c>
      <c r="AT284" s="216" t="s">
        <v>75</v>
      </c>
      <c r="AU284" s="216" t="s">
        <v>84</v>
      </c>
      <c r="AY284" s="215" t="s">
        <v>145</v>
      </c>
      <c r="BK284" s="217">
        <f>SUM(BK285:BK353)</f>
        <v>0</v>
      </c>
    </row>
    <row r="285" s="2" customFormat="1" ht="49.05" customHeight="1">
      <c r="A285" s="39"/>
      <c r="B285" s="40"/>
      <c r="C285" s="220" t="s">
        <v>377</v>
      </c>
      <c r="D285" s="220" t="s">
        <v>147</v>
      </c>
      <c r="E285" s="221" t="s">
        <v>378</v>
      </c>
      <c r="F285" s="222" t="s">
        <v>379</v>
      </c>
      <c r="G285" s="223" t="s">
        <v>248</v>
      </c>
      <c r="H285" s="224">
        <v>344</v>
      </c>
      <c r="I285" s="225"/>
      <c r="J285" s="226">
        <f>ROUND(I285*H285,2)</f>
        <v>0</v>
      </c>
      <c r="K285" s="222" t="s">
        <v>150</v>
      </c>
      <c r="L285" s="45"/>
      <c r="M285" s="227" t="s">
        <v>1</v>
      </c>
      <c r="N285" s="228" t="s">
        <v>41</v>
      </c>
      <c r="O285" s="92"/>
      <c r="P285" s="229">
        <f>O285*H285</f>
        <v>0</v>
      </c>
      <c r="Q285" s="229">
        <v>0.15540000000000001</v>
      </c>
      <c r="R285" s="229">
        <f>Q285*H285</f>
        <v>53.457600000000006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151</v>
      </c>
      <c r="AT285" s="231" t="s">
        <v>147</v>
      </c>
      <c r="AU285" s="231" t="s">
        <v>86</v>
      </c>
      <c r="AY285" s="18" t="s">
        <v>145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84</v>
      </c>
      <c r="BK285" s="232">
        <f>ROUND(I285*H285,2)</f>
        <v>0</v>
      </c>
      <c r="BL285" s="18" t="s">
        <v>151</v>
      </c>
      <c r="BM285" s="231" t="s">
        <v>380</v>
      </c>
    </row>
    <row r="286" s="13" customFormat="1">
      <c r="A286" s="13"/>
      <c r="B286" s="233"/>
      <c r="C286" s="234"/>
      <c r="D286" s="235" t="s">
        <v>153</v>
      </c>
      <c r="E286" s="236" t="s">
        <v>1</v>
      </c>
      <c r="F286" s="237" t="s">
        <v>381</v>
      </c>
      <c r="G286" s="234"/>
      <c r="H286" s="236" t="s">
        <v>1</v>
      </c>
      <c r="I286" s="238"/>
      <c r="J286" s="234"/>
      <c r="K286" s="234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153</v>
      </c>
      <c r="AU286" s="243" t="s">
        <v>86</v>
      </c>
      <c r="AV286" s="13" t="s">
        <v>84</v>
      </c>
      <c r="AW286" s="13" t="s">
        <v>32</v>
      </c>
      <c r="AX286" s="13" t="s">
        <v>76</v>
      </c>
      <c r="AY286" s="243" t="s">
        <v>145</v>
      </c>
    </row>
    <row r="287" s="14" customFormat="1">
      <c r="A287" s="14"/>
      <c r="B287" s="244"/>
      <c r="C287" s="245"/>
      <c r="D287" s="235" t="s">
        <v>153</v>
      </c>
      <c r="E287" s="246" t="s">
        <v>1</v>
      </c>
      <c r="F287" s="247" t="s">
        <v>382</v>
      </c>
      <c r="G287" s="245"/>
      <c r="H287" s="248">
        <v>344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153</v>
      </c>
      <c r="AU287" s="254" t="s">
        <v>86</v>
      </c>
      <c r="AV287" s="14" t="s">
        <v>86</v>
      </c>
      <c r="AW287" s="14" t="s">
        <v>32</v>
      </c>
      <c r="AX287" s="14" t="s">
        <v>76</v>
      </c>
      <c r="AY287" s="254" t="s">
        <v>145</v>
      </c>
    </row>
    <row r="288" s="15" customFormat="1">
      <c r="A288" s="15"/>
      <c r="B288" s="255"/>
      <c r="C288" s="256"/>
      <c r="D288" s="235" t="s">
        <v>153</v>
      </c>
      <c r="E288" s="257" t="s">
        <v>1</v>
      </c>
      <c r="F288" s="258" t="s">
        <v>156</v>
      </c>
      <c r="G288" s="256"/>
      <c r="H288" s="259">
        <v>344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153</v>
      </c>
      <c r="AU288" s="265" t="s">
        <v>86</v>
      </c>
      <c r="AV288" s="15" t="s">
        <v>151</v>
      </c>
      <c r="AW288" s="15" t="s">
        <v>32</v>
      </c>
      <c r="AX288" s="15" t="s">
        <v>84</v>
      </c>
      <c r="AY288" s="265" t="s">
        <v>145</v>
      </c>
    </row>
    <row r="289" s="2" customFormat="1" ht="16.5" customHeight="1">
      <c r="A289" s="39"/>
      <c r="B289" s="40"/>
      <c r="C289" s="266" t="s">
        <v>383</v>
      </c>
      <c r="D289" s="266" t="s">
        <v>171</v>
      </c>
      <c r="E289" s="267" t="s">
        <v>384</v>
      </c>
      <c r="F289" s="268" t="s">
        <v>385</v>
      </c>
      <c r="G289" s="269" t="s">
        <v>248</v>
      </c>
      <c r="H289" s="270">
        <v>344</v>
      </c>
      <c r="I289" s="271"/>
      <c r="J289" s="272">
        <f>ROUND(I289*H289,2)</f>
        <v>0</v>
      </c>
      <c r="K289" s="268" t="s">
        <v>150</v>
      </c>
      <c r="L289" s="273"/>
      <c r="M289" s="274" t="s">
        <v>1</v>
      </c>
      <c r="N289" s="275" t="s">
        <v>41</v>
      </c>
      <c r="O289" s="92"/>
      <c r="P289" s="229">
        <f>O289*H289</f>
        <v>0</v>
      </c>
      <c r="Q289" s="229">
        <v>0.080000000000000002</v>
      </c>
      <c r="R289" s="229">
        <f>Q289*H289</f>
        <v>27.52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175</v>
      </c>
      <c r="AT289" s="231" t="s">
        <v>171</v>
      </c>
      <c r="AU289" s="231" t="s">
        <v>86</v>
      </c>
      <c r="AY289" s="18" t="s">
        <v>145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151</v>
      </c>
      <c r="BM289" s="231" t="s">
        <v>386</v>
      </c>
    </row>
    <row r="290" s="13" customFormat="1">
      <c r="A290" s="13"/>
      <c r="B290" s="233"/>
      <c r="C290" s="234"/>
      <c r="D290" s="235" t="s">
        <v>153</v>
      </c>
      <c r="E290" s="236" t="s">
        <v>1</v>
      </c>
      <c r="F290" s="237" t="s">
        <v>381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153</v>
      </c>
      <c r="AU290" s="243" t="s">
        <v>86</v>
      </c>
      <c r="AV290" s="13" t="s">
        <v>84</v>
      </c>
      <c r="AW290" s="13" t="s">
        <v>32</v>
      </c>
      <c r="AX290" s="13" t="s">
        <v>76</v>
      </c>
      <c r="AY290" s="243" t="s">
        <v>145</v>
      </c>
    </row>
    <row r="291" s="14" customFormat="1">
      <c r="A291" s="14"/>
      <c r="B291" s="244"/>
      <c r="C291" s="245"/>
      <c r="D291" s="235" t="s">
        <v>153</v>
      </c>
      <c r="E291" s="246" t="s">
        <v>1</v>
      </c>
      <c r="F291" s="247" t="s">
        <v>382</v>
      </c>
      <c r="G291" s="245"/>
      <c r="H291" s="248">
        <v>344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153</v>
      </c>
      <c r="AU291" s="254" t="s">
        <v>86</v>
      </c>
      <c r="AV291" s="14" t="s">
        <v>86</v>
      </c>
      <c r="AW291" s="14" t="s">
        <v>32</v>
      </c>
      <c r="AX291" s="14" t="s">
        <v>76</v>
      </c>
      <c r="AY291" s="254" t="s">
        <v>145</v>
      </c>
    </row>
    <row r="292" s="15" customFormat="1">
      <c r="A292" s="15"/>
      <c r="B292" s="255"/>
      <c r="C292" s="256"/>
      <c r="D292" s="235" t="s">
        <v>153</v>
      </c>
      <c r="E292" s="257" t="s">
        <v>1</v>
      </c>
      <c r="F292" s="258" t="s">
        <v>156</v>
      </c>
      <c r="G292" s="256"/>
      <c r="H292" s="259">
        <v>344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5" t="s">
        <v>153</v>
      </c>
      <c r="AU292" s="265" t="s">
        <v>86</v>
      </c>
      <c r="AV292" s="15" t="s">
        <v>151</v>
      </c>
      <c r="AW292" s="15" t="s">
        <v>32</v>
      </c>
      <c r="AX292" s="15" t="s">
        <v>84</v>
      </c>
      <c r="AY292" s="265" t="s">
        <v>145</v>
      </c>
    </row>
    <row r="293" s="2" customFormat="1" ht="44.25" customHeight="1">
      <c r="A293" s="39"/>
      <c r="B293" s="40"/>
      <c r="C293" s="220" t="s">
        <v>387</v>
      </c>
      <c r="D293" s="220" t="s">
        <v>147</v>
      </c>
      <c r="E293" s="221" t="s">
        <v>388</v>
      </c>
      <c r="F293" s="222" t="s">
        <v>389</v>
      </c>
      <c r="G293" s="223" t="s">
        <v>248</v>
      </c>
      <c r="H293" s="224">
        <v>344</v>
      </c>
      <c r="I293" s="225"/>
      <c r="J293" s="226">
        <f>ROUND(I293*H293,2)</f>
        <v>0</v>
      </c>
      <c r="K293" s="222" t="s">
        <v>150</v>
      </c>
      <c r="L293" s="45"/>
      <c r="M293" s="227" t="s">
        <v>1</v>
      </c>
      <c r="N293" s="228" t="s">
        <v>41</v>
      </c>
      <c r="O293" s="92"/>
      <c r="P293" s="229">
        <f>O293*H293</f>
        <v>0</v>
      </c>
      <c r="Q293" s="229">
        <v>0.089779999999999999</v>
      </c>
      <c r="R293" s="229">
        <f>Q293*H293</f>
        <v>30.884319999999999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151</v>
      </c>
      <c r="AT293" s="231" t="s">
        <v>147</v>
      </c>
      <c r="AU293" s="231" t="s">
        <v>86</v>
      </c>
      <c r="AY293" s="18" t="s">
        <v>145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84</v>
      </c>
      <c r="BK293" s="232">
        <f>ROUND(I293*H293,2)</f>
        <v>0</v>
      </c>
      <c r="BL293" s="18" t="s">
        <v>151</v>
      </c>
      <c r="BM293" s="231" t="s">
        <v>390</v>
      </c>
    </row>
    <row r="294" s="2" customFormat="1">
      <c r="A294" s="39"/>
      <c r="B294" s="40"/>
      <c r="C294" s="41"/>
      <c r="D294" s="235" t="s">
        <v>391</v>
      </c>
      <c r="E294" s="41"/>
      <c r="F294" s="276" t="s">
        <v>392</v>
      </c>
      <c r="G294" s="41"/>
      <c r="H294" s="41"/>
      <c r="I294" s="277"/>
      <c r="J294" s="41"/>
      <c r="K294" s="41"/>
      <c r="L294" s="45"/>
      <c r="M294" s="278"/>
      <c r="N294" s="279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391</v>
      </c>
      <c r="AU294" s="18" t="s">
        <v>86</v>
      </c>
    </row>
    <row r="295" s="13" customFormat="1">
      <c r="A295" s="13"/>
      <c r="B295" s="233"/>
      <c r="C295" s="234"/>
      <c r="D295" s="235" t="s">
        <v>153</v>
      </c>
      <c r="E295" s="236" t="s">
        <v>1</v>
      </c>
      <c r="F295" s="237" t="s">
        <v>393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153</v>
      </c>
      <c r="AU295" s="243" t="s">
        <v>86</v>
      </c>
      <c r="AV295" s="13" t="s">
        <v>84</v>
      </c>
      <c r="AW295" s="13" t="s">
        <v>32</v>
      </c>
      <c r="AX295" s="13" t="s">
        <v>76</v>
      </c>
      <c r="AY295" s="243" t="s">
        <v>145</v>
      </c>
    </row>
    <row r="296" s="14" customFormat="1">
      <c r="A296" s="14"/>
      <c r="B296" s="244"/>
      <c r="C296" s="245"/>
      <c r="D296" s="235" t="s">
        <v>153</v>
      </c>
      <c r="E296" s="246" t="s">
        <v>1</v>
      </c>
      <c r="F296" s="247" t="s">
        <v>382</v>
      </c>
      <c r="G296" s="245"/>
      <c r="H296" s="248">
        <v>344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153</v>
      </c>
      <c r="AU296" s="254" t="s">
        <v>86</v>
      </c>
      <c r="AV296" s="14" t="s">
        <v>86</v>
      </c>
      <c r="AW296" s="14" t="s">
        <v>32</v>
      </c>
      <c r="AX296" s="14" t="s">
        <v>76</v>
      </c>
      <c r="AY296" s="254" t="s">
        <v>145</v>
      </c>
    </row>
    <row r="297" s="15" customFormat="1">
      <c r="A297" s="15"/>
      <c r="B297" s="255"/>
      <c r="C297" s="256"/>
      <c r="D297" s="235" t="s">
        <v>153</v>
      </c>
      <c r="E297" s="257" t="s">
        <v>1</v>
      </c>
      <c r="F297" s="258" t="s">
        <v>156</v>
      </c>
      <c r="G297" s="256"/>
      <c r="H297" s="259">
        <v>344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5" t="s">
        <v>153</v>
      </c>
      <c r="AU297" s="265" t="s">
        <v>86</v>
      </c>
      <c r="AV297" s="15" t="s">
        <v>151</v>
      </c>
      <c r="AW297" s="15" t="s">
        <v>32</v>
      </c>
      <c r="AX297" s="15" t="s">
        <v>84</v>
      </c>
      <c r="AY297" s="265" t="s">
        <v>145</v>
      </c>
    </row>
    <row r="298" s="2" customFormat="1" ht="24.15" customHeight="1">
      <c r="A298" s="39"/>
      <c r="B298" s="40"/>
      <c r="C298" s="266" t="s">
        <v>394</v>
      </c>
      <c r="D298" s="266" t="s">
        <v>171</v>
      </c>
      <c r="E298" s="267" t="s">
        <v>291</v>
      </c>
      <c r="F298" s="268" t="s">
        <v>292</v>
      </c>
      <c r="G298" s="269" t="s">
        <v>203</v>
      </c>
      <c r="H298" s="270">
        <v>34.399999999999999</v>
      </c>
      <c r="I298" s="271"/>
      <c r="J298" s="272">
        <f>ROUND(I298*H298,2)</f>
        <v>0</v>
      </c>
      <c r="K298" s="268" t="s">
        <v>150</v>
      </c>
      <c r="L298" s="273"/>
      <c r="M298" s="274" t="s">
        <v>1</v>
      </c>
      <c r="N298" s="275" t="s">
        <v>41</v>
      </c>
      <c r="O298" s="92"/>
      <c r="P298" s="229">
        <f>O298*H298</f>
        <v>0</v>
      </c>
      <c r="Q298" s="229">
        <v>0.17599999999999999</v>
      </c>
      <c r="R298" s="229">
        <f>Q298*H298</f>
        <v>6.0543999999999993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175</v>
      </c>
      <c r="AT298" s="231" t="s">
        <v>171</v>
      </c>
      <c r="AU298" s="231" t="s">
        <v>86</v>
      </c>
      <c r="AY298" s="18" t="s">
        <v>145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84</v>
      </c>
      <c r="BK298" s="232">
        <f>ROUND(I298*H298,2)</f>
        <v>0</v>
      </c>
      <c r="BL298" s="18" t="s">
        <v>151</v>
      </c>
      <c r="BM298" s="231" t="s">
        <v>395</v>
      </c>
    </row>
    <row r="299" s="13" customFormat="1">
      <c r="A299" s="13"/>
      <c r="B299" s="233"/>
      <c r="C299" s="234"/>
      <c r="D299" s="235" t="s">
        <v>153</v>
      </c>
      <c r="E299" s="236" t="s">
        <v>1</v>
      </c>
      <c r="F299" s="237" t="s">
        <v>393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153</v>
      </c>
      <c r="AU299" s="243" t="s">
        <v>86</v>
      </c>
      <c r="AV299" s="13" t="s">
        <v>84</v>
      </c>
      <c r="AW299" s="13" t="s">
        <v>32</v>
      </c>
      <c r="AX299" s="13" t="s">
        <v>76</v>
      </c>
      <c r="AY299" s="243" t="s">
        <v>145</v>
      </c>
    </row>
    <row r="300" s="14" customFormat="1">
      <c r="A300" s="14"/>
      <c r="B300" s="244"/>
      <c r="C300" s="245"/>
      <c r="D300" s="235" t="s">
        <v>153</v>
      </c>
      <c r="E300" s="246" t="s">
        <v>1</v>
      </c>
      <c r="F300" s="247" t="s">
        <v>396</v>
      </c>
      <c r="G300" s="245"/>
      <c r="H300" s="248">
        <v>34.399999999999999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153</v>
      </c>
      <c r="AU300" s="254" t="s">
        <v>86</v>
      </c>
      <c r="AV300" s="14" t="s">
        <v>86</v>
      </c>
      <c r="AW300" s="14" t="s">
        <v>32</v>
      </c>
      <c r="AX300" s="14" t="s">
        <v>76</v>
      </c>
      <c r="AY300" s="254" t="s">
        <v>145</v>
      </c>
    </row>
    <row r="301" s="15" customFormat="1">
      <c r="A301" s="15"/>
      <c r="B301" s="255"/>
      <c r="C301" s="256"/>
      <c r="D301" s="235" t="s">
        <v>153</v>
      </c>
      <c r="E301" s="257" t="s">
        <v>1</v>
      </c>
      <c r="F301" s="258" t="s">
        <v>156</v>
      </c>
      <c r="G301" s="256"/>
      <c r="H301" s="259">
        <v>34.399999999999999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153</v>
      </c>
      <c r="AU301" s="265" t="s">
        <v>86</v>
      </c>
      <c r="AV301" s="15" t="s">
        <v>151</v>
      </c>
      <c r="AW301" s="15" t="s">
        <v>32</v>
      </c>
      <c r="AX301" s="15" t="s">
        <v>84</v>
      </c>
      <c r="AY301" s="265" t="s">
        <v>145</v>
      </c>
    </row>
    <row r="302" s="2" customFormat="1" ht="49.05" customHeight="1">
      <c r="A302" s="39"/>
      <c r="B302" s="40"/>
      <c r="C302" s="220" t="s">
        <v>397</v>
      </c>
      <c r="D302" s="220" t="s">
        <v>147</v>
      </c>
      <c r="E302" s="221" t="s">
        <v>398</v>
      </c>
      <c r="F302" s="222" t="s">
        <v>399</v>
      </c>
      <c r="G302" s="223" t="s">
        <v>248</v>
      </c>
      <c r="H302" s="224">
        <v>320</v>
      </c>
      <c r="I302" s="225"/>
      <c r="J302" s="226">
        <f>ROUND(I302*H302,2)</f>
        <v>0</v>
      </c>
      <c r="K302" s="222" t="s">
        <v>150</v>
      </c>
      <c r="L302" s="45"/>
      <c r="M302" s="227" t="s">
        <v>1</v>
      </c>
      <c r="N302" s="228" t="s">
        <v>41</v>
      </c>
      <c r="O302" s="92"/>
      <c r="P302" s="229">
        <f>O302*H302</f>
        <v>0</v>
      </c>
      <c r="Q302" s="229">
        <v>0.1295</v>
      </c>
      <c r="R302" s="229">
        <f>Q302*H302</f>
        <v>41.439999999999998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151</v>
      </c>
      <c r="AT302" s="231" t="s">
        <v>147</v>
      </c>
      <c r="AU302" s="231" t="s">
        <v>86</v>
      </c>
      <c r="AY302" s="18" t="s">
        <v>145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84</v>
      </c>
      <c r="BK302" s="232">
        <f>ROUND(I302*H302,2)</f>
        <v>0</v>
      </c>
      <c r="BL302" s="18" t="s">
        <v>151</v>
      </c>
      <c r="BM302" s="231" t="s">
        <v>400</v>
      </c>
    </row>
    <row r="303" s="13" customFormat="1">
      <c r="A303" s="13"/>
      <c r="B303" s="233"/>
      <c r="C303" s="234"/>
      <c r="D303" s="235" t="s">
        <v>153</v>
      </c>
      <c r="E303" s="236" t="s">
        <v>1</v>
      </c>
      <c r="F303" s="237" t="s">
        <v>401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153</v>
      </c>
      <c r="AU303" s="243" t="s">
        <v>86</v>
      </c>
      <c r="AV303" s="13" t="s">
        <v>84</v>
      </c>
      <c r="AW303" s="13" t="s">
        <v>32</v>
      </c>
      <c r="AX303" s="13" t="s">
        <v>76</v>
      </c>
      <c r="AY303" s="243" t="s">
        <v>145</v>
      </c>
    </row>
    <row r="304" s="14" customFormat="1">
      <c r="A304" s="14"/>
      <c r="B304" s="244"/>
      <c r="C304" s="245"/>
      <c r="D304" s="235" t="s">
        <v>153</v>
      </c>
      <c r="E304" s="246" t="s">
        <v>1</v>
      </c>
      <c r="F304" s="247" t="s">
        <v>402</v>
      </c>
      <c r="G304" s="245"/>
      <c r="H304" s="248">
        <v>320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153</v>
      </c>
      <c r="AU304" s="254" t="s">
        <v>86</v>
      </c>
      <c r="AV304" s="14" t="s">
        <v>86</v>
      </c>
      <c r="AW304" s="14" t="s">
        <v>32</v>
      </c>
      <c r="AX304" s="14" t="s">
        <v>76</v>
      </c>
      <c r="AY304" s="254" t="s">
        <v>145</v>
      </c>
    </row>
    <row r="305" s="15" customFormat="1">
      <c r="A305" s="15"/>
      <c r="B305" s="255"/>
      <c r="C305" s="256"/>
      <c r="D305" s="235" t="s">
        <v>153</v>
      </c>
      <c r="E305" s="257" t="s">
        <v>1</v>
      </c>
      <c r="F305" s="258" t="s">
        <v>156</v>
      </c>
      <c r="G305" s="256"/>
      <c r="H305" s="259">
        <v>320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153</v>
      </c>
      <c r="AU305" s="265" t="s">
        <v>86</v>
      </c>
      <c r="AV305" s="15" t="s">
        <v>151</v>
      </c>
      <c r="AW305" s="15" t="s">
        <v>32</v>
      </c>
      <c r="AX305" s="15" t="s">
        <v>84</v>
      </c>
      <c r="AY305" s="265" t="s">
        <v>145</v>
      </c>
    </row>
    <row r="306" s="2" customFormat="1" ht="16.5" customHeight="1">
      <c r="A306" s="39"/>
      <c r="B306" s="40"/>
      <c r="C306" s="266" t="s">
        <v>403</v>
      </c>
      <c r="D306" s="266" t="s">
        <v>171</v>
      </c>
      <c r="E306" s="267" t="s">
        <v>404</v>
      </c>
      <c r="F306" s="268" t="s">
        <v>405</v>
      </c>
      <c r="G306" s="269" t="s">
        <v>248</v>
      </c>
      <c r="H306" s="270">
        <v>320</v>
      </c>
      <c r="I306" s="271"/>
      <c r="J306" s="272">
        <f>ROUND(I306*H306,2)</f>
        <v>0</v>
      </c>
      <c r="K306" s="268" t="s">
        <v>150</v>
      </c>
      <c r="L306" s="273"/>
      <c r="M306" s="274" t="s">
        <v>1</v>
      </c>
      <c r="N306" s="275" t="s">
        <v>41</v>
      </c>
      <c r="O306" s="92"/>
      <c r="P306" s="229">
        <f>O306*H306</f>
        <v>0</v>
      </c>
      <c r="Q306" s="229">
        <v>0.044999999999999998</v>
      </c>
      <c r="R306" s="229">
        <f>Q306*H306</f>
        <v>14.399999999999999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175</v>
      </c>
      <c r="AT306" s="231" t="s">
        <v>171</v>
      </c>
      <c r="AU306" s="231" t="s">
        <v>86</v>
      </c>
      <c r="AY306" s="18" t="s">
        <v>145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84</v>
      </c>
      <c r="BK306" s="232">
        <f>ROUND(I306*H306,2)</f>
        <v>0</v>
      </c>
      <c r="BL306" s="18" t="s">
        <v>151</v>
      </c>
      <c r="BM306" s="231" t="s">
        <v>406</v>
      </c>
    </row>
    <row r="307" s="13" customFormat="1">
      <c r="A307" s="13"/>
      <c r="B307" s="233"/>
      <c r="C307" s="234"/>
      <c r="D307" s="235" t="s">
        <v>153</v>
      </c>
      <c r="E307" s="236" t="s">
        <v>1</v>
      </c>
      <c r="F307" s="237" t="s">
        <v>401</v>
      </c>
      <c r="G307" s="234"/>
      <c r="H307" s="236" t="s">
        <v>1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153</v>
      </c>
      <c r="AU307" s="243" t="s">
        <v>86</v>
      </c>
      <c r="AV307" s="13" t="s">
        <v>84</v>
      </c>
      <c r="AW307" s="13" t="s">
        <v>32</v>
      </c>
      <c r="AX307" s="13" t="s">
        <v>76</v>
      </c>
      <c r="AY307" s="243" t="s">
        <v>145</v>
      </c>
    </row>
    <row r="308" s="14" customFormat="1">
      <c r="A308" s="14"/>
      <c r="B308" s="244"/>
      <c r="C308" s="245"/>
      <c r="D308" s="235" t="s">
        <v>153</v>
      </c>
      <c r="E308" s="246" t="s">
        <v>1</v>
      </c>
      <c r="F308" s="247" t="s">
        <v>402</v>
      </c>
      <c r="G308" s="245"/>
      <c r="H308" s="248">
        <v>320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153</v>
      </c>
      <c r="AU308" s="254" t="s">
        <v>86</v>
      </c>
      <c r="AV308" s="14" t="s">
        <v>86</v>
      </c>
      <c r="AW308" s="14" t="s">
        <v>32</v>
      </c>
      <c r="AX308" s="14" t="s">
        <v>76</v>
      </c>
      <c r="AY308" s="254" t="s">
        <v>145</v>
      </c>
    </row>
    <row r="309" s="15" customFormat="1">
      <c r="A309" s="15"/>
      <c r="B309" s="255"/>
      <c r="C309" s="256"/>
      <c r="D309" s="235" t="s">
        <v>153</v>
      </c>
      <c r="E309" s="257" t="s">
        <v>1</v>
      </c>
      <c r="F309" s="258" t="s">
        <v>156</v>
      </c>
      <c r="G309" s="256"/>
      <c r="H309" s="259">
        <v>320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5" t="s">
        <v>153</v>
      </c>
      <c r="AU309" s="265" t="s">
        <v>86</v>
      </c>
      <c r="AV309" s="15" t="s">
        <v>151</v>
      </c>
      <c r="AW309" s="15" t="s">
        <v>32</v>
      </c>
      <c r="AX309" s="15" t="s">
        <v>84</v>
      </c>
      <c r="AY309" s="265" t="s">
        <v>145</v>
      </c>
    </row>
    <row r="310" s="2" customFormat="1" ht="62.7" customHeight="1">
      <c r="A310" s="39"/>
      <c r="B310" s="40"/>
      <c r="C310" s="220" t="s">
        <v>407</v>
      </c>
      <c r="D310" s="220" t="s">
        <v>147</v>
      </c>
      <c r="E310" s="221" t="s">
        <v>408</v>
      </c>
      <c r="F310" s="222" t="s">
        <v>409</v>
      </c>
      <c r="G310" s="223" t="s">
        <v>248</v>
      </c>
      <c r="H310" s="224">
        <v>18</v>
      </c>
      <c r="I310" s="225"/>
      <c r="J310" s="226">
        <f>ROUND(I310*H310,2)</f>
        <v>0</v>
      </c>
      <c r="K310" s="222" t="s">
        <v>150</v>
      </c>
      <c r="L310" s="45"/>
      <c r="M310" s="227" t="s">
        <v>1</v>
      </c>
      <c r="N310" s="228" t="s">
        <v>41</v>
      </c>
      <c r="O310" s="92"/>
      <c r="P310" s="229">
        <f>O310*H310</f>
        <v>0</v>
      </c>
      <c r="Q310" s="229">
        <v>0</v>
      </c>
      <c r="R310" s="229">
        <f>Q310*H310</f>
        <v>0</v>
      </c>
      <c r="S310" s="229">
        <v>0.97999999999999998</v>
      </c>
      <c r="T310" s="230">
        <f>S310*H310</f>
        <v>17.640000000000001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151</v>
      </c>
      <c r="AT310" s="231" t="s">
        <v>147</v>
      </c>
      <c r="AU310" s="231" t="s">
        <v>86</v>
      </c>
      <c r="AY310" s="18" t="s">
        <v>145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84</v>
      </c>
      <c r="BK310" s="232">
        <f>ROUND(I310*H310,2)</f>
        <v>0</v>
      </c>
      <c r="BL310" s="18" t="s">
        <v>151</v>
      </c>
      <c r="BM310" s="231" t="s">
        <v>410</v>
      </c>
    </row>
    <row r="311" s="13" customFormat="1">
      <c r="A311" s="13"/>
      <c r="B311" s="233"/>
      <c r="C311" s="234"/>
      <c r="D311" s="235" t="s">
        <v>153</v>
      </c>
      <c r="E311" s="236" t="s">
        <v>1</v>
      </c>
      <c r="F311" s="237" t="s">
        <v>411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153</v>
      </c>
      <c r="AU311" s="243" t="s">
        <v>86</v>
      </c>
      <c r="AV311" s="13" t="s">
        <v>84</v>
      </c>
      <c r="AW311" s="13" t="s">
        <v>32</v>
      </c>
      <c r="AX311" s="13" t="s">
        <v>76</v>
      </c>
      <c r="AY311" s="243" t="s">
        <v>145</v>
      </c>
    </row>
    <row r="312" s="14" customFormat="1">
      <c r="A312" s="14"/>
      <c r="B312" s="244"/>
      <c r="C312" s="245"/>
      <c r="D312" s="235" t="s">
        <v>153</v>
      </c>
      <c r="E312" s="246" t="s">
        <v>1</v>
      </c>
      <c r="F312" s="247" t="s">
        <v>245</v>
      </c>
      <c r="G312" s="245"/>
      <c r="H312" s="248">
        <v>18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153</v>
      </c>
      <c r="AU312" s="254" t="s">
        <v>86</v>
      </c>
      <c r="AV312" s="14" t="s">
        <v>86</v>
      </c>
      <c r="AW312" s="14" t="s">
        <v>32</v>
      </c>
      <c r="AX312" s="14" t="s">
        <v>76</v>
      </c>
      <c r="AY312" s="254" t="s">
        <v>145</v>
      </c>
    </row>
    <row r="313" s="15" customFormat="1">
      <c r="A313" s="15"/>
      <c r="B313" s="255"/>
      <c r="C313" s="256"/>
      <c r="D313" s="235" t="s">
        <v>153</v>
      </c>
      <c r="E313" s="257" t="s">
        <v>1</v>
      </c>
      <c r="F313" s="258" t="s">
        <v>156</v>
      </c>
      <c r="G313" s="256"/>
      <c r="H313" s="259">
        <v>18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153</v>
      </c>
      <c r="AU313" s="265" t="s">
        <v>86</v>
      </c>
      <c r="AV313" s="15" t="s">
        <v>151</v>
      </c>
      <c r="AW313" s="15" t="s">
        <v>32</v>
      </c>
      <c r="AX313" s="15" t="s">
        <v>84</v>
      </c>
      <c r="AY313" s="265" t="s">
        <v>145</v>
      </c>
    </row>
    <row r="314" s="2" customFormat="1" ht="49.05" customHeight="1">
      <c r="A314" s="39"/>
      <c r="B314" s="40"/>
      <c r="C314" s="220" t="s">
        <v>412</v>
      </c>
      <c r="D314" s="220" t="s">
        <v>147</v>
      </c>
      <c r="E314" s="221" t="s">
        <v>413</v>
      </c>
      <c r="F314" s="222" t="s">
        <v>414</v>
      </c>
      <c r="G314" s="223" t="s">
        <v>100</v>
      </c>
      <c r="H314" s="224">
        <v>4</v>
      </c>
      <c r="I314" s="225"/>
      <c r="J314" s="226">
        <f>ROUND(I314*H314,2)</f>
        <v>0</v>
      </c>
      <c r="K314" s="222" t="s">
        <v>150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0</v>
      </c>
      <c r="R314" s="229">
        <f>Q314*H314</f>
        <v>0</v>
      </c>
      <c r="S314" s="229">
        <v>2.3999999999999999</v>
      </c>
      <c r="T314" s="230">
        <f>S314*H314</f>
        <v>9.5999999999999996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151</v>
      </c>
      <c r="AT314" s="231" t="s">
        <v>147</v>
      </c>
      <c r="AU314" s="231" t="s">
        <v>86</v>
      </c>
      <c r="AY314" s="18" t="s">
        <v>145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151</v>
      </c>
      <c r="BM314" s="231" t="s">
        <v>415</v>
      </c>
    </row>
    <row r="315" s="13" customFormat="1">
      <c r="A315" s="13"/>
      <c r="B315" s="233"/>
      <c r="C315" s="234"/>
      <c r="D315" s="235" t="s">
        <v>153</v>
      </c>
      <c r="E315" s="236" t="s">
        <v>1</v>
      </c>
      <c r="F315" s="237" t="s">
        <v>416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153</v>
      </c>
      <c r="AU315" s="243" t="s">
        <v>86</v>
      </c>
      <c r="AV315" s="13" t="s">
        <v>84</v>
      </c>
      <c r="AW315" s="13" t="s">
        <v>32</v>
      </c>
      <c r="AX315" s="13" t="s">
        <v>76</v>
      </c>
      <c r="AY315" s="243" t="s">
        <v>145</v>
      </c>
    </row>
    <row r="316" s="14" customFormat="1">
      <c r="A316" s="14"/>
      <c r="B316" s="244"/>
      <c r="C316" s="245"/>
      <c r="D316" s="235" t="s">
        <v>153</v>
      </c>
      <c r="E316" s="246" t="s">
        <v>1</v>
      </c>
      <c r="F316" s="247" t="s">
        <v>417</v>
      </c>
      <c r="G316" s="245"/>
      <c r="H316" s="248">
        <v>4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153</v>
      </c>
      <c r="AU316" s="254" t="s">
        <v>86</v>
      </c>
      <c r="AV316" s="14" t="s">
        <v>86</v>
      </c>
      <c r="AW316" s="14" t="s">
        <v>32</v>
      </c>
      <c r="AX316" s="14" t="s">
        <v>76</v>
      </c>
      <c r="AY316" s="254" t="s">
        <v>145</v>
      </c>
    </row>
    <row r="317" s="15" customFormat="1">
      <c r="A317" s="15"/>
      <c r="B317" s="255"/>
      <c r="C317" s="256"/>
      <c r="D317" s="235" t="s">
        <v>153</v>
      </c>
      <c r="E317" s="257" t="s">
        <v>1</v>
      </c>
      <c r="F317" s="258" t="s">
        <v>156</v>
      </c>
      <c r="G317" s="256"/>
      <c r="H317" s="259">
        <v>4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153</v>
      </c>
      <c r="AU317" s="265" t="s">
        <v>86</v>
      </c>
      <c r="AV317" s="15" t="s">
        <v>151</v>
      </c>
      <c r="AW317" s="15" t="s">
        <v>32</v>
      </c>
      <c r="AX317" s="15" t="s">
        <v>84</v>
      </c>
      <c r="AY317" s="265" t="s">
        <v>145</v>
      </c>
    </row>
    <row r="318" s="2" customFormat="1" ht="55.5" customHeight="1">
      <c r="A318" s="39"/>
      <c r="B318" s="40"/>
      <c r="C318" s="220" t="s">
        <v>418</v>
      </c>
      <c r="D318" s="220" t="s">
        <v>147</v>
      </c>
      <c r="E318" s="221" t="s">
        <v>419</v>
      </c>
      <c r="F318" s="222" t="s">
        <v>420</v>
      </c>
      <c r="G318" s="223" t="s">
        <v>320</v>
      </c>
      <c r="H318" s="224">
        <v>5</v>
      </c>
      <c r="I318" s="225"/>
      <c r="J318" s="226">
        <f>ROUND(I318*H318,2)</f>
        <v>0</v>
      </c>
      <c r="K318" s="222" t="s">
        <v>150</v>
      </c>
      <c r="L318" s="45"/>
      <c r="M318" s="227" t="s">
        <v>1</v>
      </c>
      <c r="N318" s="228" t="s">
        <v>41</v>
      </c>
      <c r="O318" s="92"/>
      <c r="P318" s="229">
        <f>O318*H318</f>
        <v>0</v>
      </c>
      <c r="Q318" s="229">
        <v>0</v>
      </c>
      <c r="R318" s="229">
        <f>Q318*H318</f>
        <v>0</v>
      </c>
      <c r="S318" s="229">
        <v>0.082000000000000003</v>
      </c>
      <c r="T318" s="230">
        <f>S318*H318</f>
        <v>0.41000000000000003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151</v>
      </c>
      <c r="AT318" s="231" t="s">
        <v>147</v>
      </c>
      <c r="AU318" s="231" t="s">
        <v>86</v>
      </c>
      <c r="AY318" s="18" t="s">
        <v>145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84</v>
      </c>
      <c r="BK318" s="232">
        <f>ROUND(I318*H318,2)</f>
        <v>0</v>
      </c>
      <c r="BL318" s="18" t="s">
        <v>151</v>
      </c>
      <c r="BM318" s="231" t="s">
        <v>421</v>
      </c>
    </row>
    <row r="319" s="14" customFormat="1">
      <c r="A319" s="14"/>
      <c r="B319" s="244"/>
      <c r="C319" s="245"/>
      <c r="D319" s="235" t="s">
        <v>153</v>
      </c>
      <c r="E319" s="246" t="s">
        <v>1</v>
      </c>
      <c r="F319" s="247" t="s">
        <v>178</v>
      </c>
      <c r="G319" s="245"/>
      <c r="H319" s="248">
        <v>5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153</v>
      </c>
      <c r="AU319" s="254" t="s">
        <v>86</v>
      </c>
      <c r="AV319" s="14" t="s">
        <v>86</v>
      </c>
      <c r="AW319" s="14" t="s">
        <v>32</v>
      </c>
      <c r="AX319" s="14" t="s">
        <v>76</v>
      </c>
      <c r="AY319" s="254" t="s">
        <v>145</v>
      </c>
    </row>
    <row r="320" s="15" customFormat="1">
      <c r="A320" s="15"/>
      <c r="B320" s="255"/>
      <c r="C320" s="256"/>
      <c r="D320" s="235" t="s">
        <v>153</v>
      </c>
      <c r="E320" s="257" t="s">
        <v>1</v>
      </c>
      <c r="F320" s="258" t="s">
        <v>156</v>
      </c>
      <c r="G320" s="256"/>
      <c r="H320" s="259">
        <v>5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153</v>
      </c>
      <c r="AU320" s="265" t="s">
        <v>86</v>
      </c>
      <c r="AV320" s="15" t="s">
        <v>151</v>
      </c>
      <c r="AW320" s="15" t="s">
        <v>32</v>
      </c>
      <c r="AX320" s="15" t="s">
        <v>84</v>
      </c>
      <c r="AY320" s="265" t="s">
        <v>145</v>
      </c>
    </row>
    <row r="321" s="2" customFormat="1" ht="24.15" customHeight="1">
      <c r="A321" s="39"/>
      <c r="B321" s="40"/>
      <c r="C321" s="220" t="s">
        <v>422</v>
      </c>
      <c r="D321" s="220" t="s">
        <v>147</v>
      </c>
      <c r="E321" s="221" t="s">
        <v>423</v>
      </c>
      <c r="F321" s="222" t="s">
        <v>424</v>
      </c>
      <c r="G321" s="223" t="s">
        <v>320</v>
      </c>
      <c r="H321" s="224">
        <v>11</v>
      </c>
      <c r="I321" s="225"/>
      <c r="J321" s="226">
        <f>ROUND(I321*H321,2)</f>
        <v>0</v>
      </c>
      <c r="K321" s="222" t="s">
        <v>150</v>
      </c>
      <c r="L321" s="45"/>
      <c r="M321" s="227" t="s">
        <v>1</v>
      </c>
      <c r="N321" s="228" t="s">
        <v>41</v>
      </c>
      <c r="O321" s="92"/>
      <c r="P321" s="229">
        <f>O321*H321</f>
        <v>0</v>
      </c>
      <c r="Q321" s="229">
        <v>0.00069999999999999999</v>
      </c>
      <c r="R321" s="229">
        <f>Q321*H321</f>
        <v>0.0077000000000000002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151</v>
      </c>
      <c r="AT321" s="231" t="s">
        <v>147</v>
      </c>
      <c r="AU321" s="231" t="s">
        <v>86</v>
      </c>
      <c r="AY321" s="18" t="s">
        <v>145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84</v>
      </c>
      <c r="BK321" s="232">
        <f>ROUND(I321*H321,2)</f>
        <v>0</v>
      </c>
      <c r="BL321" s="18" t="s">
        <v>151</v>
      </c>
      <c r="BM321" s="231" t="s">
        <v>425</v>
      </c>
    </row>
    <row r="322" s="14" customFormat="1">
      <c r="A322" s="14"/>
      <c r="B322" s="244"/>
      <c r="C322" s="245"/>
      <c r="D322" s="235" t="s">
        <v>153</v>
      </c>
      <c r="E322" s="246" t="s">
        <v>1</v>
      </c>
      <c r="F322" s="247" t="s">
        <v>205</v>
      </c>
      <c r="G322" s="245"/>
      <c r="H322" s="248">
        <v>11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153</v>
      </c>
      <c r="AU322" s="254" t="s">
        <v>86</v>
      </c>
      <c r="AV322" s="14" t="s">
        <v>86</v>
      </c>
      <c r="AW322" s="14" t="s">
        <v>32</v>
      </c>
      <c r="AX322" s="14" t="s">
        <v>76</v>
      </c>
      <c r="AY322" s="254" t="s">
        <v>145</v>
      </c>
    </row>
    <row r="323" s="15" customFormat="1">
      <c r="A323" s="15"/>
      <c r="B323" s="255"/>
      <c r="C323" s="256"/>
      <c r="D323" s="235" t="s">
        <v>153</v>
      </c>
      <c r="E323" s="257" t="s">
        <v>1</v>
      </c>
      <c r="F323" s="258" t="s">
        <v>156</v>
      </c>
      <c r="G323" s="256"/>
      <c r="H323" s="259">
        <v>11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153</v>
      </c>
      <c r="AU323" s="265" t="s">
        <v>86</v>
      </c>
      <c r="AV323" s="15" t="s">
        <v>151</v>
      </c>
      <c r="AW323" s="15" t="s">
        <v>32</v>
      </c>
      <c r="AX323" s="15" t="s">
        <v>84</v>
      </c>
      <c r="AY323" s="265" t="s">
        <v>145</v>
      </c>
    </row>
    <row r="324" s="2" customFormat="1" ht="16.5" customHeight="1">
      <c r="A324" s="39"/>
      <c r="B324" s="40"/>
      <c r="C324" s="266" t="s">
        <v>426</v>
      </c>
      <c r="D324" s="266" t="s">
        <v>171</v>
      </c>
      <c r="E324" s="267" t="s">
        <v>427</v>
      </c>
      <c r="F324" s="268" t="s">
        <v>428</v>
      </c>
      <c r="G324" s="269" t="s">
        <v>320</v>
      </c>
      <c r="H324" s="270">
        <v>4</v>
      </c>
      <c r="I324" s="271"/>
      <c r="J324" s="272">
        <f>ROUND(I324*H324,2)</f>
        <v>0</v>
      </c>
      <c r="K324" s="268" t="s">
        <v>150</v>
      </c>
      <c r="L324" s="273"/>
      <c r="M324" s="274" t="s">
        <v>1</v>
      </c>
      <c r="N324" s="275" t="s">
        <v>41</v>
      </c>
      <c r="O324" s="92"/>
      <c r="P324" s="229">
        <f>O324*H324</f>
        <v>0</v>
      </c>
      <c r="Q324" s="229">
        <v>0.0035000000000000001</v>
      </c>
      <c r="R324" s="229">
        <f>Q324*H324</f>
        <v>0.014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175</v>
      </c>
      <c r="AT324" s="231" t="s">
        <v>171</v>
      </c>
      <c r="AU324" s="231" t="s">
        <v>86</v>
      </c>
      <c r="AY324" s="18" t="s">
        <v>145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84</v>
      </c>
      <c r="BK324" s="232">
        <f>ROUND(I324*H324,2)</f>
        <v>0</v>
      </c>
      <c r="BL324" s="18" t="s">
        <v>151</v>
      </c>
      <c r="BM324" s="231" t="s">
        <v>429</v>
      </c>
    </row>
    <row r="325" s="14" customFormat="1">
      <c r="A325" s="14"/>
      <c r="B325" s="244"/>
      <c r="C325" s="245"/>
      <c r="D325" s="235" t="s">
        <v>153</v>
      </c>
      <c r="E325" s="246" t="s">
        <v>1</v>
      </c>
      <c r="F325" s="247" t="s">
        <v>151</v>
      </c>
      <c r="G325" s="245"/>
      <c r="H325" s="248">
        <v>4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153</v>
      </c>
      <c r="AU325" s="254" t="s">
        <v>86</v>
      </c>
      <c r="AV325" s="14" t="s">
        <v>86</v>
      </c>
      <c r="AW325" s="14" t="s">
        <v>32</v>
      </c>
      <c r="AX325" s="14" t="s">
        <v>76</v>
      </c>
      <c r="AY325" s="254" t="s">
        <v>145</v>
      </c>
    </row>
    <row r="326" s="15" customFormat="1">
      <c r="A326" s="15"/>
      <c r="B326" s="255"/>
      <c r="C326" s="256"/>
      <c r="D326" s="235" t="s">
        <v>153</v>
      </c>
      <c r="E326" s="257" t="s">
        <v>1</v>
      </c>
      <c r="F326" s="258" t="s">
        <v>156</v>
      </c>
      <c r="G326" s="256"/>
      <c r="H326" s="259">
        <v>4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5" t="s">
        <v>153</v>
      </c>
      <c r="AU326" s="265" t="s">
        <v>86</v>
      </c>
      <c r="AV326" s="15" t="s">
        <v>151</v>
      </c>
      <c r="AW326" s="15" t="s">
        <v>32</v>
      </c>
      <c r="AX326" s="15" t="s">
        <v>84</v>
      </c>
      <c r="AY326" s="265" t="s">
        <v>145</v>
      </c>
    </row>
    <row r="327" s="2" customFormat="1" ht="24.15" customHeight="1">
      <c r="A327" s="39"/>
      <c r="B327" s="40"/>
      <c r="C327" s="220" t="s">
        <v>430</v>
      </c>
      <c r="D327" s="220" t="s">
        <v>147</v>
      </c>
      <c r="E327" s="221" t="s">
        <v>431</v>
      </c>
      <c r="F327" s="222" t="s">
        <v>432</v>
      </c>
      <c r="G327" s="223" t="s">
        <v>320</v>
      </c>
      <c r="H327" s="224">
        <v>8</v>
      </c>
      <c r="I327" s="225"/>
      <c r="J327" s="226">
        <f>ROUND(I327*H327,2)</f>
        <v>0</v>
      </c>
      <c r="K327" s="222" t="s">
        <v>150</v>
      </c>
      <c r="L327" s="45"/>
      <c r="M327" s="227" t="s">
        <v>1</v>
      </c>
      <c r="N327" s="228" t="s">
        <v>41</v>
      </c>
      <c r="O327" s="92"/>
      <c r="P327" s="229">
        <f>O327*H327</f>
        <v>0</v>
      </c>
      <c r="Q327" s="229">
        <v>0.11241</v>
      </c>
      <c r="R327" s="229">
        <f>Q327*H327</f>
        <v>0.89927999999999997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151</v>
      </c>
      <c r="AT327" s="231" t="s">
        <v>147</v>
      </c>
      <c r="AU327" s="231" t="s">
        <v>86</v>
      </c>
      <c r="AY327" s="18" t="s">
        <v>145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84</v>
      </c>
      <c r="BK327" s="232">
        <f>ROUND(I327*H327,2)</f>
        <v>0</v>
      </c>
      <c r="BL327" s="18" t="s">
        <v>151</v>
      </c>
      <c r="BM327" s="231" t="s">
        <v>433</v>
      </c>
    </row>
    <row r="328" s="14" customFormat="1">
      <c r="A328" s="14"/>
      <c r="B328" s="244"/>
      <c r="C328" s="245"/>
      <c r="D328" s="235" t="s">
        <v>153</v>
      </c>
      <c r="E328" s="246" t="s">
        <v>1</v>
      </c>
      <c r="F328" s="247" t="s">
        <v>175</v>
      </c>
      <c r="G328" s="245"/>
      <c r="H328" s="248">
        <v>8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153</v>
      </c>
      <c r="AU328" s="254" t="s">
        <v>86</v>
      </c>
      <c r="AV328" s="14" t="s">
        <v>86</v>
      </c>
      <c r="AW328" s="14" t="s">
        <v>32</v>
      </c>
      <c r="AX328" s="14" t="s">
        <v>76</v>
      </c>
      <c r="AY328" s="254" t="s">
        <v>145</v>
      </c>
    </row>
    <row r="329" s="15" customFormat="1">
      <c r="A329" s="15"/>
      <c r="B329" s="255"/>
      <c r="C329" s="256"/>
      <c r="D329" s="235" t="s">
        <v>153</v>
      </c>
      <c r="E329" s="257" t="s">
        <v>1</v>
      </c>
      <c r="F329" s="258" t="s">
        <v>156</v>
      </c>
      <c r="G329" s="256"/>
      <c r="H329" s="259">
        <v>8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153</v>
      </c>
      <c r="AU329" s="265" t="s">
        <v>86</v>
      </c>
      <c r="AV329" s="15" t="s">
        <v>151</v>
      </c>
      <c r="AW329" s="15" t="s">
        <v>32</v>
      </c>
      <c r="AX329" s="15" t="s">
        <v>84</v>
      </c>
      <c r="AY329" s="265" t="s">
        <v>145</v>
      </c>
    </row>
    <row r="330" s="2" customFormat="1" ht="21.75" customHeight="1">
      <c r="A330" s="39"/>
      <c r="B330" s="40"/>
      <c r="C330" s="266" t="s">
        <v>434</v>
      </c>
      <c r="D330" s="266" t="s">
        <v>171</v>
      </c>
      <c r="E330" s="267" t="s">
        <v>435</v>
      </c>
      <c r="F330" s="268" t="s">
        <v>436</v>
      </c>
      <c r="G330" s="269" t="s">
        <v>320</v>
      </c>
      <c r="H330" s="270">
        <v>8</v>
      </c>
      <c r="I330" s="271"/>
      <c r="J330" s="272">
        <f>ROUND(I330*H330,2)</f>
        <v>0</v>
      </c>
      <c r="K330" s="268" t="s">
        <v>150</v>
      </c>
      <c r="L330" s="273"/>
      <c r="M330" s="274" t="s">
        <v>1</v>
      </c>
      <c r="N330" s="275" t="s">
        <v>41</v>
      </c>
      <c r="O330" s="92"/>
      <c r="P330" s="229">
        <f>O330*H330</f>
        <v>0</v>
      </c>
      <c r="Q330" s="229">
        <v>0.0025000000000000001</v>
      </c>
      <c r="R330" s="229">
        <f>Q330*H330</f>
        <v>0.02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175</v>
      </c>
      <c r="AT330" s="231" t="s">
        <v>171</v>
      </c>
      <c r="AU330" s="231" t="s">
        <v>86</v>
      </c>
      <c r="AY330" s="18" t="s">
        <v>145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84</v>
      </c>
      <c r="BK330" s="232">
        <f>ROUND(I330*H330,2)</f>
        <v>0</v>
      </c>
      <c r="BL330" s="18" t="s">
        <v>151</v>
      </c>
      <c r="BM330" s="231" t="s">
        <v>437</v>
      </c>
    </row>
    <row r="331" s="14" customFormat="1">
      <c r="A331" s="14"/>
      <c r="B331" s="244"/>
      <c r="C331" s="245"/>
      <c r="D331" s="235" t="s">
        <v>153</v>
      </c>
      <c r="E331" s="246" t="s">
        <v>1</v>
      </c>
      <c r="F331" s="247" t="s">
        <v>175</v>
      </c>
      <c r="G331" s="245"/>
      <c r="H331" s="248">
        <v>8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153</v>
      </c>
      <c r="AU331" s="254" t="s">
        <v>86</v>
      </c>
      <c r="AV331" s="14" t="s">
        <v>86</v>
      </c>
      <c r="AW331" s="14" t="s">
        <v>32</v>
      </c>
      <c r="AX331" s="14" t="s">
        <v>76</v>
      </c>
      <c r="AY331" s="254" t="s">
        <v>145</v>
      </c>
    </row>
    <row r="332" s="15" customFormat="1">
      <c r="A332" s="15"/>
      <c r="B332" s="255"/>
      <c r="C332" s="256"/>
      <c r="D332" s="235" t="s">
        <v>153</v>
      </c>
      <c r="E332" s="257" t="s">
        <v>1</v>
      </c>
      <c r="F332" s="258" t="s">
        <v>156</v>
      </c>
      <c r="G332" s="256"/>
      <c r="H332" s="259">
        <v>8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5" t="s">
        <v>153</v>
      </c>
      <c r="AU332" s="265" t="s">
        <v>86</v>
      </c>
      <c r="AV332" s="15" t="s">
        <v>151</v>
      </c>
      <c r="AW332" s="15" t="s">
        <v>32</v>
      </c>
      <c r="AX332" s="15" t="s">
        <v>84</v>
      </c>
      <c r="AY332" s="265" t="s">
        <v>145</v>
      </c>
    </row>
    <row r="333" s="2" customFormat="1" ht="16.5" customHeight="1">
      <c r="A333" s="39"/>
      <c r="B333" s="40"/>
      <c r="C333" s="266" t="s">
        <v>438</v>
      </c>
      <c r="D333" s="266" t="s">
        <v>171</v>
      </c>
      <c r="E333" s="267" t="s">
        <v>439</v>
      </c>
      <c r="F333" s="268" t="s">
        <v>440</v>
      </c>
      <c r="G333" s="269" t="s">
        <v>320</v>
      </c>
      <c r="H333" s="270">
        <v>8</v>
      </c>
      <c r="I333" s="271"/>
      <c r="J333" s="272">
        <f>ROUND(I333*H333,2)</f>
        <v>0</v>
      </c>
      <c r="K333" s="268" t="s">
        <v>150</v>
      </c>
      <c r="L333" s="273"/>
      <c r="M333" s="274" t="s">
        <v>1</v>
      </c>
      <c r="N333" s="275" t="s">
        <v>41</v>
      </c>
      <c r="O333" s="92"/>
      <c r="P333" s="229">
        <f>O333*H333</f>
        <v>0</v>
      </c>
      <c r="Q333" s="229">
        <v>0.0030000000000000001</v>
      </c>
      <c r="R333" s="229">
        <f>Q333*H333</f>
        <v>0.024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175</v>
      </c>
      <c r="AT333" s="231" t="s">
        <v>171</v>
      </c>
      <c r="AU333" s="231" t="s">
        <v>86</v>
      </c>
      <c r="AY333" s="18" t="s">
        <v>145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84</v>
      </c>
      <c r="BK333" s="232">
        <f>ROUND(I333*H333,2)</f>
        <v>0</v>
      </c>
      <c r="BL333" s="18" t="s">
        <v>151</v>
      </c>
      <c r="BM333" s="231" t="s">
        <v>441</v>
      </c>
    </row>
    <row r="334" s="14" customFormat="1">
      <c r="A334" s="14"/>
      <c r="B334" s="244"/>
      <c r="C334" s="245"/>
      <c r="D334" s="235" t="s">
        <v>153</v>
      </c>
      <c r="E334" s="246" t="s">
        <v>1</v>
      </c>
      <c r="F334" s="247" t="s">
        <v>175</v>
      </c>
      <c r="G334" s="245"/>
      <c r="H334" s="248">
        <v>8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153</v>
      </c>
      <c r="AU334" s="254" t="s">
        <v>86</v>
      </c>
      <c r="AV334" s="14" t="s">
        <v>86</v>
      </c>
      <c r="AW334" s="14" t="s">
        <v>32</v>
      </c>
      <c r="AX334" s="14" t="s">
        <v>76</v>
      </c>
      <c r="AY334" s="254" t="s">
        <v>145</v>
      </c>
    </row>
    <row r="335" s="15" customFormat="1">
      <c r="A335" s="15"/>
      <c r="B335" s="255"/>
      <c r="C335" s="256"/>
      <c r="D335" s="235" t="s">
        <v>153</v>
      </c>
      <c r="E335" s="257" t="s">
        <v>1</v>
      </c>
      <c r="F335" s="258" t="s">
        <v>156</v>
      </c>
      <c r="G335" s="256"/>
      <c r="H335" s="259">
        <v>8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5" t="s">
        <v>153</v>
      </c>
      <c r="AU335" s="265" t="s">
        <v>86</v>
      </c>
      <c r="AV335" s="15" t="s">
        <v>151</v>
      </c>
      <c r="AW335" s="15" t="s">
        <v>32</v>
      </c>
      <c r="AX335" s="15" t="s">
        <v>84</v>
      </c>
      <c r="AY335" s="265" t="s">
        <v>145</v>
      </c>
    </row>
    <row r="336" s="2" customFormat="1" ht="21.75" customHeight="1">
      <c r="A336" s="39"/>
      <c r="B336" s="40"/>
      <c r="C336" s="266" t="s">
        <v>442</v>
      </c>
      <c r="D336" s="266" t="s">
        <v>171</v>
      </c>
      <c r="E336" s="267" t="s">
        <v>443</v>
      </c>
      <c r="F336" s="268" t="s">
        <v>444</v>
      </c>
      <c r="G336" s="269" t="s">
        <v>320</v>
      </c>
      <c r="H336" s="270">
        <v>22</v>
      </c>
      <c r="I336" s="271"/>
      <c r="J336" s="272">
        <f>ROUND(I336*H336,2)</f>
        <v>0</v>
      </c>
      <c r="K336" s="268" t="s">
        <v>150</v>
      </c>
      <c r="L336" s="273"/>
      <c r="M336" s="274" t="s">
        <v>1</v>
      </c>
      <c r="N336" s="275" t="s">
        <v>41</v>
      </c>
      <c r="O336" s="92"/>
      <c r="P336" s="229">
        <f>O336*H336</f>
        <v>0</v>
      </c>
      <c r="Q336" s="229">
        <v>0.00035</v>
      </c>
      <c r="R336" s="229">
        <f>Q336*H336</f>
        <v>0.0077000000000000002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175</v>
      </c>
      <c r="AT336" s="231" t="s">
        <v>171</v>
      </c>
      <c r="AU336" s="231" t="s">
        <v>86</v>
      </c>
      <c r="AY336" s="18" t="s">
        <v>145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151</v>
      </c>
      <c r="BM336" s="231" t="s">
        <v>445</v>
      </c>
    </row>
    <row r="337" s="14" customFormat="1">
      <c r="A337" s="14"/>
      <c r="B337" s="244"/>
      <c r="C337" s="245"/>
      <c r="D337" s="235" t="s">
        <v>153</v>
      </c>
      <c r="E337" s="246" t="s">
        <v>1</v>
      </c>
      <c r="F337" s="247" t="s">
        <v>446</v>
      </c>
      <c r="G337" s="245"/>
      <c r="H337" s="248">
        <v>22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153</v>
      </c>
      <c r="AU337" s="254" t="s">
        <v>86</v>
      </c>
      <c r="AV337" s="14" t="s">
        <v>86</v>
      </c>
      <c r="AW337" s="14" t="s">
        <v>32</v>
      </c>
      <c r="AX337" s="14" t="s">
        <v>76</v>
      </c>
      <c r="AY337" s="254" t="s">
        <v>145</v>
      </c>
    </row>
    <row r="338" s="15" customFormat="1">
      <c r="A338" s="15"/>
      <c r="B338" s="255"/>
      <c r="C338" s="256"/>
      <c r="D338" s="235" t="s">
        <v>153</v>
      </c>
      <c r="E338" s="257" t="s">
        <v>1</v>
      </c>
      <c r="F338" s="258" t="s">
        <v>156</v>
      </c>
      <c r="G338" s="256"/>
      <c r="H338" s="259">
        <v>22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5" t="s">
        <v>153</v>
      </c>
      <c r="AU338" s="265" t="s">
        <v>86</v>
      </c>
      <c r="AV338" s="15" t="s">
        <v>151</v>
      </c>
      <c r="AW338" s="15" t="s">
        <v>32</v>
      </c>
      <c r="AX338" s="15" t="s">
        <v>84</v>
      </c>
      <c r="AY338" s="265" t="s">
        <v>145</v>
      </c>
    </row>
    <row r="339" s="2" customFormat="1" ht="16.5" customHeight="1">
      <c r="A339" s="39"/>
      <c r="B339" s="40"/>
      <c r="C339" s="266" t="s">
        <v>447</v>
      </c>
      <c r="D339" s="266" t="s">
        <v>171</v>
      </c>
      <c r="E339" s="267" t="s">
        <v>448</v>
      </c>
      <c r="F339" s="268" t="s">
        <v>449</v>
      </c>
      <c r="G339" s="269" t="s">
        <v>320</v>
      </c>
      <c r="H339" s="270">
        <v>8</v>
      </c>
      <c r="I339" s="271"/>
      <c r="J339" s="272">
        <f>ROUND(I339*H339,2)</f>
        <v>0</v>
      </c>
      <c r="K339" s="268" t="s">
        <v>150</v>
      </c>
      <c r="L339" s="273"/>
      <c r="M339" s="274" t="s">
        <v>1</v>
      </c>
      <c r="N339" s="275" t="s">
        <v>41</v>
      </c>
      <c r="O339" s="92"/>
      <c r="P339" s="229">
        <f>O339*H339</f>
        <v>0</v>
      </c>
      <c r="Q339" s="229">
        <v>0.00010000000000000001</v>
      </c>
      <c r="R339" s="229">
        <f>Q339*H339</f>
        <v>0.00080000000000000004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175</v>
      </c>
      <c r="AT339" s="231" t="s">
        <v>171</v>
      </c>
      <c r="AU339" s="231" t="s">
        <v>86</v>
      </c>
      <c r="AY339" s="18" t="s">
        <v>145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84</v>
      </c>
      <c r="BK339" s="232">
        <f>ROUND(I339*H339,2)</f>
        <v>0</v>
      </c>
      <c r="BL339" s="18" t="s">
        <v>151</v>
      </c>
      <c r="BM339" s="231" t="s">
        <v>450</v>
      </c>
    </row>
    <row r="340" s="14" customFormat="1">
      <c r="A340" s="14"/>
      <c r="B340" s="244"/>
      <c r="C340" s="245"/>
      <c r="D340" s="235" t="s">
        <v>153</v>
      </c>
      <c r="E340" s="246" t="s">
        <v>1</v>
      </c>
      <c r="F340" s="247" t="s">
        <v>175</v>
      </c>
      <c r="G340" s="245"/>
      <c r="H340" s="248">
        <v>8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153</v>
      </c>
      <c r="AU340" s="254" t="s">
        <v>86</v>
      </c>
      <c r="AV340" s="14" t="s">
        <v>86</v>
      </c>
      <c r="AW340" s="14" t="s">
        <v>32</v>
      </c>
      <c r="AX340" s="14" t="s">
        <v>76</v>
      </c>
      <c r="AY340" s="254" t="s">
        <v>145</v>
      </c>
    </row>
    <row r="341" s="15" customFormat="1">
      <c r="A341" s="15"/>
      <c r="B341" s="255"/>
      <c r="C341" s="256"/>
      <c r="D341" s="235" t="s">
        <v>153</v>
      </c>
      <c r="E341" s="257" t="s">
        <v>1</v>
      </c>
      <c r="F341" s="258" t="s">
        <v>156</v>
      </c>
      <c r="G341" s="256"/>
      <c r="H341" s="259">
        <v>8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153</v>
      </c>
      <c r="AU341" s="265" t="s">
        <v>86</v>
      </c>
      <c r="AV341" s="15" t="s">
        <v>151</v>
      </c>
      <c r="AW341" s="15" t="s">
        <v>32</v>
      </c>
      <c r="AX341" s="15" t="s">
        <v>84</v>
      </c>
      <c r="AY341" s="265" t="s">
        <v>145</v>
      </c>
    </row>
    <row r="342" s="2" customFormat="1" ht="24.15" customHeight="1">
      <c r="A342" s="39"/>
      <c r="B342" s="40"/>
      <c r="C342" s="220" t="s">
        <v>451</v>
      </c>
      <c r="D342" s="220" t="s">
        <v>147</v>
      </c>
      <c r="E342" s="221" t="s">
        <v>452</v>
      </c>
      <c r="F342" s="222" t="s">
        <v>453</v>
      </c>
      <c r="G342" s="223" t="s">
        <v>248</v>
      </c>
      <c r="H342" s="224">
        <v>250</v>
      </c>
      <c r="I342" s="225"/>
      <c r="J342" s="226">
        <f>ROUND(I342*H342,2)</f>
        <v>0</v>
      </c>
      <c r="K342" s="222" t="s">
        <v>150</v>
      </c>
      <c r="L342" s="45"/>
      <c r="M342" s="227" t="s">
        <v>1</v>
      </c>
      <c r="N342" s="228" t="s">
        <v>41</v>
      </c>
      <c r="O342" s="92"/>
      <c r="P342" s="229">
        <f>O342*H342</f>
        <v>0</v>
      </c>
      <c r="Q342" s="229">
        <v>0.00020000000000000001</v>
      </c>
      <c r="R342" s="229">
        <f>Q342*H342</f>
        <v>0.050000000000000003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151</v>
      </c>
      <c r="AT342" s="231" t="s">
        <v>147</v>
      </c>
      <c r="AU342" s="231" t="s">
        <v>86</v>
      </c>
      <c r="AY342" s="18" t="s">
        <v>145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84</v>
      </c>
      <c r="BK342" s="232">
        <f>ROUND(I342*H342,2)</f>
        <v>0</v>
      </c>
      <c r="BL342" s="18" t="s">
        <v>151</v>
      </c>
      <c r="BM342" s="231" t="s">
        <v>454</v>
      </c>
    </row>
    <row r="343" s="14" customFormat="1">
      <c r="A343" s="14"/>
      <c r="B343" s="244"/>
      <c r="C343" s="245"/>
      <c r="D343" s="235" t="s">
        <v>153</v>
      </c>
      <c r="E343" s="246" t="s">
        <v>1</v>
      </c>
      <c r="F343" s="247" t="s">
        <v>455</v>
      </c>
      <c r="G343" s="245"/>
      <c r="H343" s="248">
        <v>250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153</v>
      </c>
      <c r="AU343" s="254" t="s">
        <v>86</v>
      </c>
      <c r="AV343" s="14" t="s">
        <v>86</v>
      </c>
      <c r="AW343" s="14" t="s">
        <v>32</v>
      </c>
      <c r="AX343" s="14" t="s">
        <v>76</v>
      </c>
      <c r="AY343" s="254" t="s">
        <v>145</v>
      </c>
    </row>
    <row r="344" s="15" customFormat="1">
      <c r="A344" s="15"/>
      <c r="B344" s="255"/>
      <c r="C344" s="256"/>
      <c r="D344" s="235" t="s">
        <v>153</v>
      </c>
      <c r="E344" s="257" t="s">
        <v>1</v>
      </c>
      <c r="F344" s="258" t="s">
        <v>156</v>
      </c>
      <c r="G344" s="256"/>
      <c r="H344" s="259">
        <v>250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153</v>
      </c>
      <c r="AU344" s="265" t="s">
        <v>86</v>
      </c>
      <c r="AV344" s="15" t="s">
        <v>151</v>
      </c>
      <c r="AW344" s="15" t="s">
        <v>32</v>
      </c>
      <c r="AX344" s="15" t="s">
        <v>84</v>
      </c>
      <c r="AY344" s="265" t="s">
        <v>145</v>
      </c>
    </row>
    <row r="345" s="2" customFormat="1" ht="33" customHeight="1">
      <c r="A345" s="39"/>
      <c r="B345" s="40"/>
      <c r="C345" s="220" t="s">
        <v>456</v>
      </c>
      <c r="D345" s="220" t="s">
        <v>147</v>
      </c>
      <c r="E345" s="221" t="s">
        <v>457</v>
      </c>
      <c r="F345" s="222" t="s">
        <v>458</v>
      </c>
      <c r="G345" s="223" t="s">
        <v>248</v>
      </c>
      <c r="H345" s="224">
        <v>45</v>
      </c>
      <c r="I345" s="225"/>
      <c r="J345" s="226">
        <f>ROUND(I345*H345,2)</f>
        <v>0</v>
      </c>
      <c r="K345" s="222" t="s">
        <v>150</v>
      </c>
      <c r="L345" s="45"/>
      <c r="M345" s="227" t="s">
        <v>1</v>
      </c>
      <c r="N345" s="228" t="s">
        <v>41</v>
      </c>
      <c r="O345" s="92"/>
      <c r="P345" s="229">
        <f>O345*H345</f>
        <v>0</v>
      </c>
      <c r="Q345" s="229">
        <v>0.00010000000000000001</v>
      </c>
      <c r="R345" s="229">
        <f>Q345*H345</f>
        <v>0.0045000000000000005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151</v>
      </c>
      <c r="AT345" s="231" t="s">
        <v>147</v>
      </c>
      <c r="AU345" s="231" t="s">
        <v>86</v>
      </c>
      <c r="AY345" s="18" t="s">
        <v>145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84</v>
      </c>
      <c r="BK345" s="232">
        <f>ROUND(I345*H345,2)</f>
        <v>0</v>
      </c>
      <c r="BL345" s="18" t="s">
        <v>151</v>
      </c>
      <c r="BM345" s="231" t="s">
        <v>459</v>
      </c>
    </row>
    <row r="346" s="14" customFormat="1">
      <c r="A346" s="14"/>
      <c r="B346" s="244"/>
      <c r="C346" s="245"/>
      <c r="D346" s="235" t="s">
        <v>153</v>
      </c>
      <c r="E346" s="246" t="s">
        <v>1</v>
      </c>
      <c r="F346" s="247" t="s">
        <v>372</v>
      </c>
      <c r="G346" s="245"/>
      <c r="H346" s="248">
        <v>45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153</v>
      </c>
      <c r="AU346" s="254" t="s">
        <v>86</v>
      </c>
      <c r="AV346" s="14" t="s">
        <v>86</v>
      </c>
      <c r="AW346" s="14" t="s">
        <v>32</v>
      </c>
      <c r="AX346" s="14" t="s">
        <v>76</v>
      </c>
      <c r="AY346" s="254" t="s">
        <v>145</v>
      </c>
    </row>
    <row r="347" s="15" customFormat="1">
      <c r="A347" s="15"/>
      <c r="B347" s="255"/>
      <c r="C347" s="256"/>
      <c r="D347" s="235" t="s">
        <v>153</v>
      </c>
      <c r="E347" s="257" t="s">
        <v>1</v>
      </c>
      <c r="F347" s="258" t="s">
        <v>156</v>
      </c>
      <c r="G347" s="256"/>
      <c r="H347" s="259">
        <v>45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153</v>
      </c>
      <c r="AU347" s="265" t="s">
        <v>86</v>
      </c>
      <c r="AV347" s="15" t="s">
        <v>151</v>
      </c>
      <c r="AW347" s="15" t="s">
        <v>32</v>
      </c>
      <c r="AX347" s="15" t="s">
        <v>84</v>
      </c>
      <c r="AY347" s="265" t="s">
        <v>145</v>
      </c>
    </row>
    <row r="348" s="2" customFormat="1" ht="33" customHeight="1">
      <c r="A348" s="39"/>
      <c r="B348" s="40"/>
      <c r="C348" s="220" t="s">
        <v>460</v>
      </c>
      <c r="D348" s="220" t="s">
        <v>147</v>
      </c>
      <c r="E348" s="221" t="s">
        <v>461</v>
      </c>
      <c r="F348" s="222" t="s">
        <v>462</v>
      </c>
      <c r="G348" s="223" t="s">
        <v>248</v>
      </c>
      <c r="H348" s="224">
        <v>250</v>
      </c>
      <c r="I348" s="225"/>
      <c r="J348" s="226">
        <f>ROUND(I348*H348,2)</f>
        <v>0</v>
      </c>
      <c r="K348" s="222" t="s">
        <v>150</v>
      </c>
      <c r="L348" s="45"/>
      <c r="M348" s="227" t="s">
        <v>1</v>
      </c>
      <c r="N348" s="228" t="s">
        <v>41</v>
      </c>
      <c r="O348" s="92"/>
      <c r="P348" s="229">
        <f>O348*H348</f>
        <v>0</v>
      </c>
      <c r="Q348" s="229">
        <v>0.00064999999999999997</v>
      </c>
      <c r="R348" s="229">
        <f>Q348*H348</f>
        <v>0.16250000000000001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151</v>
      </c>
      <c r="AT348" s="231" t="s">
        <v>147</v>
      </c>
      <c r="AU348" s="231" t="s">
        <v>86</v>
      </c>
      <c r="AY348" s="18" t="s">
        <v>145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151</v>
      </c>
      <c r="BM348" s="231" t="s">
        <v>463</v>
      </c>
    </row>
    <row r="349" s="14" customFormat="1">
      <c r="A349" s="14"/>
      <c r="B349" s="244"/>
      <c r="C349" s="245"/>
      <c r="D349" s="235" t="s">
        <v>153</v>
      </c>
      <c r="E349" s="246" t="s">
        <v>1</v>
      </c>
      <c r="F349" s="247" t="s">
        <v>455</v>
      </c>
      <c r="G349" s="245"/>
      <c r="H349" s="248">
        <v>250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153</v>
      </c>
      <c r="AU349" s="254" t="s">
        <v>86</v>
      </c>
      <c r="AV349" s="14" t="s">
        <v>86</v>
      </c>
      <c r="AW349" s="14" t="s">
        <v>32</v>
      </c>
      <c r="AX349" s="14" t="s">
        <v>76</v>
      </c>
      <c r="AY349" s="254" t="s">
        <v>145</v>
      </c>
    </row>
    <row r="350" s="15" customFormat="1">
      <c r="A350" s="15"/>
      <c r="B350" s="255"/>
      <c r="C350" s="256"/>
      <c r="D350" s="235" t="s">
        <v>153</v>
      </c>
      <c r="E350" s="257" t="s">
        <v>1</v>
      </c>
      <c r="F350" s="258" t="s">
        <v>156</v>
      </c>
      <c r="G350" s="256"/>
      <c r="H350" s="259">
        <v>250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153</v>
      </c>
      <c r="AU350" s="265" t="s">
        <v>86</v>
      </c>
      <c r="AV350" s="15" t="s">
        <v>151</v>
      </c>
      <c r="AW350" s="15" t="s">
        <v>32</v>
      </c>
      <c r="AX350" s="15" t="s">
        <v>84</v>
      </c>
      <c r="AY350" s="265" t="s">
        <v>145</v>
      </c>
    </row>
    <row r="351" s="2" customFormat="1" ht="33" customHeight="1">
      <c r="A351" s="39"/>
      <c r="B351" s="40"/>
      <c r="C351" s="220" t="s">
        <v>464</v>
      </c>
      <c r="D351" s="220" t="s">
        <v>147</v>
      </c>
      <c r="E351" s="221" t="s">
        <v>465</v>
      </c>
      <c r="F351" s="222" t="s">
        <v>466</v>
      </c>
      <c r="G351" s="223" t="s">
        <v>248</v>
      </c>
      <c r="H351" s="224">
        <v>45</v>
      </c>
      <c r="I351" s="225"/>
      <c r="J351" s="226">
        <f>ROUND(I351*H351,2)</f>
        <v>0</v>
      </c>
      <c r="K351" s="222" t="s">
        <v>150</v>
      </c>
      <c r="L351" s="45"/>
      <c r="M351" s="227" t="s">
        <v>1</v>
      </c>
      <c r="N351" s="228" t="s">
        <v>41</v>
      </c>
      <c r="O351" s="92"/>
      <c r="P351" s="229">
        <f>O351*H351</f>
        <v>0</v>
      </c>
      <c r="Q351" s="229">
        <v>0.00038000000000000002</v>
      </c>
      <c r="R351" s="229">
        <f>Q351*H351</f>
        <v>0.017100000000000001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151</v>
      </c>
      <c r="AT351" s="231" t="s">
        <v>147</v>
      </c>
      <c r="AU351" s="231" t="s">
        <v>86</v>
      </c>
      <c r="AY351" s="18" t="s">
        <v>145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84</v>
      </c>
      <c r="BK351" s="232">
        <f>ROUND(I351*H351,2)</f>
        <v>0</v>
      </c>
      <c r="BL351" s="18" t="s">
        <v>151</v>
      </c>
      <c r="BM351" s="231" t="s">
        <v>467</v>
      </c>
    </row>
    <row r="352" s="14" customFormat="1">
      <c r="A352" s="14"/>
      <c r="B352" s="244"/>
      <c r="C352" s="245"/>
      <c r="D352" s="235" t="s">
        <v>153</v>
      </c>
      <c r="E352" s="246" t="s">
        <v>1</v>
      </c>
      <c r="F352" s="247" t="s">
        <v>372</v>
      </c>
      <c r="G352" s="245"/>
      <c r="H352" s="248">
        <v>45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153</v>
      </c>
      <c r="AU352" s="254" t="s">
        <v>86</v>
      </c>
      <c r="AV352" s="14" t="s">
        <v>86</v>
      </c>
      <c r="AW352" s="14" t="s">
        <v>32</v>
      </c>
      <c r="AX352" s="14" t="s">
        <v>76</v>
      </c>
      <c r="AY352" s="254" t="s">
        <v>145</v>
      </c>
    </row>
    <row r="353" s="15" customFormat="1">
      <c r="A353" s="15"/>
      <c r="B353" s="255"/>
      <c r="C353" s="256"/>
      <c r="D353" s="235" t="s">
        <v>153</v>
      </c>
      <c r="E353" s="257" t="s">
        <v>1</v>
      </c>
      <c r="F353" s="258" t="s">
        <v>156</v>
      </c>
      <c r="G353" s="256"/>
      <c r="H353" s="259">
        <v>45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5" t="s">
        <v>153</v>
      </c>
      <c r="AU353" s="265" t="s">
        <v>86</v>
      </c>
      <c r="AV353" s="15" t="s">
        <v>151</v>
      </c>
      <c r="AW353" s="15" t="s">
        <v>32</v>
      </c>
      <c r="AX353" s="15" t="s">
        <v>84</v>
      </c>
      <c r="AY353" s="265" t="s">
        <v>145</v>
      </c>
    </row>
    <row r="354" s="12" customFormat="1" ht="22.8" customHeight="1">
      <c r="A354" s="12"/>
      <c r="B354" s="204"/>
      <c r="C354" s="205"/>
      <c r="D354" s="206" t="s">
        <v>75</v>
      </c>
      <c r="E354" s="218" t="s">
        <v>468</v>
      </c>
      <c r="F354" s="218" t="s">
        <v>469</v>
      </c>
      <c r="G354" s="205"/>
      <c r="H354" s="205"/>
      <c r="I354" s="208"/>
      <c r="J354" s="219">
        <f>BK354</f>
        <v>0</v>
      </c>
      <c r="K354" s="205"/>
      <c r="L354" s="210"/>
      <c r="M354" s="211"/>
      <c r="N354" s="212"/>
      <c r="O354" s="212"/>
      <c r="P354" s="213">
        <f>P355</f>
        <v>0</v>
      </c>
      <c r="Q354" s="212"/>
      <c r="R354" s="213">
        <f>R355</f>
        <v>0</v>
      </c>
      <c r="S354" s="212"/>
      <c r="T354" s="214">
        <f>T355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15" t="s">
        <v>84</v>
      </c>
      <c r="AT354" s="216" t="s">
        <v>75</v>
      </c>
      <c r="AU354" s="216" t="s">
        <v>84</v>
      </c>
      <c r="AY354" s="215" t="s">
        <v>145</v>
      </c>
      <c r="BK354" s="217">
        <f>BK355</f>
        <v>0</v>
      </c>
    </row>
    <row r="355" s="2" customFormat="1" ht="44.25" customHeight="1">
      <c r="A355" s="39"/>
      <c r="B355" s="40"/>
      <c r="C355" s="220" t="s">
        <v>470</v>
      </c>
      <c r="D355" s="220" t="s">
        <v>147</v>
      </c>
      <c r="E355" s="221" t="s">
        <v>471</v>
      </c>
      <c r="F355" s="222" t="s">
        <v>472</v>
      </c>
      <c r="G355" s="223" t="s">
        <v>174</v>
      </c>
      <c r="H355" s="224">
        <v>27.649999999999999</v>
      </c>
      <c r="I355" s="225"/>
      <c r="J355" s="226">
        <f>ROUND(I355*H355,2)</f>
        <v>0</v>
      </c>
      <c r="K355" s="222" t="s">
        <v>1</v>
      </c>
      <c r="L355" s="45"/>
      <c r="M355" s="227" t="s">
        <v>1</v>
      </c>
      <c r="N355" s="228" t="s">
        <v>41</v>
      </c>
      <c r="O355" s="92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151</v>
      </c>
      <c r="AT355" s="231" t="s">
        <v>147</v>
      </c>
      <c r="AU355" s="231" t="s">
        <v>86</v>
      </c>
      <c r="AY355" s="18" t="s">
        <v>145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84</v>
      </c>
      <c r="BK355" s="232">
        <f>ROUND(I355*H355,2)</f>
        <v>0</v>
      </c>
      <c r="BL355" s="18" t="s">
        <v>151</v>
      </c>
      <c r="BM355" s="231" t="s">
        <v>473</v>
      </c>
    </row>
    <row r="356" s="12" customFormat="1" ht="22.8" customHeight="1">
      <c r="A356" s="12"/>
      <c r="B356" s="204"/>
      <c r="C356" s="205"/>
      <c r="D356" s="206" t="s">
        <v>75</v>
      </c>
      <c r="E356" s="218" t="s">
        <v>474</v>
      </c>
      <c r="F356" s="218" t="s">
        <v>475</v>
      </c>
      <c r="G356" s="205"/>
      <c r="H356" s="205"/>
      <c r="I356" s="208"/>
      <c r="J356" s="219">
        <f>BK356</f>
        <v>0</v>
      </c>
      <c r="K356" s="205"/>
      <c r="L356" s="210"/>
      <c r="M356" s="211"/>
      <c r="N356" s="212"/>
      <c r="O356" s="212"/>
      <c r="P356" s="213">
        <f>P357</f>
        <v>0</v>
      </c>
      <c r="Q356" s="212"/>
      <c r="R356" s="213">
        <f>R357</f>
        <v>0</v>
      </c>
      <c r="S356" s="212"/>
      <c r="T356" s="214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5" t="s">
        <v>84</v>
      </c>
      <c r="AT356" s="216" t="s">
        <v>75</v>
      </c>
      <c r="AU356" s="216" t="s">
        <v>84</v>
      </c>
      <c r="AY356" s="215" t="s">
        <v>145</v>
      </c>
      <c r="BK356" s="217">
        <f>BK357</f>
        <v>0</v>
      </c>
    </row>
    <row r="357" s="2" customFormat="1" ht="44.25" customHeight="1">
      <c r="A357" s="39"/>
      <c r="B357" s="40"/>
      <c r="C357" s="220" t="s">
        <v>476</v>
      </c>
      <c r="D357" s="220" t="s">
        <v>147</v>
      </c>
      <c r="E357" s="221" t="s">
        <v>477</v>
      </c>
      <c r="F357" s="222" t="s">
        <v>478</v>
      </c>
      <c r="G357" s="223" t="s">
        <v>174</v>
      </c>
      <c r="H357" s="224">
        <v>1076.9659999999999</v>
      </c>
      <c r="I357" s="225"/>
      <c r="J357" s="226">
        <f>ROUND(I357*H357,2)</f>
        <v>0</v>
      </c>
      <c r="K357" s="222" t="s">
        <v>150</v>
      </c>
      <c r="L357" s="45"/>
      <c r="M357" s="227" t="s">
        <v>1</v>
      </c>
      <c r="N357" s="228" t="s">
        <v>41</v>
      </c>
      <c r="O357" s="92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151</v>
      </c>
      <c r="AT357" s="231" t="s">
        <v>147</v>
      </c>
      <c r="AU357" s="231" t="s">
        <v>86</v>
      </c>
      <c r="AY357" s="18" t="s">
        <v>145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84</v>
      </c>
      <c r="BK357" s="232">
        <f>ROUND(I357*H357,2)</f>
        <v>0</v>
      </c>
      <c r="BL357" s="18" t="s">
        <v>151</v>
      </c>
      <c r="BM357" s="231" t="s">
        <v>479</v>
      </c>
    </row>
    <row r="358" s="12" customFormat="1" ht="25.92" customHeight="1">
      <c r="A358" s="12"/>
      <c r="B358" s="204"/>
      <c r="C358" s="205"/>
      <c r="D358" s="206" t="s">
        <v>75</v>
      </c>
      <c r="E358" s="207" t="s">
        <v>480</v>
      </c>
      <c r="F358" s="207" t="s">
        <v>481</v>
      </c>
      <c r="G358" s="205"/>
      <c r="H358" s="205"/>
      <c r="I358" s="208"/>
      <c r="J358" s="209">
        <f>BK358</f>
        <v>0</v>
      </c>
      <c r="K358" s="205"/>
      <c r="L358" s="210"/>
      <c r="M358" s="211"/>
      <c r="N358" s="212"/>
      <c r="O358" s="212"/>
      <c r="P358" s="213">
        <f>P359+P365</f>
        <v>0</v>
      </c>
      <c r="Q358" s="212"/>
      <c r="R358" s="213">
        <f>R359+R365</f>
        <v>0</v>
      </c>
      <c r="S358" s="212"/>
      <c r="T358" s="214">
        <f>T359+T365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5" t="s">
        <v>178</v>
      </c>
      <c r="AT358" s="216" t="s">
        <v>75</v>
      </c>
      <c r="AU358" s="216" t="s">
        <v>76</v>
      </c>
      <c r="AY358" s="215" t="s">
        <v>145</v>
      </c>
      <c r="BK358" s="217">
        <f>BK359+BK365</f>
        <v>0</v>
      </c>
    </row>
    <row r="359" s="12" customFormat="1" ht="22.8" customHeight="1">
      <c r="A359" s="12"/>
      <c r="B359" s="204"/>
      <c r="C359" s="205"/>
      <c r="D359" s="206" t="s">
        <v>75</v>
      </c>
      <c r="E359" s="218" t="s">
        <v>482</v>
      </c>
      <c r="F359" s="218" t="s">
        <v>483</v>
      </c>
      <c r="G359" s="205"/>
      <c r="H359" s="205"/>
      <c r="I359" s="208"/>
      <c r="J359" s="219">
        <f>BK359</f>
        <v>0</v>
      </c>
      <c r="K359" s="205"/>
      <c r="L359" s="210"/>
      <c r="M359" s="211"/>
      <c r="N359" s="212"/>
      <c r="O359" s="212"/>
      <c r="P359" s="213">
        <f>SUM(P360:P364)</f>
        <v>0</v>
      </c>
      <c r="Q359" s="212"/>
      <c r="R359" s="213">
        <f>SUM(R360:R364)</f>
        <v>0</v>
      </c>
      <c r="S359" s="212"/>
      <c r="T359" s="214">
        <f>SUM(T360:T364)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5" t="s">
        <v>178</v>
      </c>
      <c r="AT359" s="216" t="s">
        <v>75</v>
      </c>
      <c r="AU359" s="216" t="s">
        <v>84</v>
      </c>
      <c r="AY359" s="215" t="s">
        <v>145</v>
      </c>
      <c r="BK359" s="217">
        <f>SUM(BK360:BK364)</f>
        <v>0</v>
      </c>
    </row>
    <row r="360" s="2" customFormat="1" ht="16.5" customHeight="1">
      <c r="A360" s="39"/>
      <c r="B360" s="40"/>
      <c r="C360" s="220" t="s">
        <v>484</v>
      </c>
      <c r="D360" s="220" t="s">
        <v>147</v>
      </c>
      <c r="E360" s="221" t="s">
        <v>485</v>
      </c>
      <c r="F360" s="222" t="s">
        <v>486</v>
      </c>
      <c r="G360" s="223" t="s">
        <v>487</v>
      </c>
      <c r="H360" s="224">
        <v>1</v>
      </c>
      <c r="I360" s="225"/>
      <c r="J360" s="226">
        <f>ROUND(I360*H360,2)</f>
        <v>0</v>
      </c>
      <c r="K360" s="222" t="s">
        <v>1</v>
      </c>
      <c r="L360" s="45"/>
      <c r="M360" s="227" t="s">
        <v>1</v>
      </c>
      <c r="N360" s="228" t="s">
        <v>41</v>
      </c>
      <c r="O360" s="92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488</v>
      </c>
      <c r="AT360" s="231" t="s">
        <v>147</v>
      </c>
      <c r="AU360" s="231" t="s">
        <v>86</v>
      </c>
      <c r="AY360" s="18" t="s">
        <v>145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84</v>
      </c>
      <c r="BK360" s="232">
        <f>ROUND(I360*H360,2)</f>
        <v>0</v>
      </c>
      <c r="BL360" s="18" t="s">
        <v>488</v>
      </c>
      <c r="BM360" s="231" t="s">
        <v>489</v>
      </c>
    </row>
    <row r="361" s="2" customFormat="1" ht="16.5" customHeight="1">
      <c r="A361" s="39"/>
      <c r="B361" s="40"/>
      <c r="C361" s="220" t="s">
        <v>490</v>
      </c>
      <c r="D361" s="220" t="s">
        <v>147</v>
      </c>
      <c r="E361" s="221" t="s">
        <v>491</v>
      </c>
      <c r="F361" s="222" t="s">
        <v>492</v>
      </c>
      <c r="G361" s="223" t="s">
        <v>487</v>
      </c>
      <c r="H361" s="224">
        <v>1</v>
      </c>
      <c r="I361" s="225"/>
      <c r="J361" s="226">
        <f>ROUND(I361*H361,2)</f>
        <v>0</v>
      </c>
      <c r="K361" s="222" t="s">
        <v>1</v>
      </c>
      <c r="L361" s="45"/>
      <c r="M361" s="227" t="s">
        <v>1</v>
      </c>
      <c r="N361" s="228" t="s">
        <v>41</v>
      </c>
      <c r="O361" s="92"/>
      <c r="P361" s="229">
        <f>O361*H361</f>
        <v>0</v>
      </c>
      <c r="Q361" s="229">
        <v>0</v>
      </c>
      <c r="R361" s="229">
        <f>Q361*H361</f>
        <v>0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488</v>
      </c>
      <c r="AT361" s="231" t="s">
        <v>147</v>
      </c>
      <c r="AU361" s="231" t="s">
        <v>86</v>
      </c>
      <c r="AY361" s="18" t="s">
        <v>145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84</v>
      </c>
      <c r="BK361" s="232">
        <f>ROUND(I361*H361,2)</f>
        <v>0</v>
      </c>
      <c r="BL361" s="18" t="s">
        <v>488</v>
      </c>
      <c r="BM361" s="231" t="s">
        <v>493</v>
      </c>
    </row>
    <row r="362" s="2" customFormat="1">
      <c r="A362" s="39"/>
      <c r="B362" s="40"/>
      <c r="C362" s="41"/>
      <c r="D362" s="235" t="s">
        <v>391</v>
      </c>
      <c r="E362" s="41"/>
      <c r="F362" s="276" t="s">
        <v>494</v>
      </c>
      <c r="G362" s="41"/>
      <c r="H362" s="41"/>
      <c r="I362" s="277"/>
      <c r="J362" s="41"/>
      <c r="K362" s="41"/>
      <c r="L362" s="45"/>
      <c r="M362" s="278"/>
      <c r="N362" s="279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391</v>
      </c>
      <c r="AU362" s="18" t="s">
        <v>86</v>
      </c>
    </row>
    <row r="363" s="2" customFormat="1" ht="16.5" customHeight="1">
      <c r="A363" s="39"/>
      <c r="B363" s="40"/>
      <c r="C363" s="220" t="s">
        <v>495</v>
      </c>
      <c r="D363" s="220" t="s">
        <v>147</v>
      </c>
      <c r="E363" s="221" t="s">
        <v>496</v>
      </c>
      <c r="F363" s="222" t="s">
        <v>497</v>
      </c>
      <c r="G363" s="223" t="s">
        <v>487</v>
      </c>
      <c r="H363" s="224">
        <v>1</v>
      </c>
      <c r="I363" s="225"/>
      <c r="J363" s="226">
        <f>ROUND(I363*H363,2)</f>
        <v>0</v>
      </c>
      <c r="K363" s="222" t="s">
        <v>1</v>
      </c>
      <c r="L363" s="45"/>
      <c r="M363" s="227" t="s">
        <v>1</v>
      </c>
      <c r="N363" s="228" t="s">
        <v>41</v>
      </c>
      <c r="O363" s="92"/>
      <c r="P363" s="229">
        <f>O363*H363</f>
        <v>0</v>
      </c>
      <c r="Q363" s="229">
        <v>0</v>
      </c>
      <c r="R363" s="229">
        <f>Q363*H363</f>
        <v>0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488</v>
      </c>
      <c r="AT363" s="231" t="s">
        <v>147</v>
      </c>
      <c r="AU363" s="231" t="s">
        <v>86</v>
      </c>
      <c r="AY363" s="18" t="s">
        <v>145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84</v>
      </c>
      <c r="BK363" s="232">
        <f>ROUND(I363*H363,2)</f>
        <v>0</v>
      </c>
      <c r="BL363" s="18" t="s">
        <v>488</v>
      </c>
      <c r="BM363" s="231" t="s">
        <v>498</v>
      </c>
    </row>
    <row r="364" s="2" customFormat="1" ht="16.5" customHeight="1">
      <c r="A364" s="39"/>
      <c r="B364" s="40"/>
      <c r="C364" s="220" t="s">
        <v>499</v>
      </c>
      <c r="D364" s="220" t="s">
        <v>147</v>
      </c>
      <c r="E364" s="221" t="s">
        <v>500</v>
      </c>
      <c r="F364" s="222" t="s">
        <v>501</v>
      </c>
      <c r="G364" s="223" t="s">
        <v>487</v>
      </c>
      <c r="H364" s="224">
        <v>1</v>
      </c>
      <c r="I364" s="225"/>
      <c r="J364" s="226">
        <f>ROUND(I364*H364,2)</f>
        <v>0</v>
      </c>
      <c r="K364" s="222" t="s">
        <v>1</v>
      </c>
      <c r="L364" s="45"/>
      <c r="M364" s="227" t="s">
        <v>1</v>
      </c>
      <c r="N364" s="228" t="s">
        <v>41</v>
      </c>
      <c r="O364" s="92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488</v>
      </c>
      <c r="AT364" s="231" t="s">
        <v>147</v>
      </c>
      <c r="AU364" s="231" t="s">
        <v>86</v>
      </c>
      <c r="AY364" s="18" t="s">
        <v>145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84</v>
      </c>
      <c r="BK364" s="232">
        <f>ROUND(I364*H364,2)</f>
        <v>0</v>
      </c>
      <c r="BL364" s="18" t="s">
        <v>488</v>
      </c>
      <c r="BM364" s="231" t="s">
        <v>502</v>
      </c>
    </row>
    <row r="365" s="12" customFormat="1" ht="22.8" customHeight="1">
      <c r="A365" s="12"/>
      <c r="B365" s="204"/>
      <c r="C365" s="205"/>
      <c r="D365" s="206" t="s">
        <v>75</v>
      </c>
      <c r="E365" s="218" t="s">
        <v>503</v>
      </c>
      <c r="F365" s="218" t="s">
        <v>504</v>
      </c>
      <c r="G365" s="205"/>
      <c r="H365" s="205"/>
      <c r="I365" s="208"/>
      <c r="J365" s="219">
        <f>BK365</f>
        <v>0</v>
      </c>
      <c r="K365" s="205"/>
      <c r="L365" s="210"/>
      <c r="M365" s="211"/>
      <c r="N365" s="212"/>
      <c r="O365" s="212"/>
      <c r="P365" s="213">
        <f>SUM(P366:P368)</f>
        <v>0</v>
      </c>
      <c r="Q365" s="212"/>
      <c r="R365" s="213">
        <f>SUM(R366:R368)</f>
        <v>0</v>
      </c>
      <c r="S365" s="212"/>
      <c r="T365" s="214">
        <f>SUM(T366:T368)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5" t="s">
        <v>178</v>
      </c>
      <c r="AT365" s="216" t="s">
        <v>75</v>
      </c>
      <c r="AU365" s="216" t="s">
        <v>84</v>
      </c>
      <c r="AY365" s="215" t="s">
        <v>145</v>
      </c>
      <c r="BK365" s="217">
        <f>SUM(BK366:BK368)</f>
        <v>0</v>
      </c>
    </row>
    <row r="366" s="2" customFormat="1" ht="16.5" customHeight="1">
      <c r="A366" s="39"/>
      <c r="B366" s="40"/>
      <c r="C366" s="220" t="s">
        <v>505</v>
      </c>
      <c r="D366" s="220" t="s">
        <v>147</v>
      </c>
      <c r="E366" s="221" t="s">
        <v>506</v>
      </c>
      <c r="F366" s="222" t="s">
        <v>504</v>
      </c>
      <c r="G366" s="223" t="s">
        <v>487</v>
      </c>
      <c r="H366" s="224">
        <v>1</v>
      </c>
      <c r="I366" s="225"/>
      <c r="J366" s="226">
        <f>ROUND(I366*H366,2)</f>
        <v>0</v>
      </c>
      <c r="K366" s="222" t="s">
        <v>1</v>
      </c>
      <c r="L366" s="45"/>
      <c r="M366" s="227" t="s">
        <v>1</v>
      </c>
      <c r="N366" s="228" t="s">
        <v>41</v>
      </c>
      <c r="O366" s="92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488</v>
      </c>
      <c r="AT366" s="231" t="s">
        <v>147</v>
      </c>
      <c r="AU366" s="231" t="s">
        <v>86</v>
      </c>
      <c r="AY366" s="18" t="s">
        <v>145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84</v>
      </c>
      <c r="BK366" s="232">
        <f>ROUND(I366*H366,2)</f>
        <v>0</v>
      </c>
      <c r="BL366" s="18" t="s">
        <v>488</v>
      </c>
      <c r="BM366" s="231" t="s">
        <v>507</v>
      </c>
    </row>
    <row r="367" s="2" customFormat="1" ht="24.15" customHeight="1">
      <c r="A367" s="39"/>
      <c r="B367" s="40"/>
      <c r="C367" s="220" t="s">
        <v>508</v>
      </c>
      <c r="D367" s="220" t="s">
        <v>147</v>
      </c>
      <c r="E367" s="221" t="s">
        <v>509</v>
      </c>
      <c r="F367" s="222" t="s">
        <v>510</v>
      </c>
      <c r="G367" s="223" t="s">
        <v>511</v>
      </c>
      <c r="H367" s="224">
        <v>1</v>
      </c>
      <c r="I367" s="225"/>
      <c r="J367" s="226">
        <f>ROUND(I367*H367,2)</f>
        <v>0</v>
      </c>
      <c r="K367" s="222" t="s">
        <v>1</v>
      </c>
      <c r="L367" s="45"/>
      <c r="M367" s="227" t="s">
        <v>1</v>
      </c>
      <c r="N367" s="228" t="s">
        <v>41</v>
      </c>
      <c r="O367" s="92"/>
      <c r="P367" s="229">
        <f>O367*H367</f>
        <v>0</v>
      </c>
      <c r="Q367" s="229">
        <v>0</v>
      </c>
      <c r="R367" s="229">
        <f>Q367*H367</f>
        <v>0</v>
      </c>
      <c r="S367" s="229">
        <v>0</v>
      </c>
      <c r="T367" s="23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488</v>
      </c>
      <c r="AT367" s="231" t="s">
        <v>147</v>
      </c>
      <c r="AU367" s="231" t="s">
        <v>86</v>
      </c>
      <c r="AY367" s="18" t="s">
        <v>145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84</v>
      </c>
      <c r="BK367" s="232">
        <f>ROUND(I367*H367,2)</f>
        <v>0</v>
      </c>
      <c r="BL367" s="18" t="s">
        <v>488</v>
      </c>
      <c r="BM367" s="231" t="s">
        <v>512</v>
      </c>
    </row>
    <row r="368" s="2" customFormat="1" ht="16.5" customHeight="1">
      <c r="A368" s="39"/>
      <c r="B368" s="40"/>
      <c r="C368" s="220" t="s">
        <v>513</v>
      </c>
      <c r="D368" s="220" t="s">
        <v>147</v>
      </c>
      <c r="E368" s="221" t="s">
        <v>514</v>
      </c>
      <c r="F368" s="222" t="s">
        <v>515</v>
      </c>
      <c r="G368" s="223" t="s">
        <v>487</v>
      </c>
      <c r="H368" s="224">
        <v>1</v>
      </c>
      <c r="I368" s="225"/>
      <c r="J368" s="226">
        <f>ROUND(I368*H368,2)</f>
        <v>0</v>
      </c>
      <c r="K368" s="222" t="s">
        <v>1</v>
      </c>
      <c r="L368" s="45"/>
      <c r="M368" s="280" t="s">
        <v>1</v>
      </c>
      <c r="N368" s="281" t="s">
        <v>41</v>
      </c>
      <c r="O368" s="282"/>
      <c r="P368" s="283">
        <f>O368*H368</f>
        <v>0</v>
      </c>
      <c r="Q368" s="283">
        <v>0</v>
      </c>
      <c r="R368" s="283">
        <f>Q368*H368</f>
        <v>0</v>
      </c>
      <c r="S368" s="283">
        <v>0</v>
      </c>
      <c r="T368" s="284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1" t="s">
        <v>488</v>
      </c>
      <c r="AT368" s="231" t="s">
        <v>147</v>
      </c>
      <c r="AU368" s="231" t="s">
        <v>86</v>
      </c>
      <c r="AY368" s="18" t="s">
        <v>145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8" t="s">
        <v>84</v>
      </c>
      <c r="BK368" s="232">
        <f>ROUND(I368*H368,2)</f>
        <v>0</v>
      </c>
      <c r="BL368" s="18" t="s">
        <v>488</v>
      </c>
      <c r="BM368" s="231" t="s">
        <v>516</v>
      </c>
    </row>
    <row r="369" s="2" customFormat="1" ht="6.96" customHeight="1">
      <c r="A369" s="39"/>
      <c r="B369" s="67"/>
      <c r="C369" s="68"/>
      <c r="D369" s="68"/>
      <c r="E369" s="68"/>
      <c r="F369" s="68"/>
      <c r="G369" s="68"/>
      <c r="H369" s="68"/>
      <c r="I369" s="68"/>
      <c r="J369" s="68"/>
      <c r="K369" s="68"/>
      <c r="L369" s="45"/>
      <c r="M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</row>
  </sheetData>
  <sheetProtection sheet="1" autoFilter="0" formatColumns="0" formatRows="0" objects="1" scenarios="1" spinCount="100000" saltValue="bG0Rg1PrSB+sgMxDbu/XV0TzBgXXIv1Jev6FJ4mhd4jf/6ADe63A13AnOwxWUYgyuP87Jv4Cwm52tClevNT1+g==" hashValue="mNRKHSIYa29ZbkWtvH30w8qtSXmnP9KnrqXG4/8C3mQd44Ifrfv/TocYfj5Fxmt6Z5tHFjMVxS638ORiH29rjw==" algorithmName="SHA-512" password="CC35"/>
  <autoFilter ref="C127:K36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KLATOVY-STEZKA PRO CHODCE A CYKLISTY PŘI SILNICI II/191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4" t="s">
        <v>517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23. 7. 2024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ROUND((SUM(BE122:BE156)),  2)</f>
        <v>0</v>
      </c>
      <c r="G33" s="39"/>
      <c r="H33" s="39"/>
      <c r="I33" s="157">
        <v>0.20999999999999999</v>
      </c>
      <c r="J33" s="156">
        <f>ROUND(((SUM(BE122:BE156))*I33),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ROUND((SUM(BF122:BF156)),  2)</f>
        <v>0</v>
      </c>
      <c r="G34" s="39"/>
      <c r="H34" s="39"/>
      <c r="I34" s="157">
        <v>0.12</v>
      </c>
      <c r="J34" s="156">
        <f>ROUND(((SUM(BF122:BF156))*I34),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ROUND((SUM(BG122:BG156)),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ROUND((SUM(BH122:BH156)),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ROUND((SUM(BI122:BI156)),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KLATOVY-STEZKA PRO CHODCE A CYKLISTY PŘI SILNICI II/191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SO101_1 - CHODNÍK - ZPŮSOBILÉ VÝDAJE NA DOPROVODNOU ČÁST PROJEKTU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KLATOVY</v>
      </c>
      <c r="G89" s="41"/>
      <c r="H89" s="41"/>
      <c r="I89" s="33" t="s">
        <v>22</v>
      </c>
      <c r="J89" s="80" t="str">
        <f>IF(J12="","",J12)</f>
        <v>23. 7. 2024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>MACÁN PROJEKCE DS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114</v>
      </c>
      <c r="D94" s="178"/>
      <c r="E94" s="178"/>
      <c r="F94" s="178"/>
      <c r="G94" s="178"/>
      <c r="H94" s="178"/>
      <c r="I94" s="178"/>
      <c r="J94" s="179" t="s">
        <v>115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116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s="9" customFormat="1" ht="24.96" customHeight="1">
      <c r="A97" s="9"/>
      <c r="B97" s="181"/>
      <c r="C97" s="182"/>
      <c r="D97" s="183" t="s">
        <v>118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119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122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124</v>
      </c>
      <c r="E100" s="190"/>
      <c r="F100" s="190"/>
      <c r="G100" s="190"/>
      <c r="H100" s="190"/>
      <c r="I100" s="190"/>
      <c r="J100" s="191">
        <f>J146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125</v>
      </c>
      <c r="E101" s="190"/>
      <c r="F101" s="190"/>
      <c r="G101" s="190"/>
      <c r="H101" s="190"/>
      <c r="I101" s="190"/>
      <c r="J101" s="191">
        <f>J153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126</v>
      </c>
      <c r="E102" s="190"/>
      <c r="F102" s="190"/>
      <c r="G102" s="190"/>
      <c r="H102" s="190"/>
      <c r="I102" s="190"/>
      <c r="J102" s="191">
        <f>J155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130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6" t="str">
        <f>E7</f>
        <v>KLATOVY-STEZKA PRO CHODCE A CYKLISTY PŘI SILNICI II/191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111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30" customHeight="1">
      <c r="A114" s="39"/>
      <c r="B114" s="40"/>
      <c r="C114" s="41"/>
      <c r="D114" s="41"/>
      <c r="E114" s="77" t="str">
        <f>E9</f>
        <v>SO101_1 - CHODNÍK - ZPŮSOBILÉ VÝDAJE NA DOPROVODNOU ČÁST PROJEKTU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KLATOVY</v>
      </c>
      <c r="G116" s="41"/>
      <c r="H116" s="41"/>
      <c r="I116" s="33" t="s">
        <v>22</v>
      </c>
      <c r="J116" s="80" t="str">
        <f>IF(J12="","",J12)</f>
        <v>23. 7. 2024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MĚSTO KLATOVY</v>
      </c>
      <c r="G118" s="41"/>
      <c r="H118" s="41"/>
      <c r="I118" s="33" t="s">
        <v>30</v>
      </c>
      <c r="J118" s="37" t="str">
        <f>E21</f>
        <v>MACÁN PROJEKCE DS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>ŽIŽKOVSKÝ PETR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131</v>
      </c>
      <c r="D121" s="196" t="s">
        <v>61</v>
      </c>
      <c r="E121" s="196" t="s">
        <v>57</v>
      </c>
      <c r="F121" s="196" t="s">
        <v>58</v>
      </c>
      <c r="G121" s="196" t="s">
        <v>132</v>
      </c>
      <c r="H121" s="196" t="s">
        <v>133</v>
      </c>
      <c r="I121" s="196" t="s">
        <v>134</v>
      </c>
      <c r="J121" s="196" t="s">
        <v>115</v>
      </c>
      <c r="K121" s="197" t="s">
        <v>135</v>
      </c>
      <c r="L121" s="198"/>
      <c r="M121" s="101" t="s">
        <v>1</v>
      </c>
      <c r="N121" s="102" t="s">
        <v>40</v>
      </c>
      <c r="O121" s="102" t="s">
        <v>136</v>
      </c>
      <c r="P121" s="102" t="s">
        <v>137</v>
      </c>
      <c r="Q121" s="102" t="s">
        <v>138</v>
      </c>
      <c r="R121" s="102" t="s">
        <v>139</v>
      </c>
      <c r="S121" s="102" t="s">
        <v>140</v>
      </c>
      <c r="T121" s="103" t="s">
        <v>141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142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</f>
        <v>0</v>
      </c>
      <c r="Q122" s="105"/>
      <c r="R122" s="201">
        <f>R123</f>
        <v>0.21989</v>
      </c>
      <c r="S122" s="105"/>
      <c r="T122" s="202">
        <f>T123</f>
        <v>165.05000000000001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117</v>
      </c>
      <c r="BK122" s="203">
        <f>BK123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143</v>
      </c>
      <c r="F123" s="207" t="s">
        <v>144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P124+P133+P146+P153+P155</f>
        <v>0</v>
      </c>
      <c r="Q123" s="212"/>
      <c r="R123" s="213">
        <f>R124+R133+R146+R153+R155</f>
        <v>0.21989</v>
      </c>
      <c r="S123" s="212"/>
      <c r="T123" s="214">
        <f>T124+T133+T146+T153+T155</f>
        <v>165.05000000000001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76</v>
      </c>
      <c r="AY123" s="215" t="s">
        <v>145</v>
      </c>
      <c r="BK123" s="217">
        <f>BK124+BK133+BK146+BK153+BK155</f>
        <v>0</v>
      </c>
    </row>
    <row r="124" s="12" customFormat="1" ht="22.8" customHeight="1">
      <c r="A124" s="12"/>
      <c r="B124" s="204"/>
      <c r="C124" s="205"/>
      <c r="D124" s="206" t="s">
        <v>75</v>
      </c>
      <c r="E124" s="218" t="s">
        <v>84</v>
      </c>
      <c r="F124" s="218" t="s">
        <v>146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SUM(P125:P132)</f>
        <v>0</v>
      </c>
      <c r="Q124" s="212"/>
      <c r="R124" s="213">
        <f>SUM(R125:R132)</f>
        <v>0.01005</v>
      </c>
      <c r="S124" s="212"/>
      <c r="T124" s="214">
        <f>SUM(T125:T132)</f>
        <v>165.05000000000001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84</v>
      </c>
      <c r="AY124" s="215" t="s">
        <v>145</v>
      </c>
      <c r="BK124" s="217">
        <f>SUM(BK125:BK132)</f>
        <v>0</v>
      </c>
    </row>
    <row r="125" s="2" customFormat="1" ht="55.5" customHeight="1">
      <c r="A125" s="39"/>
      <c r="B125" s="40"/>
      <c r="C125" s="220" t="s">
        <v>84</v>
      </c>
      <c r="D125" s="220" t="s">
        <v>147</v>
      </c>
      <c r="E125" s="221" t="s">
        <v>518</v>
      </c>
      <c r="F125" s="222" t="s">
        <v>519</v>
      </c>
      <c r="G125" s="223" t="s">
        <v>203</v>
      </c>
      <c r="H125" s="224">
        <v>400</v>
      </c>
      <c r="I125" s="225"/>
      <c r="J125" s="226">
        <f>ROUND(I125*H125,2)</f>
        <v>0</v>
      </c>
      <c r="K125" s="222" t="s">
        <v>150</v>
      </c>
      <c r="L125" s="45"/>
      <c r="M125" s="227" t="s">
        <v>1</v>
      </c>
      <c r="N125" s="228" t="s">
        <v>41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0.22</v>
      </c>
      <c r="T125" s="230">
        <f>S125*H125</f>
        <v>88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151</v>
      </c>
      <c r="AT125" s="231" t="s">
        <v>147</v>
      </c>
      <c r="AU125" s="231" t="s">
        <v>86</v>
      </c>
      <c r="AY125" s="18" t="s">
        <v>145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84</v>
      </c>
      <c r="BK125" s="232">
        <f>ROUND(I125*H125,2)</f>
        <v>0</v>
      </c>
      <c r="BL125" s="18" t="s">
        <v>151</v>
      </c>
      <c r="BM125" s="231" t="s">
        <v>520</v>
      </c>
    </row>
    <row r="126" s="13" customFormat="1">
      <c r="A126" s="13"/>
      <c r="B126" s="233"/>
      <c r="C126" s="234"/>
      <c r="D126" s="235" t="s">
        <v>153</v>
      </c>
      <c r="E126" s="236" t="s">
        <v>1</v>
      </c>
      <c r="F126" s="237" t="s">
        <v>521</v>
      </c>
      <c r="G126" s="234"/>
      <c r="H126" s="236" t="s">
        <v>1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153</v>
      </c>
      <c r="AU126" s="243" t="s">
        <v>86</v>
      </c>
      <c r="AV126" s="13" t="s">
        <v>84</v>
      </c>
      <c r="AW126" s="13" t="s">
        <v>32</v>
      </c>
      <c r="AX126" s="13" t="s">
        <v>76</v>
      </c>
      <c r="AY126" s="243" t="s">
        <v>145</v>
      </c>
    </row>
    <row r="127" s="14" customFormat="1">
      <c r="A127" s="14"/>
      <c r="B127" s="244"/>
      <c r="C127" s="245"/>
      <c r="D127" s="235" t="s">
        <v>153</v>
      </c>
      <c r="E127" s="246" t="s">
        <v>1</v>
      </c>
      <c r="F127" s="247" t="s">
        <v>522</v>
      </c>
      <c r="G127" s="245"/>
      <c r="H127" s="248">
        <v>400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153</v>
      </c>
      <c r="AU127" s="254" t="s">
        <v>86</v>
      </c>
      <c r="AV127" s="14" t="s">
        <v>86</v>
      </c>
      <c r="AW127" s="14" t="s">
        <v>32</v>
      </c>
      <c r="AX127" s="14" t="s">
        <v>76</v>
      </c>
      <c r="AY127" s="254" t="s">
        <v>145</v>
      </c>
    </row>
    <row r="128" s="15" customFormat="1">
      <c r="A128" s="15"/>
      <c r="B128" s="255"/>
      <c r="C128" s="256"/>
      <c r="D128" s="235" t="s">
        <v>153</v>
      </c>
      <c r="E128" s="257" t="s">
        <v>1</v>
      </c>
      <c r="F128" s="258" t="s">
        <v>156</v>
      </c>
      <c r="G128" s="256"/>
      <c r="H128" s="259">
        <v>400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5" t="s">
        <v>153</v>
      </c>
      <c r="AU128" s="265" t="s">
        <v>86</v>
      </c>
      <c r="AV128" s="15" t="s">
        <v>151</v>
      </c>
      <c r="AW128" s="15" t="s">
        <v>32</v>
      </c>
      <c r="AX128" s="15" t="s">
        <v>84</v>
      </c>
      <c r="AY128" s="265" t="s">
        <v>145</v>
      </c>
    </row>
    <row r="129" s="2" customFormat="1" ht="44.25" customHeight="1">
      <c r="A129" s="39"/>
      <c r="B129" s="40"/>
      <c r="C129" s="220" t="s">
        <v>86</v>
      </c>
      <c r="D129" s="220" t="s">
        <v>147</v>
      </c>
      <c r="E129" s="221" t="s">
        <v>523</v>
      </c>
      <c r="F129" s="222" t="s">
        <v>524</v>
      </c>
      <c r="G129" s="223" t="s">
        <v>203</v>
      </c>
      <c r="H129" s="224">
        <v>335</v>
      </c>
      <c r="I129" s="225"/>
      <c r="J129" s="226">
        <f>ROUND(I129*H129,2)</f>
        <v>0</v>
      </c>
      <c r="K129" s="222" t="s">
        <v>150</v>
      </c>
      <c r="L129" s="45"/>
      <c r="M129" s="227" t="s">
        <v>1</v>
      </c>
      <c r="N129" s="228" t="s">
        <v>41</v>
      </c>
      <c r="O129" s="92"/>
      <c r="P129" s="229">
        <f>O129*H129</f>
        <v>0</v>
      </c>
      <c r="Q129" s="229">
        <v>3.0000000000000001E-05</v>
      </c>
      <c r="R129" s="229">
        <f>Q129*H129</f>
        <v>0.01005</v>
      </c>
      <c r="S129" s="229">
        <v>0.23000000000000001</v>
      </c>
      <c r="T129" s="230">
        <f>S129*H129</f>
        <v>77.049999999999997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151</v>
      </c>
      <c r="AT129" s="231" t="s">
        <v>147</v>
      </c>
      <c r="AU129" s="231" t="s">
        <v>86</v>
      </c>
      <c r="AY129" s="18" t="s">
        <v>145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84</v>
      </c>
      <c r="BK129" s="232">
        <f>ROUND(I129*H129,2)</f>
        <v>0</v>
      </c>
      <c r="BL129" s="18" t="s">
        <v>151</v>
      </c>
      <c r="BM129" s="231" t="s">
        <v>525</v>
      </c>
    </row>
    <row r="130" s="13" customFormat="1">
      <c r="A130" s="13"/>
      <c r="B130" s="233"/>
      <c r="C130" s="234"/>
      <c r="D130" s="235" t="s">
        <v>153</v>
      </c>
      <c r="E130" s="236" t="s">
        <v>1</v>
      </c>
      <c r="F130" s="237" t="s">
        <v>526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153</v>
      </c>
      <c r="AU130" s="243" t="s">
        <v>86</v>
      </c>
      <c r="AV130" s="13" t="s">
        <v>84</v>
      </c>
      <c r="AW130" s="13" t="s">
        <v>32</v>
      </c>
      <c r="AX130" s="13" t="s">
        <v>76</v>
      </c>
      <c r="AY130" s="243" t="s">
        <v>145</v>
      </c>
    </row>
    <row r="131" s="14" customFormat="1">
      <c r="A131" s="14"/>
      <c r="B131" s="244"/>
      <c r="C131" s="245"/>
      <c r="D131" s="235" t="s">
        <v>153</v>
      </c>
      <c r="E131" s="246" t="s">
        <v>1</v>
      </c>
      <c r="F131" s="247" t="s">
        <v>527</v>
      </c>
      <c r="G131" s="245"/>
      <c r="H131" s="248">
        <v>335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86</v>
      </c>
      <c r="AV131" s="14" t="s">
        <v>86</v>
      </c>
      <c r="AW131" s="14" t="s">
        <v>32</v>
      </c>
      <c r="AX131" s="14" t="s">
        <v>76</v>
      </c>
      <c r="AY131" s="254" t="s">
        <v>145</v>
      </c>
    </row>
    <row r="132" s="15" customFormat="1">
      <c r="A132" s="15"/>
      <c r="B132" s="255"/>
      <c r="C132" s="256"/>
      <c r="D132" s="235" t="s">
        <v>153</v>
      </c>
      <c r="E132" s="257" t="s">
        <v>1</v>
      </c>
      <c r="F132" s="258" t="s">
        <v>156</v>
      </c>
      <c r="G132" s="256"/>
      <c r="H132" s="259">
        <v>335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153</v>
      </c>
      <c r="AU132" s="265" t="s">
        <v>86</v>
      </c>
      <c r="AV132" s="15" t="s">
        <v>151</v>
      </c>
      <c r="AW132" s="15" t="s">
        <v>32</v>
      </c>
      <c r="AX132" s="15" t="s">
        <v>84</v>
      </c>
      <c r="AY132" s="265" t="s">
        <v>145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178</v>
      </c>
      <c r="F133" s="218" t="s">
        <v>257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SUM(P134:P145)</f>
        <v>0</v>
      </c>
      <c r="Q133" s="212"/>
      <c r="R133" s="213">
        <f>SUM(R134:R145)</f>
        <v>0</v>
      </c>
      <c r="S133" s="212"/>
      <c r="T133" s="214">
        <f>SUM(T134:T145)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84</v>
      </c>
      <c r="AY133" s="215" t="s">
        <v>145</v>
      </c>
      <c r="BK133" s="217">
        <f>SUM(BK134:BK145)</f>
        <v>0</v>
      </c>
    </row>
    <row r="134" s="2" customFormat="1" ht="44.25" customHeight="1">
      <c r="A134" s="39"/>
      <c r="B134" s="40"/>
      <c r="C134" s="220" t="s">
        <v>166</v>
      </c>
      <c r="D134" s="220" t="s">
        <v>147</v>
      </c>
      <c r="E134" s="221" t="s">
        <v>528</v>
      </c>
      <c r="F134" s="222" t="s">
        <v>529</v>
      </c>
      <c r="G134" s="223" t="s">
        <v>203</v>
      </c>
      <c r="H134" s="224">
        <v>335</v>
      </c>
      <c r="I134" s="225"/>
      <c r="J134" s="226">
        <f>ROUND(I134*H134,2)</f>
        <v>0</v>
      </c>
      <c r="K134" s="222" t="s">
        <v>150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151</v>
      </c>
      <c r="AT134" s="231" t="s">
        <v>147</v>
      </c>
      <c r="AU134" s="231" t="s">
        <v>86</v>
      </c>
      <c r="AY134" s="18" t="s">
        <v>145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151</v>
      </c>
      <c r="BM134" s="231" t="s">
        <v>530</v>
      </c>
    </row>
    <row r="135" s="13" customFormat="1">
      <c r="A135" s="13"/>
      <c r="B135" s="233"/>
      <c r="C135" s="234"/>
      <c r="D135" s="235" t="s">
        <v>153</v>
      </c>
      <c r="E135" s="236" t="s">
        <v>1</v>
      </c>
      <c r="F135" s="237" t="s">
        <v>526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153</v>
      </c>
      <c r="AU135" s="243" t="s">
        <v>86</v>
      </c>
      <c r="AV135" s="13" t="s">
        <v>84</v>
      </c>
      <c r="AW135" s="13" t="s">
        <v>32</v>
      </c>
      <c r="AX135" s="13" t="s">
        <v>76</v>
      </c>
      <c r="AY135" s="243" t="s">
        <v>145</v>
      </c>
    </row>
    <row r="136" s="14" customFormat="1">
      <c r="A136" s="14"/>
      <c r="B136" s="244"/>
      <c r="C136" s="245"/>
      <c r="D136" s="235" t="s">
        <v>153</v>
      </c>
      <c r="E136" s="246" t="s">
        <v>1</v>
      </c>
      <c r="F136" s="247" t="s">
        <v>527</v>
      </c>
      <c r="G136" s="245"/>
      <c r="H136" s="248">
        <v>335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86</v>
      </c>
      <c r="AV136" s="14" t="s">
        <v>86</v>
      </c>
      <c r="AW136" s="14" t="s">
        <v>32</v>
      </c>
      <c r="AX136" s="14" t="s">
        <v>76</v>
      </c>
      <c r="AY136" s="254" t="s">
        <v>145</v>
      </c>
    </row>
    <row r="137" s="15" customFormat="1">
      <c r="A137" s="15"/>
      <c r="B137" s="255"/>
      <c r="C137" s="256"/>
      <c r="D137" s="235" t="s">
        <v>153</v>
      </c>
      <c r="E137" s="257" t="s">
        <v>1</v>
      </c>
      <c r="F137" s="258" t="s">
        <v>156</v>
      </c>
      <c r="G137" s="256"/>
      <c r="H137" s="259">
        <v>335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153</v>
      </c>
      <c r="AU137" s="265" t="s">
        <v>86</v>
      </c>
      <c r="AV137" s="15" t="s">
        <v>151</v>
      </c>
      <c r="AW137" s="15" t="s">
        <v>32</v>
      </c>
      <c r="AX137" s="15" t="s">
        <v>84</v>
      </c>
      <c r="AY137" s="265" t="s">
        <v>145</v>
      </c>
    </row>
    <row r="138" s="2" customFormat="1" ht="24.15" customHeight="1">
      <c r="A138" s="39"/>
      <c r="B138" s="40"/>
      <c r="C138" s="220" t="s">
        <v>151</v>
      </c>
      <c r="D138" s="220" t="s">
        <v>147</v>
      </c>
      <c r="E138" s="221" t="s">
        <v>531</v>
      </c>
      <c r="F138" s="222" t="s">
        <v>532</v>
      </c>
      <c r="G138" s="223" t="s">
        <v>203</v>
      </c>
      <c r="H138" s="224">
        <v>335</v>
      </c>
      <c r="I138" s="225"/>
      <c r="J138" s="226">
        <f>ROUND(I138*H138,2)</f>
        <v>0</v>
      </c>
      <c r="K138" s="222" t="s">
        <v>150</v>
      </c>
      <c r="L138" s="45"/>
      <c r="M138" s="227" t="s">
        <v>1</v>
      </c>
      <c r="N138" s="228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151</v>
      </c>
      <c r="AT138" s="231" t="s">
        <v>147</v>
      </c>
      <c r="AU138" s="231" t="s">
        <v>86</v>
      </c>
      <c r="AY138" s="18" t="s">
        <v>145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151</v>
      </c>
      <c r="BM138" s="231" t="s">
        <v>533</v>
      </c>
    </row>
    <row r="139" s="13" customFormat="1">
      <c r="A139" s="13"/>
      <c r="B139" s="233"/>
      <c r="C139" s="234"/>
      <c r="D139" s="235" t="s">
        <v>153</v>
      </c>
      <c r="E139" s="236" t="s">
        <v>1</v>
      </c>
      <c r="F139" s="237" t="s">
        <v>526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153</v>
      </c>
      <c r="AU139" s="243" t="s">
        <v>86</v>
      </c>
      <c r="AV139" s="13" t="s">
        <v>84</v>
      </c>
      <c r="AW139" s="13" t="s">
        <v>32</v>
      </c>
      <c r="AX139" s="13" t="s">
        <v>76</v>
      </c>
      <c r="AY139" s="243" t="s">
        <v>145</v>
      </c>
    </row>
    <row r="140" s="14" customFormat="1">
      <c r="A140" s="14"/>
      <c r="B140" s="244"/>
      <c r="C140" s="245"/>
      <c r="D140" s="235" t="s">
        <v>153</v>
      </c>
      <c r="E140" s="246" t="s">
        <v>1</v>
      </c>
      <c r="F140" s="247" t="s">
        <v>527</v>
      </c>
      <c r="G140" s="245"/>
      <c r="H140" s="248">
        <v>335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86</v>
      </c>
      <c r="AV140" s="14" t="s">
        <v>86</v>
      </c>
      <c r="AW140" s="14" t="s">
        <v>32</v>
      </c>
      <c r="AX140" s="14" t="s">
        <v>76</v>
      </c>
      <c r="AY140" s="254" t="s">
        <v>145</v>
      </c>
    </row>
    <row r="141" s="15" customFormat="1">
      <c r="A141" s="15"/>
      <c r="B141" s="255"/>
      <c r="C141" s="256"/>
      <c r="D141" s="235" t="s">
        <v>153</v>
      </c>
      <c r="E141" s="257" t="s">
        <v>1</v>
      </c>
      <c r="F141" s="258" t="s">
        <v>156</v>
      </c>
      <c r="G141" s="256"/>
      <c r="H141" s="259">
        <v>335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153</v>
      </c>
      <c r="AU141" s="265" t="s">
        <v>86</v>
      </c>
      <c r="AV141" s="15" t="s">
        <v>151</v>
      </c>
      <c r="AW141" s="15" t="s">
        <v>32</v>
      </c>
      <c r="AX141" s="15" t="s">
        <v>84</v>
      </c>
      <c r="AY141" s="265" t="s">
        <v>145</v>
      </c>
    </row>
    <row r="142" s="2" customFormat="1" ht="49.05" customHeight="1">
      <c r="A142" s="39"/>
      <c r="B142" s="40"/>
      <c r="C142" s="220" t="s">
        <v>178</v>
      </c>
      <c r="D142" s="220" t="s">
        <v>147</v>
      </c>
      <c r="E142" s="221" t="s">
        <v>534</v>
      </c>
      <c r="F142" s="222" t="s">
        <v>535</v>
      </c>
      <c r="G142" s="223" t="s">
        <v>203</v>
      </c>
      <c r="H142" s="224">
        <v>335</v>
      </c>
      <c r="I142" s="225"/>
      <c r="J142" s="226">
        <f>ROUND(I142*H142,2)</f>
        <v>0</v>
      </c>
      <c r="K142" s="222" t="s">
        <v>150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151</v>
      </c>
      <c r="AT142" s="231" t="s">
        <v>147</v>
      </c>
      <c r="AU142" s="231" t="s">
        <v>86</v>
      </c>
      <c r="AY142" s="18" t="s">
        <v>145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151</v>
      </c>
      <c r="BM142" s="231" t="s">
        <v>536</v>
      </c>
    </row>
    <row r="143" s="13" customFormat="1">
      <c r="A143" s="13"/>
      <c r="B143" s="233"/>
      <c r="C143" s="234"/>
      <c r="D143" s="235" t="s">
        <v>153</v>
      </c>
      <c r="E143" s="236" t="s">
        <v>1</v>
      </c>
      <c r="F143" s="237" t="s">
        <v>526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153</v>
      </c>
      <c r="AU143" s="243" t="s">
        <v>86</v>
      </c>
      <c r="AV143" s="13" t="s">
        <v>84</v>
      </c>
      <c r="AW143" s="13" t="s">
        <v>32</v>
      </c>
      <c r="AX143" s="13" t="s">
        <v>76</v>
      </c>
      <c r="AY143" s="243" t="s">
        <v>145</v>
      </c>
    </row>
    <row r="144" s="14" customFormat="1">
      <c r="A144" s="14"/>
      <c r="B144" s="244"/>
      <c r="C144" s="245"/>
      <c r="D144" s="235" t="s">
        <v>153</v>
      </c>
      <c r="E144" s="246" t="s">
        <v>1</v>
      </c>
      <c r="F144" s="247" t="s">
        <v>527</v>
      </c>
      <c r="G144" s="245"/>
      <c r="H144" s="248">
        <v>335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86</v>
      </c>
      <c r="AV144" s="14" t="s">
        <v>86</v>
      </c>
      <c r="AW144" s="14" t="s">
        <v>32</v>
      </c>
      <c r="AX144" s="14" t="s">
        <v>76</v>
      </c>
      <c r="AY144" s="254" t="s">
        <v>145</v>
      </c>
    </row>
    <row r="145" s="15" customFormat="1">
      <c r="A145" s="15"/>
      <c r="B145" s="255"/>
      <c r="C145" s="256"/>
      <c r="D145" s="235" t="s">
        <v>153</v>
      </c>
      <c r="E145" s="257" t="s">
        <v>1</v>
      </c>
      <c r="F145" s="258" t="s">
        <v>156</v>
      </c>
      <c r="G145" s="256"/>
      <c r="H145" s="259">
        <v>335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153</v>
      </c>
      <c r="AU145" s="265" t="s">
        <v>86</v>
      </c>
      <c r="AV145" s="15" t="s">
        <v>151</v>
      </c>
      <c r="AW145" s="15" t="s">
        <v>32</v>
      </c>
      <c r="AX145" s="15" t="s">
        <v>84</v>
      </c>
      <c r="AY145" s="265" t="s">
        <v>145</v>
      </c>
    </row>
    <row r="146" s="12" customFormat="1" ht="22.8" customHeight="1">
      <c r="A146" s="12"/>
      <c r="B146" s="204"/>
      <c r="C146" s="205"/>
      <c r="D146" s="206" t="s">
        <v>75</v>
      </c>
      <c r="E146" s="218" t="s">
        <v>197</v>
      </c>
      <c r="F146" s="218" t="s">
        <v>376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SUM(P147:P152)</f>
        <v>0</v>
      </c>
      <c r="Q146" s="212"/>
      <c r="R146" s="213">
        <f>SUM(R147:R152)</f>
        <v>0.20984</v>
      </c>
      <c r="S146" s="212"/>
      <c r="T146" s="214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84</v>
      </c>
      <c r="AT146" s="216" t="s">
        <v>75</v>
      </c>
      <c r="AU146" s="216" t="s">
        <v>84</v>
      </c>
      <c r="AY146" s="215" t="s">
        <v>145</v>
      </c>
      <c r="BK146" s="217">
        <f>SUM(BK147:BK152)</f>
        <v>0</v>
      </c>
    </row>
    <row r="147" s="2" customFormat="1" ht="24.15" customHeight="1">
      <c r="A147" s="39"/>
      <c r="B147" s="40"/>
      <c r="C147" s="220" t="s">
        <v>183</v>
      </c>
      <c r="D147" s="220" t="s">
        <v>147</v>
      </c>
      <c r="E147" s="221" t="s">
        <v>537</v>
      </c>
      <c r="F147" s="222" t="s">
        <v>538</v>
      </c>
      <c r="G147" s="223" t="s">
        <v>248</v>
      </c>
      <c r="H147" s="224">
        <v>344</v>
      </c>
      <c r="I147" s="225"/>
      <c r="J147" s="226">
        <f>ROUND(I147*H147,2)</f>
        <v>0</v>
      </c>
      <c r="K147" s="222" t="s">
        <v>150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151</v>
      </c>
      <c r="AT147" s="231" t="s">
        <v>147</v>
      </c>
      <c r="AU147" s="231" t="s">
        <v>86</v>
      </c>
      <c r="AY147" s="18" t="s">
        <v>145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151</v>
      </c>
      <c r="BM147" s="231" t="s">
        <v>539</v>
      </c>
    </row>
    <row r="148" s="14" customFormat="1">
      <c r="A148" s="14"/>
      <c r="B148" s="244"/>
      <c r="C148" s="245"/>
      <c r="D148" s="235" t="s">
        <v>153</v>
      </c>
      <c r="E148" s="246" t="s">
        <v>1</v>
      </c>
      <c r="F148" s="247" t="s">
        <v>382</v>
      </c>
      <c r="G148" s="245"/>
      <c r="H148" s="248">
        <v>344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86</v>
      </c>
      <c r="AV148" s="14" t="s">
        <v>86</v>
      </c>
      <c r="AW148" s="14" t="s">
        <v>32</v>
      </c>
      <c r="AX148" s="14" t="s">
        <v>76</v>
      </c>
      <c r="AY148" s="254" t="s">
        <v>145</v>
      </c>
    </row>
    <row r="149" s="15" customFormat="1">
      <c r="A149" s="15"/>
      <c r="B149" s="255"/>
      <c r="C149" s="256"/>
      <c r="D149" s="235" t="s">
        <v>153</v>
      </c>
      <c r="E149" s="257" t="s">
        <v>1</v>
      </c>
      <c r="F149" s="258" t="s">
        <v>156</v>
      </c>
      <c r="G149" s="256"/>
      <c r="H149" s="259">
        <v>344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86</v>
      </c>
      <c r="AV149" s="15" t="s">
        <v>151</v>
      </c>
      <c r="AW149" s="15" t="s">
        <v>32</v>
      </c>
      <c r="AX149" s="15" t="s">
        <v>84</v>
      </c>
      <c r="AY149" s="265" t="s">
        <v>145</v>
      </c>
    </row>
    <row r="150" s="2" customFormat="1" ht="62.7" customHeight="1">
      <c r="A150" s="39"/>
      <c r="B150" s="40"/>
      <c r="C150" s="220" t="s">
        <v>188</v>
      </c>
      <c r="D150" s="220" t="s">
        <v>147</v>
      </c>
      <c r="E150" s="221" t="s">
        <v>540</v>
      </c>
      <c r="F150" s="222" t="s">
        <v>541</v>
      </c>
      <c r="G150" s="223" t="s">
        <v>248</v>
      </c>
      <c r="H150" s="224">
        <v>344</v>
      </c>
      <c r="I150" s="225"/>
      <c r="J150" s="226">
        <f>ROUND(I150*H150,2)</f>
        <v>0</v>
      </c>
      <c r="K150" s="222" t="s">
        <v>150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0.00060999999999999997</v>
      </c>
      <c r="R150" s="229">
        <f>Q150*H150</f>
        <v>0.20984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151</v>
      </c>
      <c r="AT150" s="231" t="s">
        <v>147</v>
      </c>
      <c r="AU150" s="231" t="s">
        <v>86</v>
      </c>
      <c r="AY150" s="18" t="s">
        <v>145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151</v>
      </c>
      <c r="BM150" s="231" t="s">
        <v>542</v>
      </c>
    </row>
    <row r="151" s="14" customFormat="1">
      <c r="A151" s="14"/>
      <c r="B151" s="244"/>
      <c r="C151" s="245"/>
      <c r="D151" s="235" t="s">
        <v>153</v>
      </c>
      <c r="E151" s="246" t="s">
        <v>1</v>
      </c>
      <c r="F151" s="247" t="s">
        <v>382</v>
      </c>
      <c r="G151" s="245"/>
      <c r="H151" s="248">
        <v>344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86</v>
      </c>
      <c r="AV151" s="14" t="s">
        <v>86</v>
      </c>
      <c r="AW151" s="14" t="s">
        <v>32</v>
      </c>
      <c r="AX151" s="14" t="s">
        <v>76</v>
      </c>
      <c r="AY151" s="254" t="s">
        <v>145</v>
      </c>
    </row>
    <row r="152" s="15" customFormat="1">
      <c r="A152" s="15"/>
      <c r="B152" s="255"/>
      <c r="C152" s="256"/>
      <c r="D152" s="235" t="s">
        <v>153</v>
      </c>
      <c r="E152" s="257" t="s">
        <v>1</v>
      </c>
      <c r="F152" s="258" t="s">
        <v>156</v>
      </c>
      <c r="G152" s="256"/>
      <c r="H152" s="259">
        <v>344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153</v>
      </c>
      <c r="AU152" s="265" t="s">
        <v>86</v>
      </c>
      <c r="AV152" s="15" t="s">
        <v>151</v>
      </c>
      <c r="AW152" s="15" t="s">
        <v>32</v>
      </c>
      <c r="AX152" s="15" t="s">
        <v>84</v>
      </c>
      <c r="AY152" s="265" t="s">
        <v>145</v>
      </c>
    </row>
    <row r="153" s="12" customFormat="1" ht="22.8" customHeight="1">
      <c r="A153" s="12"/>
      <c r="B153" s="204"/>
      <c r="C153" s="205"/>
      <c r="D153" s="206" t="s">
        <v>75</v>
      </c>
      <c r="E153" s="218" t="s">
        <v>468</v>
      </c>
      <c r="F153" s="218" t="s">
        <v>469</v>
      </c>
      <c r="G153" s="205"/>
      <c r="H153" s="205"/>
      <c r="I153" s="208"/>
      <c r="J153" s="219">
        <f>BK153</f>
        <v>0</v>
      </c>
      <c r="K153" s="205"/>
      <c r="L153" s="210"/>
      <c r="M153" s="211"/>
      <c r="N153" s="212"/>
      <c r="O153" s="212"/>
      <c r="P153" s="213">
        <f>P154</f>
        <v>0</v>
      </c>
      <c r="Q153" s="212"/>
      <c r="R153" s="213">
        <f>R154</f>
        <v>0</v>
      </c>
      <c r="S153" s="212"/>
      <c r="T153" s="214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5" t="s">
        <v>84</v>
      </c>
      <c r="AT153" s="216" t="s">
        <v>75</v>
      </c>
      <c r="AU153" s="216" t="s">
        <v>84</v>
      </c>
      <c r="AY153" s="215" t="s">
        <v>145</v>
      </c>
      <c r="BK153" s="217">
        <f>BK154</f>
        <v>0</v>
      </c>
    </row>
    <row r="154" s="2" customFormat="1" ht="44.25" customHeight="1">
      <c r="A154" s="39"/>
      <c r="B154" s="40"/>
      <c r="C154" s="220" t="s">
        <v>175</v>
      </c>
      <c r="D154" s="220" t="s">
        <v>147</v>
      </c>
      <c r="E154" s="221" t="s">
        <v>471</v>
      </c>
      <c r="F154" s="222" t="s">
        <v>472</v>
      </c>
      <c r="G154" s="223" t="s">
        <v>174</v>
      </c>
      <c r="H154" s="224">
        <v>165.05000000000001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151</v>
      </c>
      <c r="AT154" s="231" t="s">
        <v>147</v>
      </c>
      <c r="AU154" s="231" t="s">
        <v>86</v>
      </c>
      <c r="AY154" s="18" t="s">
        <v>145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151</v>
      </c>
      <c r="BM154" s="231" t="s">
        <v>473</v>
      </c>
    </row>
    <row r="155" s="12" customFormat="1" ht="22.8" customHeight="1">
      <c r="A155" s="12"/>
      <c r="B155" s="204"/>
      <c r="C155" s="205"/>
      <c r="D155" s="206" t="s">
        <v>75</v>
      </c>
      <c r="E155" s="218" t="s">
        <v>474</v>
      </c>
      <c r="F155" s="218" t="s">
        <v>475</v>
      </c>
      <c r="G155" s="205"/>
      <c r="H155" s="205"/>
      <c r="I155" s="208"/>
      <c r="J155" s="219">
        <f>BK155</f>
        <v>0</v>
      </c>
      <c r="K155" s="205"/>
      <c r="L155" s="210"/>
      <c r="M155" s="211"/>
      <c r="N155" s="212"/>
      <c r="O155" s="212"/>
      <c r="P155" s="213">
        <f>P156</f>
        <v>0</v>
      </c>
      <c r="Q155" s="212"/>
      <c r="R155" s="213">
        <f>R156</f>
        <v>0</v>
      </c>
      <c r="S155" s="212"/>
      <c r="T155" s="214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5" t="s">
        <v>84</v>
      </c>
      <c r="AT155" s="216" t="s">
        <v>75</v>
      </c>
      <c r="AU155" s="216" t="s">
        <v>84</v>
      </c>
      <c r="AY155" s="215" t="s">
        <v>145</v>
      </c>
      <c r="BK155" s="217">
        <f>BK156</f>
        <v>0</v>
      </c>
    </row>
    <row r="156" s="2" customFormat="1" ht="44.25" customHeight="1">
      <c r="A156" s="39"/>
      <c r="B156" s="40"/>
      <c r="C156" s="220" t="s">
        <v>197</v>
      </c>
      <c r="D156" s="220" t="s">
        <v>147</v>
      </c>
      <c r="E156" s="221" t="s">
        <v>477</v>
      </c>
      <c r="F156" s="222" t="s">
        <v>478</v>
      </c>
      <c r="G156" s="223" t="s">
        <v>174</v>
      </c>
      <c r="H156" s="224">
        <v>0.22</v>
      </c>
      <c r="I156" s="225"/>
      <c r="J156" s="226">
        <f>ROUND(I156*H156,2)</f>
        <v>0</v>
      </c>
      <c r="K156" s="222" t="s">
        <v>150</v>
      </c>
      <c r="L156" s="45"/>
      <c r="M156" s="280" t="s">
        <v>1</v>
      </c>
      <c r="N156" s="281" t="s">
        <v>41</v>
      </c>
      <c r="O156" s="282"/>
      <c r="P156" s="283">
        <f>O156*H156</f>
        <v>0</v>
      </c>
      <c r="Q156" s="283">
        <v>0</v>
      </c>
      <c r="R156" s="283">
        <f>Q156*H156</f>
        <v>0</v>
      </c>
      <c r="S156" s="283">
        <v>0</v>
      </c>
      <c r="T156" s="28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151</v>
      </c>
      <c r="AT156" s="231" t="s">
        <v>147</v>
      </c>
      <c r="AU156" s="231" t="s">
        <v>86</v>
      </c>
      <c r="AY156" s="18" t="s">
        <v>145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151</v>
      </c>
      <c r="BM156" s="231" t="s">
        <v>479</v>
      </c>
    </row>
    <row r="157" s="2" customFormat="1" ht="6.96" customHeight="1">
      <c r="A157" s="39"/>
      <c r="B157" s="67"/>
      <c r="C157" s="68"/>
      <c r="D157" s="68"/>
      <c r="E157" s="68"/>
      <c r="F157" s="68"/>
      <c r="G157" s="68"/>
      <c r="H157" s="68"/>
      <c r="I157" s="68"/>
      <c r="J157" s="68"/>
      <c r="K157" s="68"/>
      <c r="L157" s="45"/>
      <c r="M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</sheetData>
  <sheetProtection sheet="1" autoFilter="0" formatColumns="0" formatRows="0" objects="1" scenarios="1" spinCount="100000" saltValue="jU1I8pyZFFLHrvfR9nHxfBOkPgnzqrOHOk/F3KwCFjDLdERs/7uwX6KgSZyLIK1hSGvN2GCnlzG9gbbr4/Sc+w==" hashValue="4SP19aBsrOhbe8Ks42WI9G28SmRghuc/iNPakg6WR7HYScTWm6PvM6eY//Yag9uYAYgEe9gleRMwKbaZC2qqJg==" algorithmName="SHA-512" password="CC35"/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  <c r="AZ2" s="137" t="s">
        <v>99</v>
      </c>
      <c r="BA2" s="137" t="s">
        <v>99</v>
      </c>
      <c r="BB2" s="137" t="s">
        <v>100</v>
      </c>
      <c r="BC2" s="137" t="s">
        <v>543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KLATOVY-STEZKA PRO CHODCE A CYKLISTY PŘI SILNICI II/191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4" t="s">
        <v>544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23. 7. 2024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ROUND((SUM(BE121:BE170)),  2)</f>
        <v>0</v>
      </c>
      <c r="G33" s="39"/>
      <c r="H33" s="39"/>
      <c r="I33" s="157">
        <v>0.20999999999999999</v>
      </c>
      <c r="J33" s="156">
        <f>ROUND(((SUM(BE121:BE170))*I33),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ROUND((SUM(BF121:BF170)),  2)</f>
        <v>0</v>
      </c>
      <c r="G34" s="39"/>
      <c r="H34" s="39"/>
      <c r="I34" s="157">
        <v>0.12</v>
      </c>
      <c r="J34" s="156">
        <f>ROUND(((SUM(BF121:BF170))*I34),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ROUND((SUM(BG121:BG170)),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ROUND((SUM(BH121:BH170)),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ROUND((SUM(BI121:BI170)),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KLATOVY-STEZKA PRO CHODCE A CYKLISTY PŘI SILNICI II/191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7" t="str">
        <f>E9</f>
        <v>SO101_2 - CHODNÍK - NEZPŮSOBOLÉ VÝDAJE (PARKOVIŠTĚ)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KLATOVY</v>
      </c>
      <c r="G89" s="41"/>
      <c r="H89" s="41"/>
      <c r="I89" s="33" t="s">
        <v>22</v>
      </c>
      <c r="J89" s="80" t="str">
        <f>IF(J12="","",J12)</f>
        <v>23. 7. 2024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>MACÁN PROJEKCE DS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114</v>
      </c>
      <c r="D94" s="178"/>
      <c r="E94" s="178"/>
      <c r="F94" s="178"/>
      <c r="G94" s="178"/>
      <c r="H94" s="178"/>
      <c r="I94" s="178"/>
      <c r="J94" s="179" t="s">
        <v>115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116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s="9" customFormat="1" ht="24.96" customHeight="1">
      <c r="A97" s="9"/>
      <c r="B97" s="181"/>
      <c r="C97" s="182"/>
      <c r="D97" s="183" t="s">
        <v>118</v>
      </c>
      <c r="E97" s="184"/>
      <c r="F97" s="184"/>
      <c r="G97" s="184"/>
      <c r="H97" s="184"/>
      <c r="I97" s="184"/>
      <c r="J97" s="185">
        <f>J122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119</v>
      </c>
      <c r="E98" s="190"/>
      <c r="F98" s="190"/>
      <c r="G98" s="190"/>
      <c r="H98" s="190"/>
      <c r="I98" s="190"/>
      <c r="J98" s="191">
        <f>J123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122</v>
      </c>
      <c r="E99" s="190"/>
      <c r="F99" s="190"/>
      <c r="G99" s="190"/>
      <c r="H99" s="190"/>
      <c r="I99" s="190"/>
      <c r="J99" s="191">
        <f>J135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124</v>
      </c>
      <c r="E100" s="190"/>
      <c r="F100" s="190"/>
      <c r="G100" s="190"/>
      <c r="H100" s="190"/>
      <c r="I100" s="190"/>
      <c r="J100" s="191">
        <f>J160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126</v>
      </c>
      <c r="E101" s="190"/>
      <c r="F101" s="190"/>
      <c r="G101" s="190"/>
      <c r="H101" s="190"/>
      <c r="I101" s="190"/>
      <c r="J101" s="191">
        <f>J169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6" t="str">
        <f>E7</f>
        <v>KLATOVY-STEZKA PRO CHODCE A CYKLISTY PŘI SILNICI II/191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111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30" customHeight="1">
      <c r="A113" s="39"/>
      <c r="B113" s="40"/>
      <c r="C113" s="41"/>
      <c r="D113" s="41"/>
      <c r="E113" s="77" t="str">
        <f>E9</f>
        <v>SO101_2 - CHODNÍK - NEZPŮSOBOLÉ VÝDAJE (PARKOVIŠTĚ)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KLATOVY</v>
      </c>
      <c r="G115" s="41"/>
      <c r="H115" s="41"/>
      <c r="I115" s="33" t="s">
        <v>22</v>
      </c>
      <c r="J115" s="80" t="str">
        <f>IF(J12="","",J12)</f>
        <v>23. 7. 2024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24</v>
      </c>
      <c r="D117" s="41"/>
      <c r="E117" s="41"/>
      <c r="F117" s="28" t="str">
        <f>E15</f>
        <v>MĚSTO KLATOVY</v>
      </c>
      <c r="G117" s="41"/>
      <c r="H117" s="41"/>
      <c r="I117" s="33" t="s">
        <v>30</v>
      </c>
      <c r="J117" s="37" t="str">
        <f>E21</f>
        <v>MACÁN PROJEKCE DS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ŽIŽKOVSKÝ PETR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3"/>
      <c r="B120" s="194"/>
      <c r="C120" s="195" t="s">
        <v>131</v>
      </c>
      <c r="D120" s="196" t="s">
        <v>61</v>
      </c>
      <c r="E120" s="196" t="s">
        <v>57</v>
      </c>
      <c r="F120" s="196" t="s">
        <v>58</v>
      </c>
      <c r="G120" s="196" t="s">
        <v>132</v>
      </c>
      <c r="H120" s="196" t="s">
        <v>133</v>
      </c>
      <c r="I120" s="196" t="s">
        <v>134</v>
      </c>
      <c r="J120" s="196" t="s">
        <v>115</v>
      </c>
      <c r="K120" s="197" t="s">
        <v>135</v>
      </c>
      <c r="L120" s="198"/>
      <c r="M120" s="101" t="s">
        <v>1</v>
      </c>
      <c r="N120" s="102" t="s">
        <v>40</v>
      </c>
      <c r="O120" s="102" t="s">
        <v>136</v>
      </c>
      <c r="P120" s="102" t="s">
        <v>137</v>
      </c>
      <c r="Q120" s="102" t="s">
        <v>138</v>
      </c>
      <c r="R120" s="102" t="s">
        <v>139</v>
      </c>
      <c r="S120" s="102" t="s">
        <v>140</v>
      </c>
      <c r="T120" s="103" t="s">
        <v>141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9"/>
      <c r="B121" s="40"/>
      <c r="C121" s="108" t="s">
        <v>142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14.934190000000003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117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75</v>
      </c>
      <c r="E122" s="207" t="s">
        <v>143</v>
      </c>
      <c r="F122" s="207" t="s">
        <v>144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P123+P135+P160+P169</f>
        <v>0</v>
      </c>
      <c r="Q122" s="212"/>
      <c r="R122" s="213">
        <f>R123+R135+R160+R169</f>
        <v>14.934190000000003</v>
      </c>
      <c r="S122" s="212"/>
      <c r="T122" s="214">
        <f>T123+T135+T160+T169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84</v>
      </c>
      <c r="AT122" s="216" t="s">
        <v>75</v>
      </c>
      <c r="AU122" s="216" t="s">
        <v>76</v>
      </c>
      <c r="AY122" s="215" t="s">
        <v>145</v>
      </c>
      <c r="BK122" s="217">
        <f>BK123+BK135+BK160+BK169</f>
        <v>0</v>
      </c>
    </row>
    <row r="123" s="12" customFormat="1" ht="22.8" customHeight="1">
      <c r="A123" s="12"/>
      <c r="B123" s="204"/>
      <c r="C123" s="205"/>
      <c r="D123" s="206" t="s">
        <v>75</v>
      </c>
      <c r="E123" s="218" t="s">
        <v>84</v>
      </c>
      <c r="F123" s="218" t="s">
        <v>146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SUM(P124:P134)</f>
        <v>0</v>
      </c>
      <c r="Q123" s="212"/>
      <c r="R123" s="213">
        <f>SUM(R124:R134)</f>
        <v>0</v>
      </c>
      <c r="S123" s="212"/>
      <c r="T123" s="214">
        <f>SUM(T124:T134)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84</v>
      </c>
      <c r="AY123" s="215" t="s">
        <v>145</v>
      </c>
      <c r="BK123" s="217">
        <f>SUM(BK124:BK134)</f>
        <v>0</v>
      </c>
    </row>
    <row r="124" s="2" customFormat="1" ht="33" customHeight="1">
      <c r="A124" s="39"/>
      <c r="B124" s="40"/>
      <c r="C124" s="220" t="s">
        <v>84</v>
      </c>
      <c r="D124" s="220" t="s">
        <v>147</v>
      </c>
      <c r="E124" s="221" t="s">
        <v>148</v>
      </c>
      <c r="F124" s="222" t="s">
        <v>149</v>
      </c>
      <c r="G124" s="223" t="s">
        <v>100</v>
      </c>
      <c r="H124" s="224">
        <v>22.559999999999999</v>
      </c>
      <c r="I124" s="225"/>
      <c r="J124" s="226">
        <f>ROUND(I124*H124,2)</f>
        <v>0</v>
      </c>
      <c r="K124" s="222" t="s">
        <v>150</v>
      </c>
      <c r="L124" s="45"/>
      <c r="M124" s="227" t="s">
        <v>1</v>
      </c>
      <c r="N124" s="228" t="s">
        <v>41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151</v>
      </c>
      <c r="AT124" s="231" t="s">
        <v>147</v>
      </c>
      <c r="AU124" s="231" t="s">
        <v>86</v>
      </c>
      <c r="AY124" s="18" t="s">
        <v>145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84</v>
      </c>
      <c r="BK124" s="232">
        <f>ROUND(I124*H124,2)</f>
        <v>0</v>
      </c>
      <c r="BL124" s="18" t="s">
        <v>151</v>
      </c>
      <c r="BM124" s="231" t="s">
        <v>152</v>
      </c>
    </row>
    <row r="125" s="13" customFormat="1">
      <c r="A125" s="13"/>
      <c r="B125" s="233"/>
      <c r="C125" s="234"/>
      <c r="D125" s="235" t="s">
        <v>153</v>
      </c>
      <c r="E125" s="236" t="s">
        <v>1</v>
      </c>
      <c r="F125" s="237" t="s">
        <v>545</v>
      </c>
      <c r="G125" s="234"/>
      <c r="H125" s="236" t="s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153</v>
      </c>
      <c r="AU125" s="243" t="s">
        <v>86</v>
      </c>
      <c r="AV125" s="13" t="s">
        <v>84</v>
      </c>
      <c r="AW125" s="13" t="s">
        <v>32</v>
      </c>
      <c r="AX125" s="13" t="s">
        <v>76</v>
      </c>
      <c r="AY125" s="243" t="s">
        <v>145</v>
      </c>
    </row>
    <row r="126" s="14" customFormat="1">
      <c r="A126" s="14"/>
      <c r="B126" s="244"/>
      <c r="C126" s="245"/>
      <c r="D126" s="235" t="s">
        <v>153</v>
      </c>
      <c r="E126" s="246" t="s">
        <v>1</v>
      </c>
      <c r="F126" s="247" t="s">
        <v>546</v>
      </c>
      <c r="G126" s="245"/>
      <c r="H126" s="248">
        <v>22.559999999999999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86</v>
      </c>
      <c r="AV126" s="14" t="s">
        <v>86</v>
      </c>
      <c r="AW126" s="14" t="s">
        <v>32</v>
      </c>
      <c r="AX126" s="14" t="s">
        <v>76</v>
      </c>
      <c r="AY126" s="254" t="s">
        <v>145</v>
      </c>
    </row>
    <row r="127" s="15" customFormat="1">
      <c r="A127" s="15"/>
      <c r="B127" s="255"/>
      <c r="C127" s="256"/>
      <c r="D127" s="235" t="s">
        <v>153</v>
      </c>
      <c r="E127" s="257" t="s">
        <v>99</v>
      </c>
      <c r="F127" s="258" t="s">
        <v>156</v>
      </c>
      <c r="G127" s="256"/>
      <c r="H127" s="259">
        <v>22.559999999999999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86</v>
      </c>
      <c r="AV127" s="15" t="s">
        <v>151</v>
      </c>
      <c r="AW127" s="15" t="s">
        <v>32</v>
      </c>
      <c r="AX127" s="15" t="s">
        <v>84</v>
      </c>
      <c r="AY127" s="265" t="s">
        <v>145</v>
      </c>
    </row>
    <row r="128" s="2" customFormat="1" ht="66.75" customHeight="1">
      <c r="A128" s="39"/>
      <c r="B128" s="40"/>
      <c r="C128" s="220" t="s">
        <v>86</v>
      </c>
      <c r="D128" s="220" t="s">
        <v>147</v>
      </c>
      <c r="E128" s="221" t="s">
        <v>189</v>
      </c>
      <c r="F128" s="222" t="s">
        <v>190</v>
      </c>
      <c r="G128" s="223" t="s">
        <v>100</v>
      </c>
      <c r="H128" s="224">
        <v>22.559999999999999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151</v>
      </c>
      <c r="AT128" s="231" t="s">
        <v>147</v>
      </c>
      <c r="AU128" s="231" t="s">
        <v>86</v>
      </c>
      <c r="AY128" s="18" t="s">
        <v>145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151</v>
      </c>
      <c r="BM128" s="231" t="s">
        <v>191</v>
      </c>
    </row>
    <row r="129" s="14" customFormat="1">
      <c r="A129" s="14"/>
      <c r="B129" s="244"/>
      <c r="C129" s="245"/>
      <c r="D129" s="235" t="s">
        <v>153</v>
      </c>
      <c r="E129" s="246" t="s">
        <v>1</v>
      </c>
      <c r="F129" s="247" t="s">
        <v>99</v>
      </c>
      <c r="G129" s="245"/>
      <c r="H129" s="248">
        <v>22.559999999999999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86</v>
      </c>
      <c r="AV129" s="14" t="s">
        <v>86</v>
      </c>
      <c r="AW129" s="14" t="s">
        <v>32</v>
      </c>
      <c r="AX129" s="14" t="s">
        <v>76</v>
      </c>
      <c r="AY129" s="254" t="s">
        <v>145</v>
      </c>
    </row>
    <row r="130" s="15" customFormat="1">
      <c r="A130" s="15"/>
      <c r="B130" s="255"/>
      <c r="C130" s="256"/>
      <c r="D130" s="235" t="s">
        <v>153</v>
      </c>
      <c r="E130" s="257" t="s">
        <v>1</v>
      </c>
      <c r="F130" s="258" t="s">
        <v>156</v>
      </c>
      <c r="G130" s="256"/>
      <c r="H130" s="259">
        <v>22.559999999999999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153</v>
      </c>
      <c r="AU130" s="265" t="s">
        <v>86</v>
      </c>
      <c r="AV130" s="15" t="s">
        <v>151</v>
      </c>
      <c r="AW130" s="15" t="s">
        <v>32</v>
      </c>
      <c r="AX130" s="15" t="s">
        <v>84</v>
      </c>
      <c r="AY130" s="265" t="s">
        <v>145</v>
      </c>
    </row>
    <row r="131" s="2" customFormat="1" ht="33" customHeight="1">
      <c r="A131" s="39"/>
      <c r="B131" s="40"/>
      <c r="C131" s="220" t="s">
        <v>166</v>
      </c>
      <c r="D131" s="220" t="s">
        <v>147</v>
      </c>
      <c r="E131" s="221" t="s">
        <v>236</v>
      </c>
      <c r="F131" s="222" t="s">
        <v>237</v>
      </c>
      <c r="G131" s="223" t="s">
        <v>203</v>
      </c>
      <c r="H131" s="224">
        <v>48</v>
      </c>
      <c r="I131" s="225"/>
      <c r="J131" s="226">
        <f>ROUND(I131*H131,2)</f>
        <v>0</v>
      </c>
      <c r="K131" s="222" t="s">
        <v>150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151</v>
      </c>
      <c r="AT131" s="231" t="s">
        <v>147</v>
      </c>
      <c r="AU131" s="231" t="s">
        <v>86</v>
      </c>
      <c r="AY131" s="18" t="s">
        <v>145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151</v>
      </c>
      <c r="BM131" s="231" t="s">
        <v>238</v>
      </c>
    </row>
    <row r="132" s="13" customFormat="1">
      <c r="A132" s="13"/>
      <c r="B132" s="233"/>
      <c r="C132" s="234"/>
      <c r="D132" s="235" t="s">
        <v>153</v>
      </c>
      <c r="E132" s="236" t="s">
        <v>1</v>
      </c>
      <c r="F132" s="237" t="s">
        <v>545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153</v>
      </c>
      <c r="AU132" s="243" t="s">
        <v>86</v>
      </c>
      <c r="AV132" s="13" t="s">
        <v>84</v>
      </c>
      <c r="AW132" s="13" t="s">
        <v>32</v>
      </c>
      <c r="AX132" s="13" t="s">
        <v>76</v>
      </c>
      <c r="AY132" s="243" t="s">
        <v>145</v>
      </c>
    </row>
    <row r="133" s="14" customFormat="1">
      <c r="A133" s="14"/>
      <c r="B133" s="244"/>
      <c r="C133" s="245"/>
      <c r="D133" s="235" t="s">
        <v>153</v>
      </c>
      <c r="E133" s="246" t="s">
        <v>1</v>
      </c>
      <c r="F133" s="247" t="s">
        <v>387</v>
      </c>
      <c r="G133" s="245"/>
      <c r="H133" s="248">
        <v>48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86</v>
      </c>
      <c r="AV133" s="14" t="s">
        <v>86</v>
      </c>
      <c r="AW133" s="14" t="s">
        <v>32</v>
      </c>
      <c r="AX133" s="14" t="s">
        <v>76</v>
      </c>
      <c r="AY133" s="254" t="s">
        <v>145</v>
      </c>
    </row>
    <row r="134" s="15" customFormat="1">
      <c r="A134" s="15"/>
      <c r="B134" s="255"/>
      <c r="C134" s="256"/>
      <c r="D134" s="235" t="s">
        <v>153</v>
      </c>
      <c r="E134" s="257" t="s">
        <v>1</v>
      </c>
      <c r="F134" s="258" t="s">
        <v>156</v>
      </c>
      <c r="G134" s="256"/>
      <c r="H134" s="259">
        <v>48</v>
      </c>
      <c r="I134" s="260"/>
      <c r="J134" s="256"/>
      <c r="K134" s="256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153</v>
      </c>
      <c r="AU134" s="265" t="s">
        <v>86</v>
      </c>
      <c r="AV134" s="15" t="s">
        <v>151</v>
      </c>
      <c r="AW134" s="15" t="s">
        <v>32</v>
      </c>
      <c r="AX134" s="15" t="s">
        <v>84</v>
      </c>
      <c r="AY134" s="265" t="s">
        <v>145</v>
      </c>
    </row>
    <row r="135" s="12" customFormat="1" ht="22.8" customHeight="1">
      <c r="A135" s="12"/>
      <c r="B135" s="204"/>
      <c r="C135" s="205"/>
      <c r="D135" s="206" t="s">
        <v>75</v>
      </c>
      <c r="E135" s="218" t="s">
        <v>178</v>
      </c>
      <c r="F135" s="218" t="s">
        <v>257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SUM(P136:P159)</f>
        <v>0</v>
      </c>
      <c r="Q135" s="212"/>
      <c r="R135" s="213">
        <f>SUM(R136:R159)</f>
        <v>11.444190000000003</v>
      </c>
      <c r="S135" s="212"/>
      <c r="T135" s="214">
        <f>SUM(T136:T159)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84</v>
      </c>
      <c r="AT135" s="216" t="s">
        <v>75</v>
      </c>
      <c r="AU135" s="216" t="s">
        <v>84</v>
      </c>
      <c r="AY135" s="215" t="s">
        <v>145</v>
      </c>
      <c r="BK135" s="217">
        <f>SUM(BK136:BK159)</f>
        <v>0</v>
      </c>
    </row>
    <row r="136" s="2" customFormat="1" ht="33" customHeight="1">
      <c r="A136" s="39"/>
      <c r="B136" s="40"/>
      <c r="C136" s="220" t="s">
        <v>151</v>
      </c>
      <c r="D136" s="220" t="s">
        <v>147</v>
      </c>
      <c r="E136" s="221" t="s">
        <v>259</v>
      </c>
      <c r="F136" s="222" t="s">
        <v>260</v>
      </c>
      <c r="G136" s="223" t="s">
        <v>203</v>
      </c>
      <c r="H136" s="224">
        <v>48</v>
      </c>
      <c r="I136" s="225"/>
      <c r="J136" s="226">
        <f>ROUND(I136*H136,2)</f>
        <v>0</v>
      </c>
      <c r="K136" s="222" t="s">
        <v>150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151</v>
      </c>
      <c r="AT136" s="231" t="s">
        <v>147</v>
      </c>
      <c r="AU136" s="231" t="s">
        <v>86</v>
      </c>
      <c r="AY136" s="18" t="s">
        <v>145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151</v>
      </c>
      <c r="BM136" s="231" t="s">
        <v>261</v>
      </c>
    </row>
    <row r="137" s="13" customFormat="1">
      <c r="A137" s="13"/>
      <c r="B137" s="233"/>
      <c r="C137" s="234"/>
      <c r="D137" s="235" t="s">
        <v>153</v>
      </c>
      <c r="E137" s="236" t="s">
        <v>1</v>
      </c>
      <c r="F137" s="237" t="s">
        <v>545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153</v>
      </c>
      <c r="AU137" s="243" t="s">
        <v>86</v>
      </c>
      <c r="AV137" s="13" t="s">
        <v>84</v>
      </c>
      <c r="AW137" s="13" t="s">
        <v>32</v>
      </c>
      <c r="AX137" s="13" t="s">
        <v>76</v>
      </c>
      <c r="AY137" s="243" t="s">
        <v>145</v>
      </c>
    </row>
    <row r="138" s="14" customFormat="1">
      <c r="A138" s="14"/>
      <c r="B138" s="244"/>
      <c r="C138" s="245"/>
      <c r="D138" s="235" t="s">
        <v>153</v>
      </c>
      <c r="E138" s="246" t="s">
        <v>1</v>
      </c>
      <c r="F138" s="247" t="s">
        <v>387</v>
      </c>
      <c r="G138" s="245"/>
      <c r="H138" s="248">
        <v>48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86</v>
      </c>
      <c r="AV138" s="14" t="s">
        <v>86</v>
      </c>
      <c r="AW138" s="14" t="s">
        <v>32</v>
      </c>
      <c r="AX138" s="14" t="s">
        <v>76</v>
      </c>
      <c r="AY138" s="254" t="s">
        <v>145</v>
      </c>
    </row>
    <row r="139" s="15" customFormat="1">
      <c r="A139" s="15"/>
      <c r="B139" s="255"/>
      <c r="C139" s="256"/>
      <c r="D139" s="235" t="s">
        <v>153</v>
      </c>
      <c r="E139" s="257" t="s">
        <v>1</v>
      </c>
      <c r="F139" s="258" t="s">
        <v>156</v>
      </c>
      <c r="G139" s="256"/>
      <c r="H139" s="259">
        <v>48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153</v>
      </c>
      <c r="AU139" s="265" t="s">
        <v>86</v>
      </c>
      <c r="AV139" s="15" t="s">
        <v>151</v>
      </c>
      <c r="AW139" s="15" t="s">
        <v>32</v>
      </c>
      <c r="AX139" s="15" t="s">
        <v>84</v>
      </c>
      <c r="AY139" s="265" t="s">
        <v>145</v>
      </c>
    </row>
    <row r="140" s="2" customFormat="1" ht="33" customHeight="1">
      <c r="A140" s="39"/>
      <c r="B140" s="40"/>
      <c r="C140" s="220" t="s">
        <v>178</v>
      </c>
      <c r="D140" s="220" t="s">
        <v>147</v>
      </c>
      <c r="E140" s="221" t="s">
        <v>262</v>
      </c>
      <c r="F140" s="222" t="s">
        <v>263</v>
      </c>
      <c r="G140" s="223" t="s">
        <v>203</v>
      </c>
      <c r="H140" s="224">
        <v>48</v>
      </c>
      <c r="I140" s="225"/>
      <c r="J140" s="226">
        <f>ROUND(I140*H140,2)</f>
        <v>0</v>
      </c>
      <c r="K140" s="222" t="s">
        <v>150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151</v>
      </c>
      <c r="AT140" s="231" t="s">
        <v>147</v>
      </c>
      <c r="AU140" s="231" t="s">
        <v>86</v>
      </c>
      <c r="AY140" s="18" t="s">
        <v>145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151</v>
      </c>
      <c r="BM140" s="231" t="s">
        <v>264</v>
      </c>
    </row>
    <row r="141" s="13" customFormat="1">
      <c r="A141" s="13"/>
      <c r="B141" s="233"/>
      <c r="C141" s="234"/>
      <c r="D141" s="235" t="s">
        <v>153</v>
      </c>
      <c r="E141" s="236" t="s">
        <v>1</v>
      </c>
      <c r="F141" s="237" t="s">
        <v>545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153</v>
      </c>
      <c r="AU141" s="243" t="s">
        <v>86</v>
      </c>
      <c r="AV141" s="13" t="s">
        <v>84</v>
      </c>
      <c r="AW141" s="13" t="s">
        <v>32</v>
      </c>
      <c r="AX141" s="13" t="s">
        <v>76</v>
      </c>
      <c r="AY141" s="243" t="s">
        <v>145</v>
      </c>
    </row>
    <row r="142" s="14" customFormat="1">
      <c r="A142" s="14"/>
      <c r="B142" s="244"/>
      <c r="C142" s="245"/>
      <c r="D142" s="235" t="s">
        <v>153</v>
      </c>
      <c r="E142" s="246" t="s">
        <v>1</v>
      </c>
      <c r="F142" s="247" t="s">
        <v>387</v>
      </c>
      <c r="G142" s="245"/>
      <c r="H142" s="248">
        <v>48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86</v>
      </c>
      <c r="AV142" s="14" t="s">
        <v>86</v>
      </c>
      <c r="AW142" s="14" t="s">
        <v>32</v>
      </c>
      <c r="AX142" s="14" t="s">
        <v>76</v>
      </c>
      <c r="AY142" s="254" t="s">
        <v>145</v>
      </c>
    </row>
    <row r="143" s="15" customFormat="1">
      <c r="A143" s="15"/>
      <c r="B143" s="255"/>
      <c r="C143" s="256"/>
      <c r="D143" s="235" t="s">
        <v>153</v>
      </c>
      <c r="E143" s="257" t="s">
        <v>1</v>
      </c>
      <c r="F143" s="258" t="s">
        <v>156</v>
      </c>
      <c r="G143" s="256"/>
      <c r="H143" s="259">
        <v>48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153</v>
      </c>
      <c r="AU143" s="265" t="s">
        <v>86</v>
      </c>
      <c r="AV143" s="15" t="s">
        <v>151</v>
      </c>
      <c r="AW143" s="15" t="s">
        <v>32</v>
      </c>
      <c r="AX143" s="15" t="s">
        <v>84</v>
      </c>
      <c r="AY143" s="265" t="s">
        <v>145</v>
      </c>
    </row>
    <row r="144" s="2" customFormat="1" ht="78" customHeight="1">
      <c r="A144" s="39"/>
      <c r="B144" s="40"/>
      <c r="C144" s="220" t="s">
        <v>183</v>
      </c>
      <c r="D144" s="220" t="s">
        <v>147</v>
      </c>
      <c r="E144" s="221" t="s">
        <v>287</v>
      </c>
      <c r="F144" s="222" t="s">
        <v>288</v>
      </c>
      <c r="G144" s="223" t="s">
        <v>203</v>
      </c>
      <c r="H144" s="224">
        <v>1.5</v>
      </c>
      <c r="I144" s="225"/>
      <c r="J144" s="226">
        <f>ROUND(I144*H144,2)</f>
        <v>0</v>
      </c>
      <c r="K144" s="222" t="s">
        <v>150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0.11162</v>
      </c>
      <c r="R144" s="229">
        <f>Q144*H144</f>
        <v>0.16743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151</v>
      </c>
      <c r="AT144" s="231" t="s">
        <v>147</v>
      </c>
      <c r="AU144" s="231" t="s">
        <v>86</v>
      </c>
      <c r="AY144" s="18" t="s">
        <v>145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151</v>
      </c>
      <c r="BM144" s="231" t="s">
        <v>289</v>
      </c>
    </row>
    <row r="145" s="13" customFormat="1">
      <c r="A145" s="13"/>
      <c r="B145" s="233"/>
      <c r="C145" s="234"/>
      <c r="D145" s="235" t="s">
        <v>153</v>
      </c>
      <c r="E145" s="236" t="s">
        <v>1</v>
      </c>
      <c r="F145" s="237" t="s">
        <v>547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153</v>
      </c>
      <c r="AU145" s="243" t="s">
        <v>86</v>
      </c>
      <c r="AV145" s="13" t="s">
        <v>84</v>
      </c>
      <c r="AW145" s="13" t="s">
        <v>32</v>
      </c>
      <c r="AX145" s="13" t="s">
        <v>76</v>
      </c>
      <c r="AY145" s="243" t="s">
        <v>145</v>
      </c>
    </row>
    <row r="146" s="14" customFormat="1">
      <c r="A146" s="14"/>
      <c r="B146" s="244"/>
      <c r="C146" s="245"/>
      <c r="D146" s="235" t="s">
        <v>153</v>
      </c>
      <c r="E146" s="246" t="s">
        <v>1</v>
      </c>
      <c r="F146" s="247" t="s">
        <v>548</v>
      </c>
      <c r="G146" s="245"/>
      <c r="H146" s="248">
        <v>1.5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153</v>
      </c>
      <c r="AU146" s="254" t="s">
        <v>86</v>
      </c>
      <c r="AV146" s="14" t="s">
        <v>86</v>
      </c>
      <c r="AW146" s="14" t="s">
        <v>32</v>
      </c>
      <c r="AX146" s="14" t="s">
        <v>76</v>
      </c>
      <c r="AY146" s="254" t="s">
        <v>145</v>
      </c>
    </row>
    <row r="147" s="15" customFormat="1">
      <c r="A147" s="15"/>
      <c r="B147" s="255"/>
      <c r="C147" s="256"/>
      <c r="D147" s="235" t="s">
        <v>153</v>
      </c>
      <c r="E147" s="257" t="s">
        <v>1</v>
      </c>
      <c r="F147" s="258" t="s">
        <v>156</v>
      </c>
      <c r="G147" s="256"/>
      <c r="H147" s="259">
        <v>1.5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153</v>
      </c>
      <c r="AU147" s="265" t="s">
        <v>86</v>
      </c>
      <c r="AV147" s="15" t="s">
        <v>151</v>
      </c>
      <c r="AW147" s="15" t="s">
        <v>32</v>
      </c>
      <c r="AX147" s="15" t="s">
        <v>84</v>
      </c>
      <c r="AY147" s="265" t="s">
        <v>145</v>
      </c>
    </row>
    <row r="148" s="2" customFormat="1" ht="24.15" customHeight="1">
      <c r="A148" s="39"/>
      <c r="B148" s="40"/>
      <c r="C148" s="266" t="s">
        <v>188</v>
      </c>
      <c r="D148" s="266" t="s">
        <v>171</v>
      </c>
      <c r="E148" s="267" t="s">
        <v>549</v>
      </c>
      <c r="F148" s="268" t="s">
        <v>550</v>
      </c>
      <c r="G148" s="269" t="s">
        <v>203</v>
      </c>
      <c r="H148" s="270">
        <v>1.53</v>
      </c>
      <c r="I148" s="271"/>
      <c r="J148" s="272">
        <f>ROUND(I148*H148,2)</f>
        <v>0</v>
      </c>
      <c r="K148" s="268" t="s">
        <v>150</v>
      </c>
      <c r="L148" s="273"/>
      <c r="M148" s="274" t="s">
        <v>1</v>
      </c>
      <c r="N148" s="275" t="s">
        <v>41</v>
      </c>
      <c r="O148" s="92"/>
      <c r="P148" s="229">
        <f>O148*H148</f>
        <v>0</v>
      </c>
      <c r="Q148" s="229">
        <v>0.17599999999999999</v>
      </c>
      <c r="R148" s="229">
        <f>Q148*H148</f>
        <v>0.26927999999999996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175</v>
      </c>
      <c r="AT148" s="231" t="s">
        <v>171</v>
      </c>
      <c r="AU148" s="231" t="s">
        <v>86</v>
      </c>
      <c r="AY148" s="18" t="s">
        <v>145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151</v>
      </c>
      <c r="BM148" s="231" t="s">
        <v>551</v>
      </c>
    </row>
    <row r="149" s="13" customFormat="1">
      <c r="A149" s="13"/>
      <c r="B149" s="233"/>
      <c r="C149" s="234"/>
      <c r="D149" s="235" t="s">
        <v>153</v>
      </c>
      <c r="E149" s="236" t="s">
        <v>1</v>
      </c>
      <c r="F149" s="237" t="s">
        <v>547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153</v>
      </c>
      <c r="AU149" s="243" t="s">
        <v>86</v>
      </c>
      <c r="AV149" s="13" t="s">
        <v>84</v>
      </c>
      <c r="AW149" s="13" t="s">
        <v>32</v>
      </c>
      <c r="AX149" s="13" t="s">
        <v>76</v>
      </c>
      <c r="AY149" s="243" t="s">
        <v>145</v>
      </c>
    </row>
    <row r="150" s="14" customFormat="1">
      <c r="A150" s="14"/>
      <c r="B150" s="244"/>
      <c r="C150" s="245"/>
      <c r="D150" s="235" t="s">
        <v>153</v>
      </c>
      <c r="E150" s="246" t="s">
        <v>1</v>
      </c>
      <c r="F150" s="247" t="s">
        <v>552</v>
      </c>
      <c r="G150" s="245"/>
      <c r="H150" s="248">
        <v>1.53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153</v>
      </c>
      <c r="AU150" s="254" t="s">
        <v>86</v>
      </c>
      <c r="AV150" s="14" t="s">
        <v>86</v>
      </c>
      <c r="AW150" s="14" t="s">
        <v>32</v>
      </c>
      <c r="AX150" s="14" t="s">
        <v>76</v>
      </c>
      <c r="AY150" s="254" t="s">
        <v>145</v>
      </c>
    </row>
    <row r="151" s="15" customFormat="1">
      <c r="A151" s="15"/>
      <c r="B151" s="255"/>
      <c r="C151" s="256"/>
      <c r="D151" s="235" t="s">
        <v>153</v>
      </c>
      <c r="E151" s="257" t="s">
        <v>1</v>
      </c>
      <c r="F151" s="258" t="s">
        <v>156</v>
      </c>
      <c r="G151" s="256"/>
      <c r="H151" s="259">
        <v>1.53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153</v>
      </c>
      <c r="AU151" s="265" t="s">
        <v>86</v>
      </c>
      <c r="AV151" s="15" t="s">
        <v>151</v>
      </c>
      <c r="AW151" s="15" t="s">
        <v>32</v>
      </c>
      <c r="AX151" s="15" t="s">
        <v>84</v>
      </c>
      <c r="AY151" s="265" t="s">
        <v>145</v>
      </c>
    </row>
    <row r="152" s="2" customFormat="1" ht="76.35" customHeight="1">
      <c r="A152" s="39"/>
      <c r="B152" s="40"/>
      <c r="C152" s="220" t="s">
        <v>175</v>
      </c>
      <c r="D152" s="220" t="s">
        <v>147</v>
      </c>
      <c r="E152" s="221" t="s">
        <v>553</v>
      </c>
      <c r="F152" s="222" t="s">
        <v>554</v>
      </c>
      <c r="G152" s="223" t="s">
        <v>203</v>
      </c>
      <c r="H152" s="224">
        <v>46.5</v>
      </c>
      <c r="I152" s="225"/>
      <c r="J152" s="226">
        <f>ROUND(I152*H152,2)</f>
        <v>0</v>
      </c>
      <c r="K152" s="222" t="s">
        <v>150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0.098000000000000004</v>
      </c>
      <c r="R152" s="229">
        <f>Q152*H152</f>
        <v>4.5570000000000004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151</v>
      </c>
      <c r="AT152" s="231" t="s">
        <v>147</v>
      </c>
      <c r="AU152" s="231" t="s">
        <v>86</v>
      </c>
      <c r="AY152" s="18" t="s">
        <v>145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151</v>
      </c>
      <c r="BM152" s="231" t="s">
        <v>555</v>
      </c>
    </row>
    <row r="153" s="13" customFormat="1">
      <c r="A153" s="13"/>
      <c r="B153" s="233"/>
      <c r="C153" s="234"/>
      <c r="D153" s="235" t="s">
        <v>153</v>
      </c>
      <c r="E153" s="236" t="s">
        <v>1</v>
      </c>
      <c r="F153" s="237" t="s">
        <v>556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153</v>
      </c>
      <c r="AU153" s="243" t="s">
        <v>86</v>
      </c>
      <c r="AV153" s="13" t="s">
        <v>84</v>
      </c>
      <c r="AW153" s="13" t="s">
        <v>32</v>
      </c>
      <c r="AX153" s="13" t="s">
        <v>76</v>
      </c>
      <c r="AY153" s="243" t="s">
        <v>145</v>
      </c>
    </row>
    <row r="154" s="14" customFormat="1">
      <c r="A154" s="14"/>
      <c r="B154" s="244"/>
      <c r="C154" s="245"/>
      <c r="D154" s="235" t="s">
        <v>153</v>
      </c>
      <c r="E154" s="246" t="s">
        <v>1</v>
      </c>
      <c r="F154" s="247" t="s">
        <v>557</v>
      </c>
      <c r="G154" s="245"/>
      <c r="H154" s="248">
        <v>46.5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86</v>
      </c>
      <c r="AV154" s="14" t="s">
        <v>86</v>
      </c>
      <c r="AW154" s="14" t="s">
        <v>32</v>
      </c>
      <c r="AX154" s="14" t="s">
        <v>76</v>
      </c>
      <c r="AY154" s="254" t="s">
        <v>145</v>
      </c>
    </row>
    <row r="155" s="15" customFormat="1">
      <c r="A155" s="15"/>
      <c r="B155" s="255"/>
      <c r="C155" s="256"/>
      <c r="D155" s="235" t="s">
        <v>153</v>
      </c>
      <c r="E155" s="257" t="s">
        <v>1</v>
      </c>
      <c r="F155" s="258" t="s">
        <v>156</v>
      </c>
      <c r="G155" s="256"/>
      <c r="H155" s="259">
        <v>46.5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5" t="s">
        <v>153</v>
      </c>
      <c r="AU155" s="265" t="s">
        <v>86</v>
      </c>
      <c r="AV155" s="15" t="s">
        <v>151</v>
      </c>
      <c r="AW155" s="15" t="s">
        <v>32</v>
      </c>
      <c r="AX155" s="15" t="s">
        <v>84</v>
      </c>
      <c r="AY155" s="265" t="s">
        <v>145</v>
      </c>
    </row>
    <row r="156" s="2" customFormat="1" ht="24.15" customHeight="1">
      <c r="A156" s="39"/>
      <c r="B156" s="40"/>
      <c r="C156" s="266" t="s">
        <v>197</v>
      </c>
      <c r="D156" s="266" t="s">
        <v>171</v>
      </c>
      <c r="E156" s="267" t="s">
        <v>558</v>
      </c>
      <c r="F156" s="268" t="s">
        <v>559</v>
      </c>
      <c r="G156" s="269" t="s">
        <v>203</v>
      </c>
      <c r="H156" s="270">
        <v>47.43</v>
      </c>
      <c r="I156" s="271"/>
      <c r="J156" s="272">
        <f>ROUND(I156*H156,2)</f>
        <v>0</v>
      </c>
      <c r="K156" s="268" t="s">
        <v>150</v>
      </c>
      <c r="L156" s="273"/>
      <c r="M156" s="274" t="s">
        <v>1</v>
      </c>
      <c r="N156" s="275" t="s">
        <v>41</v>
      </c>
      <c r="O156" s="92"/>
      <c r="P156" s="229">
        <f>O156*H156</f>
        <v>0</v>
      </c>
      <c r="Q156" s="229">
        <v>0.13600000000000001</v>
      </c>
      <c r="R156" s="229">
        <f>Q156*H156</f>
        <v>6.4504800000000007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175</v>
      </c>
      <c r="AT156" s="231" t="s">
        <v>171</v>
      </c>
      <c r="AU156" s="231" t="s">
        <v>86</v>
      </c>
      <c r="AY156" s="18" t="s">
        <v>145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151</v>
      </c>
      <c r="BM156" s="231" t="s">
        <v>560</v>
      </c>
    </row>
    <row r="157" s="13" customFormat="1">
      <c r="A157" s="13"/>
      <c r="B157" s="233"/>
      <c r="C157" s="234"/>
      <c r="D157" s="235" t="s">
        <v>153</v>
      </c>
      <c r="E157" s="236" t="s">
        <v>1</v>
      </c>
      <c r="F157" s="237" t="s">
        <v>556</v>
      </c>
      <c r="G157" s="234"/>
      <c r="H157" s="236" t="s">
        <v>1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153</v>
      </c>
      <c r="AU157" s="243" t="s">
        <v>86</v>
      </c>
      <c r="AV157" s="13" t="s">
        <v>84</v>
      </c>
      <c r="AW157" s="13" t="s">
        <v>32</v>
      </c>
      <c r="AX157" s="13" t="s">
        <v>76</v>
      </c>
      <c r="AY157" s="243" t="s">
        <v>145</v>
      </c>
    </row>
    <row r="158" s="14" customFormat="1">
      <c r="A158" s="14"/>
      <c r="B158" s="244"/>
      <c r="C158" s="245"/>
      <c r="D158" s="235" t="s">
        <v>153</v>
      </c>
      <c r="E158" s="246" t="s">
        <v>1</v>
      </c>
      <c r="F158" s="247" t="s">
        <v>561</v>
      </c>
      <c r="G158" s="245"/>
      <c r="H158" s="248">
        <v>47.43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86</v>
      </c>
      <c r="AV158" s="14" t="s">
        <v>86</v>
      </c>
      <c r="AW158" s="14" t="s">
        <v>32</v>
      </c>
      <c r="AX158" s="14" t="s">
        <v>76</v>
      </c>
      <c r="AY158" s="254" t="s">
        <v>145</v>
      </c>
    </row>
    <row r="159" s="15" customFormat="1">
      <c r="A159" s="15"/>
      <c r="B159" s="255"/>
      <c r="C159" s="256"/>
      <c r="D159" s="235" t="s">
        <v>153</v>
      </c>
      <c r="E159" s="257" t="s">
        <v>1</v>
      </c>
      <c r="F159" s="258" t="s">
        <v>156</v>
      </c>
      <c r="G159" s="256"/>
      <c r="H159" s="259">
        <v>47.43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153</v>
      </c>
      <c r="AU159" s="265" t="s">
        <v>86</v>
      </c>
      <c r="AV159" s="15" t="s">
        <v>151</v>
      </c>
      <c r="AW159" s="15" t="s">
        <v>32</v>
      </c>
      <c r="AX159" s="15" t="s">
        <v>84</v>
      </c>
      <c r="AY159" s="265" t="s">
        <v>145</v>
      </c>
    </row>
    <row r="160" s="12" customFormat="1" ht="22.8" customHeight="1">
      <c r="A160" s="12"/>
      <c r="B160" s="204"/>
      <c r="C160" s="205"/>
      <c r="D160" s="206" t="s">
        <v>75</v>
      </c>
      <c r="E160" s="218" t="s">
        <v>197</v>
      </c>
      <c r="F160" s="218" t="s">
        <v>376</v>
      </c>
      <c r="G160" s="205"/>
      <c r="H160" s="205"/>
      <c r="I160" s="208"/>
      <c r="J160" s="219">
        <f>BK160</f>
        <v>0</v>
      </c>
      <c r="K160" s="205"/>
      <c r="L160" s="210"/>
      <c r="M160" s="211"/>
      <c r="N160" s="212"/>
      <c r="O160" s="212"/>
      <c r="P160" s="213">
        <f>SUM(P161:P168)</f>
        <v>0</v>
      </c>
      <c r="Q160" s="212"/>
      <c r="R160" s="213">
        <f>SUM(R161:R168)</f>
        <v>3.4899999999999998</v>
      </c>
      <c r="S160" s="212"/>
      <c r="T160" s="214">
        <f>SUM(T161:T168)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5" t="s">
        <v>84</v>
      </c>
      <c r="AT160" s="216" t="s">
        <v>75</v>
      </c>
      <c r="AU160" s="216" t="s">
        <v>84</v>
      </c>
      <c r="AY160" s="215" t="s">
        <v>145</v>
      </c>
      <c r="BK160" s="217">
        <f>SUM(BK161:BK168)</f>
        <v>0</v>
      </c>
    </row>
    <row r="161" s="2" customFormat="1" ht="49.05" customHeight="1">
      <c r="A161" s="39"/>
      <c r="B161" s="40"/>
      <c r="C161" s="220" t="s">
        <v>200</v>
      </c>
      <c r="D161" s="220" t="s">
        <v>147</v>
      </c>
      <c r="E161" s="221" t="s">
        <v>398</v>
      </c>
      <c r="F161" s="222" t="s">
        <v>399</v>
      </c>
      <c r="G161" s="223" t="s">
        <v>248</v>
      </c>
      <c r="H161" s="224">
        <v>20</v>
      </c>
      <c r="I161" s="225"/>
      <c r="J161" s="226">
        <f>ROUND(I161*H161,2)</f>
        <v>0</v>
      </c>
      <c r="K161" s="222" t="s">
        <v>150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0.1295</v>
      </c>
      <c r="R161" s="229">
        <f>Q161*H161</f>
        <v>2.5899999999999999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151</v>
      </c>
      <c r="AT161" s="231" t="s">
        <v>147</v>
      </c>
      <c r="AU161" s="231" t="s">
        <v>86</v>
      </c>
      <c r="AY161" s="18" t="s">
        <v>145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151</v>
      </c>
      <c r="BM161" s="231" t="s">
        <v>400</v>
      </c>
    </row>
    <row r="162" s="13" customFormat="1">
      <c r="A162" s="13"/>
      <c r="B162" s="233"/>
      <c r="C162" s="234"/>
      <c r="D162" s="235" t="s">
        <v>153</v>
      </c>
      <c r="E162" s="236" t="s">
        <v>1</v>
      </c>
      <c r="F162" s="237" t="s">
        <v>401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153</v>
      </c>
      <c r="AU162" s="243" t="s">
        <v>86</v>
      </c>
      <c r="AV162" s="13" t="s">
        <v>84</v>
      </c>
      <c r="AW162" s="13" t="s">
        <v>32</v>
      </c>
      <c r="AX162" s="13" t="s">
        <v>76</v>
      </c>
      <c r="AY162" s="243" t="s">
        <v>145</v>
      </c>
    </row>
    <row r="163" s="14" customFormat="1">
      <c r="A163" s="14"/>
      <c r="B163" s="244"/>
      <c r="C163" s="245"/>
      <c r="D163" s="235" t="s">
        <v>153</v>
      </c>
      <c r="E163" s="246" t="s">
        <v>1</v>
      </c>
      <c r="F163" s="247" t="s">
        <v>258</v>
      </c>
      <c r="G163" s="245"/>
      <c r="H163" s="248">
        <v>20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86</v>
      </c>
      <c r="AV163" s="14" t="s">
        <v>86</v>
      </c>
      <c r="AW163" s="14" t="s">
        <v>32</v>
      </c>
      <c r="AX163" s="14" t="s">
        <v>76</v>
      </c>
      <c r="AY163" s="254" t="s">
        <v>145</v>
      </c>
    </row>
    <row r="164" s="15" customFormat="1">
      <c r="A164" s="15"/>
      <c r="B164" s="255"/>
      <c r="C164" s="256"/>
      <c r="D164" s="235" t="s">
        <v>153</v>
      </c>
      <c r="E164" s="257" t="s">
        <v>1</v>
      </c>
      <c r="F164" s="258" t="s">
        <v>156</v>
      </c>
      <c r="G164" s="256"/>
      <c r="H164" s="259">
        <v>20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153</v>
      </c>
      <c r="AU164" s="265" t="s">
        <v>86</v>
      </c>
      <c r="AV164" s="15" t="s">
        <v>151</v>
      </c>
      <c r="AW164" s="15" t="s">
        <v>32</v>
      </c>
      <c r="AX164" s="15" t="s">
        <v>84</v>
      </c>
      <c r="AY164" s="265" t="s">
        <v>145</v>
      </c>
    </row>
    <row r="165" s="2" customFormat="1" ht="16.5" customHeight="1">
      <c r="A165" s="39"/>
      <c r="B165" s="40"/>
      <c r="C165" s="266" t="s">
        <v>205</v>
      </c>
      <c r="D165" s="266" t="s">
        <v>171</v>
      </c>
      <c r="E165" s="267" t="s">
        <v>404</v>
      </c>
      <c r="F165" s="268" t="s">
        <v>405</v>
      </c>
      <c r="G165" s="269" t="s">
        <v>248</v>
      </c>
      <c r="H165" s="270">
        <v>20</v>
      </c>
      <c r="I165" s="271"/>
      <c r="J165" s="272">
        <f>ROUND(I165*H165,2)</f>
        <v>0</v>
      </c>
      <c r="K165" s="268" t="s">
        <v>150</v>
      </c>
      <c r="L165" s="273"/>
      <c r="M165" s="274" t="s">
        <v>1</v>
      </c>
      <c r="N165" s="275" t="s">
        <v>41</v>
      </c>
      <c r="O165" s="92"/>
      <c r="P165" s="229">
        <f>O165*H165</f>
        <v>0</v>
      </c>
      <c r="Q165" s="229">
        <v>0.044999999999999998</v>
      </c>
      <c r="R165" s="229">
        <f>Q165*H165</f>
        <v>0.89999999999999991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175</v>
      </c>
      <c r="AT165" s="231" t="s">
        <v>171</v>
      </c>
      <c r="AU165" s="231" t="s">
        <v>86</v>
      </c>
      <c r="AY165" s="18" t="s">
        <v>145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151</v>
      </c>
      <c r="BM165" s="231" t="s">
        <v>406</v>
      </c>
    </row>
    <row r="166" s="13" customFormat="1">
      <c r="A166" s="13"/>
      <c r="B166" s="233"/>
      <c r="C166" s="234"/>
      <c r="D166" s="235" t="s">
        <v>153</v>
      </c>
      <c r="E166" s="236" t="s">
        <v>1</v>
      </c>
      <c r="F166" s="237" t="s">
        <v>401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153</v>
      </c>
      <c r="AU166" s="243" t="s">
        <v>86</v>
      </c>
      <c r="AV166" s="13" t="s">
        <v>84</v>
      </c>
      <c r="AW166" s="13" t="s">
        <v>32</v>
      </c>
      <c r="AX166" s="13" t="s">
        <v>76</v>
      </c>
      <c r="AY166" s="243" t="s">
        <v>145</v>
      </c>
    </row>
    <row r="167" s="14" customFormat="1">
      <c r="A167" s="14"/>
      <c r="B167" s="244"/>
      <c r="C167" s="245"/>
      <c r="D167" s="235" t="s">
        <v>153</v>
      </c>
      <c r="E167" s="246" t="s">
        <v>1</v>
      </c>
      <c r="F167" s="247" t="s">
        <v>258</v>
      </c>
      <c r="G167" s="245"/>
      <c r="H167" s="248">
        <v>20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153</v>
      </c>
      <c r="AU167" s="254" t="s">
        <v>86</v>
      </c>
      <c r="AV167" s="14" t="s">
        <v>86</v>
      </c>
      <c r="AW167" s="14" t="s">
        <v>32</v>
      </c>
      <c r="AX167" s="14" t="s">
        <v>76</v>
      </c>
      <c r="AY167" s="254" t="s">
        <v>145</v>
      </c>
    </row>
    <row r="168" s="15" customFormat="1">
      <c r="A168" s="15"/>
      <c r="B168" s="255"/>
      <c r="C168" s="256"/>
      <c r="D168" s="235" t="s">
        <v>153</v>
      </c>
      <c r="E168" s="257" t="s">
        <v>1</v>
      </c>
      <c r="F168" s="258" t="s">
        <v>156</v>
      </c>
      <c r="G168" s="256"/>
      <c r="H168" s="259">
        <v>20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153</v>
      </c>
      <c r="AU168" s="265" t="s">
        <v>86</v>
      </c>
      <c r="AV168" s="15" t="s">
        <v>151</v>
      </c>
      <c r="AW168" s="15" t="s">
        <v>32</v>
      </c>
      <c r="AX168" s="15" t="s">
        <v>84</v>
      </c>
      <c r="AY168" s="265" t="s">
        <v>145</v>
      </c>
    </row>
    <row r="169" s="12" customFormat="1" ht="22.8" customHeight="1">
      <c r="A169" s="12"/>
      <c r="B169" s="204"/>
      <c r="C169" s="205"/>
      <c r="D169" s="206" t="s">
        <v>75</v>
      </c>
      <c r="E169" s="218" t="s">
        <v>474</v>
      </c>
      <c r="F169" s="218" t="s">
        <v>475</v>
      </c>
      <c r="G169" s="205"/>
      <c r="H169" s="205"/>
      <c r="I169" s="208"/>
      <c r="J169" s="219">
        <f>BK169</f>
        <v>0</v>
      </c>
      <c r="K169" s="205"/>
      <c r="L169" s="210"/>
      <c r="M169" s="211"/>
      <c r="N169" s="212"/>
      <c r="O169" s="212"/>
      <c r="P169" s="213">
        <f>P170</f>
        <v>0</v>
      </c>
      <c r="Q169" s="212"/>
      <c r="R169" s="213">
        <f>R170</f>
        <v>0</v>
      </c>
      <c r="S169" s="212"/>
      <c r="T169" s="214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5" t="s">
        <v>84</v>
      </c>
      <c r="AT169" s="216" t="s">
        <v>75</v>
      </c>
      <c r="AU169" s="216" t="s">
        <v>84</v>
      </c>
      <c r="AY169" s="215" t="s">
        <v>145</v>
      </c>
      <c r="BK169" s="217">
        <f>BK170</f>
        <v>0</v>
      </c>
    </row>
    <row r="170" s="2" customFormat="1" ht="44.25" customHeight="1">
      <c r="A170" s="39"/>
      <c r="B170" s="40"/>
      <c r="C170" s="220" t="s">
        <v>8</v>
      </c>
      <c r="D170" s="220" t="s">
        <v>147</v>
      </c>
      <c r="E170" s="221" t="s">
        <v>477</v>
      </c>
      <c r="F170" s="222" t="s">
        <v>478</v>
      </c>
      <c r="G170" s="223" t="s">
        <v>174</v>
      </c>
      <c r="H170" s="224">
        <v>14.933999999999999</v>
      </c>
      <c r="I170" s="225"/>
      <c r="J170" s="226">
        <f>ROUND(I170*H170,2)</f>
        <v>0</v>
      </c>
      <c r="K170" s="222" t="s">
        <v>150</v>
      </c>
      <c r="L170" s="45"/>
      <c r="M170" s="280" t="s">
        <v>1</v>
      </c>
      <c r="N170" s="281" t="s">
        <v>41</v>
      </c>
      <c r="O170" s="282"/>
      <c r="P170" s="283">
        <f>O170*H170</f>
        <v>0</v>
      </c>
      <c r="Q170" s="283">
        <v>0</v>
      </c>
      <c r="R170" s="283">
        <f>Q170*H170</f>
        <v>0</v>
      </c>
      <c r="S170" s="283">
        <v>0</v>
      </c>
      <c r="T170" s="2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151</v>
      </c>
      <c r="AT170" s="231" t="s">
        <v>147</v>
      </c>
      <c r="AU170" s="231" t="s">
        <v>86</v>
      </c>
      <c r="AY170" s="18" t="s">
        <v>145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151</v>
      </c>
      <c r="BM170" s="231" t="s">
        <v>479</v>
      </c>
    </row>
    <row r="171" s="2" customFormat="1" ht="6.96" customHeight="1">
      <c r="A171" s="39"/>
      <c r="B171" s="67"/>
      <c r="C171" s="68"/>
      <c r="D171" s="68"/>
      <c r="E171" s="68"/>
      <c r="F171" s="68"/>
      <c r="G171" s="68"/>
      <c r="H171" s="68"/>
      <c r="I171" s="68"/>
      <c r="J171" s="68"/>
      <c r="K171" s="68"/>
      <c r="L171" s="45"/>
      <c r="M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</sheetData>
  <sheetProtection sheet="1" autoFilter="0" formatColumns="0" formatRows="0" objects="1" scenarios="1" spinCount="100000" saltValue="Mw/E0e7mFvVmWE/GX6/OzfUV16sV5qlOl8+0EXQyY0K0t/MuE5r9zgtb8136jlUN22iZECVG2Vc9i0tNLNVRWg==" hashValue="cNuqe0cuXxDzr3llrna8n0K13yAnSY1CDC5Zl/ImguN+NAL4iK6wOIp7iv3MkXeQJpB6pEQckR3jBKPPAeSLIQ==" algorithmName="SHA-512" password="CC35"/>
  <autoFilter ref="C120:K17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137" t="s">
        <v>562</v>
      </c>
      <c r="BA2" s="137" t="s">
        <v>562</v>
      </c>
      <c r="BB2" s="137" t="s">
        <v>100</v>
      </c>
      <c r="BC2" s="137" t="s">
        <v>563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564</v>
      </c>
      <c r="BA3" s="137" t="s">
        <v>564</v>
      </c>
      <c r="BB3" s="137" t="s">
        <v>100</v>
      </c>
      <c r="BC3" s="137" t="s">
        <v>563</v>
      </c>
      <c r="BD3" s="137" t="s">
        <v>86</v>
      </c>
    </row>
    <row r="4" s="1" customFormat="1" ht="24.96" customHeight="1">
      <c r="B4" s="21"/>
      <c r="D4" s="140" t="s">
        <v>104</v>
      </c>
      <c r="L4" s="21"/>
      <c r="M4" s="141" t="s">
        <v>10</v>
      </c>
      <c r="AT4" s="18" t="s">
        <v>4</v>
      </c>
      <c r="AZ4" s="137" t="s">
        <v>565</v>
      </c>
      <c r="BA4" s="137" t="s">
        <v>565</v>
      </c>
      <c r="BB4" s="137" t="s">
        <v>100</v>
      </c>
      <c r="BC4" s="137" t="s">
        <v>566</v>
      </c>
      <c r="BD4" s="137" t="s">
        <v>86</v>
      </c>
    </row>
    <row r="5" s="1" customFormat="1" ht="6.96" customHeight="1">
      <c r="B5" s="21"/>
      <c r="L5" s="21"/>
      <c r="AZ5" s="137" t="s">
        <v>567</v>
      </c>
      <c r="BA5" s="137" t="s">
        <v>567</v>
      </c>
      <c r="BB5" s="137" t="s">
        <v>100</v>
      </c>
      <c r="BC5" s="137" t="s">
        <v>566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568</v>
      </c>
      <c r="BA6" s="137" t="s">
        <v>568</v>
      </c>
      <c r="BB6" s="137" t="s">
        <v>100</v>
      </c>
      <c r="BC6" s="137" t="s">
        <v>569</v>
      </c>
      <c r="BD6" s="137" t="s">
        <v>86</v>
      </c>
    </row>
    <row r="7" s="1" customFormat="1" ht="16.5" customHeight="1">
      <c r="B7" s="21"/>
      <c r="E7" s="143" t="str">
        <f>'Rekapitulace stavby'!K6</f>
        <v>KLATOVY-STEZKA PRO CHODCE A CYKLISTY PŘI SILNICI II/191</v>
      </c>
      <c r="F7" s="142"/>
      <c r="G7" s="142"/>
      <c r="H7" s="142"/>
      <c r="L7" s="21"/>
      <c r="AZ7" s="137" t="s">
        <v>109</v>
      </c>
      <c r="BA7" s="137" t="s">
        <v>109</v>
      </c>
      <c r="BB7" s="137" t="s">
        <v>100</v>
      </c>
      <c r="BC7" s="137" t="s">
        <v>570</v>
      </c>
      <c r="BD7" s="137" t="s">
        <v>86</v>
      </c>
    </row>
    <row r="8" s="2" customFormat="1" ht="12" customHeight="1">
      <c r="A8" s="39"/>
      <c r="B8" s="45"/>
      <c r="C8" s="39"/>
      <c r="D8" s="142" t="s">
        <v>111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107</v>
      </c>
      <c r="BA8" s="137" t="s">
        <v>107</v>
      </c>
      <c r="BB8" s="137" t="s">
        <v>100</v>
      </c>
      <c r="BC8" s="137" t="s">
        <v>571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572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573</v>
      </c>
      <c r="BA9" s="137" t="s">
        <v>573</v>
      </c>
      <c r="BB9" s="137" t="s">
        <v>100</v>
      </c>
      <c r="BC9" s="137" t="s">
        <v>574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575</v>
      </c>
      <c r="G12" s="39"/>
      <c r="H12" s="39"/>
      <c r="I12" s="142" t="s">
        <v>22</v>
      </c>
      <c r="J12" s="146" t="str">
        <f>'Rekapitulace stavby'!AN8</f>
        <v>23. 7. 2024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575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575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575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ROUND((SUM(BE129:BE274)),  2)</f>
        <v>0</v>
      </c>
      <c r="G33" s="39"/>
      <c r="H33" s="39"/>
      <c r="I33" s="157">
        <v>0.20999999999999999</v>
      </c>
      <c r="J33" s="156">
        <f>ROUND(((SUM(BE129:BE274))*I33),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ROUND((SUM(BF129:BF274)),  2)</f>
        <v>0</v>
      </c>
      <c r="G34" s="39"/>
      <c r="H34" s="39"/>
      <c r="I34" s="157">
        <v>0.12</v>
      </c>
      <c r="J34" s="156">
        <f>ROUND(((SUM(BF129:BF274))*I34),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ROUND((SUM(BG129:BG274)),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ROUND((SUM(BH129:BH274)),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ROUND((SUM(BI129:BI274)),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KLATOVY-STEZKA PRO CHODCE A CYKLISTY PŘI SILNICI II/191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SO301 - ODVODNĚNÍ KANALIZACE - ZPŮSOBILÉ VÝDAJE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23. 7. 2024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114</v>
      </c>
      <c r="D94" s="178"/>
      <c r="E94" s="178"/>
      <c r="F94" s="178"/>
      <c r="G94" s="178"/>
      <c r="H94" s="178"/>
      <c r="I94" s="178"/>
      <c r="J94" s="179" t="s">
        <v>115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116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s="9" customFormat="1" ht="24.96" customHeight="1">
      <c r="A97" s="9"/>
      <c r="B97" s="181"/>
      <c r="C97" s="182"/>
      <c r="D97" s="183" t="s">
        <v>118</v>
      </c>
      <c r="E97" s="184"/>
      <c r="F97" s="184"/>
      <c r="G97" s="184"/>
      <c r="H97" s="184"/>
      <c r="I97" s="184"/>
      <c r="J97" s="185">
        <f>J130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119</v>
      </c>
      <c r="E98" s="190"/>
      <c r="F98" s="190"/>
      <c r="G98" s="190"/>
      <c r="H98" s="190"/>
      <c r="I98" s="190"/>
      <c r="J98" s="191">
        <f>J131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120</v>
      </c>
      <c r="E99" s="190"/>
      <c r="F99" s="190"/>
      <c r="G99" s="190"/>
      <c r="H99" s="190"/>
      <c r="I99" s="190"/>
      <c r="J99" s="191">
        <f>J208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576</v>
      </c>
      <c r="E100" s="190"/>
      <c r="F100" s="190"/>
      <c r="G100" s="190"/>
      <c r="H100" s="190"/>
      <c r="I100" s="190"/>
      <c r="J100" s="191">
        <f>J210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121</v>
      </c>
      <c r="E101" s="190"/>
      <c r="F101" s="190"/>
      <c r="G101" s="190"/>
      <c r="H101" s="190"/>
      <c r="I101" s="190"/>
      <c r="J101" s="191">
        <f>J213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123</v>
      </c>
      <c r="E102" s="190"/>
      <c r="F102" s="190"/>
      <c r="G102" s="190"/>
      <c r="H102" s="190"/>
      <c r="I102" s="190"/>
      <c r="J102" s="191">
        <f>J219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124</v>
      </c>
      <c r="E103" s="190"/>
      <c r="F103" s="190"/>
      <c r="G103" s="190"/>
      <c r="H103" s="190"/>
      <c r="I103" s="190"/>
      <c r="J103" s="191">
        <f>J254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7"/>
      <c r="C104" s="188"/>
      <c r="D104" s="189" t="s">
        <v>577</v>
      </c>
      <c r="E104" s="190"/>
      <c r="F104" s="190"/>
      <c r="G104" s="190"/>
      <c r="H104" s="190"/>
      <c r="I104" s="190"/>
      <c r="J104" s="191">
        <f>J257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J260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126</v>
      </c>
      <c r="E106" s="190"/>
      <c r="F106" s="190"/>
      <c r="G106" s="190"/>
      <c r="H106" s="190"/>
      <c r="I106" s="190"/>
      <c r="J106" s="191">
        <f>J267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127</v>
      </c>
      <c r="E107" s="184"/>
      <c r="F107" s="184"/>
      <c r="G107" s="184"/>
      <c r="H107" s="184"/>
      <c r="I107" s="184"/>
      <c r="J107" s="185">
        <f>J269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128</v>
      </c>
      <c r="E108" s="190"/>
      <c r="F108" s="190"/>
      <c r="G108" s="190"/>
      <c r="H108" s="190"/>
      <c r="I108" s="190"/>
      <c r="J108" s="191">
        <f>J270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129</v>
      </c>
      <c r="E109" s="190"/>
      <c r="F109" s="190"/>
      <c r="G109" s="190"/>
      <c r="H109" s="190"/>
      <c r="I109" s="190"/>
      <c r="J109" s="191">
        <f>J273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130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76" t="str">
        <f>E7</f>
        <v>KLATOVY-STEZKA PRO CHODCE A CYKLISTY PŘI SILNICI II/191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111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SO301 - ODVODNĚNÍ KANALIZACE - ZPŮSOBILÉ VÝDAJE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 xml:space="preserve"> </v>
      </c>
      <c r="G123" s="41"/>
      <c r="H123" s="41"/>
      <c r="I123" s="33" t="s">
        <v>22</v>
      </c>
      <c r="J123" s="80" t="str">
        <f>IF(J12="","",J12)</f>
        <v>23. 7. 2024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 xml:space="preserve"> </v>
      </c>
      <c r="G125" s="41"/>
      <c r="H125" s="41"/>
      <c r="I125" s="33" t="s">
        <v>30</v>
      </c>
      <c r="J125" s="37" t="str">
        <f>E21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3"/>
      <c r="B128" s="194"/>
      <c r="C128" s="195" t="s">
        <v>131</v>
      </c>
      <c r="D128" s="196" t="s">
        <v>61</v>
      </c>
      <c r="E128" s="196" t="s">
        <v>57</v>
      </c>
      <c r="F128" s="196" t="s">
        <v>58</v>
      </c>
      <c r="G128" s="196" t="s">
        <v>132</v>
      </c>
      <c r="H128" s="196" t="s">
        <v>133</v>
      </c>
      <c r="I128" s="196" t="s">
        <v>134</v>
      </c>
      <c r="J128" s="196" t="s">
        <v>115</v>
      </c>
      <c r="K128" s="197" t="s">
        <v>135</v>
      </c>
      <c r="L128" s="198"/>
      <c r="M128" s="101" t="s">
        <v>1</v>
      </c>
      <c r="N128" s="102" t="s">
        <v>40</v>
      </c>
      <c r="O128" s="102" t="s">
        <v>136</v>
      </c>
      <c r="P128" s="102" t="s">
        <v>137</v>
      </c>
      <c r="Q128" s="102" t="s">
        <v>138</v>
      </c>
      <c r="R128" s="102" t="s">
        <v>139</v>
      </c>
      <c r="S128" s="102" t="s">
        <v>140</v>
      </c>
      <c r="T128" s="103" t="s">
        <v>141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9"/>
      <c r="B129" s="40"/>
      <c r="C129" s="108" t="s">
        <v>142</v>
      </c>
      <c r="D129" s="41"/>
      <c r="E129" s="41"/>
      <c r="F129" s="41"/>
      <c r="G129" s="41"/>
      <c r="H129" s="41"/>
      <c r="I129" s="41"/>
      <c r="J129" s="199">
        <f>BK129</f>
        <v>0</v>
      </c>
      <c r="K129" s="41"/>
      <c r="L129" s="45"/>
      <c r="M129" s="104"/>
      <c r="N129" s="200"/>
      <c r="O129" s="105"/>
      <c r="P129" s="201">
        <f>P130+P269</f>
        <v>0</v>
      </c>
      <c r="Q129" s="105"/>
      <c r="R129" s="201">
        <f>R130+R269</f>
        <v>459.51084449999996</v>
      </c>
      <c r="S129" s="105"/>
      <c r="T129" s="202">
        <f>T130+T269</f>
        <v>62.194499999999991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117</v>
      </c>
      <c r="BK129" s="203">
        <f>BK130+BK269</f>
        <v>0</v>
      </c>
    </row>
    <row r="130" s="12" customFormat="1" ht="25.92" customHeight="1">
      <c r="A130" s="12"/>
      <c r="B130" s="204"/>
      <c r="C130" s="205"/>
      <c r="D130" s="206" t="s">
        <v>75</v>
      </c>
      <c r="E130" s="207" t="s">
        <v>143</v>
      </c>
      <c r="F130" s="207" t="s">
        <v>144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P131+P208+P210+P213+P219+P254+P260+P267</f>
        <v>0</v>
      </c>
      <c r="Q130" s="212"/>
      <c r="R130" s="213">
        <f>R131+R208+R210+R213+R219+R254+R260+R267</f>
        <v>459.51084449999996</v>
      </c>
      <c r="S130" s="212"/>
      <c r="T130" s="214">
        <f>T131+T208+T210+T213+T219+T254+T260+T267</f>
        <v>62.194499999999991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76</v>
      </c>
      <c r="AY130" s="215" t="s">
        <v>145</v>
      </c>
      <c r="BK130" s="217">
        <f>BK131+BK208+BK210+BK213+BK219+BK254+BK260+BK267</f>
        <v>0</v>
      </c>
    </row>
    <row r="131" s="12" customFormat="1" ht="22.8" customHeight="1">
      <c r="A131" s="12"/>
      <c r="B131" s="204"/>
      <c r="C131" s="205"/>
      <c r="D131" s="206" t="s">
        <v>75</v>
      </c>
      <c r="E131" s="218" t="s">
        <v>84</v>
      </c>
      <c r="F131" s="218" t="s">
        <v>146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SUM(P132:P207)</f>
        <v>0</v>
      </c>
      <c r="Q131" s="212"/>
      <c r="R131" s="213">
        <f>SUM(R132:R207)</f>
        <v>413.58203319999996</v>
      </c>
      <c r="S131" s="212"/>
      <c r="T131" s="214">
        <f>SUM(T132:T207)</f>
        <v>22.799999999999997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84</v>
      </c>
      <c r="AT131" s="216" t="s">
        <v>75</v>
      </c>
      <c r="AU131" s="216" t="s">
        <v>84</v>
      </c>
      <c r="AY131" s="215" t="s">
        <v>145</v>
      </c>
      <c r="BK131" s="217">
        <f>SUM(BK132:BK207)</f>
        <v>0</v>
      </c>
    </row>
    <row r="132" s="2" customFormat="1" ht="66.75" customHeight="1">
      <c r="A132" s="39"/>
      <c r="B132" s="40"/>
      <c r="C132" s="220" t="s">
        <v>84</v>
      </c>
      <c r="D132" s="220" t="s">
        <v>147</v>
      </c>
      <c r="E132" s="221" t="s">
        <v>578</v>
      </c>
      <c r="F132" s="222" t="s">
        <v>579</v>
      </c>
      <c r="G132" s="223" t="s">
        <v>203</v>
      </c>
      <c r="H132" s="224">
        <v>28.5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0.57999999999999996</v>
      </c>
      <c r="T132" s="230">
        <f>S132*H132</f>
        <v>16.529999999999998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151</v>
      </c>
      <c r="AT132" s="231" t="s">
        <v>147</v>
      </c>
      <c r="AU132" s="231" t="s">
        <v>86</v>
      </c>
      <c r="AY132" s="18" t="s">
        <v>145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151</v>
      </c>
      <c r="BM132" s="231" t="s">
        <v>580</v>
      </c>
    </row>
    <row r="133" s="14" customFormat="1">
      <c r="A133" s="14"/>
      <c r="B133" s="244"/>
      <c r="C133" s="245"/>
      <c r="D133" s="235" t="s">
        <v>153</v>
      </c>
      <c r="E133" s="246" t="s">
        <v>1</v>
      </c>
      <c r="F133" s="247" t="s">
        <v>581</v>
      </c>
      <c r="G133" s="245"/>
      <c r="H133" s="248">
        <v>26.5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86</v>
      </c>
      <c r="AV133" s="14" t="s">
        <v>86</v>
      </c>
      <c r="AW133" s="14" t="s">
        <v>32</v>
      </c>
      <c r="AX133" s="14" t="s">
        <v>76</v>
      </c>
      <c r="AY133" s="254" t="s">
        <v>145</v>
      </c>
    </row>
    <row r="134" s="14" customFormat="1">
      <c r="A134" s="14"/>
      <c r="B134" s="244"/>
      <c r="C134" s="245"/>
      <c r="D134" s="235" t="s">
        <v>153</v>
      </c>
      <c r="E134" s="246" t="s">
        <v>1</v>
      </c>
      <c r="F134" s="247" t="s">
        <v>582</v>
      </c>
      <c r="G134" s="245"/>
      <c r="H134" s="248">
        <v>2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153</v>
      </c>
      <c r="AU134" s="254" t="s">
        <v>86</v>
      </c>
      <c r="AV134" s="14" t="s">
        <v>86</v>
      </c>
      <c r="AW134" s="14" t="s">
        <v>32</v>
      </c>
      <c r="AX134" s="14" t="s">
        <v>76</v>
      </c>
      <c r="AY134" s="254" t="s">
        <v>145</v>
      </c>
    </row>
    <row r="135" s="15" customFormat="1">
      <c r="A135" s="15"/>
      <c r="B135" s="255"/>
      <c r="C135" s="256"/>
      <c r="D135" s="235" t="s">
        <v>153</v>
      </c>
      <c r="E135" s="257" t="s">
        <v>1</v>
      </c>
      <c r="F135" s="258" t="s">
        <v>156</v>
      </c>
      <c r="G135" s="256"/>
      <c r="H135" s="259">
        <v>28.5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153</v>
      </c>
      <c r="AU135" s="265" t="s">
        <v>86</v>
      </c>
      <c r="AV135" s="15" t="s">
        <v>151</v>
      </c>
      <c r="AW135" s="15" t="s">
        <v>32</v>
      </c>
      <c r="AX135" s="15" t="s">
        <v>84</v>
      </c>
      <c r="AY135" s="265" t="s">
        <v>145</v>
      </c>
    </row>
    <row r="136" s="2" customFormat="1" ht="55.5" customHeight="1">
      <c r="A136" s="39"/>
      <c r="B136" s="40"/>
      <c r="C136" s="220" t="s">
        <v>86</v>
      </c>
      <c r="D136" s="220" t="s">
        <v>147</v>
      </c>
      <c r="E136" s="221" t="s">
        <v>518</v>
      </c>
      <c r="F136" s="222" t="s">
        <v>519</v>
      </c>
      <c r="G136" s="223" t="s">
        <v>203</v>
      </c>
      <c r="H136" s="224">
        <v>28.5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0.22</v>
      </c>
      <c r="T136" s="230">
        <f>S136*H136</f>
        <v>6.2700000000000005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151</v>
      </c>
      <c r="AT136" s="231" t="s">
        <v>147</v>
      </c>
      <c r="AU136" s="231" t="s">
        <v>86</v>
      </c>
      <c r="AY136" s="18" t="s">
        <v>145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151</v>
      </c>
      <c r="BM136" s="231" t="s">
        <v>583</v>
      </c>
    </row>
    <row r="137" s="14" customFormat="1">
      <c r="A137" s="14"/>
      <c r="B137" s="244"/>
      <c r="C137" s="245"/>
      <c r="D137" s="235" t="s">
        <v>153</v>
      </c>
      <c r="E137" s="246" t="s">
        <v>1</v>
      </c>
      <c r="F137" s="247" t="s">
        <v>581</v>
      </c>
      <c r="G137" s="245"/>
      <c r="H137" s="248">
        <v>26.5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86</v>
      </c>
      <c r="AV137" s="14" t="s">
        <v>86</v>
      </c>
      <c r="AW137" s="14" t="s">
        <v>32</v>
      </c>
      <c r="AX137" s="14" t="s">
        <v>76</v>
      </c>
      <c r="AY137" s="254" t="s">
        <v>145</v>
      </c>
    </row>
    <row r="138" s="14" customFormat="1">
      <c r="A138" s="14"/>
      <c r="B138" s="244"/>
      <c r="C138" s="245"/>
      <c r="D138" s="235" t="s">
        <v>153</v>
      </c>
      <c r="E138" s="246" t="s">
        <v>1</v>
      </c>
      <c r="F138" s="247" t="s">
        <v>582</v>
      </c>
      <c r="G138" s="245"/>
      <c r="H138" s="248">
        <v>2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86</v>
      </c>
      <c r="AV138" s="14" t="s">
        <v>86</v>
      </c>
      <c r="AW138" s="14" t="s">
        <v>32</v>
      </c>
      <c r="AX138" s="14" t="s">
        <v>76</v>
      </c>
      <c r="AY138" s="254" t="s">
        <v>145</v>
      </c>
    </row>
    <row r="139" s="15" customFormat="1">
      <c r="A139" s="15"/>
      <c r="B139" s="255"/>
      <c r="C139" s="256"/>
      <c r="D139" s="235" t="s">
        <v>153</v>
      </c>
      <c r="E139" s="257" t="s">
        <v>1</v>
      </c>
      <c r="F139" s="258" t="s">
        <v>156</v>
      </c>
      <c r="G139" s="256"/>
      <c r="H139" s="259">
        <v>28.5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153</v>
      </c>
      <c r="AU139" s="265" t="s">
        <v>86</v>
      </c>
      <c r="AV139" s="15" t="s">
        <v>151</v>
      </c>
      <c r="AW139" s="15" t="s">
        <v>32</v>
      </c>
      <c r="AX139" s="15" t="s">
        <v>84</v>
      </c>
      <c r="AY139" s="265" t="s">
        <v>145</v>
      </c>
    </row>
    <row r="140" s="2" customFormat="1" ht="24.15" customHeight="1">
      <c r="A140" s="39"/>
      <c r="B140" s="40"/>
      <c r="C140" s="220" t="s">
        <v>166</v>
      </c>
      <c r="D140" s="220" t="s">
        <v>147</v>
      </c>
      <c r="E140" s="221" t="s">
        <v>584</v>
      </c>
      <c r="F140" s="222" t="s">
        <v>585</v>
      </c>
      <c r="G140" s="223" t="s">
        <v>586</v>
      </c>
      <c r="H140" s="224">
        <v>56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3.0000000000000001E-05</v>
      </c>
      <c r="R140" s="229">
        <f>Q140*H140</f>
        <v>0.0016800000000000001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151</v>
      </c>
      <c r="AT140" s="231" t="s">
        <v>147</v>
      </c>
      <c r="AU140" s="231" t="s">
        <v>86</v>
      </c>
      <c r="AY140" s="18" t="s">
        <v>145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151</v>
      </c>
      <c r="BM140" s="231" t="s">
        <v>587</v>
      </c>
    </row>
    <row r="141" s="2" customFormat="1" ht="37.8" customHeight="1">
      <c r="A141" s="39"/>
      <c r="B141" s="40"/>
      <c r="C141" s="220" t="s">
        <v>151</v>
      </c>
      <c r="D141" s="220" t="s">
        <v>147</v>
      </c>
      <c r="E141" s="221" t="s">
        <v>588</v>
      </c>
      <c r="F141" s="222" t="s">
        <v>589</v>
      </c>
      <c r="G141" s="223" t="s">
        <v>590</v>
      </c>
      <c r="H141" s="224">
        <v>14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151</v>
      </c>
      <c r="AT141" s="231" t="s">
        <v>147</v>
      </c>
      <c r="AU141" s="231" t="s">
        <v>86</v>
      </c>
      <c r="AY141" s="18" t="s">
        <v>145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151</v>
      </c>
      <c r="BM141" s="231" t="s">
        <v>591</v>
      </c>
    </row>
    <row r="142" s="2" customFormat="1" ht="90" customHeight="1">
      <c r="A142" s="39"/>
      <c r="B142" s="40"/>
      <c r="C142" s="220" t="s">
        <v>178</v>
      </c>
      <c r="D142" s="220" t="s">
        <v>147</v>
      </c>
      <c r="E142" s="221" t="s">
        <v>592</v>
      </c>
      <c r="F142" s="222" t="s">
        <v>593</v>
      </c>
      <c r="G142" s="223" t="s">
        <v>248</v>
      </c>
      <c r="H142" s="224">
        <v>123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0.036900000000000002</v>
      </c>
      <c r="R142" s="229">
        <f>Q142*H142</f>
        <v>4.5387000000000004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151</v>
      </c>
      <c r="AT142" s="231" t="s">
        <v>147</v>
      </c>
      <c r="AU142" s="231" t="s">
        <v>86</v>
      </c>
      <c r="AY142" s="18" t="s">
        <v>145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151</v>
      </c>
      <c r="BM142" s="231" t="s">
        <v>594</v>
      </c>
    </row>
    <row r="143" s="2" customFormat="1" ht="24.15" customHeight="1">
      <c r="A143" s="39"/>
      <c r="B143" s="40"/>
      <c r="C143" s="220" t="s">
        <v>183</v>
      </c>
      <c r="D143" s="220" t="s">
        <v>147</v>
      </c>
      <c r="E143" s="221" t="s">
        <v>595</v>
      </c>
      <c r="F143" s="222" t="s">
        <v>596</v>
      </c>
      <c r="G143" s="223" t="s">
        <v>203</v>
      </c>
      <c r="H143" s="224">
        <v>221.40000000000001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151</v>
      </c>
      <c r="AT143" s="231" t="s">
        <v>147</v>
      </c>
      <c r="AU143" s="231" t="s">
        <v>86</v>
      </c>
      <c r="AY143" s="18" t="s">
        <v>145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151</v>
      </c>
      <c r="BM143" s="231" t="s">
        <v>597</v>
      </c>
    </row>
    <row r="144" s="14" customFormat="1">
      <c r="A144" s="14"/>
      <c r="B144" s="244"/>
      <c r="C144" s="245"/>
      <c r="D144" s="235" t="s">
        <v>153</v>
      </c>
      <c r="E144" s="246" t="s">
        <v>1</v>
      </c>
      <c r="F144" s="247" t="s">
        <v>598</v>
      </c>
      <c r="G144" s="245"/>
      <c r="H144" s="248">
        <v>221.40000000000001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86</v>
      </c>
      <c r="AV144" s="14" t="s">
        <v>86</v>
      </c>
      <c r="AW144" s="14" t="s">
        <v>32</v>
      </c>
      <c r="AX144" s="14" t="s">
        <v>84</v>
      </c>
      <c r="AY144" s="254" t="s">
        <v>145</v>
      </c>
    </row>
    <row r="145" s="2" customFormat="1" ht="44.25" customHeight="1">
      <c r="A145" s="39"/>
      <c r="B145" s="40"/>
      <c r="C145" s="220" t="s">
        <v>188</v>
      </c>
      <c r="D145" s="220" t="s">
        <v>147</v>
      </c>
      <c r="E145" s="221" t="s">
        <v>599</v>
      </c>
      <c r="F145" s="222" t="s">
        <v>600</v>
      </c>
      <c r="G145" s="223" t="s">
        <v>100</v>
      </c>
      <c r="H145" s="224">
        <v>8.9499999999999993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151</v>
      </c>
      <c r="AT145" s="231" t="s">
        <v>147</v>
      </c>
      <c r="AU145" s="231" t="s">
        <v>86</v>
      </c>
      <c r="AY145" s="18" t="s">
        <v>145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151</v>
      </c>
      <c r="BM145" s="231" t="s">
        <v>601</v>
      </c>
    </row>
    <row r="146" s="14" customFormat="1">
      <c r="A146" s="14"/>
      <c r="B146" s="244"/>
      <c r="C146" s="245"/>
      <c r="D146" s="235" t="s">
        <v>153</v>
      </c>
      <c r="E146" s="246" t="s">
        <v>1</v>
      </c>
      <c r="F146" s="247" t="s">
        <v>602</v>
      </c>
      <c r="G146" s="245"/>
      <c r="H146" s="248">
        <v>0.69999999999999996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153</v>
      </c>
      <c r="AU146" s="254" t="s">
        <v>86</v>
      </c>
      <c r="AV146" s="14" t="s">
        <v>86</v>
      </c>
      <c r="AW146" s="14" t="s">
        <v>32</v>
      </c>
      <c r="AX146" s="14" t="s">
        <v>76</v>
      </c>
      <c r="AY146" s="254" t="s">
        <v>145</v>
      </c>
    </row>
    <row r="147" s="14" customFormat="1">
      <c r="A147" s="14"/>
      <c r="B147" s="244"/>
      <c r="C147" s="245"/>
      <c r="D147" s="235" t="s">
        <v>153</v>
      </c>
      <c r="E147" s="246" t="s">
        <v>1</v>
      </c>
      <c r="F147" s="247" t="s">
        <v>603</v>
      </c>
      <c r="G147" s="245"/>
      <c r="H147" s="248">
        <v>8.25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153</v>
      </c>
      <c r="AU147" s="254" t="s">
        <v>86</v>
      </c>
      <c r="AV147" s="14" t="s">
        <v>86</v>
      </c>
      <c r="AW147" s="14" t="s">
        <v>32</v>
      </c>
      <c r="AX147" s="14" t="s">
        <v>76</v>
      </c>
      <c r="AY147" s="254" t="s">
        <v>145</v>
      </c>
    </row>
    <row r="148" s="15" customFormat="1">
      <c r="A148" s="15"/>
      <c r="B148" s="255"/>
      <c r="C148" s="256"/>
      <c r="D148" s="235" t="s">
        <v>153</v>
      </c>
      <c r="E148" s="257" t="s">
        <v>562</v>
      </c>
      <c r="F148" s="258" t="s">
        <v>156</v>
      </c>
      <c r="G148" s="256"/>
      <c r="H148" s="259">
        <v>8.9499999999999993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153</v>
      </c>
      <c r="AU148" s="265" t="s">
        <v>86</v>
      </c>
      <c r="AV148" s="15" t="s">
        <v>151</v>
      </c>
      <c r="AW148" s="15" t="s">
        <v>32</v>
      </c>
      <c r="AX148" s="15" t="s">
        <v>84</v>
      </c>
      <c r="AY148" s="265" t="s">
        <v>145</v>
      </c>
    </row>
    <row r="149" s="2" customFormat="1" ht="44.25" customHeight="1">
      <c r="A149" s="39"/>
      <c r="B149" s="40"/>
      <c r="C149" s="220" t="s">
        <v>175</v>
      </c>
      <c r="D149" s="220" t="s">
        <v>147</v>
      </c>
      <c r="E149" s="221" t="s">
        <v>604</v>
      </c>
      <c r="F149" s="222" t="s">
        <v>605</v>
      </c>
      <c r="G149" s="223" t="s">
        <v>100</v>
      </c>
      <c r="H149" s="224">
        <v>8.9499999999999993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151</v>
      </c>
      <c r="AT149" s="231" t="s">
        <v>147</v>
      </c>
      <c r="AU149" s="231" t="s">
        <v>86</v>
      </c>
      <c r="AY149" s="18" t="s">
        <v>145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151</v>
      </c>
      <c r="BM149" s="231" t="s">
        <v>606</v>
      </c>
    </row>
    <row r="150" s="14" customFormat="1">
      <c r="A150" s="14"/>
      <c r="B150" s="244"/>
      <c r="C150" s="245"/>
      <c r="D150" s="235" t="s">
        <v>153</v>
      </c>
      <c r="E150" s="246" t="s">
        <v>1</v>
      </c>
      <c r="F150" s="247" t="s">
        <v>602</v>
      </c>
      <c r="G150" s="245"/>
      <c r="H150" s="248">
        <v>0.69999999999999996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153</v>
      </c>
      <c r="AU150" s="254" t="s">
        <v>86</v>
      </c>
      <c r="AV150" s="14" t="s">
        <v>86</v>
      </c>
      <c r="AW150" s="14" t="s">
        <v>32</v>
      </c>
      <c r="AX150" s="14" t="s">
        <v>76</v>
      </c>
      <c r="AY150" s="254" t="s">
        <v>145</v>
      </c>
    </row>
    <row r="151" s="14" customFormat="1">
      <c r="A151" s="14"/>
      <c r="B151" s="244"/>
      <c r="C151" s="245"/>
      <c r="D151" s="235" t="s">
        <v>153</v>
      </c>
      <c r="E151" s="246" t="s">
        <v>1</v>
      </c>
      <c r="F151" s="247" t="s">
        <v>603</v>
      </c>
      <c r="G151" s="245"/>
      <c r="H151" s="248">
        <v>8.25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86</v>
      </c>
      <c r="AV151" s="14" t="s">
        <v>86</v>
      </c>
      <c r="AW151" s="14" t="s">
        <v>32</v>
      </c>
      <c r="AX151" s="14" t="s">
        <v>76</v>
      </c>
      <c r="AY151" s="254" t="s">
        <v>145</v>
      </c>
    </row>
    <row r="152" s="15" customFormat="1">
      <c r="A152" s="15"/>
      <c r="B152" s="255"/>
      <c r="C152" s="256"/>
      <c r="D152" s="235" t="s">
        <v>153</v>
      </c>
      <c r="E152" s="257" t="s">
        <v>564</v>
      </c>
      <c r="F152" s="258" t="s">
        <v>156</v>
      </c>
      <c r="G152" s="256"/>
      <c r="H152" s="259">
        <v>8.9499999999999993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153</v>
      </c>
      <c r="AU152" s="265" t="s">
        <v>86</v>
      </c>
      <c r="AV152" s="15" t="s">
        <v>151</v>
      </c>
      <c r="AW152" s="15" t="s">
        <v>32</v>
      </c>
      <c r="AX152" s="15" t="s">
        <v>84</v>
      </c>
      <c r="AY152" s="265" t="s">
        <v>145</v>
      </c>
    </row>
    <row r="153" s="2" customFormat="1" ht="49.05" customHeight="1">
      <c r="A153" s="39"/>
      <c r="B153" s="40"/>
      <c r="C153" s="220" t="s">
        <v>197</v>
      </c>
      <c r="D153" s="220" t="s">
        <v>147</v>
      </c>
      <c r="E153" s="221" t="s">
        <v>607</v>
      </c>
      <c r="F153" s="222" t="s">
        <v>608</v>
      </c>
      <c r="G153" s="223" t="s">
        <v>100</v>
      </c>
      <c r="H153" s="224">
        <v>124.788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151</v>
      </c>
      <c r="AT153" s="231" t="s">
        <v>147</v>
      </c>
      <c r="AU153" s="231" t="s">
        <v>86</v>
      </c>
      <c r="AY153" s="18" t="s">
        <v>145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151</v>
      </c>
      <c r="BM153" s="231" t="s">
        <v>609</v>
      </c>
    </row>
    <row r="154" s="14" customFormat="1">
      <c r="A154" s="14"/>
      <c r="B154" s="244"/>
      <c r="C154" s="245"/>
      <c r="D154" s="235" t="s">
        <v>153</v>
      </c>
      <c r="E154" s="246" t="s">
        <v>1</v>
      </c>
      <c r="F154" s="247" t="s">
        <v>610</v>
      </c>
      <c r="G154" s="245"/>
      <c r="H154" s="248">
        <v>112.068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86</v>
      </c>
      <c r="AV154" s="14" t="s">
        <v>86</v>
      </c>
      <c r="AW154" s="14" t="s">
        <v>32</v>
      </c>
      <c r="AX154" s="14" t="s">
        <v>76</v>
      </c>
      <c r="AY154" s="254" t="s">
        <v>145</v>
      </c>
    </row>
    <row r="155" s="14" customFormat="1">
      <c r="A155" s="14"/>
      <c r="B155" s="244"/>
      <c r="C155" s="245"/>
      <c r="D155" s="235" t="s">
        <v>153</v>
      </c>
      <c r="E155" s="246" t="s">
        <v>1</v>
      </c>
      <c r="F155" s="247" t="s">
        <v>611</v>
      </c>
      <c r="G155" s="245"/>
      <c r="H155" s="248">
        <v>12.720000000000001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86</v>
      </c>
      <c r="AV155" s="14" t="s">
        <v>86</v>
      </c>
      <c r="AW155" s="14" t="s">
        <v>32</v>
      </c>
      <c r="AX155" s="14" t="s">
        <v>76</v>
      </c>
      <c r="AY155" s="254" t="s">
        <v>145</v>
      </c>
    </row>
    <row r="156" s="15" customFormat="1">
      <c r="A156" s="15"/>
      <c r="B156" s="255"/>
      <c r="C156" s="256"/>
      <c r="D156" s="235" t="s">
        <v>153</v>
      </c>
      <c r="E156" s="257" t="s">
        <v>565</v>
      </c>
      <c r="F156" s="258" t="s">
        <v>156</v>
      </c>
      <c r="G156" s="256"/>
      <c r="H156" s="259">
        <v>124.788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153</v>
      </c>
      <c r="AU156" s="265" t="s">
        <v>86</v>
      </c>
      <c r="AV156" s="15" t="s">
        <v>151</v>
      </c>
      <c r="AW156" s="15" t="s">
        <v>32</v>
      </c>
      <c r="AX156" s="15" t="s">
        <v>84</v>
      </c>
      <c r="AY156" s="265" t="s">
        <v>145</v>
      </c>
    </row>
    <row r="157" s="2" customFormat="1" ht="49.05" customHeight="1">
      <c r="A157" s="39"/>
      <c r="B157" s="40"/>
      <c r="C157" s="220" t="s">
        <v>200</v>
      </c>
      <c r="D157" s="220" t="s">
        <v>147</v>
      </c>
      <c r="E157" s="221" t="s">
        <v>612</v>
      </c>
      <c r="F157" s="222" t="s">
        <v>613</v>
      </c>
      <c r="G157" s="223" t="s">
        <v>100</v>
      </c>
      <c r="H157" s="224">
        <v>124.788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41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151</v>
      </c>
      <c r="AT157" s="231" t="s">
        <v>147</v>
      </c>
      <c r="AU157" s="231" t="s">
        <v>86</v>
      </c>
      <c r="AY157" s="18" t="s">
        <v>145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151</v>
      </c>
      <c r="BM157" s="231" t="s">
        <v>614</v>
      </c>
    </row>
    <row r="158" s="14" customFormat="1">
      <c r="A158" s="14"/>
      <c r="B158" s="244"/>
      <c r="C158" s="245"/>
      <c r="D158" s="235" t="s">
        <v>153</v>
      </c>
      <c r="E158" s="246" t="s">
        <v>1</v>
      </c>
      <c r="F158" s="247" t="s">
        <v>610</v>
      </c>
      <c r="G158" s="245"/>
      <c r="H158" s="248">
        <v>112.068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86</v>
      </c>
      <c r="AV158" s="14" t="s">
        <v>86</v>
      </c>
      <c r="AW158" s="14" t="s">
        <v>32</v>
      </c>
      <c r="AX158" s="14" t="s">
        <v>76</v>
      </c>
      <c r="AY158" s="254" t="s">
        <v>145</v>
      </c>
    </row>
    <row r="159" s="14" customFormat="1">
      <c r="A159" s="14"/>
      <c r="B159" s="244"/>
      <c r="C159" s="245"/>
      <c r="D159" s="235" t="s">
        <v>153</v>
      </c>
      <c r="E159" s="246" t="s">
        <v>1</v>
      </c>
      <c r="F159" s="247" t="s">
        <v>611</v>
      </c>
      <c r="G159" s="245"/>
      <c r="H159" s="248">
        <v>12.720000000000001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86</v>
      </c>
      <c r="AV159" s="14" t="s">
        <v>86</v>
      </c>
      <c r="AW159" s="14" t="s">
        <v>32</v>
      </c>
      <c r="AX159" s="14" t="s">
        <v>76</v>
      </c>
      <c r="AY159" s="254" t="s">
        <v>145</v>
      </c>
    </row>
    <row r="160" s="15" customFormat="1">
      <c r="A160" s="15"/>
      <c r="B160" s="255"/>
      <c r="C160" s="256"/>
      <c r="D160" s="235" t="s">
        <v>153</v>
      </c>
      <c r="E160" s="257" t="s">
        <v>567</v>
      </c>
      <c r="F160" s="258" t="s">
        <v>156</v>
      </c>
      <c r="G160" s="256"/>
      <c r="H160" s="259">
        <v>124.788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153</v>
      </c>
      <c r="AU160" s="265" t="s">
        <v>86</v>
      </c>
      <c r="AV160" s="15" t="s">
        <v>151</v>
      </c>
      <c r="AW160" s="15" t="s">
        <v>32</v>
      </c>
      <c r="AX160" s="15" t="s">
        <v>84</v>
      </c>
      <c r="AY160" s="265" t="s">
        <v>145</v>
      </c>
    </row>
    <row r="161" s="2" customFormat="1" ht="37.8" customHeight="1">
      <c r="A161" s="39"/>
      <c r="B161" s="40"/>
      <c r="C161" s="220" t="s">
        <v>205</v>
      </c>
      <c r="D161" s="220" t="s">
        <v>147</v>
      </c>
      <c r="E161" s="221" t="s">
        <v>615</v>
      </c>
      <c r="F161" s="222" t="s">
        <v>616</v>
      </c>
      <c r="G161" s="223" t="s">
        <v>100</v>
      </c>
      <c r="H161" s="224">
        <v>150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151</v>
      </c>
      <c r="AT161" s="231" t="s">
        <v>147</v>
      </c>
      <c r="AU161" s="231" t="s">
        <v>86</v>
      </c>
      <c r="AY161" s="18" t="s">
        <v>145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151</v>
      </c>
      <c r="BM161" s="231" t="s">
        <v>617</v>
      </c>
    </row>
    <row r="162" s="2" customFormat="1" ht="55.5" customHeight="1">
      <c r="A162" s="39"/>
      <c r="B162" s="40"/>
      <c r="C162" s="220" t="s">
        <v>8</v>
      </c>
      <c r="D162" s="220" t="s">
        <v>147</v>
      </c>
      <c r="E162" s="221" t="s">
        <v>618</v>
      </c>
      <c r="F162" s="222" t="s">
        <v>619</v>
      </c>
      <c r="G162" s="223" t="s">
        <v>100</v>
      </c>
      <c r="H162" s="224">
        <v>1.25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41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151</v>
      </c>
      <c r="AT162" s="231" t="s">
        <v>147</v>
      </c>
      <c r="AU162" s="231" t="s">
        <v>86</v>
      </c>
      <c r="AY162" s="18" t="s">
        <v>145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84</v>
      </c>
      <c r="BK162" s="232">
        <f>ROUND(I162*H162,2)</f>
        <v>0</v>
      </c>
      <c r="BL162" s="18" t="s">
        <v>151</v>
      </c>
      <c r="BM162" s="231" t="s">
        <v>620</v>
      </c>
    </row>
    <row r="163" s="2" customFormat="1" ht="55.5" customHeight="1">
      <c r="A163" s="39"/>
      <c r="B163" s="40"/>
      <c r="C163" s="220" t="s">
        <v>215</v>
      </c>
      <c r="D163" s="220" t="s">
        <v>147</v>
      </c>
      <c r="E163" s="221" t="s">
        <v>621</v>
      </c>
      <c r="F163" s="222" t="s">
        <v>622</v>
      </c>
      <c r="G163" s="223" t="s">
        <v>248</v>
      </c>
      <c r="H163" s="224">
        <v>8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0.001</v>
      </c>
      <c r="R163" s="229">
        <f>Q163*H163</f>
        <v>0.0080000000000000002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151</v>
      </c>
      <c r="AT163" s="231" t="s">
        <v>147</v>
      </c>
      <c r="AU163" s="231" t="s">
        <v>86</v>
      </c>
      <c r="AY163" s="18" t="s">
        <v>145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151</v>
      </c>
      <c r="BM163" s="231" t="s">
        <v>623</v>
      </c>
    </row>
    <row r="164" s="2" customFormat="1" ht="24.15" customHeight="1">
      <c r="A164" s="39"/>
      <c r="B164" s="40"/>
      <c r="C164" s="266" t="s">
        <v>221</v>
      </c>
      <c r="D164" s="266" t="s">
        <v>171</v>
      </c>
      <c r="E164" s="267" t="s">
        <v>624</v>
      </c>
      <c r="F164" s="268" t="s">
        <v>625</v>
      </c>
      <c r="G164" s="269" t="s">
        <v>248</v>
      </c>
      <c r="H164" s="270">
        <v>8</v>
      </c>
      <c r="I164" s="271"/>
      <c r="J164" s="272">
        <f>ROUND(I164*H164,2)</f>
        <v>0</v>
      </c>
      <c r="K164" s="268" t="s">
        <v>1</v>
      </c>
      <c r="L164" s="273"/>
      <c r="M164" s="274" t="s">
        <v>1</v>
      </c>
      <c r="N164" s="275" t="s">
        <v>41</v>
      </c>
      <c r="O164" s="92"/>
      <c r="P164" s="229">
        <f>O164*H164</f>
        <v>0</v>
      </c>
      <c r="Q164" s="229">
        <v>0.091130000000000003</v>
      </c>
      <c r="R164" s="229">
        <f>Q164*H164</f>
        <v>0.72904000000000002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175</v>
      </c>
      <c r="AT164" s="231" t="s">
        <v>171</v>
      </c>
      <c r="AU164" s="231" t="s">
        <v>86</v>
      </c>
      <c r="AY164" s="18" t="s">
        <v>145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151</v>
      </c>
      <c r="BM164" s="231" t="s">
        <v>626</v>
      </c>
    </row>
    <row r="165" s="2" customFormat="1" ht="37.8" customHeight="1">
      <c r="A165" s="39"/>
      <c r="B165" s="40"/>
      <c r="C165" s="220" t="s">
        <v>225</v>
      </c>
      <c r="D165" s="220" t="s">
        <v>147</v>
      </c>
      <c r="E165" s="221" t="s">
        <v>627</v>
      </c>
      <c r="F165" s="222" t="s">
        <v>628</v>
      </c>
      <c r="G165" s="223" t="s">
        <v>203</v>
      </c>
      <c r="H165" s="224">
        <v>400.73000000000002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0.00084000000000000003</v>
      </c>
      <c r="R165" s="229">
        <f>Q165*H165</f>
        <v>0.33661320000000006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151</v>
      </c>
      <c r="AT165" s="231" t="s">
        <v>147</v>
      </c>
      <c r="AU165" s="231" t="s">
        <v>86</v>
      </c>
      <c r="AY165" s="18" t="s">
        <v>145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151</v>
      </c>
      <c r="BM165" s="231" t="s">
        <v>629</v>
      </c>
    </row>
    <row r="166" s="14" customFormat="1">
      <c r="A166" s="14"/>
      <c r="B166" s="244"/>
      <c r="C166" s="245"/>
      <c r="D166" s="235" t="s">
        <v>153</v>
      </c>
      <c r="E166" s="246" t="s">
        <v>1</v>
      </c>
      <c r="F166" s="247" t="s">
        <v>630</v>
      </c>
      <c r="G166" s="245"/>
      <c r="H166" s="248">
        <v>400.73000000000002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86</v>
      </c>
      <c r="AV166" s="14" t="s">
        <v>86</v>
      </c>
      <c r="AW166" s="14" t="s">
        <v>32</v>
      </c>
      <c r="AX166" s="14" t="s">
        <v>84</v>
      </c>
      <c r="AY166" s="254" t="s">
        <v>145</v>
      </c>
    </row>
    <row r="167" s="2" customFormat="1" ht="44.25" customHeight="1">
      <c r="A167" s="39"/>
      <c r="B167" s="40"/>
      <c r="C167" s="220" t="s">
        <v>229</v>
      </c>
      <c r="D167" s="220" t="s">
        <v>147</v>
      </c>
      <c r="E167" s="221" t="s">
        <v>631</v>
      </c>
      <c r="F167" s="222" t="s">
        <v>632</v>
      </c>
      <c r="G167" s="223" t="s">
        <v>203</v>
      </c>
      <c r="H167" s="224">
        <v>400.73000000000002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151</v>
      </c>
      <c r="AT167" s="231" t="s">
        <v>147</v>
      </c>
      <c r="AU167" s="231" t="s">
        <v>86</v>
      </c>
      <c r="AY167" s="18" t="s">
        <v>145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151</v>
      </c>
      <c r="BM167" s="231" t="s">
        <v>633</v>
      </c>
    </row>
    <row r="168" s="14" customFormat="1">
      <c r="A168" s="14"/>
      <c r="B168" s="244"/>
      <c r="C168" s="245"/>
      <c r="D168" s="235" t="s">
        <v>153</v>
      </c>
      <c r="E168" s="246" t="s">
        <v>1</v>
      </c>
      <c r="F168" s="247" t="s">
        <v>630</v>
      </c>
      <c r="G168" s="245"/>
      <c r="H168" s="248">
        <v>400.73000000000002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86</v>
      </c>
      <c r="AV168" s="14" t="s">
        <v>86</v>
      </c>
      <c r="AW168" s="14" t="s">
        <v>32</v>
      </c>
      <c r="AX168" s="14" t="s">
        <v>84</v>
      </c>
      <c r="AY168" s="254" t="s">
        <v>145</v>
      </c>
    </row>
    <row r="169" s="2" customFormat="1" ht="62.7" customHeight="1">
      <c r="A169" s="39"/>
      <c r="B169" s="40"/>
      <c r="C169" s="220" t="s">
        <v>235</v>
      </c>
      <c r="D169" s="220" t="s">
        <v>147</v>
      </c>
      <c r="E169" s="221" t="s">
        <v>634</v>
      </c>
      <c r="F169" s="222" t="s">
        <v>635</v>
      </c>
      <c r="G169" s="223" t="s">
        <v>100</v>
      </c>
      <c r="H169" s="224">
        <v>133.738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151</v>
      </c>
      <c r="AT169" s="231" t="s">
        <v>147</v>
      </c>
      <c r="AU169" s="231" t="s">
        <v>86</v>
      </c>
      <c r="AY169" s="18" t="s">
        <v>145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151</v>
      </c>
      <c r="BM169" s="231" t="s">
        <v>636</v>
      </c>
    </row>
    <row r="170" s="14" customFormat="1">
      <c r="A170" s="14"/>
      <c r="B170" s="244"/>
      <c r="C170" s="245"/>
      <c r="D170" s="235" t="s">
        <v>153</v>
      </c>
      <c r="E170" s="246" t="s">
        <v>1</v>
      </c>
      <c r="F170" s="247" t="s">
        <v>637</v>
      </c>
      <c r="G170" s="245"/>
      <c r="H170" s="248">
        <v>133.738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86</v>
      </c>
      <c r="AV170" s="14" t="s">
        <v>86</v>
      </c>
      <c r="AW170" s="14" t="s">
        <v>32</v>
      </c>
      <c r="AX170" s="14" t="s">
        <v>76</v>
      </c>
      <c r="AY170" s="254" t="s">
        <v>145</v>
      </c>
    </row>
    <row r="171" s="15" customFormat="1">
      <c r="A171" s="15"/>
      <c r="B171" s="255"/>
      <c r="C171" s="256"/>
      <c r="D171" s="235" t="s">
        <v>153</v>
      </c>
      <c r="E171" s="257" t="s">
        <v>1</v>
      </c>
      <c r="F171" s="258" t="s">
        <v>156</v>
      </c>
      <c r="G171" s="256"/>
      <c r="H171" s="259">
        <v>133.738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153</v>
      </c>
      <c r="AU171" s="265" t="s">
        <v>86</v>
      </c>
      <c r="AV171" s="15" t="s">
        <v>151</v>
      </c>
      <c r="AW171" s="15" t="s">
        <v>32</v>
      </c>
      <c r="AX171" s="15" t="s">
        <v>84</v>
      </c>
      <c r="AY171" s="265" t="s">
        <v>145</v>
      </c>
    </row>
    <row r="172" s="2" customFormat="1" ht="62.7" customHeight="1">
      <c r="A172" s="39"/>
      <c r="B172" s="40"/>
      <c r="C172" s="220" t="s">
        <v>245</v>
      </c>
      <c r="D172" s="220" t="s">
        <v>147</v>
      </c>
      <c r="E172" s="221" t="s">
        <v>638</v>
      </c>
      <c r="F172" s="222" t="s">
        <v>639</v>
      </c>
      <c r="G172" s="223" t="s">
        <v>100</v>
      </c>
      <c r="H172" s="224">
        <v>133.738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151</v>
      </c>
      <c r="AT172" s="231" t="s">
        <v>147</v>
      </c>
      <c r="AU172" s="231" t="s">
        <v>86</v>
      </c>
      <c r="AY172" s="18" t="s">
        <v>145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151</v>
      </c>
      <c r="BM172" s="231" t="s">
        <v>640</v>
      </c>
    </row>
    <row r="173" s="14" customFormat="1">
      <c r="A173" s="14"/>
      <c r="B173" s="244"/>
      <c r="C173" s="245"/>
      <c r="D173" s="235" t="s">
        <v>153</v>
      </c>
      <c r="E173" s="246" t="s">
        <v>1</v>
      </c>
      <c r="F173" s="247" t="s">
        <v>641</v>
      </c>
      <c r="G173" s="245"/>
      <c r="H173" s="248">
        <v>133.738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86</v>
      </c>
      <c r="AV173" s="14" t="s">
        <v>86</v>
      </c>
      <c r="AW173" s="14" t="s">
        <v>32</v>
      </c>
      <c r="AX173" s="14" t="s">
        <v>76</v>
      </c>
      <c r="AY173" s="254" t="s">
        <v>145</v>
      </c>
    </row>
    <row r="174" s="15" customFormat="1">
      <c r="A174" s="15"/>
      <c r="B174" s="255"/>
      <c r="C174" s="256"/>
      <c r="D174" s="235" t="s">
        <v>153</v>
      </c>
      <c r="E174" s="257" t="s">
        <v>1</v>
      </c>
      <c r="F174" s="258" t="s">
        <v>156</v>
      </c>
      <c r="G174" s="256"/>
      <c r="H174" s="259">
        <v>133.738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153</v>
      </c>
      <c r="AU174" s="265" t="s">
        <v>86</v>
      </c>
      <c r="AV174" s="15" t="s">
        <v>151</v>
      </c>
      <c r="AW174" s="15" t="s">
        <v>32</v>
      </c>
      <c r="AX174" s="15" t="s">
        <v>84</v>
      </c>
      <c r="AY174" s="265" t="s">
        <v>145</v>
      </c>
    </row>
    <row r="175" s="2" customFormat="1" ht="44.25" customHeight="1">
      <c r="A175" s="39"/>
      <c r="B175" s="40"/>
      <c r="C175" s="220" t="s">
        <v>252</v>
      </c>
      <c r="D175" s="220" t="s">
        <v>147</v>
      </c>
      <c r="E175" s="221" t="s">
        <v>642</v>
      </c>
      <c r="F175" s="222" t="s">
        <v>643</v>
      </c>
      <c r="G175" s="223" t="s">
        <v>100</v>
      </c>
      <c r="H175" s="224">
        <v>133.738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151</v>
      </c>
      <c r="AT175" s="231" t="s">
        <v>147</v>
      </c>
      <c r="AU175" s="231" t="s">
        <v>86</v>
      </c>
      <c r="AY175" s="18" t="s">
        <v>145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151</v>
      </c>
      <c r="BM175" s="231" t="s">
        <v>644</v>
      </c>
    </row>
    <row r="176" s="14" customFormat="1">
      <c r="A176" s="14"/>
      <c r="B176" s="244"/>
      <c r="C176" s="245"/>
      <c r="D176" s="235" t="s">
        <v>153</v>
      </c>
      <c r="E176" s="246" t="s">
        <v>1</v>
      </c>
      <c r="F176" s="247" t="s">
        <v>637</v>
      </c>
      <c r="G176" s="245"/>
      <c r="H176" s="248">
        <v>133.738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153</v>
      </c>
      <c r="AU176" s="254" t="s">
        <v>86</v>
      </c>
      <c r="AV176" s="14" t="s">
        <v>86</v>
      </c>
      <c r="AW176" s="14" t="s">
        <v>32</v>
      </c>
      <c r="AX176" s="14" t="s">
        <v>84</v>
      </c>
      <c r="AY176" s="254" t="s">
        <v>145</v>
      </c>
    </row>
    <row r="177" s="2" customFormat="1" ht="44.25" customHeight="1">
      <c r="A177" s="39"/>
      <c r="B177" s="40"/>
      <c r="C177" s="220" t="s">
        <v>258</v>
      </c>
      <c r="D177" s="220" t="s">
        <v>147</v>
      </c>
      <c r="E177" s="221" t="s">
        <v>645</v>
      </c>
      <c r="F177" s="222" t="s">
        <v>646</v>
      </c>
      <c r="G177" s="223" t="s">
        <v>100</v>
      </c>
      <c r="H177" s="224">
        <v>133.738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41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151</v>
      </c>
      <c r="AT177" s="231" t="s">
        <v>147</v>
      </c>
      <c r="AU177" s="231" t="s">
        <v>86</v>
      </c>
      <c r="AY177" s="18" t="s">
        <v>145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151</v>
      </c>
      <c r="BM177" s="231" t="s">
        <v>647</v>
      </c>
    </row>
    <row r="178" s="14" customFormat="1">
      <c r="A178" s="14"/>
      <c r="B178" s="244"/>
      <c r="C178" s="245"/>
      <c r="D178" s="235" t="s">
        <v>153</v>
      </c>
      <c r="E178" s="246" t="s">
        <v>1</v>
      </c>
      <c r="F178" s="247" t="s">
        <v>641</v>
      </c>
      <c r="G178" s="245"/>
      <c r="H178" s="248">
        <v>133.738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153</v>
      </c>
      <c r="AU178" s="254" t="s">
        <v>86</v>
      </c>
      <c r="AV178" s="14" t="s">
        <v>86</v>
      </c>
      <c r="AW178" s="14" t="s">
        <v>32</v>
      </c>
      <c r="AX178" s="14" t="s">
        <v>84</v>
      </c>
      <c r="AY178" s="254" t="s">
        <v>145</v>
      </c>
    </row>
    <row r="179" s="2" customFormat="1" ht="49.05" customHeight="1">
      <c r="A179" s="39"/>
      <c r="B179" s="40"/>
      <c r="C179" s="220" t="s">
        <v>7</v>
      </c>
      <c r="D179" s="220" t="s">
        <v>147</v>
      </c>
      <c r="E179" s="221" t="s">
        <v>648</v>
      </c>
      <c r="F179" s="222" t="s">
        <v>649</v>
      </c>
      <c r="G179" s="223" t="s">
        <v>174</v>
      </c>
      <c r="H179" s="224">
        <v>442.11200000000002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151</v>
      </c>
      <c r="AT179" s="231" t="s">
        <v>147</v>
      </c>
      <c r="AU179" s="231" t="s">
        <v>86</v>
      </c>
      <c r="AY179" s="18" t="s">
        <v>145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151</v>
      </c>
      <c r="BM179" s="231" t="s">
        <v>650</v>
      </c>
    </row>
    <row r="180" s="14" customFormat="1">
      <c r="A180" s="14"/>
      <c r="B180" s="244"/>
      <c r="C180" s="245"/>
      <c r="D180" s="235" t="s">
        <v>153</v>
      </c>
      <c r="E180" s="246" t="s">
        <v>1</v>
      </c>
      <c r="F180" s="247" t="s">
        <v>568</v>
      </c>
      <c r="G180" s="245"/>
      <c r="H180" s="248">
        <v>43.915999999999997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153</v>
      </c>
      <c r="AU180" s="254" t="s">
        <v>86</v>
      </c>
      <c r="AV180" s="14" t="s">
        <v>86</v>
      </c>
      <c r="AW180" s="14" t="s">
        <v>32</v>
      </c>
      <c r="AX180" s="14" t="s">
        <v>76</v>
      </c>
      <c r="AY180" s="254" t="s">
        <v>145</v>
      </c>
    </row>
    <row r="181" s="14" customFormat="1">
      <c r="A181" s="14"/>
      <c r="B181" s="244"/>
      <c r="C181" s="245"/>
      <c r="D181" s="235" t="s">
        <v>153</v>
      </c>
      <c r="E181" s="246" t="s">
        <v>1</v>
      </c>
      <c r="F181" s="247" t="s">
        <v>107</v>
      </c>
      <c r="G181" s="245"/>
      <c r="H181" s="248">
        <v>106.364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86</v>
      </c>
      <c r="AV181" s="14" t="s">
        <v>86</v>
      </c>
      <c r="AW181" s="14" t="s">
        <v>32</v>
      </c>
      <c r="AX181" s="14" t="s">
        <v>76</v>
      </c>
      <c r="AY181" s="254" t="s">
        <v>145</v>
      </c>
    </row>
    <row r="182" s="14" customFormat="1">
      <c r="A182" s="14"/>
      <c r="B182" s="244"/>
      <c r="C182" s="245"/>
      <c r="D182" s="235" t="s">
        <v>153</v>
      </c>
      <c r="E182" s="246" t="s">
        <v>1</v>
      </c>
      <c r="F182" s="247" t="s">
        <v>109</v>
      </c>
      <c r="G182" s="245"/>
      <c r="H182" s="248">
        <v>104.327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153</v>
      </c>
      <c r="AU182" s="254" t="s">
        <v>86</v>
      </c>
      <c r="AV182" s="14" t="s">
        <v>86</v>
      </c>
      <c r="AW182" s="14" t="s">
        <v>32</v>
      </c>
      <c r="AX182" s="14" t="s">
        <v>76</v>
      </c>
      <c r="AY182" s="254" t="s">
        <v>145</v>
      </c>
    </row>
    <row r="183" s="14" customFormat="1">
      <c r="A183" s="14"/>
      <c r="B183" s="244"/>
      <c r="C183" s="245"/>
      <c r="D183" s="235" t="s">
        <v>153</v>
      </c>
      <c r="E183" s="246" t="s">
        <v>1</v>
      </c>
      <c r="F183" s="247" t="s">
        <v>651</v>
      </c>
      <c r="G183" s="245"/>
      <c r="H183" s="248">
        <v>12.869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86</v>
      </c>
      <c r="AV183" s="14" t="s">
        <v>86</v>
      </c>
      <c r="AW183" s="14" t="s">
        <v>32</v>
      </c>
      <c r="AX183" s="14" t="s">
        <v>76</v>
      </c>
      <c r="AY183" s="254" t="s">
        <v>145</v>
      </c>
    </row>
    <row r="184" s="16" customFormat="1">
      <c r="A184" s="16"/>
      <c r="B184" s="285"/>
      <c r="C184" s="286"/>
      <c r="D184" s="235" t="s">
        <v>153</v>
      </c>
      <c r="E184" s="287" t="s">
        <v>1</v>
      </c>
      <c r="F184" s="288" t="s">
        <v>652</v>
      </c>
      <c r="G184" s="286"/>
      <c r="H184" s="289">
        <v>267.476</v>
      </c>
      <c r="I184" s="290"/>
      <c r="J184" s="286"/>
      <c r="K184" s="286"/>
      <c r="L184" s="291"/>
      <c r="M184" s="292"/>
      <c r="N184" s="293"/>
      <c r="O184" s="293"/>
      <c r="P184" s="293"/>
      <c r="Q184" s="293"/>
      <c r="R184" s="293"/>
      <c r="S184" s="293"/>
      <c r="T184" s="294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95" t="s">
        <v>153</v>
      </c>
      <c r="AU184" s="295" t="s">
        <v>86</v>
      </c>
      <c r="AV184" s="16" t="s">
        <v>166</v>
      </c>
      <c r="AW184" s="16" t="s">
        <v>32</v>
      </c>
      <c r="AX184" s="16" t="s">
        <v>76</v>
      </c>
      <c r="AY184" s="295" t="s">
        <v>145</v>
      </c>
    </row>
    <row r="185" s="14" customFormat="1">
      <c r="A185" s="14"/>
      <c r="B185" s="244"/>
      <c r="C185" s="245"/>
      <c r="D185" s="235" t="s">
        <v>153</v>
      </c>
      <c r="E185" s="246" t="s">
        <v>1</v>
      </c>
      <c r="F185" s="247" t="s">
        <v>653</v>
      </c>
      <c r="G185" s="245"/>
      <c r="H185" s="248">
        <v>442.11200000000002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153</v>
      </c>
      <c r="AU185" s="254" t="s">
        <v>86</v>
      </c>
      <c r="AV185" s="14" t="s">
        <v>86</v>
      </c>
      <c r="AW185" s="14" t="s">
        <v>32</v>
      </c>
      <c r="AX185" s="14" t="s">
        <v>84</v>
      </c>
      <c r="AY185" s="254" t="s">
        <v>145</v>
      </c>
    </row>
    <row r="186" s="2" customFormat="1" ht="44.25" customHeight="1">
      <c r="A186" s="39"/>
      <c r="B186" s="40"/>
      <c r="C186" s="220" t="s">
        <v>265</v>
      </c>
      <c r="D186" s="220" t="s">
        <v>147</v>
      </c>
      <c r="E186" s="221" t="s">
        <v>179</v>
      </c>
      <c r="F186" s="222" t="s">
        <v>180</v>
      </c>
      <c r="G186" s="223" t="s">
        <v>100</v>
      </c>
      <c r="H186" s="224">
        <v>120.285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151</v>
      </c>
      <c r="AT186" s="231" t="s">
        <v>147</v>
      </c>
      <c r="AU186" s="231" t="s">
        <v>86</v>
      </c>
      <c r="AY186" s="18" t="s">
        <v>145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151</v>
      </c>
      <c r="BM186" s="231" t="s">
        <v>654</v>
      </c>
    </row>
    <row r="187" s="14" customFormat="1">
      <c r="A187" s="14"/>
      <c r="B187" s="244"/>
      <c r="C187" s="245"/>
      <c r="D187" s="235" t="s">
        <v>153</v>
      </c>
      <c r="E187" s="246" t="s">
        <v>1</v>
      </c>
      <c r="F187" s="247" t="s">
        <v>655</v>
      </c>
      <c r="G187" s="245"/>
      <c r="H187" s="248">
        <v>267.476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153</v>
      </c>
      <c r="AU187" s="254" t="s">
        <v>86</v>
      </c>
      <c r="AV187" s="14" t="s">
        <v>86</v>
      </c>
      <c r="AW187" s="14" t="s">
        <v>32</v>
      </c>
      <c r="AX187" s="14" t="s">
        <v>76</v>
      </c>
      <c r="AY187" s="254" t="s">
        <v>145</v>
      </c>
    </row>
    <row r="188" s="14" customFormat="1">
      <c r="A188" s="14"/>
      <c r="B188" s="244"/>
      <c r="C188" s="245"/>
      <c r="D188" s="235" t="s">
        <v>153</v>
      </c>
      <c r="E188" s="246" t="s">
        <v>1</v>
      </c>
      <c r="F188" s="247" t="s">
        <v>656</v>
      </c>
      <c r="G188" s="245"/>
      <c r="H188" s="248">
        <v>-43.915999999999997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153</v>
      </c>
      <c r="AU188" s="254" t="s">
        <v>86</v>
      </c>
      <c r="AV188" s="14" t="s">
        <v>86</v>
      </c>
      <c r="AW188" s="14" t="s">
        <v>32</v>
      </c>
      <c r="AX188" s="14" t="s">
        <v>76</v>
      </c>
      <c r="AY188" s="254" t="s">
        <v>145</v>
      </c>
    </row>
    <row r="189" s="14" customFormat="1">
      <c r="A189" s="14"/>
      <c r="B189" s="244"/>
      <c r="C189" s="245"/>
      <c r="D189" s="235" t="s">
        <v>153</v>
      </c>
      <c r="E189" s="246" t="s">
        <v>1</v>
      </c>
      <c r="F189" s="247" t="s">
        <v>657</v>
      </c>
      <c r="G189" s="245"/>
      <c r="H189" s="248">
        <v>-106.364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153</v>
      </c>
      <c r="AU189" s="254" t="s">
        <v>86</v>
      </c>
      <c r="AV189" s="14" t="s">
        <v>86</v>
      </c>
      <c r="AW189" s="14" t="s">
        <v>32</v>
      </c>
      <c r="AX189" s="14" t="s">
        <v>76</v>
      </c>
      <c r="AY189" s="254" t="s">
        <v>145</v>
      </c>
    </row>
    <row r="190" s="14" customFormat="1">
      <c r="A190" s="14"/>
      <c r="B190" s="244"/>
      <c r="C190" s="245"/>
      <c r="D190" s="235" t="s">
        <v>153</v>
      </c>
      <c r="E190" s="246" t="s">
        <v>1</v>
      </c>
      <c r="F190" s="247" t="s">
        <v>658</v>
      </c>
      <c r="G190" s="245"/>
      <c r="H190" s="248">
        <v>-12.869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86</v>
      </c>
      <c r="AV190" s="14" t="s">
        <v>86</v>
      </c>
      <c r="AW190" s="14" t="s">
        <v>32</v>
      </c>
      <c r="AX190" s="14" t="s">
        <v>76</v>
      </c>
      <c r="AY190" s="254" t="s">
        <v>145</v>
      </c>
    </row>
    <row r="191" s="16" customFormat="1">
      <c r="A191" s="16"/>
      <c r="B191" s="285"/>
      <c r="C191" s="286"/>
      <c r="D191" s="235" t="s">
        <v>153</v>
      </c>
      <c r="E191" s="287" t="s">
        <v>109</v>
      </c>
      <c r="F191" s="288" t="s">
        <v>652</v>
      </c>
      <c r="G191" s="286"/>
      <c r="H191" s="289">
        <v>104.327</v>
      </c>
      <c r="I191" s="290"/>
      <c r="J191" s="286"/>
      <c r="K191" s="286"/>
      <c r="L191" s="291"/>
      <c r="M191" s="292"/>
      <c r="N191" s="293"/>
      <c r="O191" s="293"/>
      <c r="P191" s="293"/>
      <c r="Q191" s="293"/>
      <c r="R191" s="293"/>
      <c r="S191" s="293"/>
      <c r="T191" s="294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95" t="s">
        <v>153</v>
      </c>
      <c r="AU191" s="295" t="s">
        <v>86</v>
      </c>
      <c r="AV191" s="16" t="s">
        <v>166</v>
      </c>
      <c r="AW191" s="16" t="s">
        <v>32</v>
      </c>
      <c r="AX191" s="16" t="s">
        <v>76</v>
      </c>
      <c r="AY191" s="295" t="s">
        <v>145</v>
      </c>
    </row>
    <row r="192" s="13" customFormat="1">
      <c r="A192" s="13"/>
      <c r="B192" s="233"/>
      <c r="C192" s="234"/>
      <c r="D192" s="235" t="s">
        <v>153</v>
      </c>
      <c r="E192" s="236" t="s">
        <v>1</v>
      </c>
      <c r="F192" s="237" t="s">
        <v>659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153</v>
      </c>
      <c r="AU192" s="243" t="s">
        <v>86</v>
      </c>
      <c r="AV192" s="13" t="s">
        <v>84</v>
      </c>
      <c r="AW192" s="13" t="s">
        <v>32</v>
      </c>
      <c r="AX192" s="13" t="s">
        <v>76</v>
      </c>
      <c r="AY192" s="243" t="s">
        <v>145</v>
      </c>
    </row>
    <row r="193" s="14" customFormat="1">
      <c r="A193" s="14"/>
      <c r="B193" s="244"/>
      <c r="C193" s="245"/>
      <c r="D193" s="235" t="s">
        <v>153</v>
      </c>
      <c r="E193" s="246" t="s">
        <v>1</v>
      </c>
      <c r="F193" s="247" t="s">
        <v>660</v>
      </c>
      <c r="G193" s="245"/>
      <c r="H193" s="248">
        <v>15.158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153</v>
      </c>
      <c r="AU193" s="254" t="s">
        <v>86</v>
      </c>
      <c r="AV193" s="14" t="s">
        <v>86</v>
      </c>
      <c r="AW193" s="14" t="s">
        <v>32</v>
      </c>
      <c r="AX193" s="14" t="s">
        <v>76</v>
      </c>
      <c r="AY193" s="254" t="s">
        <v>145</v>
      </c>
    </row>
    <row r="194" s="14" customFormat="1">
      <c r="A194" s="14"/>
      <c r="B194" s="244"/>
      <c r="C194" s="245"/>
      <c r="D194" s="235" t="s">
        <v>153</v>
      </c>
      <c r="E194" s="246" t="s">
        <v>1</v>
      </c>
      <c r="F194" s="247" t="s">
        <v>661</v>
      </c>
      <c r="G194" s="245"/>
      <c r="H194" s="248">
        <v>0.80000000000000004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153</v>
      </c>
      <c r="AU194" s="254" t="s">
        <v>86</v>
      </c>
      <c r="AV194" s="14" t="s">
        <v>86</v>
      </c>
      <c r="AW194" s="14" t="s">
        <v>32</v>
      </c>
      <c r="AX194" s="14" t="s">
        <v>76</v>
      </c>
      <c r="AY194" s="254" t="s">
        <v>145</v>
      </c>
    </row>
    <row r="195" s="16" customFormat="1">
      <c r="A195" s="16"/>
      <c r="B195" s="285"/>
      <c r="C195" s="286"/>
      <c r="D195" s="235" t="s">
        <v>153</v>
      </c>
      <c r="E195" s="287" t="s">
        <v>573</v>
      </c>
      <c r="F195" s="288" t="s">
        <v>652</v>
      </c>
      <c r="G195" s="286"/>
      <c r="H195" s="289">
        <v>15.958</v>
      </c>
      <c r="I195" s="290"/>
      <c r="J195" s="286"/>
      <c r="K195" s="286"/>
      <c r="L195" s="291"/>
      <c r="M195" s="292"/>
      <c r="N195" s="293"/>
      <c r="O195" s="293"/>
      <c r="P195" s="293"/>
      <c r="Q195" s="293"/>
      <c r="R195" s="293"/>
      <c r="S195" s="293"/>
      <c r="T195" s="294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95" t="s">
        <v>153</v>
      </c>
      <c r="AU195" s="295" t="s">
        <v>86</v>
      </c>
      <c r="AV195" s="16" t="s">
        <v>166</v>
      </c>
      <c r="AW195" s="16" t="s">
        <v>32</v>
      </c>
      <c r="AX195" s="16" t="s">
        <v>76</v>
      </c>
      <c r="AY195" s="295" t="s">
        <v>145</v>
      </c>
    </row>
    <row r="196" s="15" customFormat="1">
      <c r="A196" s="15"/>
      <c r="B196" s="255"/>
      <c r="C196" s="256"/>
      <c r="D196" s="235" t="s">
        <v>153</v>
      </c>
      <c r="E196" s="257" t="s">
        <v>1</v>
      </c>
      <c r="F196" s="258" t="s">
        <v>156</v>
      </c>
      <c r="G196" s="256"/>
      <c r="H196" s="259">
        <v>120.285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153</v>
      </c>
      <c r="AU196" s="265" t="s">
        <v>86</v>
      </c>
      <c r="AV196" s="15" t="s">
        <v>151</v>
      </c>
      <c r="AW196" s="15" t="s">
        <v>32</v>
      </c>
      <c r="AX196" s="15" t="s">
        <v>84</v>
      </c>
      <c r="AY196" s="265" t="s">
        <v>145</v>
      </c>
    </row>
    <row r="197" s="2" customFormat="1" ht="16.5" customHeight="1">
      <c r="A197" s="39"/>
      <c r="B197" s="40"/>
      <c r="C197" s="266" t="s">
        <v>270</v>
      </c>
      <c r="D197" s="266" t="s">
        <v>171</v>
      </c>
      <c r="E197" s="267" t="s">
        <v>184</v>
      </c>
      <c r="F197" s="268" t="s">
        <v>185</v>
      </c>
      <c r="G197" s="269" t="s">
        <v>174</v>
      </c>
      <c r="H197" s="270">
        <v>187.78899999999999</v>
      </c>
      <c r="I197" s="271"/>
      <c r="J197" s="272">
        <f>ROUND(I197*H197,2)</f>
        <v>0</v>
      </c>
      <c r="K197" s="268" t="s">
        <v>1</v>
      </c>
      <c r="L197" s="273"/>
      <c r="M197" s="274" t="s">
        <v>1</v>
      </c>
      <c r="N197" s="275" t="s">
        <v>41</v>
      </c>
      <c r="O197" s="92"/>
      <c r="P197" s="229">
        <f>O197*H197</f>
        <v>0</v>
      </c>
      <c r="Q197" s="229">
        <v>1</v>
      </c>
      <c r="R197" s="229">
        <f>Q197*H197</f>
        <v>187.78899999999999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175</v>
      </c>
      <c r="AT197" s="231" t="s">
        <v>171</v>
      </c>
      <c r="AU197" s="231" t="s">
        <v>86</v>
      </c>
      <c r="AY197" s="18" t="s">
        <v>145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84</v>
      </c>
      <c r="BK197" s="232">
        <f>ROUND(I197*H197,2)</f>
        <v>0</v>
      </c>
      <c r="BL197" s="18" t="s">
        <v>151</v>
      </c>
      <c r="BM197" s="231" t="s">
        <v>662</v>
      </c>
    </row>
    <row r="198" s="14" customFormat="1">
      <c r="A198" s="14"/>
      <c r="B198" s="244"/>
      <c r="C198" s="245"/>
      <c r="D198" s="235" t="s">
        <v>153</v>
      </c>
      <c r="E198" s="246" t="s">
        <v>1</v>
      </c>
      <c r="F198" s="247" t="s">
        <v>187</v>
      </c>
      <c r="G198" s="245"/>
      <c r="H198" s="248">
        <v>187.78899999999999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153</v>
      </c>
      <c r="AU198" s="254" t="s">
        <v>86</v>
      </c>
      <c r="AV198" s="14" t="s">
        <v>86</v>
      </c>
      <c r="AW198" s="14" t="s">
        <v>32</v>
      </c>
      <c r="AX198" s="14" t="s">
        <v>84</v>
      </c>
      <c r="AY198" s="254" t="s">
        <v>145</v>
      </c>
    </row>
    <row r="199" s="2" customFormat="1" ht="16.5" customHeight="1">
      <c r="A199" s="39"/>
      <c r="B199" s="40"/>
      <c r="C199" s="266" t="s">
        <v>274</v>
      </c>
      <c r="D199" s="266" t="s">
        <v>171</v>
      </c>
      <c r="E199" s="267" t="s">
        <v>663</v>
      </c>
      <c r="F199" s="268" t="s">
        <v>664</v>
      </c>
      <c r="G199" s="269" t="s">
        <v>174</v>
      </c>
      <c r="H199" s="270">
        <v>28.724</v>
      </c>
      <c r="I199" s="271"/>
      <c r="J199" s="272">
        <f>ROUND(I199*H199,2)</f>
        <v>0</v>
      </c>
      <c r="K199" s="268" t="s">
        <v>1</v>
      </c>
      <c r="L199" s="273"/>
      <c r="M199" s="274" t="s">
        <v>1</v>
      </c>
      <c r="N199" s="275" t="s">
        <v>41</v>
      </c>
      <c r="O199" s="92"/>
      <c r="P199" s="229">
        <f>O199*H199</f>
        <v>0</v>
      </c>
      <c r="Q199" s="229">
        <v>1</v>
      </c>
      <c r="R199" s="229">
        <f>Q199*H199</f>
        <v>28.724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175</v>
      </c>
      <c r="AT199" s="231" t="s">
        <v>171</v>
      </c>
      <c r="AU199" s="231" t="s">
        <v>86</v>
      </c>
      <c r="AY199" s="18" t="s">
        <v>145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151</v>
      </c>
      <c r="BM199" s="231" t="s">
        <v>665</v>
      </c>
    </row>
    <row r="200" s="14" customFormat="1">
      <c r="A200" s="14"/>
      <c r="B200" s="244"/>
      <c r="C200" s="245"/>
      <c r="D200" s="235" t="s">
        <v>153</v>
      </c>
      <c r="E200" s="246" t="s">
        <v>1</v>
      </c>
      <c r="F200" s="247" t="s">
        <v>666</v>
      </c>
      <c r="G200" s="245"/>
      <c r="H200" s="248">
        <v>28.724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153</v>
      </c>
      <c r="AU200" s="254" t="s">
        <v>86</v>
      </c>
      <c r="AV200" s="14" t="s">
        <v>86</v>
      </c>
      <c r="AW200" s="14" t="s">
        <v>32</v>
      </c>
      <c r="AX200" s="14" t="s">
        <v>84</v>
      </c>
      <c r="AY200" s="254" t="s">
        <v>145</v>
      </c>
    </row>
    <row r="201" s="2" customFormat="1" ht="66.75" customHeight="1">
      <c r="A201" s="39"/>
      <c r="B201" s="40"/>
      <c r="C201" s="220" t="s">
        <v>280</v>
      </c>
      <c r="D201" s="220" t="s">
        <v>147</v>
      </c>
      <c r="E201" s="221" t="s">
        <v>667</v>
      </c>
      <c r="F201" s="222" t="s">
        <v>668</v>
      </c>
      <c r="G201" s="223" t="s">
        <v>100</v>
      </c>
      <c r="H201" s="224">
        <v>106.364</v>
      </c>
      <c r="I201" s="225"/>
      <c r="J201" s="226">
        <f>ROUND(I201*H201,2)</f>
        <v>0</v>
      </c>
      <c r="K201" s="222" t="s">
        <v>1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151</v>
      </c>
      <c r="AT201" s="231" t="s">
        <v>147</v>
      </c>
      <c r="AU201" s="231" t="s">
        <v>86</v>
      </c>
      <c r="AY201" s="18" t="s">
        <v>145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151</v>
      </c>
      <c r="BM201" s="231" t="s">
        <v>669</v>
      </c>
    </row>
    <row r="202" s="14" customFormat="1">
      <c r="A202" s="14"/>
      <c r="B202" s="244"/>
      <c r="C202" s="245"/>
      <c r="D202" s="235" t="s">
        <v>153</v>
      </c>
      <c r="E202" s="246" t="s">
        <v>1</v>
      </c>
      <c r="F202" s="247" t="s">
        <v>670</v>
      </c>
      <c r="G202" s="245"/>
      <c r="H202" s="248">
        <v>118.033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153</v>
      </c>
      <c r="AU202" s="254" t="s">
        <v>86</v>
      </c>
      <c r="AV202" s="14" t="s">
        <v>86</v>
      </c>
      <c r="AW202" s="14" t="s">
        <v>32</v>
      </c>
      <c r="AX202" s="14" t="s">
        <v>76</v>
      </c>
      <c r="AY202" s="254" t="s">
        <v>145</v>
      </c>
    </row>
    <row r="203" s="14" customFormat="1">
      <c r="A203" s="14"/>
      <c r="B203" s="244"/>
      <c r="C203" s="245"/>
      <c r="D203" s="235" t="s">
        <v>153</v>
      </c>
      <c r="E203" s="246" t="s">
        <v>1</v>
      </c>
      <c r="F203" s="247" t="s">
        <v>671</v>
      </c>
      <c r="G203" s="245"/>
      <c r="H203" s="248">
        <v>-12.869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153</v>
      </c>
      <c r="AU203" s="254" t="s">
        <v>86</v>
      </c>
      <c r="AV203" s="14" t="s">
        <v>86</v>
      </c>
      <c r="AW203" s="14" t="s">
        <v>32</v>
      </c>
      <c r="AX203" s="14" t="s">
        <v>76</v>
      </c>
      <c r="AY203" s="254" t="s">
        <v>145</v>
      </c>
    </row>
    <row r="204" s="14" customFormat="1">
      <c r="A204" s="14"/>
      <c r="B204" s="244"/>
      <c r="C204" s="245"/>
      <c r="D204" s="235" t="s">
        <v>153</v>
      </c>
      <c r="E204" s="246" t="s">
        <v>1</v>
      </c>
      <c r="F204" s="247" t="s">
        <v>672</v>
      </c>
      <c r="G204" s="245"/>
      <c r="H204" s="248">
        <v>1.2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153</v>
      </c>
      <c r="AU204" s="254" t="s">
        <v>86</v>
      </c>
      <c r="AV204" s="14" t="s">
        <v>86</v>
      </c>
      <c r="AW204" s="14" t="s">
        <v>32</v>
      </c>
      <c r="AX204" s="14" t="s">
        <v>76</v>
      </c>
      <c r="AY204" s="254" t="s">
        <v>145</v>
      </c>
    </row>
    <row r="205" s="15" customFormat="1">
      <c r="A205" s="15"/>
      <c r="B205" s="255"/>
      <c r="C205" s="256"/>
      <c r="D205" s="235" t="s">
        <v>153</v>
      </c>
      <c r="E205" s="257" t="s">
        <v>107</v>
      </c>
      <c r="F205" s="258" t="s">
        <v>156</v>
      </c>
      <c r="G205" s="256"/>
      <c r="H205" s="259">
        <v>106.364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153</v>
      </c>
      <c r="AU205" s="265" t="s">
        <v>86</v>
      </c>
      <c r="AV205" s="15" t="s">
        <v>151</v>
      </c>
      <c r="AW205" s="15" t="s">
        <v>32</v>
      </c>
      <c r="AX205" s="15" t="s">
        <v>84</v>
      </c>
      <c r="AY205" s="265" t="s">
        <v>145</v>
      </c>
    </row>
    <row r="206" s="2" customFormat="1" ht="16.5" customHeight="1">
      <c r="A206" s="39"/>
      <c r="B206" s="40"/>
      <c r="C206" s="266" t="s">
        <v>286</v>
      </c>
      <c r="D206" s="266" t="s">
        <v>171</v>
      </c>
      <c r="E206" s="267" t="s">
        <v>673</v>
      </c>
      <c r="F206" s="268" t="s">
        <v>674</v>
      </c>
      <c r="G206" s="269" t="s">
        <v>174</v>
      </c>
      <c r="H206" s="270">
        <v>191.45500000000001</v>
      </c>
      <c r="I206" s="271"/>
      <c r="J206" s="272">
        <f>ROUND(I206*H206,2)</f>
        <v>0</v>
      </c>
      <c r="K206" s="268" t="s">
        <v>1</v>
      </c>
      <c r="L206" s="273"/>
      <c r="M206" s="274" t="s">
        <v>1</v>
      </c>
      <c r="N206" s="275" t="s">
        <v>41</v>
      </c>
      <c r="O206" s="92"/>
      <c r="P206" s="229">
        <f>O206*H206</f>
        <v>0</v>
      </c>
      <c r="Q206" s="229">
        <v>1</v>
      </c>
      <c r="R206" s="229">
        <f>Q206*H206</f>
        <v>191.45500000000001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175</v>
      </c>
      <c r="AT206" s="231" t="s">
        <v>171</v>
      </c>
      <c r="AU206" s="231" t="s">
        <v>86</v>
      </c>
      <c r="AY206" s="18" t="s">
        <v>145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151</v>
      </c>
      <c r="BM206" s="231" t="s">
        <v>675</v>
      </c>
    </row>
    <row r="207" s="14" customFormat="1">
      <c r="A207" s="14"/>
      <c r="B207" s="244"/>
      <c r="C207" s="245"/>
      <c r="D207" s="235" t="s">
        <v>153</v>
      </c>
      <c r="E207" s="246" t="s">
        <v>1</v>
      </c>
      <c r="F207" s="247" t="s">
        <v>177</v>
      </c>
      <c r="G207" s="245"/>
      <c r="H207" s="248">
        <v>191.45500000000001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153</v>
      </c>
      <c r="AU207" s="254" t="s">
        <v>86</v>
      </c>
      <c r="AV207" s="14" t="s">
        <v>86</v>
      </c>
      <c r="AW207" s="14" t="s">
        <v>32</v>
      </c>
      <c r="AX207" s="14" t="s">
        <v>84</v>
      </c>
      <c r="AY207" s="254" t="s">
        <v>145</v>
      </c>
    </row>
    <row r="208" s="12" customFormat="1" ht="22.8" customHeight="1">
      <c r="A208" s="12"/>
      <c r="B208" s="204"/>
      <c r="C208" s="205"/>
      <c r="D208" s="206" t="s">
        <v>75</v>
      </c>
      <c r="E208" s="218" t="s">
        <v>86</v>
      </c>
      <c r="F208" s="218" t="s">
        <v>244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P209</f>
        <v>0</v>
      </c>
      <c r="Q208" s="212"/>
      <c r="R208" s="213">
        <f>R209</f>
        <v>37.247853500000005</v>
      </c>
      <c r="S208" s="212"/>
      <c r="T208" s="214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84</v>
      </c>
      <c r="AT208" s="216" t="s">
        <v>75</v>
      </c>
      <c r="AU208" s="216" t="s">
        <v>84</v>
      </c>
      <c r="AY208" s="215" t="s">
        <v>145</v>
      </c>
      <c r="BK208" s="217">
        <f>BK209</f>
        <v>0</v>
      </c>
    </row>
    <row r="209" s="2" customFormat="1" ht="66.75" customHeight="1">
      <c r="A209" s="39"/>
      <c r="B209" s="40"/>
      <c r="C209" s="220" t="s">
        <v>290</v>
      </c>
      <c r="D209" s="220" t="s">
        <v>147</v>
      </c>
      <c r="E209" s="221" t="s">
        <v>676</v>
      </c>
      <c r="F209" s="222" t="s">
        <v>677</v>
      </c>
      <c r="G209" s="223" t="s">
        <v>248</v>
      </c>
      <c r="H209" s="224">
        <v>182.15000000000001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0.20449000000000001</v>
      </c>
      <c r="R209" s="229">
        <f>Q209*H209</f>
        <v>37.247853500000005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151</v>
      </c>
      <c r="AT209" s="231" t="s">
        <v>147</v>
      </c>
      <c r="AU209" s="231" t="s">
        <v>86</v>
      </c>
      <c r="AY209" s="18" t="s">
        <v>145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151</v>
      </c>
      <c r="BM209" s="231" t="s">
        <v>678</v>
      </c>
    </row>
    <row r="210" s="12" customFormat="1" ht="22.8" customHeight="1">
      <c r="A210" s="12"/>
      <c r="B210" s="204"/>
      <c r="C210" s="205"/>
      <c r="D210" s="206" t="s">
        <v>75</v>
      </c>
      <c r="E210" s="218" t="s">
        <v>166</v>
      </c>
      <c r="F210" s="218" t="s">
        <v>679</v>
      </c>
      <c r="G210" s="205"/>
      <c r="H210" s="205"/>
      <c r="I210" s="208"/>
      <c r="J210" s="219">
        <f>BK210</f>
        <v>0</v>
      </c>
      <c r="K210" s="205"/>
      <c r="L210" s="210"/>
      <c r="M210" s="211"/>
      <c r="N210" s="212"/>
      <c r="O210" s="212"/>
      <c r="P210" s="213">
        <f>SUM(P211:P212)</f>
        <v>0</v>
      </c>
      <c r="Q210" s="212"/>
      <c r="R210" s="213">
        <f>SUM(R211:R212)</f>
        <v>0</v>
      </c>
      <c r="S210" s="212"/>
      <c r="T210" s="214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145</v>
      </c>
      <c r="BK210" s="217">
        <f>SUM(BK211:BK212)</f>
        <v>0</v>
      </c>
    </row>
    <row r="211" s="2" customFormat="1" ht="24.15" customHeight="1">
      <c r="A211" s="39"/>
      <c r="B211" s="40"/>
      <c r="C211" s="220" t="s">
        <v>296</v>
      </c>
      <c r="D211" s="220" t="s">
        <v>147</v>
      </c>
      <c r="E211" s="221" t="s">
        <v>680</v>
      </c>
      <c r="F211" s="222" t="s">
        <v>681</v>
      </c>
      <c r="G211" s="223" t="s">
        <v>248</v>
      </c>
      <c r="H211" s="224">
        <v>191.15000000000001</v>
      </c>
      <c r="I211" s="225"/>
      <c r="J211" s="226">
        <f>ROUND(I211*H211,2)</f>
        <v>0</v>
      </c>
      <c r="K211" s="222" t="s">
        <v>1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151</v>
      </c>
      <c r="AT211" s="231" t="s">
        <v>147</v>
      </c>
      <c r="AU211" s="231" t="s">
        <v>86</v>
      </c>
      <c r="AY211" s="18" t="s">
        <v>145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151</v>
      </c>
      <c r="BM211" s="231" t="s">
        <v>682</v>
      </c>
    </row>
    <row r="212" s="14" customFormat="1">
      <c r="A212" s="14"/>
      <c r="B212" s="244"/>
      <c r="C212" s="245"/>
      <c r="D212" s="235" t="s">
        <v>153</v>
      </c>
      <c r="E212" s="246" t="s">
        <v>1</v>
      </c>
      <c r="F212" s="247" t="s">
        <v>683</v>
      </c>
      <c r="G212" s="245"/>
      <c r="H212" s="248">
        <v>191.15000000000001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153</v>
      </c>
      <c r="AU212" s="254" t="s">
        <v>86</v>
      </c>
      <c r="AV212" s="14" t="s">
        <v>86</v>
      </c>
      <c r="AW212" s="14" t="s">
        <v>32</v>
      </c>
      <c r="AX212" s="14" t="s">
        <v>84</v>
      </c>
      <c r="AY212" s="254" t="s">
        <v>145</v>
      </c>
    </row>
    <row r="213" s="12" customFormat="1" ht="22.8" customHeight="1">
      <c r="A213" s="12"/>
      <c r="B213" s="204"/>
      <c r="C213" s="205"/>
      <c r="D213" s="206" t="s">
        <v>75</v>
      </c>
      <c r="E213" s="218" t="s">
        <v>151</v>
      </c>
      <c r="F213" s="218" t="s">
        <v>251</v>
      </c>
      <c r="G213" s="205"/>
      <c r="H213" s="205"/>
      <c r="I213" s="208"/>
      <c r="J213" s="219">
        <f>BK213</f>
        <v>0</v>
      </c>
      <c r="K213" s="205"/>
      <c r="L213" s="210"/>
      <c r="M213" s="211"/>
      <c r="N213" s="212"/>
      <c r="O213" s="212"/>
      <c r="P213" s="213">
        <f>SUM(P214:P218)</f>
        <v>0</v>
      </c>
      <c r="Q213" s="212"/>
      <c r="R213" s="213">
        <f>SUM(R214:R218)</f>
        <v>0</v>
      </c>
      <c r="S213" s="212"/>
      <c r="T213" s="214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84</v>
      </c>
      <c r="AY213" s="215" t="s">
        <v>145</v>
      </c>
      <c r="BK213" s="217">
        <f>SUM(BK214:BK218)</f>
        <v>0</v>
      </c>
    </row>
    <row r="214" s="2" customFormat="1" ht="33" customHeight="1">
      <c r="A214" s="39"/>
      <c r="B214" s="40"/>
      <c r="C214" s="220" t="s">
        <v>302</v>
      </c>
      <c r="D214" s="220" t="s">
        <v>147</v>
      </c>
      <c r="E214" s="221" t="s">
        <v>684</v>
      </c>
      <c r="F214" s="222" t="s">
        <v>685</v>
      </c>
      <c r="G214" s="223" t="s">
        <v>100</v>
      </c>
      <c r="H214" s="224">
        <v>43.915999999999997</v>
      </c>
      <c r="I214" s="225"/>
      <c r="J214" s="226">
        <f>ROUND(I214*H214,2)</f>
        <v>0</v>
      </c>
      <c r="K214" s="222" t="s">
        <v>1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151</v>
      </c>
      <c r="AT214" s="231" t="s">
        <v>147</v>
      </c>
      <c r="AU214" s="231" t="s">
        <v>86</v>
      </c>
      <c r="AY214" s="18" t="s">
        <v>145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151</v>
      </c>
      <c r="BM214" s="231" t="s">
        <v>686</v>
      </c>
    </row>
    <row r="215" s="2" customFormat="1">
      <c r="A215" s="39"/>
      <c r="B215" s="40"/>
      <c r="C215" s="41"/>
      <c r="D215" s="235" t="s">
        <v>391</v>
      </c>
      <c r="E215" s="41"/>
      <c r="F215" s="276" t="s">
        <v>687</v>
      </c>
      <c r="G215" s="41"/>
      <c r="H215" s="41"/>
      <c r="I215" s="277"/>
      <c r="J215" s="41"/>
      <c r="K215" s="41"/>
      <c r="L215" s="45"/>
      <c r="M215" s="278"/>
      <c r="N215" s="279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391</v>
      </c>
      <c r="AU215" s="18" t="s">
        <v>86</v>
      </c>
    </row>
    <row r="216" s="14" customFormat="1">
      <c r="A216" s="14"/>
      <c r="B216" s="244"/>
      <c r="C216" s="245"/>
      <c r="D216" s="235" t="s">
        <v>153</v>
      </c>
      <c r="E216" s="246" t="s">
        <v>1</v>
      </c>
      <c r="F216" s="247" t="s">
        <v>688</v>
      </c>
      <c r="G216" s="245"/>
      <c r="H216" s="248">
        <v>43.716000000000001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153</v>
      </c>
      <c r="AU216" s="254" t="s">
        <v>86</v>
      </c>
      <c r="AV216" s="14" t="s">
        <v>86</v>
      </c>
      <c r="AW216" s="14" t="s">
        <v>32</v>
      </c>
      <c r="AX216" s="14" t="s">
        <v>76</v>
      </c>
      <c r="AY216" s="254" t="s">
        <v>145</v>
      </c>
    </row>
    <row r="217" s="14" customFormat="1">
      <c r="A217" s="14"/>
      <c r="B217" s="244"/>
      <c r="C217" s="245"/>
      <c r="D217" s="235" t="s">
        <v>153</v>
      </c>
      <c r="E217" s="246" t="s">
        <v>1</v>
      </c>
      <c r="F217" s="247" t="s">
        <v>689</v>
      </c>
      <c r="G217" s="245"/>
      <c r="H217" s="248">
        <v>0.20000000000000001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86</v>
      </c>
      <c r="AV217" s="14" t="s">
        <v>86</v>
      </c>
      <c r="AW217" s="14" t="s">
        <v>32</v>
      </c>
      <c r="AX217" s="14" t="s">
        <v>76</v>
      </c>
      <c r="AY217" s="254" t="s">
        <v>145</v>
      </c>
    </row>
    <row r="218" s="15" customFormat="1">
      <c r="A218" s="15"/>
      <c r="B218" s="255"/>
      <c r="C218" s="256"/>
      <c r="D218" s="235" t="s">
        <v>153</v>
      </c>
      <c r="E218" s="257" t="s">
        <v>568</v>
      </c>
      <c r="F218" s="258" t="s">
        <v>156</v>
      </c>
      <c r="G218" s="256"/>
      <c r="H218" s="259">
        <v>43.916000000000004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153</v>
      </c>
      <c r="AU218" s="265" t="s">
        <v>86</v>
      </c>
      <c r="AV218" s="15" t="s">
        <v>151</v>
      </c>
      <c r="AW218" s="15" t="s">
        <v>32</v>
      </c>
      <c r="AX218" s="15" t="s">
        <v>84</v>
      </c>
      <c r="AY218" s="265" t="s">
        <v>145</v>
      </c>
    </row>
    <row r="219" s="12" customFormat="1" ht="22.8" customHeight="1">
      <c r="A219" s="12"/>
      <c r="B219" s="204"/>
      <c r="C219" s="205"/>
      <c r="D219" s="206" t="s">
        <v>75</v>
      </c>
      <c r="E219" s="218" t="s">
        <v>175</v>
      </c>
      <c r="F219" s="218" t="s">
        <v>308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SUM(P220:P253)</f>
        <v>0</v>
      </c>
      <c r="Q219" s="212"/>
      <c r="R219" s="213">
        <f>SUM(R220:R253)</f>
        <v>8.6809578000000034</v>
      </c>
      <c r="S219" s="212"/>
      <c r="T219" s="214">
        <f>SUM(T220:T253)</f>
        <v>19.954499999999999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84</v>
      </c>
      <c r="AT219" s="216" t="s">
        <v>75</v>
      </c>
      <c r="AU219" s="216" t="s">
        <v>84</v>
      </c>
      <c r="AY219" s="215" t="s">
        <v>145</v>
      </c>
      <c r="BK219" s="217">
        <f>SUM(BK220:BK253)</f>
        <v>0</v>
      </c>
    </row>
    <row r="220" s="2" customFormat="1" ht="24.15" customHeight="1">
      <c r="A220" s="39"/>
      <c r="B220" s="40"/>
      <c r="C220" s="220" t="s">
        <v>309</v>
      </c>
      <c r="D220" s="220" t="s">
        <v>147</v>
      </c>
      <c r="E220" s="221" t="s">
        <v>690</v>
      </c>
      <c r="F220" s="222" t="s">
        <v>691</v>
      </c>
      <c r="G220" s="223" t="s">
        <v>320</v>
      </c>
      <c r="H220" s="224">
        <v>2</v>
      </c>
      <c r="I220" s="225"/>
      <c r="J220" s="226">
        <f>ROUND(I220*H220,2)</f>
        <v>0</v>
      </c>
      <c r="K220" s="222" t="s">
        <v>1</v>
      </c>
      <c r="L220" s="45"/>
      <c r="M220" s="227" t="s">
        <v>1</v>
      </c>
      <c r="N220" s="228" t="s">
        <v>41</v>
      </c>
      <c r="O220" s="92"/>
      <c r="P220" s="229">
        <f>O220*H220</f>
        <v>0</v>
      </c>
      <c r="Q220" s="229">
        <v>0.0016199999999999999</v>
      </c>
      <c r="R220" s="229">
        <f>Q220*H220</f>
        <v>0.0032399999999999998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151</v>
      </c>
      <c r="AT220" s="231" t="s">
        <v>147</v>
      </c>
      <c r="AU220" s="231" t="s">
        <v>86</v>
      </c>
      <c r="AY220" s="18" t="s">
        <v>145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151</v>
      </c>
      <c r="BM220" s="231" t="s">
        <v>692</v>
      </c>
    </row>
    <row r="221" s="2" customFormat="1" ht="37.8" customHeight="1">
      <c r="A221" s="39"/>
      <c r="B221" s="40"/>
      <c r="C221" s="220" t="s">
        <v>313</v>
      </c>
      <c r="D221" s="220" t="s">
        <v>147</v>
      </c>
      <c r="E221" s="221" t="s">
        <v>693</v>
      </c>
      <c r="F221" s="222" t="s">
        <v>694</v>
      </c>
      <c r="G221" s="223" t="s">
        <v>320</v>
      </c>
      <c r="H221" s="224">
        <v>6</v>
      </c>
      <c r="I221" s="225"/>
      <c r="J221" s="226">
        <f>ROUND(I221*H221,2)</f>
        <v>0</v>
      </c>
      <c r="K221" s="222" t="s">
        <v>1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0.00042000000000000002</v>
      </c>
      <c r="R221" s="229">
        <f>Q221*H221</f>
        <v>0.0025200000000000001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151</v>
      </c>
      <c r="AT221" s="231" t="s">
        <v>147</v>
      </c>
      <c r="AU221" s="231" t="s">
        <v>86</v>
      </c>
      <c r="AY221" s="18" t="s">
        <v>145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151</v>
      </c>
      <c r="BM221" s="231" t="s">
        <v>695</v>
      </c>
    </row>
    <row r="222" s="2" customFormat="1" ht="16.5" customHeight="1">
      <c r="A222" s="39"/>
      <c r="B222" s="40"/>
      <c r="C222" s="266" t="s">
        <v>317</v>
      </c>
      <c r="D222" s="266" t="s">
        <v>171</v>
      </c>
      <c r="E222" s="267" t="s">
        <v>696</v>
      </c>
      <c r="F222" s="268" t="s">
        <v>697</v>
      </c>
      <c r="G222" s="269" t="s">
        <v>320</v>
      </c>
      <c r="H222" s="270">
        <v>6</v>
      </c>
      <c r="I222" s="271"/>
      <c r="J222" s="272">
        <f>ROUND(I222*H222,2)</f>
        <v>0</v>
      </c>
      <c r="K222" s="268" t="s">
        <v>1</v>
      </c>
      <c r="L222" s="273"/>
      <c r="M222" s="274" t="s">
        <v>1</v>
      </c>
      <c r="N222" s="275" t="s">
        <v>41</v>
      </c>
      <c r="O222" s="92"/>
      <c r="P222" s="229">
        <f>O222*H222</f>
        <v>0</v>
      </c>
      <c r="Q222" s="229">
        <v>8.0000000000000007E-05</v>
      </c>
      <c r="R222" s="229">
        <f>Q222*H222</f>
        <v>0.00048000000000000007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175</v>
      </c>
      <c r="AT222" s="231" t="s">
        <v>171</v>
      </c>
      <c r="AU222" s="231" t="s">
        <v>86</v>
      </c>
      <c r="AY222" s="18" t="s">
        <v>145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84</v>
      </c>
      <c r="BK222" s="232">
        <f>ROUND(I222*H222,2)</f>
        <v>0</v>
      </c>
      <c r="BL222" s="18" t="s">
        <v>151</v>
      </c>
      <c r="BM222" s="231" t="s">
        <v>698</v>
      </c>
    </row>
    <row r="223" s="2" customFormat="1" ht="16.5" customHeight="1">
      <c r="A223" s="39"/>
      <c r="B223" s="40"/>
      <c r="C223" s="266" t="s">
        <v>324</v>
      </c>
      <c r="D223" s="266" t="s">
        <v>171</v>
      </c>
      <c r="E223" s="267" t="s">
        <v>699</v>
      </c>
      <c r="F223" s="268" t="s">
        <v>700</v>
      </c>
      <c r="G223" s="269" t="s">
        <v>320</v>
      </c>
      <c r="H223" s="270">
        <v>24</v>
      </c>
      <c r="I223" s="271"/>
      <c r="J223" s="272">
        <f>ROUND(I223*H223,2)</f>
        <v>0</v>
      </c>
      <c r="K223" s="268" t="s">
        <v>1</v>
      </c>
      <c r="L223" s="273"/>
      <c r="M223" s="274" t="s">
        <v>1</v>
      </c>
      <c r="N223" s="275" t="s">
        <v>41</v>
      </c>
      <c r="O223" s="92"/>
      <c r="P223" s="229">
        <f>O223*H223</f>
        <v>0</v>
      </c>
      <c r="Q223" s="229">
        <v>8.0000000000000007E-05</v>
      </c>
      <c r="R223" s="229">
        <f>Q223*H223</f>
        <v>0.0019200000000000003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175</v>
      </c>
      <c r="AT223" s="231" t="s">
        <v>171</v>
      </c>
      <c r="AU223" s="231" t="s">
        <v>86</v>
      </c>
      <c r="AY223" s="18" t="s">
        <v>145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151</v>
      </c>
      <c r="BM223" s="231" t="s">
        <v>701</v>
      </c>
    </row>
    <row r="224" s="2" customFormat="1" ht="55.5" customHeight="1">
      <c r="A224" s="39"/>
      <c r="B224" s="40"/>
      <c r="C224" s="220" t="s">
        <v>328</v>
      </c>
      <c r="D224" s="220" t="s">
        <v>147</v>
      </c>
      <c r="E224" s="221" t="s">
        <v>702</v>
      </c>
      <c r="F224" s="222" t="s">
        <v>703</v>
      </c>
      <c r="G224" s="223" t="s">
        <v>248</v>
      </c>
      <c r="H224" s="224">
        <v>26.5</v>
      </c>
      <c r="I224" s="225"/>
      <c r="J224" s="226">
        <f>ROUND(I224*H224,2)</f>
        <v>0</v>
      </c>
      <c r="K224" s="222" t="s">
        <v>1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0.753</v>
      </c>
      <c r="T224" s="230">
        <f>S224*H224</f>
        <v>19.954499999999999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151</v>
      </c>
      <c r="AT224" s="231" t="s">
        <v>147</v>
      </c>
      <c r="AU224" s="231" t="s">
        <v>86</v>
      </c>
      <c r="AY224" s="18" t="s">
        <v>145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151</v>
      </c>
      <c r="BM224" s="231" t="s">
        <v>704</v>
      </c>
    </row>
    <row r="225" s="2" customFormat="1" ht="24.15" customHeight="1">
      <c r="A225" s="39"/>
      <c r="B225" s="40"/>
      <c r="C225" s="220" t="s">
        <v>332</v>
      </c>
      <c r="D225" s="220" t="s">
        <v>147</v>
      </c>
      <c r="E225" s="221" t="s">
        <v>705</v>
      </c>
      <c r="F225" s="222" t="s">
        <v>706</v>
      </c>
      <c r="G225" s="223" t="s">
        <v>248</v>
      </c>
      <c r="H225" s="224">
        <v>182.15000000000001</v>
      </c>
      <c r="I225" s="225"/>
      <c r="J225" s="226">
        <f>ROUND(I225*H225,2)</f>
        <v>0</v>
      </c>
      <c r="K225" s="222" t="s">
        <v>1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2.0000000000000002E-05</v>
      </c>
      <c r="R225" s="229">
        <f>Q225*H225</f>
        <v>0.0036430000000000004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151</v>
      </c>
      <c r="AT225" s="231" t="s">
        <v>147</v>
      </c>
      <c r="AU225" s="231" t="s">
        <v>86</v>
      </c>
      <c r="AY225" s="18" t="s">
        <v>145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151</v>
      </c>
      <c r="BM225" s="231" t="s">
        <v>707</v>
      </c>
    </row>
    <row r="226" s="2" customFormat="1" ht="24.15" customHeight="1">
      <c r="A226" s="39"/>
      <c r="B226" s="40"/>
      <c r="C226" s="266" t="s">
        <v>336</v>
      </c>
      <c r="D226" s="266" t="s">
        <v>171</v>
      </c>
      <c r="E226" s="267" t="s">
        <v>708</v>
      </c>
      <c r="F226" s="268" t="s">
        <v>709</v>
      </c>
      <c r="G226" s="269" t="s">
        <v>248</v>
      </c>
      <c r="H226" s="270">
        <v>187.61500000000001</v>
      </c>
      <c r="I226" s="271"/>
      <c r="J226" s="272">
        <f>ROUND(I226*H226,2)</f>
        <v>0</v>
      </c>
      <c r="K226" s="268" t="s">
        <v>1</v>
      </c>
      <c r="L226" s="273"/>
      <c r="M226" s="274" t="s">
        <v>1</v>
      </c>
      <c r="N226" s="275" t="s">
        <v>41</v>
      </c>
      <c r="O226" s="92"/>
      <c r="P226" s="229">
        <f>O226*H226</f>
        <v>0</v>
      </c>
      <c r="Q226" s="229">
        <v>0.016619999999999999</v>
      </c>
      <c r="R226" s="229">
        <f>Q226*H226</f>
        <v>3.1181613000000001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175</v>
      </c>
      <c r="AT226" s="231" t="s">
        <v>171</v>
      </c>
      <c r="AU226" s="231" t="s">
        <v>86</v>
      </c>
      <c r="AY226" s="18" t="s">
        <v>145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151</v>
      </c>
      <c r="BM226" s="231" t="s">
        <v>710</v>
      </c>
    </row>
    <row r="227" s="14" customFormat="1">
      <c r="A227" s="14"/>
      <c r="B227" s="244"/>
      <c r="C227" s="245"/>
      <c r="D227" s="235" t="s">
        <v>153</v>
      </c>
      <c r="E227" s="246" t="s">
        <v>1</v>
      </c>
      <c r="F227" s="247" t="s">
        <v>711</v>
      </c>
      <c r="G227" s="245"/>
      <c r="H227" s="248">
        <v>187.61500000000001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86</v>
      </c>
      <c r="AV227" s="14" t="s">
        <v>86</v>
      </c>
      <c r="AW227" s="14" t="s">
        <v>32</v>
      </c>
      <c r="AX227" s="14" t="s">
        <v>84</v>
      </c>
      <c r="AY227" s="254" t="s">
        <v>145</v>
      </c>
    </row>
    <row r="228" s="2" customFormat="1" ht="24.15" customHeight="1">
      <c r="A228" s="39"/>
      <c r="B228" s="40"/>
      <c r="C228" s="220" t="s">
        <v>340</v>
      </c>
      <c r="D228" s="220" t="s">
        <v>147</v>
      </c>
      <c r="E228" s="221" t="s">
        <v>712</v>
      </c>
      <c r="F228" s="222" t="s">
        <v>713</v>
      </c>
      <c r="G228" s="223" t="s">
        <v>248</v>
      </c>
      <c r="H228" s="224">
        <v>9</v>
      </c>
      <c r="I228" s="225"/>
      <c r="J228" s="226">
        <f>ROUND(I228*H228,2)</f>
        <v>0</v>
      </c>
      <c r="K228" s="222" t="s">
        <v>1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2.0000000000000002E-05</v>
      </c>
      <c r="R228" s="229">
        <f>Q228*H228</f>
        <v>0.00018000000000000001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151</v>
      </c>
      <c r="AT228" s="231" t="s">
        <v>147</v>
      </c>
      <c r="AU228" s="231" t="s">
        <v>86</v>
      </c>
      <c r="AY228" s="18" t="s">
        <v>145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151</v>
      </c>
      <c r="BM228" s="231" t="s">
        <v>714</v>
      </c>
    </row>
    <row r="229" s="2" customFormat="1" ht="24.15" customHeight="1">
      <c r="A229" s="39"/>
      <c r="B229" s="40"/>
      <c r="C229" s="266" t="s">
        <v>344</v>
      </c>
      <c r="D229" s="266" t="s">
        <v>171</v>
      </c>
      <c r="E229" s="267" t="s">
        <v>715</v>
      </c>
      <c r="F229" s="268" t="s">
        <v>716</v>
      </c>
      <c r="G229" s="269" t="s">
        <v>248</v>
      </c>
      <c r="H229" s="270">
        <v>9.2699999999999996</v>
      </c>
      <c r="I229" s="271"/>
      <c r="J229" s="272">
        <f>ROUND(I229*H229,2)</f>
        <v>0</v>
      </c>
      <c r="K229" s="268" t="s">
        <v>1</v>
      </c>
      <c r="L229" s="273"/>
      <c r="M229" s="274" t="s">
        <v>1</v>
      </c>
      <c r="N229" s="275" t="s">
        <v>41</v>
      </c>
      <c r="O229" s="92"/>
      <c r="P229" s="229">
        <f>O229*H229</f>
        <v>0</v>
      </c>
      <c r="Q229" s="229">
        <v>0.021000000000000001</v>
      </c>
      <c r="R229" s="229">
        <f>Q229*H229</f>
        <v>0.19467000000000001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175</v>
      </c>
      <c r="AT229" s="231" t="s">
        <v>171</v>
      </c>
      <c r="AU229" s="231" t="s">
        <v>86</v>
      </c>
      <c r="AY229" s="18" t="s">
        <v>145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151</v>
      </c>
      <c r="BM229" s="231" t="s">
        <v>717</v>
      </c>
    </row>
    <row r="230" s="14" customFormat="1">
      <c r="A230" s="14"/>
      <c r="B230" s="244"/>
      <c r="C230" s="245"/>
      <c r="D230" s="235" t="s">
        <v>153</v>
      </c>
      <c r="E230" s="246" t="s">
        <v>1</v>
      </c>
      <c r="F230" s="247" t="s">
        <v>718</v>
      </c>
      <c r="G230" s="245"/>
      <c r="H230" s="248">
        <v>9.2699999999999996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153</v>
      </c>
      <c r="AU230" s="254" t="s">
        <v>86</v>
      </c>
      <c r="AV230" s="14" t="s">
        <v>86</v>
      </c>
      <c r="AW230" s="14" t="s">
        <v>32</v>
      </c>
      <c r="AX230" s="14" t="s">
        <v>84</v>
      </c>
      <c r="AY230" s="254" t="s">
        <v>145</v>
      </c>
    </row>
    <row r="231" s="2" customFormat="1" ht="44.25" customHeight="1">
      <c r="A231" s="39"/>
      <c r="B231" s="40"/>
      <c r="C231" s="220" t="s">
        <v>348</v>
      </c>
      <c r="D231" s="220" t="s">
        <v>147</v>
      </c>
      <c r="E231" s="221" t="s">
        <v>719</v>
      </c>
      <c r="F231" s="222" t="s">
        <v>720</v>
      </c>
      <c r="G231" s="223" t="s">
        <v>320</v>
      </c>
      <c r="H231" s="224">
        <v>2</v>
      </c>
      <c r="I231" s="225"/>
      <c r="J231" s="226">
        <f>ROUND(I231*H231,2)</f>
        <v>0</v>
      </c>
      <c r="K231" s="222" t="s">
        <v>1</v>
      </c>
      <c r="L231" s="45"/>
      <c r="M231" s="227" t="s">
        <v>1</v>
      </c>
      <c r="N231" s="228" t="s">
        <v>41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151</v>
      </c>
      <c r="AT231" s="231" t="s">
        <v>147</v>
      </c>
      <c r="AU231" s="231" t="s">
        <v>86</v>
      </c>
      <c r="AY231" s="18" t="s">
        <v>145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84</v>
      </c>
      <c r="BK231" s="232">
        <f>ROUND(I231*H231,2)</f>
        <v>0</v>
      </c>
      <c r="BL231" s="18" t="s">
        <v>151</v>
      </c>
      <c r="BM231" s="231" t="s">
        <v>721</v>
      </c>
    </row>
    <row r="232" s="2" customFormat="1" ht="16.5" customHeight="1">
      <c r="A232" s="39"/>
      <c r="B232" s="40"/>
      <c r="C232" s="266" t="s">
        <v>352</v>
      </c>
      <c r="D232" s="266" t="s">
        <v>171</v>
      </c>
      <c r="E232" s="267" t="s">
        <v>722</v>
      </c>
      <c r="F232" s="268" t="s">
        <v>723</v>
      </c>
      <c r="G232" s="269" t="s">
        <v>320</v>
      </c>
      <c r="H232" s="270">
        <v>2</v>
      </c>
      <c r="I232" s="271"/>
      <c r="J232" s="272">
        <f>ROUND(I232*H232,2)</f>
        <v>0</v>
      </c>
      <c r="K232" s="268" t="s">
        <v>1</v>
      </c>
      <c r="L232" s="273"/>
      <c r="M232" s="274" t="s">
        <v>1</v>
      </c>
      <c r="N232" s="275" t="s">
        <v>41</v>
      </c>
      <c r="O232" s="92"/>
      <c r="P232" s="229">
        <f>O232*H232</f>
        <v>0</v>
      </c>
      <c r="Q232" s="229">
        <v>8.0000000000000007E-05</v>
      </c>
      <c r="R232" s="229">
        <f>Q232*H232</f>
        <v>0.00016000000000000001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175</v>
      </c>
      <c r="AT232" s="231" t="s">
        <v>171</v>
      </c>
      <c r="AU232" s="231" t="s">
        <v>86</v>
      </c>
      <c r="AY232" s="18" t="s">
        <v>145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151</v>
      </c>
      <c r="BM232" s="231" t="s">
        <v>724</v>
      </c>
    </row>
    <row r="233" s="2" customFormat="1" ht="44.25" customHeight="1">
      <c r="A233" s="39"/>
      <c r="B233" s="40"/>
      <c r="C233" s="220" t="s">
        <v>356</v>
      </c>
      <c r="D233" s="220" t="s">
        <v>147</v>
      </c>
      <c r="E233" s="221" t="s">
        <v>318</v>
      </c>
      <c r="F233" s="222" t="s">
        <v>725</v>
      </c>
      <c r="G233" s="223" t="s">
        <v>320</v>
      </c>
      <c r="H233" s="224">
        <v>9</v>
      </c>
      <c r="I233" s="225"/>
      <c r="J233" s="226">
        <f>ROUND(I233*H233,2)</f>
        <v>0</v>
      </c>
      <c r="K233" s="222" t="s">
        <v>1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151</v>
      </c>
      <c r="AT233" s="231" t="s">
        <v>147</v>
      </c>
      <c r="AU233" s="231" t="s">
        <v>86</v>
      </c>
      <c r="AY233" s="18" t="s">
        <v>145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151</v>
      </c>
      <c r="BM233" s="231" t="s">
        <v>726</v>
      </c>
    </row>
    <row r="234" s="2" customFormat="1" ht="16.5" customHeight="1">
      <c r="A234" s="39"/>
      <c r="B234" s="40"/>
      <c r="C234" s="266" t="s">
        <v>360</v>
      </c>
      <c r="D234" s="266" t="s">
        <v>171</v>
      </c>
      <c r="E234" s="267" t="s">
        <v>727</v>
      </c>
      <c r="F234" s="268" t="s">
        <v>728</v>
      </c>
      <c r="G234" s="269" t="s">
        <v>320</v>
      </c>
      <c r="H234" s="270">
        <v>9</v>
      </c>
      <c r="I234" s="271"/>
      <c r="J234" s="272">
        <f>ROUND(I234*H234,2)</f>
        <v>0</v>
      </c>
      <c r="K234" s="268" t="s">
        <v>1</v>
      </c>
      <c r="L234" s="273"/>
      <c r="M234" s="274" t="s">
        <v>1</v>
      </c>
      <c r="N234" s="275" t="s">
        <v>41</v>
      </c>
      <c r="O234" s="92"/>
      <c r="P234" s="229">
        <f>O234*H234</f>
        <v>0</v>
      </c>
      <c r="Q234" s="229">
        <v>5.0000000000000002E-05</v>
      </c>
      <c r="R234" s="229">
        <f>Q234*H234</f>
        <v>0.00045000000000000004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175</v>
      </c>
      <c r="AT234" s="231" t="s">
        <v>171</v>
      </c>
      <c r="AU234" s="231" t="s">
        <v>86</v>
      </c>
      <c r="AY234" s="18" t="s">
        <v>145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151</v>
      </c>
      <c r="BM234" s="231" t="s">
        <v>729</v>
      </c>
    </row>
    <row r="235" s="2" customFormat="1" ht="37.8" customHeight="1">
      <c r="A235" s="39"/>
      <c r="B235" s="40"/>
      <c r="C235" s="220" t="s">
        <v>364</v>
      </c>
      <c r="D235" s="220" t="s">
        <v>147</v>
      </c>
      <c r="E235" s="221" t="s">
        <v>730</v>
      </c>
      <c r="F235" s="222" t="s">
        <v>731</v>
      </c>
      <c r="G235" s="223" t="s">
        <v>320</v>
      </c>
      <c r="H235" s="224">
        <v>8</v>
      </c>
      <c r="I235" s="225"/>
      <c r="J235" s="226">
        <f>ROUND(I235*H235,2)</f>
        <v>0</v>
      </c>
      <c r="K235" s="222" t="s">
        <v>1</v>
      </c>
      <c r="L235" s="45"/>
      <c r="M235" s="227" t="s">
        <v>1</v>
      </c>
      <c r="N235" s="228" t="s">
        <v>41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151</v>
      </c>
      <c r="AT235" s="231" t="s">
        <v>147</v>
      </c>
      <c r="AU235" s="231" t="s">
        <v>86</v>
      </c>
      <c r="AY235" s="18" t="s">
        <v>145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151</v>
      </c>
      <c r="BM235" s="231" t="s">
        <v>732</v>
      </c>
    </row>
    <row r="236" s="2" customFormat="1" ht="16.5" customHeight="1">
      <c r="A236" s="39"/>
      <c r="B236" s="40"/>
      <c r="C236" s="266" t="s">
        <v>368</v>
      </c>
      <c r="D236" s="266" t="s">
        <v>171</v>
      </c>
      <c r="E236" s="267" t="s">
        <v>733</v>
      </c>
      <c r="F236" s="268" t="s">
        <v>734</v>
      </c>
      <c r="G236" s="269" t="s">
        <v>320</v>
      </c>
      <c r="H236" s="270">
        <v>8</v>
      </c>
      <c r="I236" s="271"/>
      <c r="J236" s="272">
        <f>ROUND(I236*H236,2)</f>
        <v>0</v>
      </c>
      <c r="K236" s="268" t="s">
        <v>1</v>
      </c>
      <c r="L236" s="273"/>
      <c r="M236" s="274" t="s">
        <v>1</v>
      </c>
      <c r="N236" s="275" t="s">
        <v>41</v>
      </c>
      <c r="O236" s="92"/>
      <c r="P236" s="229">
        <f>O236*H236</f>
        <v>0</v>
      </c>
      <c r="Q236" s="229">
        <v>0.0086999999999999994</v>
      </c>
      <c r="R236" s="229">
        <f>Q236*H236</f>
        <v>0.069599999999999995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175</v>
      </c>
      <c r="AT236" s="231" t="s">
        <v>171</v>
      </c>
      <c r="AU236" s="231" t="s">
        <v>86</v>
      </c>
      <c r="AY236" s="18" t="s">
        <v>145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151</v>
      </c>
      <c r="BM236" s="231" t="s">
        <v>735</v>
      </c>
    </row>
    <row r="237" s="2" customFormat="1" ht="37.8" customHeight="1">
      <c r="A237" s="39"/>
      <c r="B237" s="40"/>
      <c r="C237" s="220" t="s">
        <v>372</v>
      </c>
      <c r="D237" s="220" t="s">
        <v>147</v>
      </c>
      <c r="E237" s="221" t="s">
        <v>736</v>
      </c>
      <c r="F237" s="222" t="s">
        <v>737</v>
      </c>
      <c r="G237" s="223" t="s">
        <v>320</v>
      </c>
      <c r="H237" s="224">
        <v>1</v>
      </c>
      <c r="I237" s="225"/>
      <c r="J237" s="226">
        <f>ROUND(I237*H237,2)</f>
        <v>0</v>
      </c>
      <c r="K237" s="222" t="s">
        <v>1</v>
      </c>
      <c r="L237" s="45"/>
      <c r="M237" s="227" t="s">
        <v>1</v>
      </c>
      <c r="N237" s="228" t="s">
        <v>41</v>
      </c>
      <c r="O237" s="92"/>
      <c r="P237" s="229">
        <f>O237*H237</f>
        <v>0</v>
      </c>
      <c r="Q237" s="229">
        <v>0.47611999999999999</v>
      </c>
      <c r="R237" s="229">
        <f>Q237*H237</f>
        <v>0.47611999999999999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151</v>
      </c>
      <c r="AT237" s="231" t="s">
        <v>147</v>
      </c>
      <c r="AU237" s="231" t="s">
        <v>86</v>
      </c>
      <c r="AY237" s="18" t="s">
        <v>145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151</v>
      </c>
      <c r="BM237" s="231" t="s">
        <v>738</v>
      </c>
    </row>
    <row r="238" s="2" customFormat="1" ht="37.8" customHeight="1">
      <c r="A238" s="39"/>
      <c r="B238" s="40"/>
      <c r="C238" s="266" t="s">
        <v>377</v>
      </c>
      <c r="D238" s="266" t="s">
        <v>171</v>
      </c>
      <c r="E238" s="267" t="s">
        <v>739</v>
      </c>
      <c r="F238" s="268" t="s">
        <v>740</v>
      </c>
      <c r="G238" s="269" t="s">
        <v>320</v>
      </c>
      <c r="H238" s="270">
        <v>1</v>
      </c>
      <c r="I238" s="271"/>
      <c r="J238" s="272">
        <f>ROUND(I238*H238,2)</f>
        <v>0</v>
      </c>
      <c r="K238" s="268" t="s">
        <v>1</v>
      </c>
      <c r="L238" s="273"/>
      <c r="M238" s="274" t="s">
        <v>1</v>
      </c>
      <c r="N238" s="275" t="s">
        <v>41</v>
      </c>
      <c r="O238" s="92"/>
      <c r="P238" s="229">
        <f>O238*H238</f>
        <v>0</v>
      </c>
      <c r="Q238" s="229">
        <v>0.0066</v>
      </c>
      <c r="R238" s="229">
        <f>Q238*H238</f>
        <v>0.0066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175</v>
      </c>
      <c r="AT238" s="231" t="s">
        <v>171</v>
      </c>
      <c r="AU238" s="231" t="s">
        <v>86</v>
      </c>
      <c r="AY238" s="18" t="s">
        <v>145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151</v>
      </c>
      <c r="BM238" s="231" t="s">
        <v>741</v>
      </c>
    </row>
    <row r="239" s="2" customFormat="1" ht="44.25" customHeight="1">
      <c r="A239" s="39"/>
      <c r="B239" s="40"/>
      <c r="C239" s="220" t="s">
        <v>383</v>
      </c>
      <c r="D239" s="220" t="s">
        <v>147</v>
      </c>
      <c r="E239" s="221" t="s">
        <v>742</v>
      </c>
      <c r="F239" s="222" t="s">
        <v>743</v>
      </c>
      <c r="G239" s="223" t="s">
        <v>320</v>
      </c>
      <c r="H239" s="224">
        <v>1</v>
      </c>
      <c r="I239" s="225"/>
      <c r="J239" s="226">
        <f>ROUND(I239*H239,2)</f>
        <v>0</v>
      </c>
      <c r="K239" s="222" t="s">
        <v>1</v>
      </c>
      <c r="L239" s="45"/>
      <c r="M239" s="227" t="s">
        <v>1</v>
      </c>
      <c r="N239" s="228" t="s">
        <v>41</v>
      </c>
      <c r="O239" s="92"/>
      <c r="P239" s="229">
        <f>O239*H239</f>
        <v>0</v>
      </c>
      <c r="Q239" s="229">
        <v>2.1167600000000002</v>
      </c>
      <c r="R239" s="229">
        <f>Q239*H239</f>
        <v>2.1167600000000002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151</v>
      </c>
      <c r="AT239" s="231" t="s">
        <v>147</v>
      </c>
      <c r="AU239" s="231" t="s">
        <v>86</v>
      </c>
      <c r="AY239" s="18" t="s">
        <v>145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151</v>
      </c>
      <c r="BM239" s="231" t="s">
        <v>744</v>
      </c>
    </row>
    <row r="240" s="2" customFormat="1" ht="24.15" customHeight="1">
      <c r="A240" s="39"/>
      <c r="B240" s="40"/>
      <c r="C240" s="266" t="s">
        <v>387</v>
      </c>
      <c r="D240" s="266" t="s">
        <v>171</v>
      </c>
      <c r="E240" s="267" t="s">
        <v>745</v>
      </c>
      <c r="F240" s="268" t="s">
        <v>746</v>
      </c>
      <c r="G240" s="269" t="s">
        <v>320</v>
      </c>
      <c r="H240" s="270">
        <v>1</v>
      </c>
      <c r="I240" s="271"/>
      <c r="J240" s="272">
        <f>ROUND(I240*H240,2)</f>
        <v>0</v>
      </c>
      <c r="K240" s="268" t="s">
        <v>1</v>
      </c>
      <c r="L240" s="273"/>
      <c r="M240" s="274" t="s">
        <v>1</v>
      </c>
      <c r="N240" s="275" t="s">
        <v>41</v>
      </c>
      <c r="O240" s="92"/>
      <c r="P240" s="229">
        <f>O240*H240</f>
        <v>0</v>
      </c>
      <c r="Q240" s="229">
        <v>1.1599999999999999</v>
      </c>
      <c r="R240" s="229">
        <f>Q240*H240</f>
        <v>1.1599999999999999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175</v>
      </c>
      <c r="AT240" s="231" t="s">
        <v>171</v>
      </c>
      <c r="AU240" s="231" t="s">
        <v>86</v>
      </c>
      <c r="AY240" s="18" t="s">
        <v>145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84</v>
      </c>
      <c r="BK240" s="232">
        <f>ROUND(I240*H240,2)</f>
        <v>0</v>
      </c>
      <c r="BL240" s="18" t="s">
        <v>151</v>
      </c>
      <c r="BM240" s="231" t="s">
        <v>747</v>
      </c>
    </row>
    <row r="241" s="2" customFormat="1" ht="24.15" customHeight="1">
      <c r="A241" s="39"/>
      <c r="B241" s="40"/>
      <c r="C241" s="266" t="s">
        <v>394</v>
      </c>
      <c r="D241" s="266" t="s">
        <v>171</v>
      </c>
      <c r="E241" s="267" t="s">
        <v>748</v>
      </c>
      <c r="F241" s="268" t="s">
        <v>749</v>
      </c>
      <c r="G241" s="269" t="s">
        <v>320</v>
      </c>
      <c r="H241" s="270">
        <v>1</v>
      </c>
      <c r="I241" s="271"/>
      <c r="J241" s="272">
        <f>ROUND(I241*H241,2)</f>
        <v>0</v>
      </c>
      <c r="K241" s="268" t="s">
        <v>1</v>
      </c>
      <c r="L241" s="273"/>
      <c r="M241" s="274" t="s">
        <v>1</v>
      </c>
      <c r="N241" s="275" t="s">
        <v>41</v>
      </c>
      <c r="O241" s="92"/>
      <c r="P241" s="229">
        <f>O241*H241</f>
        <v>0</v>
      </c>
      <c r="Q241" s="229">
        <v>0.028000000000000001</v>
      </c>
      <c r="R241" s="229">
        <f>Q241*H241</f>
        <v>0.028000000000000001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175</v>
      </c>
      <c r="AT241" s="231" t="s">
        <v>171</v>
      </c>
      <c r="AU241" s="231" t="s">
        <v>86</v>
      </c>
      <c r="AY241" s="18" t="s">
        <v>145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151</v>
      </c>
      <c r="BM241" s="231" t="s">
        <v>750</v>
      </c>
    </row>
    <row r="242" s="2" customFormat="1" ht="24.15" customHeight="1">
      <c r="A242" s="39"/>
      <c r="B242" s="40"/>
      <c r="C242" s="266" t="s">
        <v>397</v>
      </c>
      <c r="D242" s="266" t="s">
        <v>171</v>
      </c>
      <c r="E242" s="267" t="s">
        <v>751</v>
      </c>
      <c r="F242" s="268" t="s">
        <v>752</v>
      </c>
      <c r="G242" s="269" t="s">
        <v>320</v>
      </c>
      <c r="H242" s="270">
        <v>1</v>
      </c>
      <c r="I242" s="271"/>
      <c r="J242" s="272">
        <f>ROUND(I242*H242,2)</f>
        <v>0</v>
      </c>
      <c r="K242" s="268" t="s">
        <v>1</v>
      </c>
      <c r="L242" s="273"/>
      <c r="M242" s="274" t="s">
        <v>1</v>
      </c>
      <c r="N242" s="275" t="s">
        <v>41</v>
      </c>
      <c r="O242" s="92"/>
      <c r="P242" s="229">
        <f>O242*H242</f>
        <v>0</v>
      </c>
      <c r="Q242" s="229">
        <v>0.040000000000000001</v>
      </c>
      <c r="R242" s="229">
        <f>Q242*H242</f>
        <v>0.040000000000000001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175</v>
      </c>
      <c r="AT242" s="231" t="s">
        <v>171</v>
      </c>
      <c r="AU242" s="231" t="s">
        <v>86</v>
      </c>
      <c r="AY242" s="18" t="s">
        <v>145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151</v>
      </c>
      <c r="BM242" s="231" t="s">
        <v>753</v>
      </c>
    </row>
    <row r="243" s="2" customFormat="1" ht="24.15" customHeight="1">
      <c r="A243" s="39"/>
      <c r="B243" s="40"/>
      <c r="C243" s="266" t="s">
        <v>403</v>
      </c>
      <c r="D243" s="266" t="s">
        <v>171</v>
      </c>
      <c r="E243" s="267" t="s">
        <v>754</v>
      </c>
      <c r="F243" s="268" t="s">
        <v>755</v>
      </c>
      <c r="G243" s="269" t="s">
        <v>320</v>
      </c>
      <c r="H243" s="270">
        <v>1</v>
      </c>
      <c r="I243" s="271"/>
      <c r="J243" s="272">
        <f>ROUND(I243*H243,2)</f>
        <v>0</v>
      </c>
      <c r="K243" s="268" t="s">
        <v>1</v>
      </c>
      <c r="L243" s="273"/>
      <c r="M243" s="274" t="s">
        <v>1</v>
      </c>
      <c r="N243" s="275" t="s">
        <v>41</v>
      </c>
      <c r="O243" s="92"/>
      <c r="P243" s="229">
        <f>O243*H243</f>
        <v>0</v>
      </c>
      <c r="Q243" s="229">
        <v>0.61499999999999999</v>
      </c>
      <c r="R243" s="229">
        <f>Q243*H243</f>
        <v>0.61499999999999999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175</v>
      </c>
      <c r="AT243" s="231" t="s">
        <v>171</v>
      </c>
      <c r="AU243" s="231" t="s">
        <v>86</v>
      </c>
      <c r="AY243" s="18" t="s">
        <v>145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151</v>
      </c>
      <c r="BM243" s="231" t="s">
        <v>756</v>
      </c>
    </row>
    <row r="244" s="2" customFormat="1" ht="24.15" customHeight="1">
      <c r="A244" s="39"/>
      <c r="B244" s="40"/>
      <c r="C244" s="220" t="s">
        <v>407</v>
      </c>
      <c r="D244" s="220" t="s">
        <v>147</v>
      </c>
      <c r="E244" s="221" t="s">
        <v>757</v>
      </c>
      <c r="F244" s="222" t="s">
        <v>758</v>
      </c>
      <c r="G244" s="223" t="s">
        <v>759</v>
      </c>
      <c r="H244" s="224">
        <v>5</v>
      </c>
      <c r="I244" s="225"/>
      <c r="J244" s="226">
        <f>ROUND(I244*H244,2)</f>
        <v>0</v>
      </c>
      <c r="K244" s="222" t="s">
        <v>1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0.00031</v>
      </c>
      <c r="R244" s="229">
        <f>Q244*H244</f>
        <v>0.00155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151</v>
      </c>
      <c r="AT244" s="231" t="s">
        <v>147</v>
      </c>
      <c r="AU244" s="231" t="s">
        <v>86</v>
      </c>
      <c r="AY244" s="18" t="s">
        <v>145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151</v>
      </c>
      <c r="BM244" s="231" t="s">
        <v>760</v>
      </c>
    </row>
    <row r="245" s="2" customFormat="1" ht="37.8" customHeight="1">
      <c r="A245" s="39"/>
      <c r="B245" s="40"/>
      <c r="C245" s="220" t="s">
        <v>412</v>
      </c>
      <c r="D245" s="220" t="s">
        <v>147</v>
      </c>
      <c r="E245" s="221" t="s">
        <v>761</v>
      </c>
      <c r="F245" s="222" t="s">
        <v>762</v>
      </c>
      <c r="G245" s="223" t="s">
        <v>320</v>
      </c>
      <c r="H245" s="224">
        <v>4</v>
      </c>
      <c r="I245" s="225"/>
      <c r="J245" s="226">
        <f>ROUND(I245*H245,2)</f>
        <v>0</v>
      </c>
      <c r="K245" s="222" t="s">
        <v>1</v>
      </c>
      <c r="L245" s="45"/>
      <c r="M245" s="227" t="s">
        <v>1</v>
      </c>
      <c r="N245" s="228" t="s">
        <v>41</v>
      </c>
      <c r="O245" s="92"/>
      <c r="P245" s="229">
        <f>O245*H245</f>
        <v>0</v>
      </c>
      <c r="Q245" s="229">
        <v>0.058029999999999998</v>
      </c>
      <c r="R245" s="229">
        <f>Q245*H245</f>
        <v>0.23211999999999999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151</v>
      </c>
      <c r="AT245" s="231" t="s">
        <v>147</v>
      </c>
      <c r="AU245" s="231" t="s">
        <v>86</v>
      </c>
      <c r="AY245" s="18" t="s">
        <v>145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151</v>
      </c>
      <c r="BM245" s="231" t="s">
        <v>763</v>
      </c>
    </row>
    <row r="246" s="2" customFormat="1" ht="44.25" customHeight="1">
      <c r="A246" s="39"/>
      <c r="B246" s="40"/>
      <c r="C246" s="220" t="s">
        <v>418</v>
      </c>
      <c r="D246" s="220" t="s">
        <v>147</v>
      </c>
      <c r="E246" s="221" t="s">
        <v>764</v>
      </c>
      <c r="F246" s="222" t="s">
        <v>765</v>
      </c>
      <c r="G246" s="223" t="s">
        <v>320</v>
      </c>
      <c r="H246" s="224">
        <v>1</v>
      </c>
      <c r="I246" s="225"/>
      <c r="J246" s="226">
        <f>ROUND(I246*H246,2)</f>
        <v>0</v>
      </c>
      <c r="K246" s="222" t="s">
        <v>1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0.068959999999999994</v>
      </c>
      <c r="R246" s="229">
        <f>Q246*H246</f>
        <v>0.068959999999999994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151</v>
      </c>
      <c r="AT246" s="231" t="s">
        <v>147</v>
      </c>
      <c r="AU246" s="231" t="s">
        <v>86</v>
      </c>
      <c r="AY246" s="18" t="s">
        <v>145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151</v>
      </c>
      <c r="BM246" s="231" t="s">
        <v>766</v>
      </c>
    </row>
    <row r="247" s="2" customFormat="1" ht="37.8" customHeight="1">
      <c r="A247" s="39"/>
      <c r="B247" s="40"/>
      <c r="C247" s="220" t="s">
        <v>422</v>
      </c>
      <c r="D247" s="220" t="s">
        <v>147</v>
      </c>
      <c r="E247" s="221" t="s">
        <v>767</v>
      </c>
      <c r="F247" s="222" t="s">
        <v>768</v>
      </c>
      <c r="G247" s="223" t="s">
        <v>320</v>
      </c>
      <c r="H247" s="224">
        <v>5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41</v>
      </c>
      <c r="O247" s="92"/>
      <c r="P247" s="229">
        <f>O247*H247</f>
        <v>0</v>
      </c>
      <c r="Q247" s="229">
        <v>0.01136</v>
      </c>
      <c r="R247" s="229">
        <f>Q247*H247</f>
        <v>0.056800000000000003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151</v>
      </c>
      <c r="AT247" s="231" t="s">
        <v>147</v>
      </c>
      <c r="AU247" s="231" t="s">
        <v>86</v>
      </c>
      <c r="AY247" s="18" t="s">
        <v>145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151</v>
      </c>
      <c r="BM247" s="231" t="s">
        <v>769</v>
      </c>
    </row>
    <row r="248" s="2" customFormat="1" ht="44.25" customHeight="1">
      <c r="A248" s="39"/>
      <c r="B248" s="40"/>
      <c r="C248" s="220" t="s">
        <v>426</v>
      </c>
      <c r="D248" s="220" t="s">
        <v>147</v>
      </c>
      <c r="E248" s="221" t="s">
        <v>770</v>
      </c>
      <c r="F248" s="222" t="s">
        <v>771</v>
      </c>
      <c r="G248" s="223" t="s">
        <v>320</v>
      </c>
      <c r="H248" s="224">
        <v>5</v>
      </c>
      <c r="I248" s="225"/>
      <c r="J248" s="226">
        <f>ROUND(I248*H248,2)</f>
        <v>0</v>
      </c>
      <c r="K248" s="222" t="s">
        <v>1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0.0062199999999999998</v>
      </c>
      <c r="R248" s="229">
        <f>Q248*H248</f>
        <v>0.031099999999999999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151</v>
      </c>
      <c r="AT248" s="231" t="s">
        <v>147</v>
      </c>
      <c r="AU248" s="231" t="s">
        <v>86</v>
      </c>
      <c r="AY248" s="18" t="s">
        <v>145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151</v>
      </c>
      <c r="BM248" s="231" t="s">
        <v>772</v>
      </c>
    </row>
    <row r="249" s="2" customFormat="1" ht="37.8" customHeight="1">
      <c r="A249" s="39"/>
      <c r="B249" s="40"/>
      <c r="C249" s="220" t="s">
        <v>430</v>
      </c>
      <c r="D249" s="220" t="s">
        <v>147</v>
      </c>
      <c r="E249" s="221" t="s">
        <v>773</v>
      </c>
      <c r="F249" s="222" t="s">
        <v>774</v>
      </c>
      <c r="G249" s="223" t="s">
        <v>320</v>
      </c>
      <c r="H249" s="224">
        <v>5</v>
      </c>
      <c r="I249" s="225"/>
      <c r="J249" s="226">
        <f>ROUND(I249*H249,2)</f>
        <v>0</v>
      </c>
      <c r="K249" s="222" t="s">
        <v>1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0.054539999999999998</v>
      </c>
      <c r="R249" s="229">
        <f>Q249*H249</f>
        <v>0.2727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151</v>
      </c>
      <c r="AT249" s="231" t="s">
        <v>147</v>
      </c>
      <c r="AU249" s="231" t="s">
        <v>86</v>
      </c>
      <c r="AY249" s="18" t="s">
        <v>145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151</v>
      </c>
      <c r="BM249" s="231" t="s">
        <v>775</v>
      </c>
    </row>
    <row r="250" s="2" customFormat="1" ht="24.15" customHeight="1">
      <c r="A250" s="39"/>
      <c r="B250" s="40"/>
      <c r="C250" s="220" t="s">
        <v>434</v>
      </c>
      <c r="D250" s="220" t="s">
        <v>147</v>
      </c>
      <c r="E250" s="221" t="s">
        <v>776</v>
      </c>
      <c r="F250" s="222" t="s">
        <v>777</v>
      </c>
      <c r="G250" s="223" t="s">
        <v>320</v>
      </c>
      <c r="H250" s="224">
        <v>1</v>
      </c>
      <c r="I250" s="225"/>
      <c r="J250" s="226">
        <f>ROUND(I250*H250,2)</f>
        <v>0</v>
      </c>
      <c r="K250" s="222" t="s">
        <v>1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0.0070200000000000002</v>
      </c>
      <c r="R250" s="229">
        <f>Q250*H250</f>
        <v>0.0070200000000000002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151</v>
      </c>
      <c r="AT250" s="231" t="s">
        <v>147</v>
      </c>
      <c r="AU250" s="231" t="s">
        <v>86</v>
      </c>
      <c r="AY250" s="18" t="s">
        <v>145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151</v>
      </c>
      <c r="BM250" s="231" t="s">
        <v>778</v>
      </c>
    </row>
    <row r="251" s="2" customFormat="1" ht="24.15" customHeight="1">
      <c r="A251" s="39"/>
      <c r="B251" s="40"/>
      <c r="C251" s="266" t="s">
        <v>438</v>
      </c>
      <c r="D251" s="266" t="s">
        <v>171</v>
      </c>
      <c r="E251" s="267" t="s">
        <v>779</v>
      </c>
      <c r="F251" s="268" t="s">
        <v>780</v>
      </c>
      <c r="G251" s="269" t="s">
        <v>320</v>
      </c>
      <c r="H251" s="270">
        <v>1</v>
      </c>
      <c r="I251" s="271"/>
      <c r="J251" s="272">
        <f>ROUND(I251*H251,2)</f>
        <v>0</v>
      </c>
      <c r="K251" s="268" t="s">
        <v>1</v>
      </c>
      <c r="L251" s="273"/>
      <c r="M251" s="274" t="s">
        <v>1</v>
      </c>
      <c r="N251" s="275" t="s">
        <v>41</v>
      </c>
      <c r="O251" s="92"/>
      <c r="P251" s="229">
        <f>O251*H251</f>
        <v>0</v>
      </c>
      <c r="Q251" s="229">
        <v>0.156</v>
      </c>
      <c r="R251" s="229">
        <f>Q251*H251</f>
        <v>0.156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175</v>
      </c>
      <c r="AT251" s="231" t="s">
        <v>171</v>
      </c>
      <c r="AU251" s="231" t="s">
        <v>86</v>
      </c>
      <c r="AY251" s="18" t="s">
        <v>145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151</v>
      </c>
      <c r="BM251" s="231" t="s">
        <v>781</v>
      </c>
    </row>
    <row r="252" s="2" customFormat="1" ht="21.75" customHeight="1">
      <c r="A252" s="39"/>
      <c r="B252" s="40"/>
      <c r="C252" s="220" t="s">
        <v>442</v>
      </c>
      <c r="D252" s="220" t="s">
        <v>147</v>
      </c>
      <c r="E252" s="221" t="s">
        <v>782</v>
      </c>
      <c r="F252" s="222" t="s">
        <v>783</v>
      </c>
      <c r="G252" s="223" t="s">
        <v>248</v>
      </c>
      <c r="H252" s="224">
        <v>191.15000000000001</v>
      </c>
      <c r="I252" s="225"/>
      <c r="J252" s="226">
        <f>ROUND(I252*H252,2)</f>
        <v>0</v>
      </c>
      <c r="K252" s="222" t="s">
        <v>1</v>
      </c>
      <c r="L252" s="45"/>
      <c r="M252" s="227" t="s">
        <v>1</v>
      </c>
      <c r="N252" s="228" t="s">
        <v>41</v>
      </c>
      <c r="O252" s="92"/>
      <c r="P252" s="229">
        <f>O252*H252</f>
        <v>0</v>
      </c>
      <c r="Q252" s="229">
        <v>9.0000000000000006E-05</v>
      </c>
      <c r="R252" s="229">
        <f>Q252*H252</f>
        <v>0.0172035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151</v>
      </c>
      <c r="AT252" s="231" t="s">
        <v>147</v>
      </c>
      <c r="AU252" s="231" t="s">
        <v>86</v>
      </c>
      <c r="AY252" s="18" t="s">
        <v>145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151</v>
      </c>
      <c r="BM252" s="231" t="s">
        <v>784</v>
      </c>
    </row>
    <row r="253" s="14" customFormat="1">
      <c r="A253" s="14"/>
      <c r="B253" s="244"/>
      <c r="C253" s="245"/>
      <c r="D253" s="235" t="s">
        <v>153</v>
      </c>
      <c r="E253" s="246" t="s">
        <v>1</v>
      </c>
      <c r="F253" s="247" t="s">
        <v>683</v>
      </c>
      <c r="G253" s="245"/>
      <c r="H253" s="248">
        <v>191.15000000000001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153</v>
      </c>
      <c r="AU253" s="254" t="s">
        <v>86</v>
      </c>
      <c r="AV253" s="14" t="s">
        <v>86</v>
      </c>
      <c r="AW253" s="14" t="s">
        <v>32</v>
      </c>
      <c r="AX253" s="14" t="s">
        <v>84</v>
      </c>
      <c r="AY253" s="254" t="s">
        <v>145</v>
      </c>
    </row>
    <row r="254" s="12" customFormat="1" ht="22.8" customHeight="1">
      <c r="A254" s="12"/>
      <c r="B254" s="204"/>
      <c r="C254" s="205"/>
      <c r="D254" s="206" t="s">
        <v>75</v>
      </c>
      <c r="E254" s="218" t="s">
        <v>197</v>
      </c>
      <c r="F254" s="218" t="s">
        <v>376</v>
      </c>
      <c r="G254" s="205"/>
      <c r="H254" s="205"/>
      <c r="I254" s="208"/>
      <c r="J254" s="219">
        <f>BK254</f>
        <v>0</v>
      </c>
      <c r="K254" s="205"/>
      <c r="L254" s="210"/>
      <c r="M254" s="211"/>
      <c r="N254" s="212"/>
      <c r="O254" s="212"/>
      <c r="P254" s="213">
        <f>P255+P256+P257</f>
        <v>0</v>
      </c>
      <c r="Q254" s="212"/>
      <c r="R254" s="213">
        <f>R255+R256+R257</f>
        <v>0</v>
      </c>
      <c r="S254" s="212"/>
      <c r="T254" s="214">
        <f>T255+T256+T257</f>
        <v>19.440000000000001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5" t="s">
        <v>84</v>
      </c>
      <c r="AT254" s="216" t="s">
        <v>75</v>
      </c>
      <c r="AU254" s="216" t="s">
        <v>84</v>
      </c>
      <c r="AY254" s="215" t="s">
        <v>145</v>
      </c>
      <c r="BK254" s="217">
        <f>BK255+BK256+BK257</f>
        <v>0</v>
      </c>
    </row>
    <row r="255" s="2" customFormat="1" ht="90" customHeight="1">
      <c r="A255" s="39"/>
      <c r="B255" s="40"/>
      <c r="C255" s="220" t="s">
        <v>447</v>
      </c>
      <c r="D255" s="220" t="s">
        <v>147</v>
      </c>
      <c r="E255" s="221" t="s">
        <v>785</v>
      </c>
      <c r="F255" s="222" t="s">
        <v>786</v>
      </c>
      <c r="G255" s="223" t="s">
        <v>248</v>
      </c>
      <c r="H255" s="224">
        <v>60</v>
      </c>
      <c r="I255" s="225"/>
      <c r="J255" s="226">
        <f>ROUND(I255*H255,2)</f>
        <v>0</v>
      </c>
      <c r="K255" s="222" t="s">
        <v>1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0.32400000000000001</v>
      </c>
      <c r="T255" s="230">
        <f>S255*H255</f>
        <v>19.440000000000001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151</v>
      </c>
      <c r="AT255" s="231" t="s">
        <v>147</v>
      </c>
      <c r="AU255" s="231" t="s">
        <v>86</v>
      </c>
      <c r="AY255" s="18" t="s">
        <v>145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151</v>
      </c>
      <c r="BM255" s="231" t="s">
        <v>787</v>
      </c>
    </row>
    <row r="256" s="2" customFormat="1" ht="37.8" customHeight="1">
      <c r="A256" s="39"/>
      <c r="B256" s="40"/>
      <c r="C256" s="220" t="s">
        <v>451</v>
      </c>
      <c r="D256" s="220" t="s">
        <v>147</v>
      </c>
      <c r="E256" s="221" t="s">
        <v>788</v>
      </c>
      <c r="F256" s="222" t="s">
        <v>789</v>
      </c>
      <c r="G256" s="223" t="s">
        <v>790</v>
      </c>
      <c r="H256" s="224">
        <v>1</v>
      </c>
      <c r="I256" s="225"/>
      <c r="J256" s="226">
        <f>ROUND(I256*H256,2)</f>
        <v>0</v>
      </c>
      <c r="K256" s="222" t="s">
        <v>1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151</v>
      </c>
      <c r="AT256" s="231" t="s">
        <v>147</v>
      </c>
      <c r="AU256" s="231" t="s">
        <v>86</v>
      </c>
      <c r="AY256" s="18" t="s">
        <v>145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151</v>
      </c>
      <c r="BM256" s="231" t="s">
        <v>791</v>
      </c>
    </row>
    <row r="257" s="12" customFormat="1" ht="20.88" customHeight="1">
      <c r="A257" s="12"/>
      <c r="B257" s="204"/>
      <c r="C257" s="205"/>
      <c r="D257" s="206" t="s">
        <v>75</v>
      </c>
      <c r="E257" s="218" t="s">
        <v>792</v>
      </c>
      <c r="F257" s="218" t="s">
        <v>793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SUM(P258:P259)</f>
        <v>0</v>
      </c>
      <c r="Q257" s="212"/>
      <c r="R257" s="213">
        <f>SUM(R258:R259)</f>
        <v>0</v>
      </c>
      <c r="S257" s="212"/>
      <c r="T257" s="214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84</v>
      </c>
      <c r="AT257" s="216" t="s">
        <v>75</v>
      </c>
      <c r="AU257" s="216" t="s">
        <v>86</v>
      </c>
      <c r="AY257" s="215" t="s">
        <v>145</v>
      </c>
      <c r="BK257" s="217">
        <f>SUM(BK258:BK259)</f>
        <v>0</v>
      </c>
    </row>
    <row r="258" s="2" customFormat="1" ht="24.15" customHeight="1">
      <c r="A258" s="39"/>
      <c r="B258" s="40"/>
      <c r="C258" s="220" t="s">
        <v>456</v>
      </c>
      <c r="D258" s="220" t="s">
        <v>147</v>
      </c>
      <c r="E258" s="221" t="s">
        <v>537</v>
      </c>
      <c r="F258" s="222" t="s">
        <v>538</v>
      </c>
      <c r="G258" s="223" t="s">
        <v>248</v>
      </c>
      <c r="H258" s="224">
        <v>53</v>
      </c>
      <c r="I258" s="225"/>
      <c r="J258" s="226">
        <f>ROUND(I258*H258,2)</f>
        <v>0</v>
      </c>
      <c r="K258" s="222" t="s">
        <v>1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151</v>
      </c>
      <c r="AT258" s="231" t="s">
        <v>147</v>
      </c>
      <c r="AU258" s="231" t="s">
        <v>166</v>
      </c>
      <c r="AY258" s="18" t="s">
        <v>145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151</v>
      </c>
      <c r="BM258" s="231" t="s">
        <v>794</v>
      </c>
    </row>
    <row r="259" s="14" customFormat="1">
      <c r="A259" s="14"/>
      <c r="B259" s="244"/>
      <c r="C259" s="245"/>
      <c r="D259" s="235" t="s">
        <v>153</v>
      </c>
      <c r="E259" s="246" t="s">
        <v>1</v>
      </c>
      <c r="F259" s="247" t="s">
        <v>795</v>
      </c>
      <c r="G259" s="245"/>
      <c r="H259" s="248">
        <v>53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153</v>
      </c>
      <c r="AU259" s="254" t="s">
        <v>166</v>
      </c>
      <c r="AV259" s="14" t="s">
        <v>86</v>
      </c>
      <c r="AW259" s="14" t="s">
        <v>32</v>
      </c>
      <c r="AX259" s="14" t="s">
        <v>84</v>
      </c>
      <c r="AY259" s="254" t="s">
        <v>145</v>
      </c>
    </row>
    <row r="260" s="12" customFormat="1" ht="22.8" customHeight="1">
      <c r="A260" s="12"/>
      <c r="B260" s="204"/>
      <c r="C260" s="205"/>
      <c r="D260" s="206" t="s">
        <v>75</v>
      </c>
      <c r="E260" s="218" t="s">
        <v>468</v>
      </c>
      <c r="F260" s="218" t="s">
        <v>469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SUM(P261:P266)</f>
        <v>0</v>
      </c>
      <c r="Q260" s="212"/>
      <c r="R260" s="213">
        <f>SUM(R261:R266)</f>
        <v>0</v>
      </c>
      <c r="S260" s="212"/>
      <c r="T260" s="214">
        <f>SUM(T261:T266)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84</v>
      </c>
      <c r="AT260" s="216" t="s">
        <v>75</v>
      </c>
      <c r="AU260" s="216" t="s">
        <v>84</v>
      </c>
      <c r="AY260" s="215" t="s">
        <v>145</v>
      </c>
      <c r="BK260" s="217">
        <f>SUM(BK261:BK266)</f>
        <v>0</v>
      </c>
    </row>
    <row r="261" s="2" customFormat="1" ht="37.8" customHeight="1">
      <c r="A261" s="39"/>
      <c r="B261" s="40"/>
      <c r="C261" s="220" t="s">
        <v>460</v>
      </c>
      <c r="D261" s="220" t="s">
        <v>147</v>
      </c>
      <c r="E261" s="221" t="s">
        <v>796</v>
      </c>
      <c r="F261" s="222" t="s">
        <v>797</v>
      </c>
      <c r="G261" s="223" t="s">
        <v>174</v>
      </c>
      <c r="H261" s="224">
        <v>44.338999999999999</v>
      </c>
      <c r="I261" s="225"/>
      <c r="J261" s="226">
        <f>ROUND(I261*H261,2)</f>
        <v>0</v>
      </c>
      <c r="K261" s="222" t="s">
        <v>1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151</v>
      </c>
      <c r="AT261" s="231" t="s">
        <v>147</v>
      </c>
      <c r="AU261" s="231" t="s">
        <v>86</v>
      </c>
      <c r="AY261" s="18" t="s">
        <v>145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151</v>
      </c>
      <c r="BM261" s="231" t="s">
        <v>798</v>
      </c>
    </row>
    <row r="262" s="2" customFormat="1" ht="37.8" customHeight="1">
      <c r="A262" s="39"/>
      <c r="B262" s="40"/>
      <c r="C262" s="220" t="s">
        <v>464</v>
      </c>
      <c r="D262" s="220" t="s">
        <v>147</v>
      </c>
      <c r="E262" s="221" t="s">
        <v>799</v>
      </c>
      <c r="F262" s="222" t="s">
        <v>800</v>
      </c>
      <c r="G262" s="223" t="s">
        <v>174</v>
      </c>
      <c r="H262" s="224">
        <v>931.11900000000003</v>
      </c>
      <c r="I262" s="225"/>
      <c r="J262" s="226">
        <f>ROUND(I262*H262,2)</f>
        <v>0</v>
      </c>
      <c r="K262" s="222" t="s">
        <v>1</v>
      </c>
      <c r="L262" s="45"/>
      <c r="M262" s="227" t="s">
        <v>1</v>
      </c>
      <c r="N262" s="228" t="s">
        <v>41</v>
      </c>
      <c r="O262" s="92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151</v>
      </c>
      <c r="AT262" s="231" t="s">
        <v>147</v>
      </c>
      <c r="AU262" s="231" t="s">
        <v>86</v>
      </c>
      <c r="AY262" s="18" t="s">
        <v>145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151</v>
      </c>
      <c r="BM262" s="231" t="s">
        <v>801</v>
      </c>
    </row>
    <row r="263" s="14" customFormat="1">
      <c r="A263" s="14"/>
      <c r="B263" s="244"/>
      <c r="C263" s="245"/>
      <c r="D263" s="235" t="s">
        <v>153</v>
      </c>
      <c r="E263" s="246" t="s">
        <v>1</v>
      </c>
      <c r="F263" s="247" t="s">
        <v>802</v>
      </c>
      <c r="G263" s="245"/>
      <c r="H263" s="248">
        <v>931.11900000000003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153</v>
      </c>
      <c r="AU263" s="254" t="s">
        <v>86</v>
      </c>
      <c r="AV263" s="14" t="s">
        <v>86</v>
      </c>
      <c r="AW263" s="14" t="s">
        <v>32</v>
      </c>
      <c r="AX263" s="14" t="s">
        <v>84</v>
      </c>
      <c r="AY263" s="254" t="s">
        <v>145</v>
      </c>
    </row>
    <row r="264" s="2" customFormat="1" ht="24.15" customHeight="1">
      <c r="A264" s="39"/>
      <c r="B264" s="40"/>
      <c r="C264" s="220" t="s">
        <v>470</v>
      </c>
      <c r="D264" s="220" t="s">
        <v>147</v>
      </c>
      <c r="E264" s="221" t="s">
        <v>803</v>
      </c>
      <c r="F264" s="222" t="s">
        <v>804</v>
      </c>
      <c r="G264" s="223" t="s">
        <v>174</v>
      </c>
      <c r="H264" s="224">
        <v>44.338999999999999</v>
      </c>
      <c r="I264" s="225"/>
      <c r="J264" s="226">
        <f>ROUND(I264*H264,2)</f>
        <v>0</v>
      </c>
      <c r="K264" s="222" t="s">
        <v>1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151</v>
      </c>
      <c r="AT264" s="231" t="s">
        <v>147</v>
      </c>
      <c r="AU264" s="231" t="s">
        <v>86</v>
      </c>
      <c r="AY264" s="18" t="s">
        <v>145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151</v>
      </c>
      <c r="BM264" s="231" t="s">
        <v>805</v>
      </c>
    </row>
    <row r="265" s="2" customFormat="1" ht="44.25" customHeight="1">
      <c r="A265" s="39"/>
      <c r="B265" s="40"/>
      <c r="C265" s="220" t="s">
        <v>476</v>
      </c>
      <c r="D265" s="220" t="s">
        <v>147</v>
      </c>
      <c r="E265" s="221" t="s">
        <v>806</v>
      </c>
      <c r="F265" s="222" t="s">
        <v>807</v>
      </c>
      <c r="G265" s="223" t="s">
        <v>174</v>
      </c>
      <c r="H265" s="224">
        <v>21.539000000000001</v>
      </c>
      <c r="I265" s="225"/>
      <c r="J265" s="226">
        <f>ROUND(I265*H265,2)</f>
        <v>0</v>
      </c>
      <c r="K265" s="222" t="s">
        <v>1</v>
      </c>
      <c r="L265" s="45"/>
      <c r="M265" s="227" t="s">
        <v>1</v>
      </c>
      <c r="N265" s="228" t="s">
        <v>41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151</v>
      </c>
      <c r="AT265" s="231" t="s">
        <v>147</v>
      </c>
      <c r="AU265" s="231" t="s">
        <v>86</v>
      </c>
      <c r="AY265" s="18" t="s">
        <v>145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84</v>
      </c>
      <c r="BK265" s="232">
        <f>ROUND(I265*H265,2)</f>
        <v>0</v>
      </c>
      <c r="BL265" s="18" t="s">
        <v>151</v>
      </c>
      <c r="BM265" s="231" t="s">
        <v>808</v>
      </c>
    </row>
    <row r="266" s="2" customFormat="1" ht="44.25" customHeight="1">
      <c r="A266" s="39"/>
      <c r="B266" s="40"/>
      <c r="C266" s="220" t="s">
        <v>484</v>
      </c>
      <c r="D266" s="220" t="s">
        <v>147</v>
      </c>
      <c r="E266" s="221" t="s">
        <v>809</v>
      </c>
      <c r="F266" s="222" t="s">
        <v>810</v>
      </c>
      <c r="G266" s="223" t="s">
        <v>174</v>
      </c>
      <c r="H266" s="224">
        <v>22.800000000000001</v>
      </c>
      <c r="I266" s="225"/>
      <c r="J266" s="226">
        <f>ROUND(I266*H266,2)</f>
        <v>0</v>
      </c>
      <c r="K266" s="222" t="s">
        <v>1</v>
      </c>
      <c r="L266" s="45"/>
      <c r="M266" s="227" t="s">
        <v>1</v>
      </c>
      <c r="N266" s="228" t="s">
        <v>41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151</v>
      </c>
      <c r="AT266" s="231" t="s">
        <v>147</v>
      </c>
      <c r="AU266" s="231" t="s">
        <v>86</v>
      </c>
      <c r="AY266" s="18" t="s">
        <v>145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151</v>
      </c>
      <c r="BM266" s="231" t="s">
        <v>811</v>
      </c>
    </row>
    <row r="267" s="12" customFormat="1" ht="22.8" customHeight="1">
      <c r="A267" s="12"/>
      <c r="B267" s="204"/>
      <c r="C267" s="205"/>
      <c r="D267" s="206" t="s">
        <v>75</v>
      </c>
      <c r="E267" s="218" t="s">
        <v>474</v>
      </c>
      <c r="F267" s="218" t="s">
        <v>475</v>
      </c>
      <c r="G267" s="205"/>
      <c r="H267" s="205"/>
      <c r="I267" s="208"/>
      <c r="J267" s="219">
        <f>BK267</f>
        <v>0</v>
      </c>
      <c r="K267" s="205"/>
      <c r="L267" s="210"/>
      <c r="M267" s="211"/>
      <c r="N267" s="212"/>
      <c r="O267" s="212"/>
      <c r="P267" s="213">
        <f>P268</f>
        <v>0</v>
      </c>
      <c r="Q267" s="212"/>
      <c r="R267" s="213">
        <f>R268</f>
        <v>0</v>
      </c>
      <c r="S267" s="212"/>
      <c r="T267" s="214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5" t="s">
        <v>84</v>
      </c>
      <c r="AT267" s="216" t="s">
        <v>75</v>
      </c>
      <c r="AU267" s="216" t="s">
        <v>84</v>
      </c>
      <c r="AY267" s="215" t="s">
        <v>145</v>
      </c>
      <c r="BK267" s="217">
        <f>BK268</f>
        <v>0</v>
      </c>
    </row>
    <row r="268" s="2" customFormat="1" ht="49.05" customHeight="1">
      <c r="A268" s="39"/>
      <c r="B268" s="40"/>
      <c r="C268" s="220" t="s">
        <v>490</v>
      </c>
      <c r="D268" s="220" t="s">
        <v>147</v>
      </c>
      <c r="E268" s="221" t="s">
        <v>812</v>
      </c>
      <c r="F268" s="222" t="s">
        <v>813</v>
      </c>
      <c r="G268" s="223" t="s">
        <v>174</v>
      </c>
      <c r="H268" s="224">
        <v>8.6799999999999997</v>
      </c>
      <c r="I268" s="225"/>
      <c r="J268" s="226">
        <f>ROUND(I268*H268,2)</f>
        <v>0</v>
      </c>
      <c r="K268" s="222" t="s">
        <v>1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151</v>
      </c>
      <c r="AT268" s="231" t="s">
        <v>147</v>
      </c>
      <c r="AU268" s="231" t="s">
        <v>86</v>
      </c>
      <c r="AY268" s="18" t="s">
        <v>145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151</v>
      </c>
      <c r="BM268" s="231" t="s">
        <v>814</v>
      </c>
    </row>
    <row r="269" s="12" customFormat="1" ht="25.92" customHeight="1">
      <c r="A269" s="12"/>
      <c r="B269" s="204"/>
      <c r="C269" s="205"/>
      <c r="D269" s="206" t="s">
        <v>75</v>
      </c>
      <c r="E269" s="207" t="s">
        <v>480</v>
      </c>
      <c r="F269" s="207" t="s">
        <v>481</v>
      </c>
      <c r="G269" s="205"/>
      <c r="H269" s="205"/>
      <c r="I269" s="208"/>
      <c r="J269" s="209">
        <f>BK269</f>
        <v>0</v>
      </c>
      <c r="K269" s="205"/>
      <c r="L269" s="210"/>
      <c r="M269" s="211"/>
      <c r="N269" s="212"/>
      <c r="O269" s="212"/>
      <c r="P269" s="213">
        <f>P270+P273</f>
        <v>0</v>
      </c>
      <c r="Q269" s="212"/>
      <c r="R269" s="213">
        <f>R270+R273</f>
        <v>0</v>
      </c>
      <c r="S269" s="212"/>
      <c r="T269" s="214">
        <f>T270+T273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84</v>
      </c>
      <c r="AT269" s="216" t="s">
        <v>75</v>
      </c>
      <c r="AU269" s="216" t="s">
        <v>76</v>
      </c>
      <c r="AY269" s="215" t="s">
        <v>145</v>
      </c>
      <c r="BK269" s="217">
        <f>BK270+BK273</f>
        <v>0</v>
      </c>
    </row>
    <row r="270" s="12" customFormat="1" ht="22.8" customHeight="1">
      <c r="A270" s="12"/>
      <c r="B270" s="204"/>
      <c r="C270" s="205"/>
      <c r="D270" s="206" t="s">
        <v>75</v>
      </c>
      <c r="E270" s="218" t="s">
        <v>482</v>
      </c>
      <c r="F270" s="218" t="s">
        <v>483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SUM(P271:P272)</f>
        <v>0</v>
      </c>
      <c r="Q270" s="212"/>
      <c r="R270" s="213">
        <f>SUM(R271:R272)</f>
        <v>0</v>
      </c>
      <c r="S270" s="212"/>
      <c r="T270" s="214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84</v>
      </c>
      <c r="AT270" s="216" t="s">
        <v>75</v>
      </c>
      <c r="AU270" s="216" t="s">
        <v>84</v>
      </c>
      <c r="AY270" s="215" t="s">
        <v>145</v>
      </c>
      <c r="BK270" s="217">
        <f>SUM(BK271:BK272)</f>
        <v>0</v>
      </c>
    </row>
    <row r="271" s="2" customFormat="1" ht="37.8" customHeight="1">
      <c r="A271" s="39"/>
      <c r="B271" s="40"/>
      <c r="C271" s="220" t="s">
        <v>495</v>
      </c>
      <c r="D271" s="220" t="s">
        <v>147</v>
      </c>
      <c r="E271" s="221" t="s">
        <v>815</v>
      </c>
      <c r="F271" s="222" t="s">
        <v>816</v>
      </c>
      <c r="G271" s="223" t="s">
        <v>790</v>
      </c>
      <c r="H271" s="224">
        <v>1</v>
      </c>
      <c r="I271" s="225"/>
      <c r="J271" s="226">
        <f>ROUND(I271*H271,2)</f>
        <v>0</v>
      </c>
      <c r="K271" s="222" t="s">
        <v>1</v>
      </c>
      <c r="L271" s="45"/>
      <c r="M271" s="227" t="s">
        <v>1</v>
      </c>
      <c r="N271" s="228" t="s">
        <v>41</v>
      </c>
      <c r="O271" s="92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488</v>
      </c>
      <c r="AT271" s="231" t="s">
        <v>147</v>
      </c>
      <c r="AU271" s="231" t="s">
        <v>86</v>
      </c>
      <c r="AY271" s="18" t="s">
        <v>145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488</v>
      </c>
      <c r="BM271" s="231" t="s">
        <v>817</v>
      </c>
    </row>
    <row r="272" s="2" customFormat="1" ht="37.8" customHeight="1">
      <c r="A272" s="39"/>
      <c r="B272" s="40"/>
      <c r="C272" s="220" t="s">
        <v>499</v>
      </c>
      <c r="D272" s="220" t="s">
        <v>147</v>
      </c>
      <c r="E272" s="221" t="s">
        <v>500</v>
      </c>
      <c r="F272" s="222" t="s">
        <v>818</v>
      </c>
      <c r="G272" s="223" t="s">
        <v>790</v>
      </c>
      <c r="H272" s="224">
        <v>1</v>
      </c>
      <c r="I272" s="225"/>
      <c r="J272" s="226">
        <f>ROUND(I272*H272,2)</f>
        <v>0</v>
      </c>
      <c r="K272" s="222" t="s">
        <v>1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488</v>
      </c>
      <c r="AT272" s="231" t="s">
        <v>147</v>
      </c>
      <c r="AU272" s="231" t="s">
        <v>86</v>
      </c>
      <c r="AY272" s="18" t="s">
        <v>145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488</v>
      </c>
      <c r="BM272" s="231" t="s">
        <v>819</v>
      </c>
    </row>
    <row r="273" s="12" customFormat="1" ht="22.8" customHeight="1">
      <c r="A273" s="12"/>
      <c r="B273" s="204"/>
      <c r="C273" s="205"/>
      <c r="D273" s="206" t="s">
        <v>75</v>
      </c>
      <c r="E273" s="218" t="s">
        <v>503</v>
      </c>
      <c r="F273" s="218" t="s">
        <v>504</v>
      </c>
      <c r="G273" s="205"/>
      <c r="H273" s="205"/>
      <c r="I273" s="208"/>
      <c r="J273" s="219">
        <f>BK273</f>
        <v>0</v>
      </c>
      <c r="K273" s="205"/>
      <c r="L273" s="210"/>
      <c r="M273" s="211"/>
      <c r="N273" s="212"/>
      <c r="O273" s="212"/>
      <c r="P273" s="213">
        <f>P274</f>
        <v>0</v>
      </c>
      <c r="Q273" s="212"/>
      <c r="R273" s="213">
        <f>R274</f>
        <v>0</v>
      </c>
      <c r="S273" s="212"/>
      <c r="T273" s="214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5" t="s">
        <v>178</v>
      </c>
      <c r="AT273" s="216" t="s">
        <v>75</v>
      </c>
      <c r="AU273" s="216" t="s">
        <v>84</v>
      </c>
      <c r="AY273" s="215" t="s">
        <v>145</v>
      </c>
      <c r="BK273" s="217">
        <f>BK274</f>
        <v>0</v>
      </c>
    </row>
    <row r="274" s="2" customFormat="1" ht="24.15" customHeight="1">
      <c r="A274" s="39"/>
      <c r="B274" s="40"/>
      <c r="C274" s="220" t="s">
        <v>505</v>
      </c>
      <c r="D274" s="220" t="s">
        <v>147</v>
      </c>
      <c r="E274" s="221" t="s">
        <v>506</v>
      </c>
      <c r="F274" s="222" t="s">
        <v>820</v>
      </c>
      <c r="G274" s="223" t="s">
        <v>790</v>
      </c>
      <c r="H274" s="224">
        <v>1</v>
      </c>
      <c r="I274" s="225"/>
      <c r="J274" s="226">
        <f>ROUND(I274*H274,2)</f>
        <v>0</v>
      </c>
      <c r="K274" s="222" t="s">
        <v>1</v>
      </c>
      <c r="L274" s="45"/>
      <c r="M274" s="280" t="s">
        <v>1</v>
      </c>
      <c r="N274" s="281" t="s">
        <v>41</v>
      </c>
      <c r="O274" s="282"/>
      <c r="P274" s="283">
        <f>O274*H274</f>
        <v>0</v>
      </c>
      <c r="Q274" s="283">
        <v>0</v>
      </c>
      <c r="R274" s="283">
        <f>Q274*H274</f>
        <v>0</v>
      </c>
      <c r="S274" s="283">
        <v>0</v>
      </c>
      <c r="T274" s="284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488</v>
      </c>
      <c r="AT274" s="231" t="s">
        <v>147</v>
      </c>
      <c r="AU274" s="231" t="s">
        <v>86</v>
      </c>
      <c r="AY274" s="18" t="s">
        <v>145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488</v>
      </c>
      <c r="BM274" s="231" t="s">
        <v>821</v>
      </c>
    </row>
    <row r="275" s="2" customFormat="1" ht="6.96" customHeight="1">
      <c r="A275" s="39"/>
      <c r="B275" s="67"/>
      <c r="C275" s="68"/>
      <c r="D275" s="68"/>
      <c r="E275" s="68"/>
      <c r="F275" s="68"/>
      <c r="G275" s="68"/>
      <c r="H275" s="68"/>
      <c r="I275" s="68"/>
      <c r="J275" s="68"/>
      <c r="K275" s="68"/>
      <c r="L275" s="45"/>
      <c r="M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</row>
  </sheetData>
  <sheetProtection sheet="1" autoFilter="0" formatColumns="0" formatRows="0" objects="1" scenarios="1" spinCount="100000" saltValue="j0pU4kmepG2H3i2AsdxqQTm//MHMu63taXQvfR0C+1IyPtJL3UYzNzD7/kIEj9GSl57mGeCAEbqcUvoNhxNQmQ==" hashValue="CTn+ULzbHNcCJf5qSVsSbFtJK6OI4gIbBbmfzDSn5XWIHyuhTQcdkKwPBTVGJtrJnulcNJ0z0w3WYE7nrCDneg==" algorithmName="SHA-512" password="CC35"/>
  <autoFilter ref="C128:K27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KLATOVY-STEZKA PRO CHODCE A CYKLISTY PŘI SILNICI II/191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822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575</v>
      </c>
      <c r="G12" s="39"/>
      <c r="H12" s="39"/>
      <c r="I12" s="142" t="s">
        <v>22</v>
      </c>
      <c r="J12" s="146" t="str">
        <f>'Rekapitulace stavby'!AN8</f>
        <v>23. 7. 2024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MĚSTO KLATOVY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tr">
        <f>IF('Rekapitulace stavby'!E17="","",'Rekapitulace stavby'!E17)</f>
        <v>MACÁN PROJEKCE DS s.r.o.</v>
      </c>
      <c r="F21" s="39"/>
      <c r="G21" s="39"/>
      <c r="H21" s="39"/>
      <c r="I21" s="142" t="s">
        <v>27</v>
      </c>
      <c r="J21" s="145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>ŽIŽKOVSKÝ PETR</v>
      </c>
      <c r="F24" s="39"/>
      <c r="G24" s="39"/>
      <c r="H24" s="39"/>
      <c r="I24" s="142" t="s">
        <v>27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ROUND((SUM(BE116:BE171)),  2)</f>
        <v>0</v>
      </c>
      <c r="G33" s="39"/>
      <c r="H33" s="39"/>
      <c r="I33" s="157">
        <v>0.20999999999999999</v>
      </c>
      <c r="J33" s="156">
        <f>ROUND(((SUM(BE116:BE171))*I33),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ROUND((SUM(BF116:BF171)),  2)</f>
        <v>0</v>
      </c>
      <c r="G34" s="39"/>
      <c r="H34" s="39"/>
      <c r="I34" s="157">
        <v>0.12</v>
      </c>
      <c r="J34" s="156">
        <f>ROUND(((SUM(BF116:BF171))*I34),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ROUND((SUM(BG116:BG171)),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ROUND((SUM(BH116:BH171)),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ROUND((SUM(BI116:BI171)),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KLATOVY-STEZKA PRO CHODCE A CYKLISTY PŘI SILNICI II/191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SO401 - VEŘEJNÉ OSVĚTLENÍ - ZPŮSOBILÉ VÝDAJE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23. 7. 2024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KLATOVY</v>
      </c>
      <c r="G91" s="41"/>
      <c r="H91" s="41"/>
      <c r="I91" s="33" t="s">
        <v>30</v>
      </c>
      <c r="J91" s="37" t="str">
        <f>E21</f>
        <v>MACÁN PROJEKCE DS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ŽIŽKOVSKÝ PETR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114</v>
      </c>
      <c r="D94" s="178"/>
      <c r="E94" s="178"/>
      <c r="F94" s="178"/>
      <c r="G94" s="178"/>
      <c r="H94" s="178"/>
      <c r="I94" s="178"/>
      <c r="J94" s="179" t="s">
        <v>115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116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130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6" t="str">
        <f>E7</f>
        <v>KLATOVY-STEZKA PRO CHODCE A CYKLISTY PŘI SILNICI II/191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111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SO401 - VEŘEJNÉ OSVĚTLENÍ - ZPŮSOBILÉ VÝDAJE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 xml:space="preserve"> </v>
      </c>
      <c r="G110" s="41"/>
      <c r="H110" s="41"/>
      <c r="I110" s="33" t="s">
        <v>22</v>
      </c>
      <c r="J110" s="80" t="str">
        <f>IF(J12="","",J12)</f>
        <v>23. 7. 2024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5.65" customHeight="1">
      <c r="A112" s="39"/>
      <c r="B112" s="40"/>
      <c r="C112" s="33" t="s">
        <v>24</v>
      </c>
      <c r="D112" s="41"/>
      <c r="E112" s="41"/>
      <c r="F112" s="28" t="str">
        <f>E15</f>
        <v>MĚSTO KLATOVY</v>
      </c>
      <c r="G112" s="41"/>
      <c r="H112" s="41"/>
      <c r="I112" s="33" t="s">
        <v>30</v>
      </c>
      <c r="J112" s="37" t="str">
        <f>E21</f>
        <v>MACÁN PROJEKCE DS s.r.o.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28</v>
      </c>
      <c r="D113" s="41"/>
      <c r="E113" s="41"/>
      <c r="F113" s="28" t="str">
        <f>IF(E18="","",E18)</f>
        <v>Vyplň údaj</v>
      </c>
      <c r="G113" s="41"/>
      <c r="H113" s="41"/>
      <c r="I113" s="33" t="s">
        <v>33</v>
      </c>
      <c r="J113" s="37" t="str">
        <f>E24</f>
        <v>ŽIŽKOVSKÝ PETR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3"/>
      <c r="B115" s="194"/>
      <c r="C115" s="195" t="s">
        <v>131</v>
      </c>
      <c r="D115" s="196" t="s">
        <v>61</v>
      </c>
      <c r="E115" s="196" t="s">
        <v>57</v>
      </c>
      <c r="F115" s="196" t="s">
        <v>58</v>
      </c>
      <c r="G115" s="196" t="s">
        <v>132</v>
      </c>
      <c r="H115" s="196" t="s">
        <v>133</v>
      </c>
      <c r="I115" s="196" t="s">
        <v>134</v>
      </c>
      <c r="J115" s="196" t="s">
        <v>115</v>
      </c>
      <c r="K115" s="197" t="s">
        <v>135</v>
      </c>
      <c r="L115" s="198"/>
      <c r="M115" s="101" t="s">
        <v>1</v>
      </c>
      <c r="N115" s="102" t="s">
        <v>40</v>
      </c>
      <c r="O115" s="102" t="s">
        <v>136</v>
      </c>
      <c r="P115" s="102" t="s">
        <v>137</v>
      </c>
      <c r="Q115" s="102" t="s">
        <v>138</v>
      </c>
      <c r="R115" s="102" t="s">
        <v>139</v>
      </c>
      <c r="S115" s="102" t="s">
        <v>140</v>
      </c>
      <c r="T115" s="103" t="s">
        <v>141</v>
      </c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</row>
    <row r="116" s="2" customFormat="1" ht="22.8" customHeight="1">
      <c r="A116" s="39"/>
      <c r="B116" s="40"/>
      <c r="C116" s="108" t="s">
        <v>142</v>
      </c>
      <c r="D116" s="41"/>
      <c r="E116" s="41"/>
      <c r="F116" s="41"/>
      <c r="G116" s="41"/>
      <c r="H116" s="41"/>
      <c r="I116" s="41"/>
      <c r="J116" s="199">
        <f>BK116</f>
        <v>0</v>
      </c>
      <c r="K116" s="41"/>
      <c r="L116" s="45"/>
      <c r="M116" s="104"/>
      <c r="N116" s="200"/>
      <c r="O116" s="105"/>
      <c r="P116" s="201">
        <f>SUM(P117:P171)</f>
        <v>0</v>
      </c>
      <c r="Q116" s="105"/>
      <c r="R116" s="201">
        <f>SUM(R117:R171)</f>
        <v>0</v>
      </c>
      <c r="S116" s="105"/>
      <c r="T116" s="202">
        <f>SUM(T117:T171)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75</v>
      </c>
      <c r="AU116" s="18" t="s">
        <v>117</v>
      </c>
      <c r="BK116" s="203">
        <f>SUM(BK117:BK171)</f>
        <v>0</v>
      </c>
    </row>
    <row r="117" s="2" customFormat="1" ht="24.15" customHeight="1">
      <c r="A117" s="39"/>
      <c r="B117" s="40"/>
      <c r="C117" s="220" t="s">
        <v>84</v>
      </c>
      <c r="D117" s="220" t="s">
        <v>147</v>
      </c>
      <c r="E117" s="221" t="s">
        <v>84</v>
      </c>
      <c r="F117" s="222" t="s">
        <v>823</v>
      </c>
      <c r="G117" s="223" t="s">
        <v>824</v>
      </c>
      <c r="H117" s="224">
        <v>11</v>
      </c>
      <c r="I117" s="225"/>
      <c r="J117" s="226">
        <f>ROUND(I117*H117,2)</f>
        <v>0</v>
      </c>
      <c r="K117" s="222" t="s">
        <v>1</v>
      </c>
      <c r="L117" s="45"/>
      <c r="M117" s="227" t="s">
        <v>1</v>
      </c>
      <c r="N117" s="228" t="s">
        <v>41</v>
      </c>
      <c r="O117" s="92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1" t="s">
        <v>151</v>
      </c>
      <c r="AT117" s="231" t="s">
        <v>147</v>
      </c>
      <c r="AU117" s="231" t="s">
        <v>76</v>
      </c>
      <c r="AY117" s="18" t="s">
        <v>145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84</v>
      </c>
      <c r="BK117" s="232">
        <f>ROUND(I117*H117,2)</f>
        <v>0</v>
      </c>
      <c r="BL117" s="18" t="s">
        <v>151</v>
      </c>
      <c r="BM117" s="231" t="s">
        <v>86</v>
      </c>
    </row>
    <row r="118" s="2" customFormat="1" ht="16.5" customHeight="1">
      <c r="A118" s="39"/>
      <c r="B118" s="40"/>
      <c r="C118" s="266" t="s">
        <v>86</v>
      </c>
      <c r="D118" s="266" t="s">
        <v>171</v>
      </c>
      <c r="E118" s="267" t="s">
        <v>825</v>
      </c>
      <c r="F118" s="268" t="s">
        <v>826</v>
      </c>
      <c r="G118" s="269" t="s">
        <v>824</v>
      </c>
      <c r="H118" s="270">
        <v>1</v>
      </c>
      <c r="I118" s="271"/>
      <c r="J118" s="272">
        <f>ROUND(I118*H118,2)</f>
        <v>0</v>
      </c>
      <c r="K118" s="268" t="s">
        <v>1</v>
      </c>
      <c r="L118" s="273"/>
      <c r="M118" s="274" t="s">
        <v>1</v>
      </c>
      <c r="N118" s="275" t="s">
        <v>41</v>
      </c>
      <c r="O118" s="92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31" t="s">
        <v>175</v>
      </c>
      <c r="AT118" s="231" t="s">
        <v>171</v>
      </c>
      <c r="AU118" s="231" t="s">
        <v>76</v>
      </c>
      <c r="AY118" s="18" t="s">
        <v>145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84</v>
      </c>
      <c r="BK118" s="232">
        <f>ROUND(I118*H118,2)</f>
        <v>0</v>
      </c>
      <c r="BL118" s="18" t="s">
        <v>151</v>
      </c>
      <c r="BM118" s="231" t="s">
        <v>245</v>
      </c>
    </row>
    <row r="119" s="2" customFormat="1" ht="16.5" customHeight="1">
      <c r="A119" s="39"/>
      <c r="B119" s="40"/>
      <c r="C119" s="220" t="s">
        <v>166</v>
      </c>
      <c r="D119" s="220" t="s">
        <v>147</v>
      </c>
      <c r="E119" s="221" t="s">
        <v>827</v>
      </c>
      <c r="F119" s="222" t="s">
        <v>828</v>
      </c>
      <c r="G119" s="223" t="s">
        <v>171</v>
      </c>
      <c r="H119" s="224">
        <v>60</v>
      </c>
      <c r="I119" s="225"/>
      <c r="J119" s="226">
        <f>ROUND(I119*H119,2)</f>
        <v>0</v>
      </c>
      <c r="K119" s="222" t="s">
        <v>1</v>
      </c>
      <c r="L119" s="45"/>
      <c r="M119" s="227" t="s">
        <v>1</v>
      </c>
      <c r="N119" s="228" t="s">
        <v>41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151</v>
      </c>
      <c r="AT119" s="231" t="s">
        <v>147</v>
      </c>
      <c r="AU119" s="231" t="s">
        <v>76</v>
      </c>
      <c r="AY119" s="18" t="s">
        <v>145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84</v>
      </c>
      <c r="BK119" s="232">
        <f>ROUND(I119*H119,2)</f>
        <v>0</v>
      </c>
      <c r="BL119" s="18" t="s">
        <v>151</v>
      </c>
      <c r="BM119" s="231" t="s">
        <v>352</v>
      </c>
    </row>
    <row r="120" s="2" customFormat="1" ht="16.5" customHeight="1">
      <c r="A120" s="39"/>
      <c r="B120" s="40"/>
      <c r="C120" s="220" t="s">
        <v>151</v>
      </c>
      <c r="D120" s="220" t="s">
        <v>147</v>
      </c>
      <c r="E120" s="221" t="s">
        <v>829</v>
      </c>
      <c r="F120" s="222" t="s">
        <v>830</v>
      </c>
      <c r="G120" s="223" t="s">
        <v>171</v>
      </c>
      <c r="H120" s="224">
        <v>243</v>
      </c>
      <c r="I120" s="225"/>
      <c r="J120" s="226">
        <f>ROUND(I120*H120,2)</f>
        <v>0</v>
      </c>
      <c r="K120" s="222" t="s">
        <v>1</v>
      </c>
      <c r="L120" s="45"/>
      <c r="M120" s="227" t="s">
        <v>1</v>
      </c>
      <c r="N120" s="228" t="s">
        <v>41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151</v>
      </c>
      <c r="AT120" s="231" t="s">
        <v>147</v>
      </c>
      <c r="AU120" s="231" t="s">
        <v>76</v>
      </c>
      <c r="AY120" s="18" t="s">
        <v>145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84</v>
      </c>
      <c r="BK120" s="232">
        <f>ROUND(I120*H120,2)</f>
        <v>0</v>
      </c>
      <c r="BL120" s="18" t="s">
        <v>151</v>
      </c>
      <c r="BM120" s="231" t="s">
        <v>360</v>
      </c>
    </row>
    <row r="121" s="2" customFormat="1" ht="16.5" customHeight="1">
      <c r="A121" s="39"/>
      <c r="B121" s="40"/>
      <c r="C121" s="266" t="s">
        <v>178</v>
      </c>
      <c r="D121" s="266" t="s">
        <v>171</v>
      </c>
      <c r="E121" s="267" t="s">
        <v>831</v>
      </c>
      <c r="F121" s="268" t="s">
        <v>832</v>
      </c>
      <c r="G121" s="269" t="s">
        <v>833</v>
      </c>
      <c r="H121" s="270">
        <v>243</v>
      </c>
      <c r="I121" s="271"/>
      <c r="J121" s="272">
        <f>ROUND(I121*H121,2)</f>
        <v>0</v>
      </c>
      <c r="K121" s="268" t="s">
        <v>1</v>
      </c>
      <c r="L121" s="273"/>
      <c r="M121" s="274" t="s">
        <v>1</v>
      </c>
      <c r="N121" s="275" t="s">
        <v>41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175</v>
      </c>
      <c r="AT121" s="231" t="s">
        <v>171</v>
      </c>
      <c r="AU121" s="231" t="s">
        <v>76</v>
      </c>
      <c r="AY121" s="18" t="s">
        <v>145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84</v>
      </c>
      <c r="BK121" s="232">
        <f>ROUND(I121*H121,2)</f>
        <v>0</v>
      </c>
      <c r="BL121" s="18" t="s">
        <v>151</v>
      </c>
      <c r="BM121" s="231" t="s">
        <v>368</v>
      </c>
    </row>
    <row r="122" s="2" customFormat="1" ht="16.5" customHeight="1">
      <c r="A122" s="39"/>
      <c r="B122" s="40"/>
      <c r="C122" s="266" t="s">
        <v>183</v>
      </c>
      <c r="D122" s="266" t="s">
        <v>171</v>
      </c>
      <c r="E122" s="267" t="s">
        <v>834</v>
      </c>
      <c r="F122" s="268" t="s">
        <v>835</v>
      </c>
      <c r="G122" s="269" t="s">
        <v>833</v>
      </c>
      <c r="H122" s="270">
        <v>48.600000000000001</v>
      </c>
      <c r="I122" s="271"/>
      <c r="J122" s="272">
        <f>ROUND(I122*H122,2)</f>
        <v>0</v>
      </c>
      <c r="K122" s="268" t="s">
        <v>1</v>
      </c>
      <c r="L122" s="273"/>
      <c r="M122" s="274" t="s">
        <v>1</v>
      </c>
      <c r="N122" s="275" t="s">
        <v>41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175</v>
      </c>
      <c r="AT122" s="231" t="s">
        <v>171</v>
      </c>
      <c r="AU122" s="231" t="s">
        <v>76</v>
      </c>
      <c r="AY122" s="18" t="s">
        <v>145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84</v>
      </c>
      <c r="BK122" s="232">
        <f>ROUND(I122*H122,2)</f>
        <v>0</v>
      </c>
      <c r="BL122" s="18" t="s">
        <v>151</v>
      </c>
      <c r="BM122" s="231" t="s">
        <v>377</v>
      </c>
    </row>
    <row r="123" s="2" customFormat="1" ht="16.5" customHeight="1">
      <c r="A123" s="39"/>
      <c r="B123" s="40"/>
      <c r="C123" s="266" t="s">
        <v>188</v>
      </c>
      <c r="D123" s="266" t="s">
        <v>171</v>
      </c>
      <c r="E123" s="267" t="s">
        <v>836</v>
      </c>
      <c r="F123" s="268" t="s">
        <v>837</v>
      </c>
      <c r="G123" s="269" t="s">
        <v>833</v>
      </c>
      <c r="H123" s="270">
        <v>48.600000000000001</v>
      </c>
      <c r="I123" s="271"/>
      <c r="J123" s="272">
        <f>ROUND(I123*H123,2)</f>
        <v>0</v>
      </c>
      <c r="K123" s="268" t="s">
        <v>1</v>
      </c>
      <c r="L123" s="273"/>
      <c r="M123" s="274" t="s">
        <v>1</v>
      </c>
      <c r="N123" s="275" t="s">
        <v>41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175</v>
      </c>
      <c r="AT123" s="231" t="s">
        <v>171</v>
      </c>
      <c r="AU123" s="231" t="s">
        <v>76</v>
      </c>
      <c r="AY123" s="18" t="s">
        <v>145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84</v>
      </c>
      <c r="BK123" s="232">
        <f>ROUND(I123*H123,2)</f>
        <v>0</v>
      </c>
      <c r="BL123" s="18" t="s">
        <v>151</v>
      </c>
      <c r="BM123" s="231" t="s">
        <v>387</v>
      </c>
    </row>
    <row r="124" s="2" customFormat="1" ht="16.5" customHeight="1">
      <c r="A124" s="39"/>
      <c r="B124" s="40"/>
      <c r="C124" s="266" t="s">
        <v>175</v>
      </c>
      <c r="D124" s="266" t="s">
        <v>171</v>
      </c>
      <c r="E124" s="267" t="s">
        <v>838</v>
      </c>
      <c r="F124" s="268" t="s">
        <v>839</v>
      </c>
      <c r="G124" s="269" t="s">
        <v>833</v>
      </c>
      <c r="H124" s="270">
        <v>48.600000000000001</v>
      </c>
      <c r="I124" s="271"/>
      <c r="J124" s="272">
        <f>ROUND(I124*H124,2)</f>
        <v>0</v>
      </c>
      <c r="K124" s="268" t="s">
        <v>1</v>
      </c>
      <c r="L124" s="273"/>
      <c r="M124" s="274" t="s">
        <v>1</v>
      </c>
      <c r="N124" s="275" t="s">
        <v>41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175</v>
      </c>
      <c r="AT124" s="231" t="s">
        <v>171</v>
      </c>
      <c r="AU124" s="231" t="s">
        <v>76</v>
      </c>
      <c r="AY124" s="18" t="s">
        <v>145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84</v>
      </c>
      <c r="BK124" s="232">
        <f>ROUND(I124*H124,2)</f>
        <v>0</v>
      </c>
      <c r="BL124" s="18" t="s">
        <v>151</v>
      </c>
      <c r="BM124" s="231" t="s">
        <v>397</v>
      </c>
    </row>
    <row r="125" s="2" customFormat="1" ht="16.5" customHeight="1">
      <c r="A125" s="39"/>
      <c r="B125" s="40"/>
      <c r="C125" s="220" t="s">
        <v>197</v>
      </c>
      <c r="D125" s="220" t="s">
        <v>147</v>
      </c>
      <c r="E125" s="221" t="s">
        <v>840</v>
      </c>
      <c r="F125" s="222" t="s">
        <v>841</v>
      </c>
      <c r="G125" s="223" t="s">
        <v>171</v>
      </c>
      <c r="H125" s="224">
        <v>381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41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151</v>
      </c>
      <c r="AT125" s="231" t="s">
        <v>147</v>
      </c>
      <c r="AU125" s="231" t="s">
        <v>76</v>
      </c>
      <c r="AY125" s="18" t="s">
        <v>145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84</v>
      </c>
      <c r="BK125" s="232">
        <f>ROUND(I125*H125,2)</f>
        <v>0</v>
      </c>
      <c r="BL125" s="18" t="s">
        <v>151</v>
      </c>
      <c r="BM125" s="231" t="s">
        <v>434</v>
      </c>
    </row>
    <row r="126" s="2" customFormat="1" ht="16.5" customHeight="1">
      <c r="A126" s="39"/>
      <c r="B126" s="40"/>
      <c r="C126" s="266" t="s">
        <v>200</v>
      </c>
      <c r="D126" s="266" t="s">
        <v>171</v>
      </c>
      <c r="E126" s="267" t="s">
        <v>842</v>
      </c>
      <c r="F126" s="268" t="s">
        <v>843</v>
      </c>
      <c r="G126" s="269" t="s">
        <v>171</v>
      </c>
      <c r="H126" s="270">
        <v>400.05000000000001</v>
      </c>
      <c r="I126" s="271"/>
      <c r="J126" s="272">
        <f>ROUND(I126*H126,2)</f>
        <v>0</v>
      </c>
      <c r="K126" s="268" t="s">
        <v>1</v>
      </c>
      <c r="L126" s="273"/>
      <c r="M126" s="274" t="s">
        <v>1</v>
      </c>
      <c r="N126" s="275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175</v>
      </c>
      <c r="AT126" s="231" t="s">
        <v>171</v>
      </c>
      <c r="AU126" s="231" t="s">
        <v>76</v>
      </c>
      <c r="AY126" s="18" t="s">
        <v>145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151</v>
      </c>
      <c r="BM126" s="231" t="s">
        <v>442</v>
      </c>
    </row>
    <row r="127" s="2" customFormat="1" ht="16.5" customHeight="1">
      <c r="A127" s="39"/>
      <c r="B127" s="40"/>
      <c r="C127" s="220" t="s">
        <v>205</v>
      </c>
      <c r="D127" s="220" t="s">
        <v>147</v>
      </c>
      <c r="E127" s="221" t="s">
        <v>86</v>
      </c>
      <c r="F127" s="222" t="s">
        <v>844</v>
      </c>
      <c r="G127" s="223" t="s">
        <v>824</v>
      </c>
      <c r="H127" s="224">
        <v>11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41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151</v>
      </c>
      <c r="AT127" s="231" t="s">
        <v>147</v>
      </c>
      <c r="AU127" s="231" t="s">
        <v>76</v>
      </c>
      <c r="AY127" s="18" t="s">
        <v>145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84</v>
      </c>
      <c r="BK127" s="232">
        <f>ROUND(I127*H127,2)</f>
        <v>0</v>
      </c>
      <c r="BL127" s="18" t="s">
        <v>151</v>
      </c>
      <c r="BM127" s="231" t="s">
        <v>451</v>
      </c>
    </row>
    <row r="128" s="2" customFormat="1" ht="16.5" customHeight="1">
      <c r="A128" s="39"/>
      <c r="B128" s="40"/>
      <c r="C128" s="220" t="s">
        <v>8</v>
      </c>
      <c r="D128" s="220" t="s">
        <v>147</v>
      </c>
      <c r="E128" s="221" t="s">
        <v>166</v>
      </c>
      <c r="F128" s="222" t="s">
        <v>845</v>
      </c>
      <c r="G128" s="223" t="s">
        <v>824</v>
      </c>
      <c r="H128" s="224">
        <v>11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151</v>
      </c>
      <c r="AT128" s="231" t="s">
        <v>147</v>
      </c>
      <c r="AU128" s="231" t="s">
        <v>76</v>
      </c>
      <c r="AY128" s="18" t="s">
        <v>145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151</v>
      </c>
      <c r="BM128" s="231" t="s">
        <v>460</v>
      </c>
    </row>
    <row r="129" s="2" customFormat="1" ht="16.5" customHeight="1">
      <c r="A129" s="39"/>
      <c r="B129" s="40"/>
      <c r="C129" s="220" t="s">
        <v>215</v>
      </c>
      <c r="D129" s="220" t="s">
        <v>147</v>
      </c>
      <c r="E129" s="221" t="s">
        <v>151</v>
      </c>
      <c r="F129" s="222" t="s">
        <v>846</v>
      </c>
      <c r="G129" s="223" t="s">
        <v>171</v>
      </c>
      <c r="H129" s="224">
        <v>50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41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151</v>
      </c>
      <c r="AT129" s="231" t="s">
        <v>147</v>
      </c>
      <c r="AU129" s="231" t="s">
        <v>76</v>
      </c>
      <c r="AY129" s="18" t="s">
        <v>145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84</v>
      </c>
      <c r="BK129" s="232">
        <f>ROUND(I129*H129,2)</f>
        <v>0</v>
      </c>
      <c r="BL129" s="18" t="s">
        <v>151</v>
      </c>
      <c r="BM129" s="231" t="s">
        <v>470</v>
      </c>
    </row>
    <row r="130" s="2" customFormat="1" ht="16.5" customHeight="1">
      <c r="A130" s="39"/>
      <c r="B130" s="40"/>
      <c r="C130" s="266" t="s">
        <v>221</v>
      </c>
      <c r="D130" s="266" t="s">
        <v>171</v>
      </c>
      <c r="E130" s="267" t="s">
        <v>847</v>
      </c>
      <c r="F130" s="268" t="s">
        <v>848</v>
      </c>
      <c r="G130" s="269" t="s">
        <v>824</v>
      </c>
      <c r="H130" s="270">
        <v>11</v>
      </c>
      <c r="I130" s="271"/>
      <c r="J130" s="272">
        <f>ROUND(I130*H130,2)</f>
        <v>0</v>
      </c>
      <c r="K130" s="268" t="s">
        <v>1</v>
      </c>
      <c r="L130" s="273"/>
      <c r="M130" s="274" t="s">
        <v>1</v>
      </c>
      <c r="N130" s="275" t="s">
        <v>41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175</v>
      </c>
      <c r="AT130" s="231" t="s">
        <v>171</v>
      </c>
      <c r="AU130" s="231" t="s">
        <v>76</v>
      </c>
      <c r="AY130" s="18" t="s">
        <v>145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84</v>
      </c>
      <c r="BK130" s="232">
        <f>ROUND(I130*H130,2)</f>
        <v>0</v>
      </c>
      <c r="BL130" s="18" t="s">
        <v>151</v>
      </c>
      <c r="BM130" s="231" t="s">
        <v>484</v>
      </c>
    </row>
    <row r="131" s="2" customFormat="1" ht="21.75" customHeight="1">
      <c r="A131" s="39"/>
      <c r="B131" s="40"/>
      <c r="C131" s="220" t="s">
        <v>225</v>
      </c>
      <c r="D131" s="220" t="s">
        <v>147</v>
      </c>
      <c r="E131" s="221" t="s">
        <v>849</v>
      </c>
      <c r="F131" s="222" t="s">
        <v>850</v>
      </c>
      <c r="G131" s="223" t="s">
        <v>171</v>
      </c>
      <c r="H131" s="224">
        <v>60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151</v>
      </c>
      <c r="AT131" s="231" t="s">
        <v>147</v>
      </c>
      <c r="AU131" s="231" t="s">
        <v>76</v>
      </c>
      <c r="AY131" s="18" t="s">
        <v>145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151</v>
      </c>
      <c r="BM131" s="231" t="s">
        <v>495</v>
      </c>
    </row>
    <row r="132" s="2" customFormat="1" ht="24.15" customHeight="1">
      <c r="A132" s="39"/>
      <c r="B132" s="40"/>
      <c r="C132" s="266" t="s">
        <v>229</v>
      </c>
      <c r="D132" s="266" t="s">
        <v>171</v>
      </c>
      <c r="E132" s="267" t="s">
        <v>851</v>
      </c>
      <c r="F132" s="268" t="s">
        <v>852</v>
      </c>
      <c r="G132" s="269" t="s">
        <v>171</v>
      </c>
      <c r="H132" s="270">
        <v>60</v>
      </c>
      <c r="I132" s="271"/>
      <c r="J132" s="272">
        <f>ROUND(I132*H132,2)</f>
        <v>0</v>
      </c>
      <c r="K132" s="268" t="s">
        <v>1</v>
      </c>
      <c r="L132" s="273"/>
      <c r="M132" s="274" t="s">
        <v>1</v>
      </c>
      <c r="N132" s="275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175</v>
      </c>
      <c r="AT132" s="231" t="s">
        <v>171</v>
      </c>
      <c r="AU132" s="231" t="s">
        <v>76</v>
      </c>
      <c r="AY132" s="18" t="s">
        <v>145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151</v>
      </c>
      <c r="BM132" s="231" t="s">
        <v>505</v>
      </c>
    </row>
    <row r="133" s="2" customFormat="1" ht="21.75" customHeight="1">
      <c r="A133" s="39"/>
      <c r="B133" s="40"/>
      <c r="C133" s="220" t="s">
        <v>235</v>
      </c>
      <c r="D133" s="220" t="s">
        <v>147</v>
      </c>
      <c r="E133" s="221" t="s">
        <v>853</v>
      </c>
      <c r="F133" s="222" t="s">
        <v>854</v>
      </c>
      <c r="G133" s="223" t="s">
        <v>171</v>
      </c>
      <c r="H133" s="224">
        <v>300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151</v>
      </c>
      <c r="AT133" s="231" t="s">
        <v>147</v>
      </c>
      <c r="AU133" s="231" t="s">
        <v>76</v>
      </c>
      <c r="AY133" s="18" t="s">
        <v>145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151</v>
      </c>
      <c r="BM133" s="231" t="s">
        <v>513</v>
      </c>
    </row>
    <row r="134" s="2" customFormat="1" ht="21.75" customHeight="1">
      <c r="A134" s="39"/>
      <c r="B134" s="40"/>
      <c r="C134" s="266" t="s">
        <v>245</v>
      </c>
      <c r="D134" s="266" t="s">
        <v>171</v>
      </c>
      <c r="E134" s="267" t="s">
        <v>855</v>
      </c>
      <c r="F134" s="268" t="s">
        <v>856</v>
      </c>
      <c r="G134" s="269" t="s">
        <v>171</v>
      </c>
      <c r="H134" s="270">
        <v>300</v>
      </c>
      <c r="I134" s="271"/>
      <c r="J134" s="272">
        <f>ROUND(I134*H134,2)</f>
        <v>0</v>
      </c>
      <c r="K134" s="268" t="s">
        <v>1</v>
      </c>
      <c r="L134" s="273"/>
      <c r="M134" s="274" t="s">
        <v>1</v>
      </c>
      <c r="N134" s="275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175</v>
      </c>
      <c r="AT134" s="231" t="s">
        <v>171</v>
      </c>
      <c r="AU134" s="231" t="s">
        <v>76</v>
      </c>
      <c r="AY134" s="18" t="s">
        <v>145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151</v>
      </c>
      <c r="BM134" s="231" t="s">
        <v>857</v>
      </c>
    </row>
    <row r="135" s="2" customFormat="1" ht="16.5" customHeight="1">
      <c r="A135" s="39"/>
      <c r="B135" s="40"/>
      <c r="C135" s="266" t="s">
        <v>252</v>
      </c>
      <c r="D135" s="266" t="s">
        <v>171</v>
      </c>
      <c r="E135" s="267" t="s">
        <v>858</v>
      </c>
      <c r="F135" s="268" t="s">
        <v>859</v>
      </c>
      <c r="G135" s="269" t="s">
        <v>860</v>
      </c>
      <c r="H135" s="270">
        <v>240</v>
      </c>
      <c r="I135" s="271"/>
      <c r="J135" s="272">
        <f>ROUND(I135*H135,2)</f>
        <v>0</v>
      </c>
      <c r="K135" s="268" t="s">
        <v>1</v>
      </c>
      <c r="L135" s="273"/>
      <c r="M135" s="274" t="s">
        <v>1</v>
      </c>
      <c r="N135" s="275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175</v>
      </c>
      <c r="AT135" s="231" t="s">
        <v>171</v>
      </c>
      <c r="AU135" s="231" t="s">
        <v>76</v>
      </c>
      <c r="AY135" s="18" t="s">
        <v>145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151</v>
      </c>
      <c r="BM135" s="231" t="s">
        <v>861</v>
      </c>
    </row>
    <row r="136" s="2" customFormat="1" ht="16.5" customHeight="1">
      <c r="A136" s="39"/>
      <c r="B136" s="40"/>
      <c r="C136" s="220" t="s">
        <v>258</v>
      </c>
      <c r="D136" s="220" t="s">
        <v>147</v>
      </c>
      <c r="E136" s="221" t="s">
        <v>862</v>
      </c>
      <c r="F136" s="222" t="s">
        <v>863</v>
      </c>
      <c r="G136" s="223" t="s">
        <v>824</v>
      </c>
      <c r="H136" s="224">
        <v>6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151</v>
      </c>
      <c r="AT136" s="231" t="s">
        <v>147</v>
      </c>
      <c r="AU136" s="231" t="s">
        <v>76</v>
      </c>
      <c r="AY136" s="18" t="s">
        <v>145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151</v>
      </c>
      <c r="BM136" s="231" t="s">
        <v>864</v>
      </c>
    </row>
    <row r="137" s="2" customFormat="1" ht="16.5" customHeight="1">
      <c r="A137" s="39"/>
      <c r="B137" s="40"/>
      <c r="C137" s="266" t="s">
        <v>7</v>
      </c>
      <c r="D137" s="266" t="s">
        <v>171</v>
      </c>
      <c r="E137" s="267" t="s">
        <v>865</v>
      </c>
      <c r="F137" s="268" t="s">
        <v>866</v>
      </c>
      <c r="G137" s="269" t="s">
        <v>824</v>
      </c>
      <c r="H137" s="270">
        <v>6</v>
      </c>
      <c r="I137" s="271"/>
      <c r="J137" s="272">
        <f>ROUND(I137*H137,2)</f>
        <v>0</v>
      </c>
      <c r="K137" s="268" t="s">
        <v>1</v>
      </c>
      <c r="L137" s="273"/>
      <c r="M137" s="274" t="s">
        <v>1</v>
      </c>
      <c r="N137" s="275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175</v>
      </c>
      <c r="AT137" s="231" t="s">
        <v>171</v>
      </c>
      <c r="AU137" s="231" t="s">
        <v>76</v>
      </c>
      <c r="AY137" s="18" t="s">
        <v>145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151</v>
      </c>
      <c r="BM137" s="231" t="s">
        <v>867</v>
      </c>
    </row>
    <row r="138" s="2" customFormat="1" ht="16.5" customHeight="1">
      <c r="A138" s="39"/>
      <c r="B138" s="40"/>
      <c r="C138" s="266" t="s">
        <v>265</v>
      </c>
      <c r="D138" s="266" t="s">
        <v>171</v>
      </c>
      <c r="E138" s="267" t="s">
        <v>868</v>
      </c>
      <c r="F138" s="268" t="s">
        <v>869</v>
      </c>
      <c r="G138" s="269" t="s">
        <v>824</v>
      </c>
      <c r="H138" s="270">
        <v>11</v>
      </c>
      <c r="I138" s="271"/>
      <c r="J138" s="272">
        <f>ROUND(I138*H138,2)</f>
        <v>0</v>
      </c>
      <c r="K138" s="268" t="s">
        <v>1</v>
      </c>
      <c r="L138" s="273"/>
      <c r="M138" s="274" t="s">
        <v>1</v>
      </c>
      <c r="N138" s="275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175</v>
      </c>
      <c r="AT138" s="231" t="s">
        <v>171</v>
      </c>
      <c r="AU138" s="231" t="s">
        <v>76</v>
      </c>
      <c r="AY138" s="18" t="s">
        <v>145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151</v>
      </c>
      <c r="BM138" s="231" t="s">
        <v>870</v>
      </c>
    </row>
    <row r="139" s="2" customFormat="1" ht="16.5" customHeight="1">
      <c r="A139" s="39"/>
      <c r="B139" s="40"/>
      <c r="C139" s="266" t="s">
        <v>270</v>
      </c>
      <c r="D139" s="266" t="s">
        <v>171</v>
      </c>
      <c r="E139" s="267" t="s">
        <v>871</v>
      </c>
      <c r="F139" s="268" t="s">
        <v>872</v>
      </c>
      <c r="G139" s="269" t="s">
        <v>824</v>
      </c>
      <c r="H139" s="270">
        <v>11</v>
      </c>
      <c r="I139" s="271"/>
      <c r="J139" s="272">
        <f>ROUND(I139*H139,2)</f>
        <v>0</v>
      </c>
      <c r="K139" s="268" t="s">
        <v>1</v>
      </c>
      <c r="L139" s="273"/>
      <c r="M139" s="274" t="s">
        <v>1</v>
      </c>
      <c r="N139" s="275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175</v>
      </c>
      <c r="AT139" s="231" t="s">
        <v>171</v>
      </c>
      <c r="AU139" s="231" t="s">
        <v>76</v>
      </c>
      <c r="AY139" s="18" t="s">
        <v>145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151</v>
      </c>
      <c r="BM139" s="231" t="s">
        <v>873</v>
      </c>
    </row>
    <row r="140" s="2" customFormat="1" ht="16.5" customHeight="1">
      <c r="A140" s="39"/>
      <c r="B140" s="40"/>
      <c r="C140" s="266" t="s">
        <v>274</v>
      </c>
      <c r="D140" s="266" t="s">
        <v>171</v>
      </c>
      <c r="E140" s="267" t="s">
        <v>874</v>
      </c>
      <c r="F140" s="268" t="s">
        <v>875</v>
      </c>
      <c r="G140" s="269" t="s">
        <v>824</v>
      </c>
      <c r="H140" s="270">
        <v>11</v>
      </c>
      <c r="I140" s="271"/>
      <c r="J140" s="272">
        <f>ROUND(I140*H140,2)</f>
        <v>0</v>
      </c>
      <c r="K140" s="268" t="s">
        <v>1</v>
      </c>
      <c r="L140" s="273"/>
      <c r="M140" s="274" t="s">
        <v>1</v>
      </c>
      <c r="N140" s="275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175</v>
      </c>
      <c r="AT140" s="231" t="s">
        <v>171</v>
      </c>
      <c r="AU140" s="231" t="s">
        <v>76</v>
      </c>
      <c r="AY140" s="18" t="s">
        <v>145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151</v>
      </c>
      <c r="BM140" s="231" t="s">
        <v>876</v>
      </c>
    </row>
    <row r="141" s="2" customFormat="1" ht="16.5" customHeight="1">
      <c r="A141" s="39"/>
      <c r="B141" s="40"/>
      <c r="C141" s="266" t="s">
        <v>280</v>
      </c>
      <c r="D141" s="266" t="s">
        <v>171</v>
      </c>
      <c r="E141" s="267" t="s">
        <v>877</v>
      </c>
      <c r="F141" s="268" t="s">
        <v>878</v>
      </c>
      <c r="G141" s="269" t="s">
        <v>824</v>
      </c>
      <c r="H141" s="270">
        <v>11</v>
      </c>
      <c r="I141" s="271"/>
      <c r="J141" s="272">
        <f>ROUND(I141*H141,2)</f>
        <v>0</v>
      </c>
      <c r="K141" s="268" t="s">
        <v>1</v>
      </c>
      <c r="L141" s="273"/>
      <c r="M141" s="274" t="s">
        <v>1</v>
      </c>
      <c r="N141" s="275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175</v>
      </c>
      <c r="AT141" s="231" t="s">
        <v>171</v>
      </c>
      <c r="AU141" s="231" t="s">
        <v>76</v>
      </c>
      <c r="AY141" s="18" t="s">
        <v>145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151</v>
      </c>
      <c r="BM141" s="231" t="s">
        <v>879</v>
      </c>
    </row>
    <row r="142" s="2" customFormat="1" ht="16.5" customHeight="1">
      <c r="A142" s="39"/>
      <c r="B142" s="40"/>
      <c r="C142" s="220" t="s">
        <v>286</v>
      </c>
      <c r="D142" s="220" t="s">
        <v>147</v>
      </c>
      <c r="E142" s="221" t="s">
        <v>880</v>
      </c>
      <c r="F142" s="222" t="s">
        <v>881</v>
      </c>
      <c r="G142" s="223" t="s">
        <v>882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151</v>
      </c>
      <c r="AT142" s="231" t="s">
        <v>147</v>
      </c>
      <c r="AU142" s="231" t="s">
        <v>76</v>
      </c>
      <c r="AY142" s="18" t="s">
        <v>145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151</v>
      </c>
      <c r="BM142" s="231" t="s">
        <v>883</v>
      </c>
    </row>
    <row r="143" s="2" customFormat="1" ht="16.5" customHeight="1">
      <c r="A143" s="39"/>
      <c r="B143" s="40"/>
      <c r="C143" s="220" t="s">
        <v>290</v>
      </c>
      <c r="D143" s="220" t="s">
        <v>147</v>
      </c>
      <c r="E143" s="221" t="s">
        <v>884</v>
      </c>
      <c r="F143" s="222" t="s">
        <v>885</v>
      </c>
      <c r="G143" s="223" t="s">
        <v>882</v>
      </c>
      <c r="H143" s="224">
        <v>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151</v>
      </c>
      <c r="AT143" s="231" t="s">
        <v>147</v>
      </c>
      <c r="AU143" s="231" t="s">
        <v>76</v>
      </c>
      <c r="AY143" s="18" t="s">
        <v>145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151</v>
      </c>
      <c r="BM143" s="231" t="s">
        <v>886</v>
      </c>
    </row>
    <row r="144" s="2" customFormat="1" ht="16.5" customHeight="1">
      <c r="A144" s="39"/>
      <c r="B144" s="40"/>
      <c r="C144" s="266" t="s">
        <v>296</v>
      </c>
      <c r="D144" s="266" t="s">
        <v>171</v>
      </c>
      <c r="E144" s="267" t="s">
        <v>887</v>
      </c>
      <c r="F144" s="268" t="s">
        <v>888</v>
      </c>
      <c r="G144" s="269" t="s">
        <v>889</v>
      </c>
      <c r="H144" s="270">
        <v>2</v>
      </c>
      <c r="I144" s="271"/>
      <c r="J144" s="272">
        <f>ROUND(I144*H144,2)</f>
        <v>0</v>
      </c>
      <c r="K144" s="268" t="s">
        <v>1</v>
      </c>
      <c r="L144" s="273"/>
      <c r="M144" s="274" t="s">
        <v>1</v>
      </c>
      <c r="N144" s="275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175</v>
      </c>
      <c r="AT144" s="231" t="s">
        <v>171</v>
      </c>
      <c r="AU144" s="231" t="s">
        <v>76</v>
      </c>
      <c r="AY144" s="18" t="s">
        <v>145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151</v>
      </c>
      <c r="BM144" s="231" t="s">
        <v>890</v>
      </c>
    </row>
    <row r="145" s="2" customFormat="1" ht="16.5" customHeight="1">
      <c r="A145" s="39"/>
      <c r="B145" s="40"/>
      <c r="C145" s="266" t="s">
        <v>302</v>
      </c>
      <c r="D145" s="266" t="s">
        <v>171</v>
      </c>
      <c r="E145" s="267" t="s">
        <v>891</v>
      </c>
      <c r="F145" s="268" t="s">
        <v>892</v>
      </c>
      <c r="G145" s="269" t="s">
        <v>824</v>
      </c>
      <c r="H145" s="270">
        <v>22</v>
      </c>
      <c r="I145" s="271"/>
      <c r="J145" s="272">
        <f>ROUND(I145*H145,2)</f>
        <v>0</v>
      </c>
      <c r="K145" s="268" t="s">
        <v>1</v>
      </c>
      <c r="L145" s="273"/>
      <c r="M145" s="274" t="s">
        <v>1</v>
      </c>
      <c r="N145" s="275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175</v>
      </c>
      <c r="AT145" s="231" t="s">
        <v>171</v>
      </c>
      <c r="AU145" s="231" t="s">
        <v>76</v>
      </c>
      <c r="AY145" s="18" t="s">
        <v>145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151</v>
      </c>
      <c r="BM145" s="231" t="s">
        <v>893</v>
      </c>
    </row>
    <row r="146" s="2" customFormat="1" ht="16.5" customHeight="1">
      <c r="A146" s="39"/>
      <c r="B146" s="40"/>
      <c r="C146" s="220" t="s">
        <v>309</v>
      </c>
      <c r="D146" s="220" t="s">
        <v>147</v>
      </c>
      <c r="E146" s="221" t="s">
        <v>178</v>
      </c>
      <c r="F146" s="222" t="s">
        <v>894</v>
      </c>
      <c r="G146" s="223" t="s">
        <v>895</v>
      </c>
      <c r="H146" s="224">
        <v>800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151</v>
      </c>
      <c r="AT146" s="231" t="s">
        <v>147</v>
      </c>
      <c r="AU146" s="231" t="s">
        <v>76</v>
      </c>
      <c r="AY146" s="18" t="s">
        <v>145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151</v>
      </c>
      <c r="BM146" s="231" t="s">
        <v>896</v>
      </c>
    </row>
    <row r="147" s="2" customFormat="1" ht="16.5" customHeight="1">
      <c r="A147" s="39"/>
      <c r="B147" s="40"/>
      <c r="C147" s="220" t="s">
        <v>313</v>
      </c>
      <c r="D147" s="220" t="s">
        <v>147</v>
      </c>
      <c r="E147" s="221" t="s">
        <v>188</v>
      </c>
      <c r="F147" s="222" t="s">
        <v>897</v>
      </c>
      <c r="G147" s="223" t="s">
        <v>898</v>
      </c>
      <c r="H147" s="224">
        <v>12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151</v>
      </c>
      <c r="AT147" s="231" t="s">
        <v>147</v>
      </c>
      <c r="AU147" s="231" t="s">
        <v>76</v>
      </c>
      <c r="AY147" s="18" t="s">
        <v>145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151</v>
      </c>
      <c r="BM147" s="231" t="s">
        <v>899</v>
      </c>
    </row>
    <row r="148" s="2" customFormat="1" ht="16.5" customHeight="1">
      <c r="A148" s="39"/>
      <c r="B148" s="40"/>
      <c r="C148" s="220" t="s">
        <v>317</v>
      </c>
      <c r="D148" s="220" t="s">
        <v>147</v>
      </c>
      <c r="E148" s="221" t="s">
        <v>175</v>
      </c>
      <c r="F148" s="222" t="s">
        <v>900</v>
      </c>
      <c r="G148" s="223" t="s">
        <v>901</v>
      </c>
      <c r="H148" s="224">
        <v>41.176000000000002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151</v>
      </c>
      <c r="AT148" s="231" t="s">
        <v>147</v>
      </c>
      <c r="AU148" s="231" t="s">
        <v>76</v>
      </c>
      <c r="AY148" s="18" t="s">
        <v>145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151</v>
      </c>
      <c r="BM148" s="231" t="s">
        <v>902</v>
      </c>
    </row>
    <row r="149" s="2" customFormat="1" ht="16.5" customHeight="1">
      <c r="A149" s="39"/>
      <c r="B149" s="40"/>
      <c r="C149" s="220" t="s">
        <v>324</v>
      </c>
      <c r="D149" s="220" t="s">
        <v>147</v>
      </c>
      <c r="E149" s="221" t="s">
        <v>903</v>
      </c>
      <c r="F149" s="222" t="s">
        <v>904</v>
      </c>
      <c r="G149" s="223" t="s">
        <v>898</v>
      </c>
      <c r="H149" s="224">
        <v>80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151</v>
      </c>
      <c r="AT149" s="231" t="s">
        <v>147</v>
      </c>
      <c r="AU149" s="231" t="s">
        <v>76</v>
      </c>
      <c r="AY149" s="18" t="s">
        <v>145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151</v>
      </c>
      <c r="BM149" s="231" t="s">
        <v>905</v>
      </c>
    </row>
    <row r="150" s="2" customFormat="1" ht="16.5" customHeight="1">
      <c r="A150" s="39"/>
      <c r="B150" s="40"/>
      <c r="C150" s="220" t="s">
        <v>328</v>
      </c>
      <c r="D150" s="220" t="s">
        <v>147</v>
      </c>
      <c r="E150" s="221" t="s">
        <v>906</v>
      </c>
      <c r="F150" s="222" t="s">
        <v>907</v>
      </c>
      <c r="G150" s="223" t="s">
        <v>171</v>
      </c>
      <c r="H150" s="224">
        <v>300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151</v>
      </c>
      <c r="AT150" s="231" t="s">
        <v>147</v>
      </c>
      <c r="AU150" s="231" t="s">
        <v>76</v>
      </c>
      <c r="AY150" s="18" t="s">
        <v>145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151</v>
      </c>
      <c r="BM150" s="231" t="s">
        <v>908</v>
      </c>
    </row>
    <row r="151" s="2" customFormat="1" ht="16.5" customHeight="1">
      <c r="A151" s="39"/>
      <c r="B151" s="40"/>
      <c r="C151" s="266" t="s">
        <v>332</v>
      </c>
      <c r="D151" s="266" t="s">
        <v>171</v>
      </c>
      <c r="E151" s="267" t="s">
        <v>909</v>
      </c>
      <c r="F151" s="268" t="s">
        <v>910</v>
      </c>
      <c r="G151" s="269" t="s">
        <v>824</v>
      </c>
      <c r="H151" s="270">
        <v>11</v>
      </c>
      <c r="I151" s="271"/>
      <c r="J151" s="272">
        <f>ROUND(I151*H151,2)</f>
        <v>0</v>
      </c>
      <c r="K151" s="268" t="s">
        <v>1</v>
      </c>
      <c r="L151" s="273"/>
      <c r="M151" s="274" t="s">
        <v>1</v>
      </c>
      <c r="N151" s="275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175</v>
      </c>
      <c r="AT151" s="231" t="s">
        <v>171</v>
      </c>
      <c r="AU151" s="231" t="s">
        <v>76</v>
      </c>
      <c r="AY151" s="18" t="s">
        <v>145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151</v>
      </c>
      <c r="BM151" s="231" t="s">
        <v>911</v>
      </c>
    </row>
    <row r="152" s="2" customFormat="1" ht="16.5" customHeight="1">
      <c r="A152" s="39"/>
      <c r="B152" s="40"/>
      <c r="C152" s="266" t="s">
        <v>336</v>
      </c>
      <c r="D152" s="266" t="s">
        <v>171</v>
      </c>
      <c r="E152" s="267" t="s">
        <v>912</v>
      </c>
      <c r="F152" s="268" t="s">
        <v>913</v>
      </c>
      <c r="G152" s="269" t="s">
        <v>824</v>
      </c>
      <c r="H152" s="270">
        <v>11</v>
      </c>
      <c r="I152" s="271"/>
      <c r="J152" s="272">
        <f>ROUND(I152*H152,2)</f>
        <v>0</v>
      </c>
      <c r="K152" s="268" t="s">
        <v>1</v>
      </c>
      <c r="L152" s="273"/>
      <c r="M152" s="274" t="s">
        <v>1</v>
      </c>
      <c r="N152" s="275" t="s">
        <v>41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175</v>
      </c>
      <c r="AT152" s="231" t="s">
        <v>171</v>
      </c>
      <c r="AU152" s="231" t="s">
        <v>76</v>
      </c>
      <c r="AY152" s="18" t="s">
        <v>145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151</v>
      </c>
      <c r="BM152" s="231" t="s">
        <v>914</v>
      </c>
    </row>
    <row r="153" s="2" customFormat="1" ht="16.5" customHeight="1">
      <c r="A153" s="39"/>
      <c r="B153" s="40"/>
      <c r="C153" s="220" t="s">
        <v>340</v>
      </c>
      <c r="D153" s="220" t="s">
        <v>147</v>
      </c>
      <c r="E153" s="221" t="s">
        <v>197</v>
      </c>
      <c r="F153" s="222" t="s">
        <v>915</v>
      </c>
      <c r="G153" s="223" t="s">
        <v>171</v>
      </c>
      <c r="H153" s="224">
        <v>300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151</v>
      </c>
      <c r="AT153" s="231" t="s">
        <v>147</v>
      </c>
      <c r="AU153" s="231" t="s">
        <v>76</v>
      </c>
      <c r="AY153" s="18" t="s">
        <v>145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151</v>
      </c>
      <c r="BM153" s="231" t="s">
        <v>916</v>
      </c>
    </row>
    <row r="154" s="2" customFormat="1" ht="16.5" customHeight="1">
      <c r="A154" s="39"/>
      <c r="B154" s="40"/>
      <c r="C154" s="220" t="s">
        <v>344</v>
      </c>
      <c r="D154" s="220" t="s">
        <v>147</v>
      </c>
      <c r="E154" s="221" t="s">
        <v>917</v>
      </c>
      <c r="F154" s="222" t="s">
        <v>918</v>
      </c>
      <c r="G154" s="223" t="s">
        <v>171</v>
      </c>
      <c r="H154" s="224">
        <v>300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151</v>
      </c>
      <c r="AT154" s="231" t="s">
        <v>147</v>
      </c>
      <c r="AU154" s="231" t="s">
        <v>76</v>
      </c>
      <c r="AY154" s="18" t="s">
        <v>145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151</v>
      </c>
      <c r="BM154" s="231" t="s">
        <v>919</v>
      </c>
    </row>
    <row r="155" s="2" customFormat="1" ht="16.5" customHeight="1">
      <c r="A155" s="39"/>
      <c r="B155" s="40"/>
      <c r="C155" s="220" t="s">
        <v>348</v>
      </c>
      <c r="D155" s="220" t="s">
        <v>147</v>
      </c>
      <c r="E155" s="221" t="s">
        <v>200</v>
      </c>
      <c r="F155" s="222" t="s">
        <v>920</v>
      </c>
      <c r="G155" s="223" t="s">
        <v>171</v>
      </c>
      <c r="H155" s="224">
        <v>300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151</v>
      </c>
      <c r="AT155" s="231" t="s">
        <v>147</v>
      </c>
      <c r="AU155" s="231" t="s">
        <v>76</v>
      </c>
      <c r="AY155" s="18" t="s">
        <v>145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151</v>
      </c>
      <c r="BM155" s="231" t="s">
        <v>243</v>
      </c>
    </row>
    <row r="156" s="2" customFormat="1" ht="16.5" customHeight="1">
      <c r="A156" s="39"/>
      <c r="B156" s="40"/>
      <c r="C156" s="266" t="s">
        <v>352</v>
      </c>
      <c r="D156" s="266" t="s">
        <v>171</v>
      </c>
      <c r="E156" s="267" t="s">
        <v>921</v>
      </c>
      <c r="F156" s="268" t="s">
        <v>922</v>
      </c>
      <c r="G156" s="269" t="s">
        <v>824</v>
      </c>
      <c r="H156" s="270">
        <v>11</v>
      </c>
      <c r="I156" s="271"/>
      <c r="J156" s="272">
        <f>ROUND(I156*H156,2)</f>
        <v>0</v>
      </c>
      <c r="K156" s="268" t="s">
        <v>1</v>
      </c>
      <c r="L156" s="273"/>
      <c r="M156" s="274" t="s">
        <v>1</v>
      </c>
      <c r="N156" s="275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175</v>
      </c>
      <c r="AT156" s="231" t="s">
        <v>171</v>
      </c>
      <c r="AU156" s="231" t="s">
        <v>76</v>
      </c>
      <c r="AY156" s="18" t="s">
        <v>145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151</v>
      </c>
      <c r="BM156" s="231" t="s">
        <v>923</v>
      </c>
    </row>
    <row r="157" s="2" customFormat="1" ht="16.5" customHeight="1">
      <c r="A157" s="39"/>
      <c r="B157" s="40"/>
      <c r="C157" s="220" t="s">
        <v>356</v>
      </c>
      <c r="D157" s="220" t="s">
        <v>147</v>
      </c>
      <c r="E157" s="221" t="s">
        <v>924</v>
      </c>
      <c r="F157" s="222" t="s">
        <v>925</v>
      </c>
      <c r="G157" s="223" t="s">
        <v>882</v>
      </c>
      <c r="H157" s="224">
        <v>11.109999999999999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41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151</v>
      </c>
      <c r="AT157" s="231" t="s">
        <v>147</v>
      </c>
      <c r="AU157" s="231" t="s">
        <v>76</v>
      </c>
      <c r="AY157" s="18" t="s">
        <v>145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151</v>
      </c>
      <c r="BM157" s="231" t="s">
        <v>926</v>
      </c>
    </row>
    <row r="158" s="2" customFormat="1" ht="16.5" customHeight="1">
      <c r="A158" s="39"/>
      <c r="B158" s="40"/>
      <c r="C158" s="220" t="s">
        <v>360</v>
      </c>
      <c r="D158" s="220" t="s">
        <v>147</v>
      </c>
      <c r="E158" s="221" t="s">
        <v>927</v>
      </c>
      <c r="F158" s="222" t="s">
        <v>928</v>
      </c>
      <c r="G158" s="223" t="s">
        <v>882</v>
      </c>
      <c r="H158" s="224">
        <v>1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151</v>
      </c>
      <c r="AT158" s="231" t="s">
        <v>147</v>
      </c>
      <c r="AU158" s="231" t="s">
        <v>76</v>
      </c>
      <c r="AY158" s="18" t="s">
        <v>145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151</v>
      </c>
      <c r="BM158" s="231" t="s">
        <v>929</v>
      </c>
    </row>
    <row r="159" s="2" customFormat="1" ht="16.5" customHeight="1">
      <c r="A159" s="39"/>
      <c r="B159" s="40"/>
      <c r="C159" s="220" t="s">
        <v>364</v>
      </c>
      <c r="D159" s="220" t="s">
        <v>147</v>
      </c>
      <c r="E159" s="221" t="s">
        <v>930</v>
      </c>
      <c r="F159" s="222" t="s">
        <v>931</v>
      </c>
      <c r="G159" s="223" t="s">
        <v>171</v>
      </c>
      <c r="H159" s="224">
        <v>243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41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151</v>
      </c>
      <c r="AT159" s="231" t="s">
        <v>147</v>
      </c>
      <c r="AU159" s="231" t="s">
        <v>76</v>
      </c>
      <c r="AY159" s="18" t="s">
        <v>145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151</v>
      </c>
      <c r="BM159" s="231" t="s">
        <v>932</v>
      </c>
    </row>
    <row r="160" s="2" customFormat="1" ht="21.75" customHeight="1">
      <c r="A160" s="39"/>
      <c r="B160" s="40"/>
      <c r="C160" s="220" t="s">
        <v>368</v>
      </c>
      <c r="D160" s="220" t="s">
        <v>147</v>
      </c>
      <c r="E160" s="221" t="s">
        <v>933</v>
      </c>
      <c r="F160" s="222" t="s">
        <v>934</v>
      </c>
      <c r="G160" s="223" t="s">
        <v>171</v>
      </c>
      <c r="H160" s="224">
        <v>243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151</v>
      </c>
      <c r="AT160" s="231" t="s">
        <v>147</v>
      </c>
      <c r="AU160" s="231" t="s">
        <v>76</v>
      </c>
      <c r="AY160" s="18" t="s">
        <v>145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151</v>
      </c>
      <c r="BM160" s="231" t="s">
        <v>935</v>
      </c>
    </row>
    <row r="161" s="2" customFormat="1" ht="16.5" customHeight="1">
      <c r="A161" s="39"/>
      <c r="B161" s="40"/>
      <c r="C161" s="266" t="s">
        <v>372</v>
      </c>
      <c r="D161" s="266" t="s">
        <v>171</v>
      </c>
      <c r="E161" s="267" t="s">
        <v>936</v>
      </c>
      <c r="F161" s="268" t="s">
        <v>937</v>
      </c>
      <c r="G161" s="269" t="s">
        <v>860</v>
      </c>
      <c r="H161" s="270">
        <v>4252.5</v>
      </c>
      <c r="I161" s="271"/>
      <c r="J161" s="272">
        <f>ROUND(I161*H161,2)</f>
        <v>0</v>
      </c>
      <c r="K161" s="268" t="s">
        <v>1</v>
      </c>
      <c r="L161" s="273"/>
      <c r="M161" s="274" t="s">
        <v>1</v>
      </c>
      <c r="N161" s="275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175</v>
      </c>
      <c r="AT161" s="231" t="s">
        <v>171</v>
      </c>
      <c r="AU161" s="231" t="s">
        <v>76</v>
      </c>
      <c r="AY161" s="18" t="s">
        <v>145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151</v>
      </c>
      <c r="BM161" s="231" t="s">
        <v>938</v>
      </c>
    </row>
    <row r="162" s="2" customFormat="1" ht="21.75" customHeight="1">
      <c r="A162" s="39"/>
      <c r="B162" s="40"/>
      <c r="C162" s="220" t="s">
        <v>377</v>
      </c>
      <c r="D162" s="220" t="s">
        <v>147</v>
      </c>
      <c r="E162" s="221" t="s">
        <v>939</v>
      </c>
      <c r="F162" s="222" t="s">
        <v>940</v>
      </c>
      <c r="G162" s="223" t="s">
        <v>171</v>
      </c>
      <c r="H162" s="224">
        <v>300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41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151</v>
      </c>
      <c r="AT162" s="231" t="s">
        <v>147</v>
      </c>
      <c r="AU162" s="231" t="s">
        <v>76</v>
      </c>
      <c r="AY162" s="18" t="s">
        <v>145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84</v>
      </c>
      <c r="BK162" s="232">
        <f>ROUND(I162*H162,2)</f>
        <v>0</v>
      </c>
      <c r="BL162" s="18" t="s">
        <v>151</v>
      </c>
      <c r="BM162" s="231" t="s">
        <v>941</v>
      </c>
    </row>
    <row r="163" s="2" customFormat="1" ht="16.5" customHeight="1">
      <c r="A163" s="39"/>
      <c r="B163" s="40"/>
      <c r="C163" s="266" t="s">
        <v>383</v>
      </c>
      <c r="D163" s="266" t="s">
        <v>171</v>
      </c>
      <c r="E163" s="267" t="s">
        <v>942</v>
      </c>
      <c r="F163" s="268" t="s">
        <v>943</v>
      </c>
      <c r="G163" s="269" t="s">
        <v>824</v>
      </c>
      <c r="H163" s="270">
        <v>0.044999999999999998</v>
      </c>
      <c r="I163" s="271"/>
      <c r="J163" s="272">
        <f>ROUND(I163*H163,2)</f>
        <v>0</v>
      </c>
      <c r="K163" s="268" t="s">
        <v>1</v>
      </c>
      <c r="L163" s="273"/>
      <c r="M163" s="274" t="s">
        <v>1</v>
      </c>
      <c r="N163" s="275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175</v>
      </c>
      <c r="AT163" s="231" t="s">
        <v>171</v>
      </c>
      <c r="AU163" s="231" t="s">
        <v>76</v>
      </c>
      <c r="AY163" s="18" t="s">
        <v>145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151</v>
      </c>
      <c r="BM163" s="231" t="s">
        <v>944</v>
      </c>
    </row>
    <row r="164" s="2" customFormat="1" ht="16.5" customHeight="1">
      <c r="A164" s="39"/>
      <c r="B164" s="40"/>
      <c r="C164" s="220" t="s">
        <v>387</v>
      </c>
      <c r="D164" s="220" t="s">
        <v>147</v>
      </c>
      <c r="E164" s="221" t="s">
        <v>945</v>
      </c>
      <c r="F164" s="222" t="s">
        <v>946</v>
      </c>
      <c r="G164" s="223" t="s">
        <v>171</v>
      </c>
      <c r="H164" s="224">
        <v>110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151</v>
      </c>
      <c r="AT164" s="231" t="s">
        <v>147</v>
      </c>
      <c r="AU164" s="231" t="s">
        <v>76</v>
      </c>
      <c r="AY164" s="18" t="s">
        <v>145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151</v>
      </c>
      <c r="BM164" s="231" t="s">
        <v>947</v>
      </c>
    </row>
    <row r="165" s="2" customFormat="1" ht="16.5" customHeight="1">
      <c r="A165" s="39"/>
      <c r="B165" s="40"/>
      <c r="C165" s="266" t="s">
        <v>394</v>
      </c>
      <c r="D165" s="266" t="s">
        <v>171</v>
      </c>
      <c r="E165" s="267" t="s">
        <v>948</v>
      </c>
      <c r="F165" s="268" t="s">
        <v>949</v>
      </c>
      <c r="G165" s="269" t="s">
        <v>171</v>
      </c>
      <c r="H165" s="270">
        <v>115.5</v>
      </c>
      <c r="I165" s="271"/>
      <c r="J165" s="272">
        <f>ROUND(I165*H165,2)</f>
        <v>0</v>
      </c>
      <c r="K165" s="268" t="s">
        <v>1</v>
      </c>
      <c r="L165" s="273"/>
      <c r="M165" s="274" t="s">
        <v>1</v>
      </c>
      <c r="N165" s="275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175</v>
      </c>
      <c r="AT165" s="231" t="s">
        <v>171</v>
      </c>
      <c r="AU165" s="231" t="s">
        <v>76</v>
      </c>
      <c r="AY165" s="18" t="s">
        <v>145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151</v>
      </c>
      <c r="BM165" s="231" t="s">
        <v>950</v>
      </c>
    </row>
    <row r="166" s="2" customFormat="1" ht="16.5" customHeight="1">
      <c r="A166" s="39"/>
      <c r="B166" s="40"/>
      <c r="C166" s="220" t="s">
        <v>397</v>
      </c>
      <c r="D166" s="220" t="s">
        <v>147</v>
      </c>
      <c r="E166" s="221" t="s">
        <v>951</v>
      </c>
      <c r="F166" s="222" t="s">
        <v>952</v>
      </c>
      <c r="G166" s="223" t="s">
        <v>824</v>
      </c>
      <c r="H166" s="224">
        <v>66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41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151</v>
      </c>
      <c r="AT166" s="231" t="s">
        <v>147</v>
      </c>
      <c r="AU166" s="231" t="s">
        <v>76</v>
      </c>
      <c r="AY166" s="18" t="s">
        <v>145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84</v>
      </c>
      <c r="BK166" s="232">
        <f>ROUND(I166*H166,2)</f>
        <v>0</v>
      </c>
      <c r="BL166" s="18" t="s">
        <v>151</v>
      </c>
      <c r="BM166" s="231" t="s">
        <v>953</v>
      </c>
    </row>
    <row r="167" s="2" customFormat="1" ht="16.5" customHeight="1">
      <c r="A167" s="39"/>
      <c r="B167" s="40"/>
      <c r="C167" s="220" t="s">
        <v>403</v>
      </c>
      <c r="D167" s="220" t="s">
        <v>147</v>
      </c>
      <c r="E167" s="221" t="s">
        <v>954</v>
      </c>
      <c r="F167" s="222" t="s">
        <v>955</v>
      </c>
      <c r="G167" s="223" t="s">
        <v>824</v>
      </c>
      <c r="H167" s="224">
        <v>96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151</v>
      </c>
      <c r="AT167" s="231" t="s">
        <v>147</v>
      </c>
      <c r="AU167" s="231" t="s">
        <v>76</v>
      </c>
      <c r="AY167" s="18" t="s">
        <v>145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151</v>
      </c>
      <c r="BM167" s="231" t="s">
        <v>956</v>
      </c>
    </row>
    <row r="168" s="2" customFormat="1" ht="16.5" customHeight="1">
      <c r="A168" s="39"/>
      <c r="B168" s="40"/>
      <c r="C168" s="220" t="s">
        <v>407</v>
      </c>
      <c r="D168" s="220" t="s">
        <v>147</v>
      </c>
      <c r="E168" s="221" t="s">
        <v>957</v>
      </c>
      <c r="F168" s="222" t="s">
        <v>958</v>
      </c>
      <c r="G168" s="223" t="s">
        <v>824</v>
      </c>
      <c r="H168" s="224">
        <v>24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41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151</v>
      </c>
      <c r="AT168" s="231" t="s">
        <v>147</v>
      </c>
      <c r="AU168" s="231" t="s">
        <v>76</v>
      </c>
      <c r="AY168" s="18" t="s">
        <v>145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151</v>
      </c>
      <c r="BM168" s="231" t="s">
        <v>101</v>
      </c>
    </row>
    <row r="169" s="2" customFormat="1" ht="21.75" customHeight="1">
      <c r="A169" s="39"/>
      <c r="B169" s="40"/>
      <c r="C169" s="220" t="s">
        <v>412</v>
      </c>
      <c r="D169" s="220" t="s">
        <v>147</v>
      </c>
      <c r="E169" s="221" t="s">
        <v>959</v>
      </c>
      <c r="F169" s="222" t="s">
        <v>960</v>
      </c>
      <c r="G169" s="223" t="s">
        <v>882</v>
      </c>
      <c r="H169" s="224">
        <v>11.550000000000001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151</v>
      </c>
      <c r="AT169" s="231" t="s">
        <v>147</v>
      </c>
      <c r="AU169" s="231" t="s">
        <v>76</v>
      </c>
      <c r="AY169" s="18" t="s">
        <v>145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151</v>
      </c>
      <c r="BM169" s="231" t="s">
        <v>961</v>
      </c>
    </row>
    <row r="170" s="2" customFormat="1" ht="16.5" customHeight="1">
      <c r="A170" s="39"/>
      <c r="B170" s="40"/>
      <c r="C170" s="266" t="s">
        <v>418</v>
      </c>
      <c r="D170" s="266" t="s">
        <v>171</v>
      </c>
      <c r="E170" s="267" t="s">
        <v>962</v>
      </c>
      <c r="F170" s="268" t="s">
        <v>963</v>
      </c>
      <c r="G170" s="269" t="s">
        <v>882</v>
      </c>
      <c r="H170" s="270">
        <v>11.550000000000001</v>
      </c>
      <c r="I170" s="271"/>
      <c r="J170" s="272">
        <f>ROUND(I170*H170,2)</f>
        <v>0</v>
      </c>
      <c r="K170" s="268" t="s">
        <v>1</v>
      </c>
      <c r="L170" s="273"/>
      <c r="M170" s="274" t="s">
        <v>1</v>
      </c>
      <c r="N170" s="275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175</v>
      </c>
      <c r="AT170" s="231" t="s">
        <v>171</v>
      </c>
      <c r="AU170" s="231" t="s">
        <v>76</v>
      </c>
      <c r="AY170" s="18" t="s">
        <v>145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151</v>
      </c>
      <c r="BM170" s="231" t="s">
        <v>964</v>
      </c>
    </row>
    <row r="171" s="2" customFormat="1" ht="16.5" customHeight="1">
      <c r="A171" s="39"/>
      <c r="B171" s="40"/>
      <c r="C171" s="266" t="s">
        <v>422</v>
      </c>
      <c r="D171" s="266" t="s">
        <v>171</v>
      </c>
      <c r="E171" s="267" t="s">
        <v>965</v>
      </c>
      <c r="F171" s="268" t="s">
        <v>966</v>
      </c>
      <c r="G171" s="269" t="s">
        <v>824</v>
      </c>
      <c r="H171" s="270">
        <v>11</v>
      </c>
      <c r="I171" s="271"/>
      <c r="J171" s="272">
        <f>ROUND(I171*H171,2)</f>
        <v>0</v>
      </c>
      <c r="K171" s="268" t="s">
        <v>1</v>
      </c>
      <c r="L171" s="273"/>
      <c r="M171" s="296" t="s">
        <v>1</v>
      </c>
      <c r="N171" s="297" t="s">
        <v>41</v>
      </c>
      <c r="O171" s="282"/>
      <c r="P171" s="283">
        <f>O171*H171</f>
        <v>0</v>
      </c>
      <c r="Q171" s="283">
        <v>0</v>
      </c>
      <c r="R171" s="283">
        <f>Q171*H171</f>
        <v>0</v>
      </c>
      <c r="S171" s="283">
        <v>0</v>
      </c>
      <c r="T171" s="28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175</v>
      </c>
      <c r="AT171" s="231" t="s">
        <v>171</v>
      </c>
      <c r="AU171" s="231" t="s">
        <v>76</v>
      </c>
      <c r="AY171" s="18" t="s">
        <v>145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151</v>
      </c>
      <c r="BM171" s="231" t="s">
        <v>967</v>
      </c>
    </row>
    <row r="172" s="2" customFormat="1" ht="6.96" customHeight="1">
      <c r="A172" s="39"/>
      <c r="B172" s="67"/>
      <c r="C172" s="68"/>
      <c r="D172" s="68"/>
      <c r="E172" s="68"/>
      <c r="F172" s="68"/>
      <c r="G172" s="68"/>
      <c r="H172" s="68"/>
      <c r="I172" s="68"/>
      <c r="J172" s="68"/>
      <c r="K172" s="68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AkvzOt86mYf9l7lrxfQcjSgnsbcv204qdREpIp1uGiCz22ZmlsFebAqqEpis2zEZ1cfyvDLcIHIO5qTq1Vqx8g==" hashValue="8cAqVFB1l7uGpk49S9JD8nFHlyiWmdHBuq+3N/q9XowHrda4VjE8z16mRrH6uRwioxVNVfOlPVvigtNhKoU/jg==" algorithmName="SHA-512" password="CC35"/>
  <autoFilter ref="C115:K171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968</v>
      </c>
      <c r="H4" s="21"/>
    </row>
    <row r="5" s="1" customFormat="1" ht="12" customHeight="1">
      <c r="B5" s="21"/>
      <c r="C5" s="298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9" t="s">
        <v>16</v>
      </c>
      <c r="D6" s="300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23. 7. 2024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1"/>
      <c r="C9" s="302" t="s">
        <v>57</v>
      </c>
      <c r="D9" s="303" t="s">
        <v>58</v>
      </c>
      <c r="E9" s="303" t="s">
        <v>132</v>
      </c>
      <c r="F9" s="304" t="s">
        <v>969</v>
      </c>
      <c r="G9" s="193"/>
      <c r="H9" s="301"/>
    </row>
    <row r="10" s="2" customFormat="1" ht="26.4" customHeight="1">
      <c r="A10" s="39"/>
      <c r="B10" s="45"/>
      <c r="C10" s="305" t="s">
        <v>81</v>
      </c>
      <c r="D10" s="305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6" t="s">
        <v>102</v>
      </c>
      <c r="D11" s="307" t="s">
        <v>102</v>
      </c>
      <c r="E11" s="308" t="s">
        <v>100</v>
      </c>
      <c r="F11" s="309">
        <v>59.200000000000003</v>
      </c>
      <c r="G11" s="39"/>
      <c r="H11" s="45"/>
    </row>
    <row r="12" s="2" customFormat="1" ht="16.8" customHeight="1">
      <c r="A12" s="39"/>
      <c r="B12" s="45"/>
      <c r="C12" s="310" t="s">
        <v>1</v>
      </c>
      <c r="D12" s="310" t="s">
        <v>160</v>
      </c>
      <c r="E12" s="18" t="s">
        <v>1</v>
      </c>
      <c r="F12" s="311">
        <v>0</v>
      </c>
      <c r="G12" s="39"/>
      <c r="H12" s="45"/>
    </row>
    <row r="13" s="2" customFormat="1" ht="16.8" customHeight="1">
      <c r="A13" s="39"/>
      <c r="B13" s="45"/>
      <c r="C13" s="310" t="s">
        <v>1</v>
      </c>
      <c r="D13" s="310" t="s">
        <v>161</v>
      </c>
      <c r="E13" s="18" t="s">
        <v>1</v>
      </c>
      <c r="F13" s="311">
        <v>40.600000000000001</v>
      </c>
      <c r="G13" s="39"/>
      <c r="H13" s="45"/>
    </row>
    <row r="14" s="2" customFormat="1" ht="16.8" customHeight="1">
      <c r="A14" s="39"/>
      <c r="B14" s="45"/>
      <c r="C14" s="310" t="s">
        <v>1</v>
      </c>
      <c r="D14" s="310" t="s">
        <v>162</v>
      </c>
      <c r="E14" s="18" t="s">
        <v>1</v>
      </c>
      <c r="F14" s="311">
        <v>0</v>
      </c>
      <c r="G14" s="39"/>
      <c r="H14" s="45"/>
    </row>
    <row r="15" s="2" customFormat="1" ht="16.8" customHeight="1">
      <c r="A15" s="39"/>
      <c r="B15" s="45"/>
      <c r="C15" s="310" t="s">
        <v>1</v>
      </c>
      <c r="D15" s="310" t="s">
        <v>163</v>
      </c>
      <c r="E15" s="18" t="s">
        <v>1</v>
      </c>
      <c r="F15" s="311">
        <v>9</v>
      </c>
      <c r="G15" s="39"/>
      <c r="H15" s="45"/>
    </row>
    <row r="16" s="2" customFormat="1" ht="16.8" customHeight="1">
      <c r="A16" s="39"/>
      <c r="B16" s="45"/>
      <c r="C16" s="310" t="s">
        <v>1</v>
      </c>
      <c r="D16" s="310" t="s">
        <v>164</v>
      </c>
      <c r="E16" s="18" t="s">
        <v>1</v>
      </c>
      <c r="F16" s="311">
        <v>0</v>
      </c>
      <c r="G16" s="39"/>
      <c r="H16" s="45"/>
    </row>
    <row r="17" s="2" customFormat="1" ht="16.8" customHeight="1">
      <c r="A17" s="39"/>
      <c r="B17" s="45"/>
      <c r="C17" s="310" t="s">
        <v>1</v>
      </c>
      <c r="D17" s="310" t="s">
        <v>165</v>
      </c>
      <c r="E17" s="18" t="s">
        <v>1</v>
      </c>
      <c r="F17" s="311">
        <v>9.5999999999999996</v>
      </c>
      <c r="G17" s="39"/>
      <c r="H17" s="45"/>
    </row>
    <row r="18" s="2" customFormat="1" ht="16.8" customHeight="1">
      <c r="A18" s="39"/>
      <c r="B18" s="45"/>
      <c r="C18" s="310" t="s">
        <v>102</v>
      </c>
      <c r="D18" s="310" t="s">
        <v>156</v>
      </c>
      <c r="E18" s="18" t="s">
        <v>1</v>
      </c>
      <c r="F18" s="311">
        <v>59.200000000000003</v>
      </c>
      <c r="G18" s="39"/>
      <c r="H18" s="45"/>
    </row>
    <row r="19" s="2" customFormat="1" ht="16.8" customHeight="1">
      <c r="A19" s="39"/>
      <c r="B19" s="45"/>
      <c r="C19" s="312" t="s">
        <v>970</v>
      </c>
      <c r="D19" s="39"/>
      <c r="E19" s="39"/>
      <c r="F19" s="39"/>
      <c r="G19" s="39"/>
      <c r="H19" s="45"/>
    </row>
    <row r="20" s="2" customFormat="1">
      <c r="A20" s="39"/>
      <c r="B20" s="45"/>
      <c r="C20" s="310" t="s">
        <v>157</v>
      </c>
      <c r="D20" s="310" t="s">
        <v>971</v>
      </c>
      <c r="E20" s="18" t="s">
        <v>100</v>
      </c>
      <c r="F20" s="311">
        <v>59.200000000000003</v>
      </c>
      <c r="G20" s="39"/>
      <c r="H20" s="45"/>
    </row>
    <row r="21" s="2" customFormat="1">
      <c r="A21" s="39"/>
      <c r="B21" s="45"/>
      <c r="C21" s="310" t="s">
        <v>189</v>
      </c>
      <c r="D21" s="310" t="s">
        <v>190</v>
      </c>
      <c r="E21" s="18" t="s">
        <v>100</v>
      </c>
      <c r="F21" s="311">
        <v>219.19999999999999</v>
      </c>
      <c r="G21" s="39"/>
      <c r="H21" s="45"/>
    </row>
    <row r="22" s="2" customFormat="1" ht="16.8" customHeight="1">
      <c r="A22" s="39"/>
      <c r="B22" s="45"/>
      <c r="C22" s="306" t="s">
        <v>105</v>
      </c>
      <c r="D22" s="307" t="s">
        <v>105</v>
      </c>
      <c r="E22" s="308" t="s">
        <v>100</v>
      </c>
      <c r="F22" s="309">
        <v>256</v>
      </c>
      <c r="G22" s="39"/>
      <c r="H22" s="45"/>
    </row>
    <row r="23" s="2" customFormat="1" ht="16.8" customHeight="1">
      <c r="A23" s="39"/>
      <c r="B23" s="45"/>
      <c r="C23" s="310" t="s">
        <v>1</v>
      </c>
      <c r="D23" s="310" t="s">
        <v>195</v>
      </c>
      <c r="E23" s="18" t="s">
        <v>1</v>
      </c>
      <c r="F23" s="311">
        <v>0</v>
      </c>
      <c r="G23" s="39"/>
      <c r="H23" s="45"/>
    </row>
    <row r="24" s="2" customFormat="1" ht="16.8" customHeight="1">
      <c r="A24" s="39"/>
      <c r="B24" s="45"/>
      <c r="C24" s="310" t="s">
        <v>1</v>
      </c>
      <c r="D24" s="310" t="s">
        <v>196</v>
      </c>
      <c r="E24" s="18" t="s">
        <v>1</v>
      </c>
      <c r="F24" s="311">
        <v>256</v>
      </c>
      <c r="G24" s="39"/>
      <c r="H24" s="45"/>
    </row>
    <row r="25" s="2" customFormat="1" ht="16.8" customHeight="1">
      <c r="A25" s="39"/>
      <c r="B25" s="45"/>
      <c r="C25" s="310" t="s">
        <v>105</v>
      </c>
      <c r="D25" s="310" t="s">
        <v>156</v>
      </c>
      <c r="E25" s="18" t="s">
        <v>1</v>
      </c>
      <c r="F25" s="311">
        <v>256</v>
      </c>
      <c r="G25" s="39"/>
      <c r="H25" s="45"/>
    </row>
    <row r="26" s="2" customFormat="1" ht="16.8" customHeight="1">
      <c r="A26" s="39"/>
      <c r="B26" s="45"/>
      <c r="C26" s="312" t="s">
        <v>970</v>
      </c>
      <c r="D26" s="39"/>
      <c r="E26" s="39"/>
      <c r="F26" s="39"/>
      <c r="G26" s="39"/>
      <c r="H26" s="45"/>
    </row>
    <row r="27" s="2" customFormat="1" ht="16.8" customHeight="1">
      <c r="A27" s="39"/>
      <c r="B27" s="45"/>
      <c r="C27" s="310" t="s">
        <v>192</v>
      </c>
      <c r="D27" s="310" t="s">
        <v>972</v>
      </c>
      <c r="E27" s="18" t="s">
        <v>100</v>
      </c>
      <c r="F27" s="311">
        <v>256</v>
      </c>
      <c r="G27" s="39"/>
      <c r="H27" s="45"/>
    </row>
    <row r="28" s="2" customFormat="1" ht="16.8" customHeight="1">
      <c r="A28" s="39"/>
      <c r="B28" s="45"/>
      <c r="C28" s="310" t="s">
        <v>184</v>
      </c>
      <c r="D28" s="310" t="s">
        <v>185</v>
      </c>
      <c r="E28" s="18" t="s">
        <v>174</v>
      </c>
      <c r="F28" s="311">
        <v>460.80000000000001</v>
      </c>
      <c r="G28" s="39"/>
      <c r="H28" s="45"/>
    </row>
    <row r="29" s="2" customFormat="1" ht="16.8" customHeight="1">
      <c r="A29" s="39"/>
      <c r="B29" s="45"/>
      <c r="C29" s="306" t="s">
        <v>107</v>
      </c>
      <c r="D29" s="307" t="s">
        <v>107</v>
      </c>
      <c r="E29" s="308" t="s">
        <v>100</v>
      </c>
      <c r="F29" s="309">
        <v>1.9199999999999999</v>
      </c>
      <c r="G29" s="39"/>
      <c r="H29" s="45"/>
    </row>
    <row r="30" s="2" customFormat="1" ht="16.8" customHeight="1">
      <c r="A30" s="39"/>
      <c r="B30" s="45"/>
      <c r="C30" s="310" t="s">
        <v>1</v>
      </c>
      <c r="D30" s="310" t="s">
        <v>164</v>
      </c>
      <c r="E30" s="18" t="s">
        <v>1</v>
      </c>
      <c r="F30" s="311">
        <v>0</v>
      </c>
      <c r="G30" s="39"/>
      <c r="H30" s="45"/>
    </row>
    <row r="31" s="2" customFormat="1" ht="16.8" customHeight="1">
      <c r="A31" s="39"/>
      <c r="B31" s="45"/>
      <c r="C31" s="310" t="s">
        <v>1</v>
      </c>
      <c r="D31" s="310" t="s">
        <v>170</v>
      </c>
      <c r="E31" s="18" t="s">
        <v>1</v>
      </c>
      <c r="F31" s="311">
        <v>1.9199999999999999</v>
      </c>
      <c r="G31" s="39"/>
      <c r="H31" s="45"/>
    </row>
    <row r="32" s="2" customFormat="1" ht="16.8" customHeight="1">
      <c r="A32" s="39"/>
      <c r="B32" s="45"/>
      <c r="C32" s="310" t="s">
        <v>107</v>
      </c>
      <c r="D32" s="310" t="s">
        <v>156</v>
      </c>
      <c r="E32" s="18" t="s">
        <v>1</v>
      </c>
      <c r="F32" s="311">
        <v>1.9199999999999999</v>
      </c>
      <c r="G32" s="39"/>
      <c r="H32" s="45"/>
    </row>
    <row r="33" s="2" customFormat="1" ht="16.8" customHeight="1">
      <c r="A33" s="39"/>
      <c r="B33" s="45"/>
      <c r="C33" s="312" t="s">
        <v>970</v>
      </c>
      <c r="D33" s="39"/>
      <c r="E33" s="39"/>
      <c r="F33" s="39"/>
      <c r="G33" s="39"/>
      <c r="H33" s="45"/>
    </row>
    <row r="34" s="2" customFormat="1" ht="16.8" customHeight="1">
      <c r="A34" s="39"/>
      <c r="B34" s="45"/>
      <c r="C34" s="310" t="s">
        <v>167</v>
      </c>
      <c r="D34" s="310" t="s">
        <v>973</v>
      </c>
      <c r="E34" s="18" t="s">
        <v>100</v>
      </c>
      <c r="F34" s="311">
        <v>1.9199999999999999</v>
      </c>
      <c r="G34" s="39"/>
      <c r="H34" s="45"/>
    </row>
    <row r="35" s="2" customFormat="1" ht="16.8" customHeight="1">
      <c r="A35" s="39"/>
      <c r="B35" s="45"/>
      <c r="C35" s="310" t="s">
        <v>172</v>
      </c>
      <c r="D35" s="310" t="s">
        <v>173</v>
      </c>
      <c r="E35" s="18" t="s">
        <v>174</v>
      </c>
      <c r="F35" s="311">
        <v>3.456</v>
      </c>
      <c r="G35" s="39"/>
      <c r="H35" s="45"/>
    </row>
    <row r="36" s="2" customFormat="1" ht="16.8" customHeight="1">
      <c r="A36" s="39"/>
      <c r="B36" s="45"/>
      <c r="C36" s="306" t="s">
        <v>99</v>
      </c>
      <c r="D36" s="307" t="s">
        <v>99</v>
      </c>
      <c r="E36" s="308" t="s">
        <v>100</v>
      </c>
      <c r="F36" s="309">
        <v>160</v>
      </c>
      <c r="G36" s="39"/>
      <c r="H36" s="45"/>
    </row>
    <row r="37" s="2" customFormat="1" ht="16.8" customHeight="1">
      <c r="A37" s="39"/>
      <c r="B37" s="45"/>
      <c r="C37" s="310" t="s">
        <v>1</v>
      </c>
      <c r="D37" s="310" t="s">
        <v>154</v>
      </c>
      <c r="E37" s="18" t="s">
        <v>1</v>
      </c>
      <c r="F37" s="311">
        <v>0</v>
      </c>
      <c r="G37" s="39"/>
      <c r="H37" s="45"/>
    </row>
    <row r="38" s="2" customFormat="1" ht="16.8" customHeight="1">
      <c r="A38" s="39"/>
      <c r="B38" s="45"/>
      <c r="C38" s="310" t="s">
        <v>1</v>
      </c>
      <c r="D38" s="310" t="s">
        <v>155</v>
      </c>
      <c r="E38" s="18" t="s">
        <v>1</v>
      </c>
      <c r="F38" s="311">
        <v>160</v>
      </c>
      <c r="G38" s="39"/>
      <c r="H38" s="45"/>
    </row>
    <row r="39" s="2" customFormat="1" ht="16.8" customHeight="1">
      <c r="A39" s="39"/>
      <c r="B39" s="45"/>
      <c r="C39" s="310" t="s">
        <v>99</v>
      </c>
      <c r="D39" s="310" t="s">
        <v>156</v>
      </c>
      <c r="E39" s="18" t="s">
        <v>1</v>
      </c>
      <c r="F39" s="311">
        <v>160</v>
      </c>
      <c r="G39" s="39"/>
      <c r="H39" s="45"/>
    </row>
    <row r="40" s="2" customFormat="1" ht="16.8" customHeight="1">
      <c r="A40" s="39"/>
      <c r="B40" s="45"/>
      <c r="C40" s="312" t="s">
        <v>970</v>
      </c>
      <c r="D40" s="39"/>
      <c r="E40" s="39"/>
      <c r="F40" s="39"/>
      <c r="G40" s="39"/>
      <c r="H40" s="45"/>
    </row>
    <row r="41" s="2" customFormat="1">
      <c r="A41" s="39"/>
      <c r="B41" s="45"/>
      <c r="C41" s="310" t="s">
        <v>148</v>
      </c>
      <c r="D41" s="310" t="s">
        <v>974</v>
      </c>
      <c r="E41" s="18" t="s">
        <v>100</v>
      </c>
      <c r="F41" s="311">
        <v>160</v>
      </c>
      <c r="G41" s="39"/>
      <c r="H41" s="45"/>
    </row>
    <row r="42" s="2" customFormat="1">
      <c r="A42" s="39"/>
      <c r="B42" s="45"/>
      <c r="C42" s="310" t="s">
        <v>189</v>
      </c>
      <c r="D42" s="310" t="s">
        <v>190</v>
      </c>
      <c r="E42" s="18" t="s">
        <v>100</v>
      </c>
      <c r="F42" s="311">
        <v>219.19999999999999</v>
      </c>
      <c r="G42" s="39"/>
      <c r="H42" s="45"/>
    </row>
    <row r="43" s="2" customFormat="1" ht="16.8" customHeight="1">
      <c r="A43" s="39"/>
      <c r="B43" s="45"/>
      <c r="C43" s="306" t="s">
        <v>109</v>
      </c>
      <c r="D43" s="307" t="s">
        <v>109</v>
      </c>
      <c r="E43" s="308" t="s">
        <v>100</v>
      </c>
      <c r="F43" s="309">
        <v>6.7199999999999998</v>
      </c>
      <c r="G43" s="39"/>
      <c r="H43" s="45"/>
    </row>
    <row r="44" s="2" customFormat="1" ht="16.8" customHeight="1">
      <c r="A44" s="39"/>
      <c r="B44" s="45"/>
      <c r="C44" s="310" t="s">
        <v>1</v>
      </c>
      <c r="D44" s="310" t="s">
        <v>164</v>
      </c>
      <c r="E44" s="18" t="s">
        <v>1</v>
      </c>
      <c r="F44" s="311">
        <v>0</v>
      </c>
      <c r="G44" s="39"/>
      <c r="H44" s="45"/>
    </row>
    <row r="45" s="2" customFormat="1" ht="16.8" customHeight="1">
      <c r="A45" s="39"/>
      <c r="B45" s="45"/>
      <c r="C45" s="310" t="s">
        <v>1</v>
      </c>
      <c r="D45" s="310" t="s">
        <v>182</v>
      </c>
      <c r="E45" s="18" t="s">
        <v>1</v>
      </c>
      <c r="F45" s="311">
        <v>6.7199999999999998</v>
      </c>
      <c r="G45" s="39"/>
      <c r="H45" s="45"/>
    </row>
    <row r="46" s="2" customFormat="1" ht="16.8" customHeight="1">
      <c r="A46" s="39"/>
      <c r="B46" s="45"/>
      <c r="C46" s="310" t="s">
        <v>109</v>
      </c>
      <c r="D46" s="310" t="s">
        <v>156</v>
      </c>
      <c r="E46" s="18" t="s">
        <v>1</v>
      </c>
      <c r="F46" s="311">
        <v>6.7199999999999998</v>
      </c>
      <c r="G46" s="39"/>
      <c r="H46" s="45"/>
    </row>
    <row r="47" s="2" customFormat="1" ht="16.8" customHeight="1">
      <c r="A47" s="39"/>
      <c r="B47" s="45"/>
      <c r="C47" s="312" t="s">
        <v>970</v>
      </c>
      <c r="D47" s="39"/>
      <c r="E47" s="39"/>
      <c r="F47" s="39"/>
      <c r="G47" s="39"/>
      <c r="H47" s="45"/>
    </row>
    <row r="48" s="2" customFormat="1" ht="16.8" customHeight="1">
      <c r="A48" s="39"/>
      <c r="B48" s="45"/>
      <c r="C48" s="310" t="s">
        <v>179</v>
      </c>
      <c r="D48" s="310" t="s">
        <v>975</v>
      </c>
      <c r="E48" s="18" t="s">
        <v>100</v>
      </c>
      <c r="F48" s="311">
        <v>6.7199999999999998</v>
      </c>
      <c r="G48" s="39"/>
      <c r="H48" s="45"/>
    </row>
    <row r="49" s="2" customFormat="1" ht="16.8" customHeight="1">
      <c r="A49" s="39"/>
      <c r="B49" s="45"/>
      <c r="C49" s="310" t="s">
        <v>184</v>
      </c>
      <c r="D49" s="310" t="s">
        <v>185</v>
      </c>
      <c r="E49" s="18" t="s">
        <v>174</v>
      </c>
      <c r="F49" s="311">
        <v>12.096</v>
      </c>
      <c r="G49" s="39"/>
      <c r="H49" s="45"/>
    </row>
    <row r="50" s="2" customFormat="1" ht="26.4" customHeight="1">
      <c r="A50" s="39"/>
      <c r="B50" s="45"/>
      <c r="C50" s="305" t="s">
        <v>87</v>
      </c>
      <c r="D50" s="305" t="s">
        <v>88</v>
      </c>
      <c r="E50" s="39"/>
      <c r="F50" s="39"/>
      <c r="G50" s="39"/>
      <c r="H50" s="45"/>
    </row>
    <row r="51" s="2" customFormat="1" ht="16.8" customHeight="1">
      <c r="A51" s="39"/>
      <c r="B51" s="45"/>
      <c r="C51" s="306" t="s">
        <v>102</v>
      </c>
      <c r="D51" s="307" t="s">
        <v>102</v>
      </c>
      <c r="E51" s="308" t="s">
        <v>100</v>
      </c>
      <c r="F51" s="309">
        <v>59.200000000000003</v>
      </c>
      <c r="G51" s="39"/>
      <c r="H51" s="45"/>
    </row>
    <row r="52" s="2" customFormat="1" ht="16.8" customHeight="1">
      <c r="A52" s="39"/>
      <c r="B52" s="45"/>
      <c r="C52" s="310" t="s">
        <v>1</v>
      </c>
      <c r="D52" s="310" t="s">
        <v>160</v>
      </c>
      <c r="E52" s="18" t="s">
        <v>1</v>
      </c>
      <c r="F52" s="311">
        <v>0</v>
      </c>
      <c r="G52" s="39"/>
      <c r="H52" s="45"/>
    </row>
    <row r="53" s="2" customFormat="1" ht="16.8" customHeight="1">
      <c r="A53" s="39"/>
      <c r="B53" s="45"/>
      <c r="C53" s="310" t="s">
        <v>1</v>
      </c>
      <c r="D53" s="310" t="s">
        <v>161</v>
      </c>
      <c r="E53" s="18" t="s">
        <v>1</v>
      </c>
      <c r="F53" s="311">
        <v>40.600000000000001</v>
      </c>
      <c r="G53" s="39"/>
      <c r="H53" s="45"/>
    </row>
    <row r="54" s="2" customFormat="1" ht="16.8" customHeight="1">
      <c r="A54" s="39"/>
      <c r="B54" s="45"/>
      <c r="C54" s="310" t="s">
        <v>1</v>
      </c>
      <c r="D54" s="310" t="s">
        <v>162</v>
      </c>
      <c r="E54" s="18" t="s">
        <v>1</v>
      </c>
      <c r="F54" s="311">
        <v>0</v>
      </c>
      <c r="G54" s="39"/>
      <c r="H54" s="45"/>
    </row>
    <row r="55" s="2" customFormat="1" ht="16.8" customHeight="1">
      <c r="A55" s="39"/>
      <c r="B55" s="45"/>
      <c r="C55" s="310" t="s">
        <v>1</v>
      </c>
      <c r="D55" s="310" t="s">
        <v>163</v>
      </c>
      <c r="E55" s="18" t="s">
        <v>1</v>
      </c>
      <c r="F55" s="311">
        <v>9</v>
      </c>
      <c r="G55" s="39"/>
      <c r="H55" s="45"/>
    </row>
    <row r="56" s="2" customFormat="1" ht="16.8" customHeight="1">
      <c r="A56" s="39"/>
      <c r="B56" s="45"/>
      <c r="C56" s="310" t="s">
        <v>1</v>
      </c>
      <c r="D56" s="310" t="s">
        <v>164</v>
      </c>
      <c r="E56" s="18" t="s">
        <v>1</v>
      </c>
      <c r="F56" s="311">
        <v>0</v>
      </c>
      <c r="G56" s="39"/>
      <c r="H56" s="45"/>
    </row>
    <row r="57" s="2" customFormat="1" ht="16.8" customHeight="1">
      <c r="A57" s="39"/>
      <c r="B57" s="45"/>
      <c r="C57" s="310" t="s">
        <v>1</v>
      </c>
      <c r="D57" s="310" t="s">
        <v>165</v>
      </c>
      <c r="E57" s="18" t="s">
        <v>1</v>
      </c>
      <c r="F57" s="311">
        <v>9.5999999999999996</v>
      </c>
      <c r="G57" s="39"/>
      <c r="H57" s="45"/>
    </row>
    <row r="58" s="2" customFormat="1" ht="16.8" customHeight="1">
      <c r="A58" s="39"/>
      <c r="B58" s="45"/>
      <c r="C58" s="310" t="s">
        <v>102</v>
      </c>
      <c r="D58" s="310" t="s">
        <v>156</v>
      </c>
      <c r="E58" s="18" t="s">
        <v>1</v>
      </c>
      <c r="F58" s="311">
        <v>59.200000000000003</v>
      </c>
      <c r="G58" s="39"/>
      <c r="H58" s="45"/>
    </row>
    <row r="59" s="2" customFormat="1" ht="16.8" customHeight="1">
      <c r="A59" s="39"/>
      <c r="B59" s="45"/>
      <c r="C59" s="306" t="s">
        <v>105</v>
      </c>
      <c r="D59" s="307" t="s">
        <v>105</v>
      </c>
      <c r="E59" s="308" t="s">
        <v>100</v>
      </c>
      <c r="F59" s="309">
        <v>256</v>
      </c>
      <c r="G59" s="39"/>
      <c r="H59" s="45"/>
    </row>
    <row r="60" s="2" customFormat="1" ht="16.8" customHeight="1">
      <c r="A60" s="39"/>
      <c r="B60" s="45"/>
      <c r="C60" s="310" t="s">
        <v>1</v>
      </c>
      <c r="D60" s="310" t="s">
        <v>195</v>
      </c>
      <c r="E60" s="18" t="s">
        <v>1</v>
      </c>
      <c r="F60" s="311">
        <v>0</v>
      </c>
      <c r="G60" s="39"/>
      <c r="H60" s="45"/>
    </row>
    <row r="61" s="2" customFormat="1" ht="16.8" customHeight="1">
      <c r="A61" s="39"/>
      <c r="B61" s="45"/>
      <c r="C61" s="310" t="s">
        <v>1</v>
      </c>
      <c r="D61" s="310" t="s">
        <v>196</v>
      </c>
      <c r="E61" s="18" t="s">
        <v>1</v>
      </c>
      <c r="F61" s="311">
        <v>256</v>
      </c>
      <c r="G61" s="39"/>
      <c r="H61" s="45"/>
    </row>
    <row r="62" s="2" customFormat="1" ht="16.8" customHeight="1">
      <c r="A62" s="39"/>
      <c r="B62" s="45"/>
      <c r="C62" s="310" t="s">
        <v>105</v>
      </c>
      <c r="D62" s="310" t="s">
        <v>156</v>
      </c>
      <c r="E62" s="18" t="s">
        <v>1</v>
      </c>
      <c r="F62" s="311">
        <v>256</v>
      </c>
      <c r="G62" s="39"/>
      <c r="H62" s="45"/>
    </row>
    <row r="63" s="2" customFormat="1" ht="16.8" customHeight="1">
      <c r="A63" s="39"/>
      <c r="B63" s="45"/>
      <c r="C63" s="306" t="s">
        <v>107</v>
      </c>
      <c r="D63" s="307" t="s">
        <v>107</v>
      </c>
      <c r="E63" s="308" t="s">
        <v>100</v>
      </c>
      <c r="F63" s="309">
        <v>1.9199999999999999</v>
      </c>
      <c r="G63" s="39"/>
      <c r="H63" s="45"/>
    </row>
    <row r="64" s="2" customFormat="1" ht="16.8" customHeight="1">
      <c r="A64" s="39"/>
      <c r="B64" s="45"/>
      <c r="C64" s="310" t="s">
        <v>1</v>
      </c>
      <c r="D64" s="310" t="s">
        <v>164</v>
      </c>
      <c r="E64" s="18" t="s">
        <v>1</v>
      </c>
      <c r="F64" s="311">
        <v>0</v>
      </c>
      <c r="G64" s="39"/>
      <c r="H64" s="45"/>
    </row>
    <row r="65" s="2" customFormat="1" ht="16.8" customHeight="1">
      <c r="A65" s="39"/>
      <c r="B65" s="45"/>
      <c r="C65" s="310" t="s">
        <v>1</v>
      </c>
      <c r="D65" s="310" t="s">
        <v>170</v>
      </c>
      <c r="E65" s="18" t="s">
        <v>1</v>
      </c>
      <c r="F65" s="311">
        <v>1.9199999999999999</v>
      </c>
      <c r="G65" s="39"/>
      <c r="H65" s="45"/>
    </row>
    <row r="66" s="2" customFormat="1" ht="16.8" customHeight="1">
      <c r="A66" s="39"/>
      <c r="B66" s="45"/>
      <c r="C66" s="310" t="s">
        <v>107</v>
      </c>
      <c r="D66" s="310" t="s">
        <v>156</v>
      </c>
      <c r="E66" s="18" t="s">
        <v>1</v>
      </c>
      <c r="F66" s="311">
        <v>1.9199999999999999</v>
      </c>
      <c r="G66" s="39"/>
      <c r="H66" s="45"/>
    </row>
    <row r="67" s="2" customFormat="1" ht="16.8" customHeight="1">
      <c r="A67" s="39"/>
      <c r="B67" s="45"/>
      <c r="C67" s="306" t="s">
        <v>99</v>
      </c>
      <c r="D67" s="307" t="s">
        <v>99</v>
      </c>
      <c r="E67" s="308" t="s">
        <v>100</v>
      </c>
      <c r="F67" s="309">
        <v>182.56</v>
      </c>
      <c r="G67" s="39"/>
      <c r="H67" s="45"/>
    </row>
    <row r="68" s="2" customFormat="1" ht="16.8" customHeight="1">
      <c r="A68" s="39"/>
      <c r="B68" s="45"/>
      <c r="C68" s="310" t="s">
        <v>1</v>
      </c>
      <c r="D68" s="310" t="s">
        <v>154</v>
      </c>
      <c r="E68" s="18" t="s">
        <v>1</v>
      </c>
      <c r="F68" s="311">
        <v>0</v>
      </c>
      <c r="G68" s="39"/>
      <c r="H68" s="45"/>
    </row>
    <row r="69" s="2" customFormat="1" ht="16.8" customHeight="1">
      <c r="A69" s="39"/>
      <c r="B69" s="45"/>
      <c r="C69" s="310" t="s">
        <v>1</v>
      </c>
      <c r="D69" s="310" t="s">
        <v>155</v>
      </c>
      <c r="E69" s="18" t="s">
        <v>1</v>
      </c>
      <c r="F69" s="311">
        <v>160</v>
      </c>
      <c r="G69" s="39"/>
      <c r="H69" s="45"/>
    </row>
    <row r="70" s="2" customFormat="1" ht="16.8" customHeight="1">
      <c r="A70" s="39"/>
      <c r="B70" s="45"/>
      <c r="C70" s="310" t="s">
        <v>1</v>
      </c>
      <c r="D70" s="310" t="s">
        <v>545</v>
      </c>
      <c r="E70" s="18" t="s">
        <v>1</v>
      </c>
      <c r="F70" s="311">
        <v>0</v>
      </c>
      <c r="G70" s="39"/>
      <c r="H70" s="45"/>
    </row>
    <row r="71" s="2" customFormat="1" ht="16.8" customHeight="1">
      <c r="A71" s="39"/>
      <c r="B71" s="45"/>
      <c r="C71" s="310" t="s">
        <v>1</v>
      </c>
      <c r="D71" s="310" t="s">
        <v>546</v>
      </c>
      <c r="E71" s="18" t="s">
        <v>1</v>
      </c>
      <c r="F71" s="311">
        <v>22.559999999999999</v>
      </c>
      <c r="G71" s="39"/>
      <c r="H71" s="45"/>
    </row>
    <row r="72" s="2" customFormat="1" ht="16.8" customHeight="1">
      <c r="A72" s="39"/>
      <c r="B72" s="45"/>
      <c r="C72" s="310" t="s">
        <v>99</v>
      </c>
      <c r="D72" s="310" t="s">
        <v>156</v>
      </c>
      <c r="E72" s="18" t="s">
        <v>1</v>
      </c>
      <c r="F72" s="311">
        <v>182.56</v>
      </c>
      <c r="G72" s="39"/>
      <c r="H72" s="45"/>
    </row>
    <row r="73" s="2" customFormat="1" ht="16.8" customHeight="1">
      <c r="A73" s="39"/>
      <c r="B73" s="45"/>
      <c r="C73" s="306" t="s">
        <v>109</v>
      </c>
      <c r="D73" s="307" t="s">
        <v>109</v>
      </c>
      <c r="E73" s="308" t="s">
        <v>100</v>
      </c>
      <c r="F73" s="309">
        <v>6.7199999999999998</v>
      </c>
      <c r="G73" s="39"/>
      <c r="H73" s="45"/>
    </row>
    <row r="74" s="2" customFormat="1" ht="16.8" customHeight="1">
      <c r="A74" s="39"/>
      <c r="B74" s="45"/>
      <c r="C74" s="310" t="s">
        <v>1</v>
      </c>
      <c r="D74" s="310" t="s">
        <v>164</v>
      </c>
      <c r="E74" s="18" t="s">
        <v>1</v>
      </c>
      <c r="F74" s="311">
        <v>0</v>
      </c>
      <c r="G74" s="39"/>
      <c r="H74" s="45"/>
    </row>
    <row r="75" s="2" customFormat="1" ht="16.8" customHeight="1">
      <c r="A75" s="39"/>
      <c r="B75" s="45"/>
      <c r="C75" s="310" t="s">
        <v>1</v>
      </c>
      <c r="D75" s="310" t="s">
        <v>182</v>
      </c>
      <c r="E75" s="18" t="s">
        <v>1</v>
      </c>
      <c r="F75" s="311">
        <v>6.7199999999999998</v>
      </c>
      <c r="G75" s="39"/>
      <c r="H75" s="45"/>
    </row>
    <row r="76" s="2" customFormat="1" ht="16.8" customHeight="1">
      <c r="A76" s="39"/>
      <c r="B76" s="45"/>
      <c r="C76" s="310" t="s">
        <v>109</v>
      </c>
      <c r="D76" s="310" t="s">
        <v>156</v>
      </c>
      <c r="E76" s="18" t="s">
        <v>1</v>
      </c>
      <c r="F76" s="311">
        <v>6.7199999999999998</v>
      </c>
      <c r="G76" s="39"/>
      <c r="H76" s="45"/>
    </row>
    <row r="77" s="2" customFormat="1" ht="26.4" customHeight="1">
      <c r="A77" s="39"/>
      <c r="B77" s="45"/>
      <c r="C77" s="305" t="s">
        <v>90</v>
      </c>
      <c r="D77" s="305" t="s">
        <v>91</v>
      </c>
      <c r="E77" s="39"/>
      <c r="F77" s="39"/>
      <c r="G77" s="39"/>
      <c r="H77" s="45"/>
    </row>
    <row r="78" s="2" customFormat="1" ht="16.8" customHeight="1">
      <c r="A78" s="39"/>
      <c r="B78" s="45"/>
      <c r="C78" s="306" t="s">
        <v>102</v>
      </c>
      <c r="D78" s="307" t="s">
        <v>102</v>
      </c>
      <c r="E78" s="308" t="s">
        <v>100</v>
      </c>
      <c r="F78" s="309">
        <v>59.200000000000003</v>
      </c>
      <c r="G78" s="39"/>
      <c r="H78" s="45"/>
    </row>
    <row r="79" s="2" customFormat="1" ht="16.8" customHeight="1">
      <c r="A79" s="39"/>
      <c r="B79" s="45"/>
      <c r="C79" s="310" t="s">
        <v>1</v>
      </c>
      <c r="D79" s="310" t="s">
        <v>160</v>
      </c>
      <c r="E79" s="18" t="s">
        <v>1</v>
      </c>
      <c r="F79" s="311">
        <v>0</v>
      </c>
      <c r="G79" s="39"/>
      <c r="H79" s="45"/>
    </row>
    <row r="80" s="2" customFormat="1" ht="16.8" customHeight="1">
      <c r="A80" s="39"/>
      <c r="B80" s="45"/>
      <c r="C80" s="310" t="s">
        <v>1</v>
      </c>
      <c r="D80" s="310" t="s">
        <v>161</v>
      </c>
      <c r="E80" s="18" t="s">
        <v>1</v>
      </c>
      <c r="F80" s="311">
        <v>40.600000000000001</v>
      </c>
      <c r="G80" s="39"/>
      <c r="H80" s="45"/>
    </row>
    <row r="81" s="2" customFormat="1" ht="16.8" customHeight="1">
      <c r="A81" s="39"/>
      <c r="B81" s="45"/>
      <c r="C81" s="310" t="s">
        <v>1</v>
      </c>
      <c r="D81" s="310" t="s">
        <v>162</v>
      </c>
      <c r="E81" s="18" t="s">
        <v>1</v>
      </c>
      <c r="F81" s="311">
        <v>0</v>
      </c>
      <c r="G81" s="39"/>
      <c r="H81" s="45"/>
    </row>
    <row r="82" s="2" customFormat="1" ht="16.8" customHeight="1">
      <c r="A82" s="39"/>
      <c r="B82" s="45"/>
      <c r="C82" s="310" t="s">
        <v>1</v>
      </c>
      <c r="D82" s="310" t="s">
        <v>163</v>
      </c>
      <c r="E82" s="18" t="s">
        <v>1</v>
      </c>
      <c r="F82" s="311">
        <v>9</v>
      </c>
      <c r="G82" s="39"/>
      <c r="H82" s="45"/>
    </row>
    <row r="83" s="2" customFormat="1" ht="16.8" customHeight="1">
      <c r="A83" s="39"/>
      <c r="B83" s="45"/>
      <c r="C83" s="310" t="s">
        <v>1</v>
      </c>
      <c r="D83" s="310" t="s">
        <v>164</v>
      </c>
      <c r="E83" s="18" t="s">
        <v>1</v>
      </c>
      <c r="F83" s="311">
        <v>0</v>
      </c>
      <c r="G83" s="39"/>
      <c r="H83" s="45"/>
    </row>
    <row r="84" s="2" customFormat="1" ht="16.8" customHeight="1">
      <c r="A84" s="39"/>
      <c r="B84" s="45"/>
      <c r="C84" s="310" t="s">
        <v>1</v>
      </c>
      <c r="D84" s="310" t="s">
        <v>165</v>
      </c>
      <c r="E84" s="18" t="s">
        <v>1</v>
      </c>
      <c r="F84" s="311">
        <v>9.5999999999999996</v>
      </c>
      <c r="G84" s="39"/>
      <c r="H84" s="45"/>
    </row>
    <row r="85" s="2" customFormat="1" ht="16.8" customHeight="1">
      <c r="A85" s="39"/>
      <c r="B85" s="45"/>
      <c r="C85" s="310" t="s">
        <v>102</v>
      </c>
      <c r="D85" s="310" t="s">
        <v>156</v>
      </c>
      <c r="E85" s="18" t="s">
        <v>1</v>
      </c>
      <c r="F85" s="311">
        <v>59.200000000000003</v>
      </c>
      <c r="G85" s="39"/>
      <c r="H85" s="45"/>
    </row>
    <row r="86" s="2" customFormat="1" ht="16.8" customHeight="1">
      <c r="A86" s="39"/>
      <c r="B86" s="45"/>
      <c r="C86" s="306" t="s">
        <v>105</v>
      </c>
      <c r="D86" s="307" t="s">
        <v>105</v>
      </c>
      <c r="E86" s="308" t="s">
        <v>100</v>
      </c>
      <c r="F86" s="309">
        <v>256</v>
      </c>
      <c r="G86" s="39"/>
      <c r="H86" s="45"/>
    </row>
    <row r="87" s="2" customFormat="1" ht="16.8" customHeight="1">
      <c r="A87" s="39"/>
      <c r="B87" s="45"/>
      <c r="C87" s="310" t="s">
        <v>1</v>
      </c>
      <c r="D87" s="310" t="s">
        <v>195</v>
      </c>
      <c r="E87" s="18" t="s">
        <v>1</v>
      </c>
      <c r="F87" s="311">
        <v>0</v>
      </c>
      <c r="G87" s="39"/>
      <c r="H87" s="45"/>
    </row>
    <row r="88" s="2" customFormat="1" ht="16.8" customHeight="1">
      <c r="A88" s="39"/>
      <c r="B88" s="45"/>
      <c r="C88" s="310" t="s">
        <v>1</v>
      </c>
      <c r="D88" s="310" t="s">
        <v>196</v>
      </c>
      <c r="E88" s="18" t="s">
        <v>1</v>
      </c>
      <c r="F88" s="311">
        <v>256</v>
      </c>
      <c r="G88" s="39"/>
      <c r="H88" s="45"/>
    </row>
    <row r="89" s="2" customFormat="1" ht="16.8" customHeight="1">
      <c r="A89" s="39"/>
      <c r="B89" s="45"/>
      <c r="C89" s="310" t="s">
        <v>105</v>
      </c>
      <c r="D89" s="310" t="s">
        <v>156</v>
      </c>
      <c r="E89" s="18" t="s">
        <v>1</v>
      </c>
      <c r="F89" s="311">
        <v>256</v>
      </c>
      <c r="G89" s="39"/>
      <c r="H89" s="45"/>
    </row>
    <row r="90" s="2" customFormat="1" ht="16.8" customHeight="1">
      <c r="A90" s="39"/>
      <c r="B90" s="45"/>
      <c r="C90" s="306" t="s">
        <v>107</v>
      </c>
      <c r="D90" s="307" t="s">
        <v>107</v>
      </c>
      <c r="E90" s="308" t="s">
        <v>100</v>
      </c>
      <c r="F90" s="309">
        <v>1.9199999999999999</v>
      </c>
      <c r="G90" s="39"/>
      <c r="H90" s="45"/>
    </row>
    <row r="91" s="2" customFormat="1" ht="16.8" customHeight="1">
      <c r="A91" s="39"/>
      <c r="B91" s="45"/>
      <c r="C91" s="310" t="s">
        <v>1</v>
      </c>
      <c r="D91" s="310" t="s">
        <v>164</v>
      </c>
      <c r="E91" s="18" t="s">
        <v>1</v>
      </c>
      <c r="F91" s="311">
        <v>0</v>
      </c>
      <c r="G91" s="39"/>
      <c r="H91" s="45"/>
    </row>
    <row r="92" s="2" customFormat="1" ht="16.8" customHeight="1">
      <c r="A92" s="39"/>
      <c r="B92" s="45"/>
      <c r="C92" s="310" t="s">
        <v>1</v>
      </c>
      <c r="D92" s="310" t="s">
        <v>170</v>
      </c>
      <c r="E92" s="18" t="s">
        <v>1</v>
      </c>
      <c r="F92" s="311">
        <v>1.9199999999999999</v>
      </c>
      <c r="G92" s="39"/>
      <c r="H92" s="45"/>
    </row>
    <row r="93" s="2" customFormat="1" ht="16.8" customHeight="1">
      <c r="A93" s="39"/>
      <c r="B93" s="45"/>
      <c r="C93" s="310" t="s">
        <v>107</v>
      </c>
      <c r="D93" s="310" t="s">
        <v>156</v>
      </c>
      <c r="E93" s="18" t="s">
        <v>1</v>
      </c>
      <c r="F93" s="311">
        <v>1.9199999999999999</v>
      </c>
      <c r="G93" s="39"/>
      <c r="H93" s="45"/>
    </row>
    <row r="94" s="2" customFormat="1" ht="16.8" customHeight="1">
      <c r="A94" s="39"/>
      <c r="B94" s="45"/>
      <c r="C94" s="306" t="s">
        <v>99</v>
      </c>
      <c r="D94" s="307" t="s">
        <v>99</v>
      </c>
      <c r="E94" s="308" t="s">
        <v>100</v>
      </c>
      <c r="F94" s="309">
        <v>22.559999999999999</v>
      </c>
      <c r="G94" s="39"/>
      <c r="H94" s="45"/>
    </row>
    <row r="95" s="2" customFormat="1" ht="16.8" customHeight="1">
      <c r="A95" s="39"/>
      <c r="B95" s="45"/>
      <c r="C95" s="310" t="s">
        <v>1</v>
      </c>
      <c r="D95" s="310" t="s">
        <v>545</v>
      </c>
      <c r="E95" s="18" t="s">
        <v>1</v>
      </c>
      <c r="F95" s="311">
        <v>0</v>
      </c>
      <c r="G95" s="39"/>
      <c r="H95" s="45"/>
    </row>
    <row r="96" s="2" customFormat="1" ht="16.8" customHeight="1">
      <c r="A96" s="39"/>
      <c r="B96" s="45"/>
      <c r="C96" s="310" t="s">
        <v>1</v>
      </c>
      <c r="D96" s="310" t="s">
        <v>546</v>
      </c>
      <c r="E96" s="18" t="s">
        <v>1</v>
      </c>
      <c r="F96" s="311">
        <v>22.559999999999999</v>
      </c>
      <c r="G96" s="39"/>
      <c r="H96" s="45"/>
    </row>
    <row r="97" s="2" customFormat="1" ht="16.8" customHeight="1">
      <c r="A97" s="39"/>
      <c r="B97" s="45"/>
      <c r="C97" s="310" t="s">
        <v>99</v>
      </c>
      <c r="D97" s="310" t="s">
        <v>156</v>
      </c>
      <c r="E97" s="18" t="s">
        <v>1</v>
      </c>
      <c r="F97" s="311">
        <v>22.559999999999999</v>
      </c>
      <c r="G97" s="39"/>
      <c r="H97" s="45"/>
    </row>
    <row r="98" s="2" customFormat="1" ht="16.8" customHeight="1">
      <c r="A98" s="39"/>
      <c r="B98" s="45"/>
      <c r="C98" s="312" t="s">
        <v>970</v>
      </c>
      <c r="D98" s="39"/>
      <c r="E98" s="39"/>
      <c r="F98" s="39"/>
      <c r="G98" s="39"/>
      <c r="H98" s="45"/>
    </row>
    <row r="99" s="2" customFormat="1">
      <c r="A99" s="39"/>
      <c r="B99" s="45"/>
      <c r="C99" s="310" t="s">
        <v>148</v>
      </c>
      <c r="D99" s="310" t="s">
        <v>974</v>
      </c>
      <c r="E99" s="18" t="s">
        <v>100</v>
      </c>
      <c r="F99" s="311">
        <v>22.559999999999999</v>
      </c>
      <c r="G99" s="39"/>
      <c r="H99" s="45"/>
    </row>
    <row r="100" s="2" customFormat="1">
      <c r="A100" s="39"/>
      <c r="B100" s="45"/>
      <c r="C100" s="310" t="s">
        <v>189</v>
      </c>
      <c r="D100" s="310" t="s">
        <v>190</v>
      </c>
      <c r="E100" s="18" t="s">
        <v>100</v>
      </c>
      <c r="F100" s="311">
        <v>22.559999999999999</v>
      </c>
      <c r="G100" s="39"/>
      <c r="H100" s="45"/>
    </row>
    <row r="101" s="2" customFormat="1" ht="16.8" customHeight="1">
      <c r="A101" s="39"/>
      <c r="B101" s="45"/>
      <c r="C101" s="306" t="s">
        <v>109</v>
      </c>
      <c r="D101" s="307" t="s">
        <v>109</v>
      </c>
      <c r="E101" s="308" t="s">
        <v>100</v>
      </c>
      <c r="F101" s="309">
        <v>6.7199999999999998</v>
      </c>
      <c r="G101" s="39"/>
      <c r="H101" s="45"/>
    </row>
    <row r="102" s="2" customFormat="1" ht="16.8" customHeight="1">
      <c r="A102" s="39"/>
      <c r="B102" s="45"/>
      <c r="C102" s="310" t="s">
        <v>1</v>
      </c>
      <c r="D102" s="310" t="s">
        <v>164</v>
      </c>
      <c r="E102" s="18" t="s">
        <v>1</v>
      </c>
      <c r="F102" s="311">
        <v>0</v>
      </c>
      <c r="G102" s="39"/>
      <c r="H102" s="45"/>
    </row>
    <row r="103" s="2" customFormat="1" ht="16.8" customHeight="1">
      <c r="A103" s="39"/>
      <c r="B103" s="45"/>
      <c r="C103" s="310" t="s">
        <v>1</v>
      </c>
      <c r="D103" s="310" t="s">
        <v>182</v>
      </c>
      <c r="E103" s="18" t="s">
        <v>1</v>
      </c>
      <c r="F103" s="311">
        <v>6.7199999999999998</v>
      </c>
      <c r="G103" s="39"/>
      <c r="H103" s="45"/>
    </row>
    <row r="104" s="2" customFormat="1" ht="16.8" customHeight="1">
      <c r="A104" s="39"/>
      <c r="B104" s="45"/>
      <c r="C104" s="310" t="s">
        <v>109</v>
      </c>
      <c r="D104" s="310" t="s">
        <v>156</v>
      </c>
      <c r="E104" s="18" t="s">
        <v>1</v>
      </c>
      <c r="F104" s="311">
        <v>6.7199999999999998</v>
      </c>
      <c r="G104" s="39"/>
      <c r="H104" s="45"/>
    </row>
    <row r="105" s="2" customFormat="1" ht="26.4" customHeight="1">
      <c r="A105" s="39"/>
      <c r="B105" s="45"/>
      <c r="C105" s="305" t="s">
        <v>93</v>
      </c>
      <c r="D105" s="305" t="s">
        <v>94</v>
      </c>
      <c r="E105" s="39"/>
      <c r="F105" s="39"/>
      <c r="G105" s="39"/>
      <c r="H105" s="45"/>
    </row>
    <row r="106" s="2" customFormat="1" ht="16.8" customHeight="1">
      <c r="A106" s="39"/>
      <c r="B106" s="45"/>
      <c r="C106" s="306" t="s">
        <v>565</v>
      </c>
      <c r="D106" s="307" t="s">
        <v>565</v>
      </c>
      <c r="E106" s="308" t="s">
        <v>100</v>
      </c>
      <c r="F106" s="309">
        <v>124.788</v>
      </c>
      <c r="G106" s="39"/>
      <c r="H106" s="45"/>
    </row>
    <row r="107" s="2" customFormat="1" ht="16.8" customHeight="1">
      <c r="A107" s="39"/>
      <c r="B107" s="45"/>
      <c r="C107" s="310" t="s">
        <v>1</v>
      </c>
      <c r="D107" s="310" t="s">
        <v>610</v>
      </c>
      <c r="E107" s="18" t="s">
        <v>1</v>
      </c>
      <c r="F107" s="311">
        <v>112.068</v>
      </c>
      <c r="G107" s="39"/>
      <c r="H107" s="45"/>
    </row>
    <row r="108" s="2" customFormat="1" ht="16.8" customHeight="1">
      <c r="A108" s="39"/>
      <c r="B108" s="45"/>
      <c r="C108" s="310" t="s">
        <v>1</v>
      </c>
      <c r="D108" s="310" t="s">
        <v>611</v>
      </c>
      <c r="E108" s="18" t="s">
        <v>1</v>
      </c>
      <c r="F108" s="311">
        <v>12.720000000000001</v>
      </c>
      <c r="G108" s="39"/>
      <c r="H108" s="45"/>
    </row>
    <row r="109" s="2" customFormat="1" ht="16.8" customHeight="1">
      <c r="A109" s="39"/>
      <c r="B109" s="45"/>
      <c r="C109" s="310" t="s">
        <v>565</v>
      </c>
      <c r="D109" s="310" t="s">
        <v>156</v>
      </c>
      <c r="E109" s="18" t="s">
        <v>1</v>
      </c>
      <c r="F109" s="311">
        <v>124.788</v>
      </c>
      <c r="G109" s="39"/>
      <c r="H109" s="45"/>
    </row>
    <row r="110" s="2" customFormat="1" ht="16.8" customHeight="1">
      <c r="A110" s="39"/>
      <c r="B110" s="45"/>
      <c r="C110" s="312" t="s">
        <v>970</v>
      </c>
      <c r="D110" s="39"/>
      <c r="E110" s="39"/>
      <c r="F110" s="39"/>
      <c r="G110" s="39"/>
      <c r="H110" s="45"/>
    </row>
    <row r="111" s="2" customFormat="1">
      <c r="A111" s="39"/>
      <c r="B111" s="45"/>
      <c r="C111" s="310" t="s">
        <v>607</v>
      </c>
      <c r="D111" s="310" t="s">
        <v>608</v>
      </c>
      <c r="E111" s="18" t="s">
        <v>100</v>
      </c>
      <c r="F111" s="311">
        <v>124.788</v>
      </c>
      <c r="G111" s="39"/>
      <c r="H111" s="45"/>
    </row>
    <row r="112" s="2" customFormat="1">
      <c r="A112" s="39"/>
      <c r="B112" s="45"/>
      <c r="C112" s="310" t="s">
        <v>634</v>
      </c>
      <c r="D112" s="310" t="s">
        <v>635</v>
      </c>
      <c r="E112" s="18" t="s">
        <v>100</v>
      </c>
      <c r="F112" s="311">
        <v>133.738</v>
      </c>
      <c r="G112" s="39"/>
      <c r="H112" s="45"/>
    </row>
    <row r="113" s="2" customFormat="1">
      <c r="A113" s="39"/>
      <c r="B113" s="45"/>
      <c r="C113" s="310" t="s">
        <v>642</v>
      </c>
      <c r="D113" s="310" t="s">
        <v>643</v>
      </c>
      <c r="E113" s="18" t="s">
        <v>100</v>
      </c>
      <c r="F113" s="311">
        <v>133.738</v>
      </c>
      <c r="G113" s="39"/>
      <c r="H113" s="45"/>
    </row>
    <row r="114" s="2" customFormat="1">
      <c r="A114" s="39"/>
      <c r="B114" s="45"/>
      <c r="C114" s="310" t="s">
        <v>179</v>
      </c>
      <c r="D114" s="310" t="s">
        <v>180</v>
      </c>
      <c r="E114" s="18" t="s">
        <v>100</v>
      </c>
      <c r="F114" s="311">
        <v>120.285</v>
      </c>
      <c r="G114" s="39"/>
      <c r="H114" s="45"/>
    </row>
    <row r="115" s="2" customFormat="1" ht="16.8" customHeight="1">
      <c r="A115" s="39"/>
      <c r="B115" s="45"/>
      <c r="C115" s="306" t="s">
        <v>567</v>
      </c>
      <c r="D115" s="307" t="s">
        <v>567</v>
      </c>
      <c r="E115" s="308" t="s">
        <v>100</v>
      </c>
      <c r="F115" s="309">
        <v>124.788</v>
      </c>
      <c r="G115" s="39"/>
      <c r="H115" s="45"/>
    </row>
    <row r="116" s="2" customFormat="1" ht="16.8" customHeight="1">
      <c r="A116" s="39"/>
      <c r="B116" s="45"/>
      <c r="C116" s="310" t="s">
        <v>1</v>
      </c>
      <c r="D116" s="310" t="s">
        <v>610</v>
      </c>
      <c r="E116" s="18" t="s">
        <v>1</v>
      </c>
      <c r="F116" s="311">
        <v>112.068</v>
      </c>
      <c r="G116" s="39"/>
      <c r="H116" s="45"/>
    </row>
    <row r="117" s="2" customFormat="1" ht="16.8" customHeight="1">
      <c r="A117" s="39"/>
      <c r="B117" s="45"/>
      <c r="C117" s="310" t="s">
        <v>1</v>
      </c>
      <c r="D117" s="310" t="s">
        <v>611</v>
      </c>
      <c r="E117" s="18" t="s">
        <v>1</v>
      </c>
      <c r="F117" s="311">
        <v>12.720000000000001</v>
      </c>
      <c r="G117" s="39"/>
      <c r="H117" s="45"/>
    </row>
    <row r="118" s="2" customFormat="1" ht="16.8" customHeight="1">
      <c r="A118" s="39"/>
      <c r="B118" s="45"/>
      <c r="C118" s="310" t="s">
        <v>567</v>
      </c>
      <c r="D118" s="310" t="s">
        <v>156</v>
      </c>
      <c r="E118" s="18" t="s">
        <v>1</v>
      </c>
      <c r="F118" s="311">
        <v>124.788</v>
      </c>
      <c r="G118" s="39"/>
      <c r="H118" s="45"/>
    </row>
    <row r="119" s="2" customFormat="1" ht="16.8" customHeight="1">
      <c r="A119" s="39"/>
      <c r="B119" s="45"/>
      <c r="C119" s="312" t="s">
        <v>970</v>
      </c>
      <c r="D119" s="39"/>
      <c r="E119" s="39"/>
      <c r="F119" s="39"/>
      <c r="G119" s="39"/>
      <c r="H119" s="45"/>
    </row>
    <row r="120" s="2" customFormat="1">
      <c r="A120" s="39"/>
      <c r="B120" s="45"/>
      <c r="C120" s="310" t="s">
        <v>612</v>
      </c>
      <c r="D120" s="310" t="s">
        <v>613</v>
      </c>
      <c r="E120" s="18" t="s">
        <v>100</v>
      </c>
      <c r="F120" s="311">
        <v>124.788</v>
      </c>
      <c r="G120" s="39"/>
      <c r="H120" s="45"/>
    </row>
    <row r="121" s="2" customFormat="1">
      <c r="A121" s="39"/>
      <c r="B121" s="45"/>
      <c r="C121" s="310" t="s">
        <v>638</v>
      </c>
      <c r="D121" s="310" t="s">
        <v>639</v>
      </c>
      <c r="E121" s="18" t="s">
        <v>100</v>
      </c>
      <c r="F121" s="311">
        <v>133.738</v>
      </c>
      <c r="G121" s="39"/>
      <c r="H121" s="45"/>
    </row>
    <row r="122" s="2" customFormat="1">
      <c r="A122" s="39"/>
      <c r="B122" s="45"/>
      <c r="C122" s="310" t="s">
        <v>645</v>
      </c>
      <c r="D122" s="310" t="s">
        <v>646</v>
      </c>
      <c r="E122" s="18" t="s">
        <v>100</v>
      </c>
      <c r="F122" s="311">
        <v>133.738</v>
      </c>
      <c r="G122" s="39"/>
      <c r="H122" s="45"/>
    </row>
    <row r="123" s="2" customFormat="1">
      <c r="A123" s="39"/>
      <c r="B123" s="45"/>
      <c r="C123" s="310" t="s">
        <v>179</v>
      </c>
      <c r="D123" s="310" t="s">
        <v>180</v>
      </c>
      <c r="E123" s="18" t="s">
        <v>100</v>
      </c>
      <c r="F123" s="311">
        <v>120.285</v>
      </c>
      <c r="G123" s="39"/>
      <c r="H123" s="45"/>
    </row>
    <row r="124" s="2" customFormat="1" ht="16.8" customHeight="1">
      <c r="A124" s="39"/>
      <c r="B124" s="45"/>
      <c r="C124" s="306" t="s">
        <v>562</v>
      </c>
      <c r="D124" s="307" t="s">
        <v>562</v>
      </c>
      <c r="E124" s="308" t="s">
        <v>100</v>
      </c>
      <c r="F124" s="309">
        <v>8.9499999999999993</v>
      </c>
      <c r="G124" s="39"/>
      <c r="H124" s="45"/>
    </row>
    <row r="125" s="2" customFormat="1" ht="16.8" customHeight="1">
      <c r="A125" s="39"/>
      <c r="B125" s="45"/>
      <c r="C125" s="310" t="s">
        <v>1</v>
      </c>
      <c r="D125" s="310" t="s">
        <v>602</v>
      </c>
      <c r="E125" s="18" t="s">
        <v>1</v>
      </c>
      <c r="F125" s="311">
        <v>0.69999999999999996</v>
      </c>
      <c r="G125" s="39"/>
      <c r="H125" s="45"/>
    </row>
    <row r="126" s="2" customFormat="1" ht="16.8" customHeight="1">
      <c r="A126" s="39"/>
      <c r="B126" s="45"/>
      <c r="C126" s="310" t="s">
        <v>1</v>
      </c>
      <c r="D126" s="310" t="s">
        <v>603</v>
      </c>
      <c r="E126" s="18" t="s">
        <v>1</v>
      </c>
      <c r="F126" s="311">
        <v>8.25</v>
      </c>
      <c r="G126" s="39"/>
      <c r="H126" s="45"/>
    </row>
    <row r="127" s="2" customFormat="1" ht="16.8" customHeight="1">
      <c r="A127" s="39"/>
      <c r="B127" s="45"/>
      <c r="C127" s="310" t="s">
        <v>562</v>
      </c>
      <c r="D127" s="310" t="s">
        <v>156</v>
      </c>
      <c r="E127" s="18" t="s">
        <v>1</v>
      </c>
      <c r="F127" s="311">
        <v>8.9499999999999993</v>
      </c>
      <c r="G127" s="39"/>
      <c r="H127" s="45"/>
    </row>
    <row r="128" s="2" customFormat="1" ht="16.8" customHeight="1">
      <c r="A128" s="39"/>
      <c r="B128" s="45"/>
      <c r="C128" s="312" t="s">
        <v>970</v>
      </c>
      <c r="D128" s="39"/>
      <c r="E128" s="39"/>
      <c r="F128" s="39"/>
      <c r="G128" s="39"/>
      <c r="H128" s="45"/>
    </row>
    <row r="129" s="2" customFormat="1">
      <c r="A129" s="39"/>
      <c r="B129" s="45"/>
      <c r="C129" s="310" t="s">
        <v>599</v>
      </c>
      <c r="D129" s="310" t="s">
        <v>600</v>
      </c>
      <c r="E129" s="18" t="s">
        <v>100</v>
      </c>
      <c r="F129" s="311">
        <v>8.9499999999999993</v>
      </c>
      <c r="G129" s="39"/>
      <c r="H129" s="45"/>
    </row>
    <row r="130" s="2" customFormat="1">
      <c r="A130" s="39"/>
      <c r="B130" s="45"/>
      <c r="C130" s="310" t="s">
        <v>634</v>
      </c>
      <c r="D130" s="310" t="s">
        <v>635</v>
      </c>
      <c r="E130" s="18" t="s">
        <v>100</v>
      </c>
      <c r="F130" s="311">
        <v>133.738</v>
      </c>
      <c r="G130" s="39"/>
      <c r="H130" s="45"/>
    </row>
    <row r="131" s="2" customFormat="1">
      <c r="A131" s="39"/>
      <c r="B131" s="45"/>
      <c r="C131" s="310" t="s">
        <v>642</v>
      </c>
      <c r="D131" s="310" t="s">
        <v>643</v>
      </c>
      <c r="E131" s="18" t="s">
        <v>100</v>
      </c>
      <c r="F131" s="311">
        <v>133.738</v>
      </c>
      <c r="G131" s="39"/>
      <c r="H131" s="45"/>
    </row>
    <row r="132" s="2" customFormat="1">
      <c r="A132" s="39"/>
      <c r="B132" s="45"/>
      <c r="C132" s="310" t="s">
        <v>179</v>
      </c>
      <c r="D132" s="310" t="s">
        <v>180</v>
      </c>
      <c r="E132" s="18" t="s">
        <v>100</v>
      </c>
      <c r="F132" s="311">
        <v>120.285</v>
      </c>
      <c r="G132" s="39"/>
      <c r="H132" s="45"/>
    </row>
    <row r="133" s="2" customFormat="1" ht="16.8" customHeight="1">
      <c r="A133" s="39"/>
      <c r="B133" s="45"/>
      <c r="C133" s="306" t="s">
        <v>564</v>
      </c>
      <c r="D133" s="307" t="s">
        <v>564</v>
      </c>
      <c r="E133" s="308" t="s">
        <v>100</v>
      </c>
      <c r="F133" s="309">
        <v>8.9499999999999993</v>
      </c>
      <c r="G133" s="39"/>
      <c r="H133" s="45"/>
    </row>
    <row r="134" s="2" customFormat="1" ht="16.8" customHeight="1">
      <c r="A134" s="39"/>
      <c r="B134" s="45"/>
      <c r="C134" s="310" t="s">
        <v>1</v>
      </c>
      <c r="D134" s="310" t="s">
        <v>602</v>
      </c>
      <c r="E134" s="18" t="s">
        <v>1</v>
      </c>
      <c r="F134" s="311">
        <v>0.69999999999999996</v>
      </c>
      <c r="G134" s="39"/>
      <c r="H134" s="45"/>
    </row>
    <row r="135" s="2" customFormat="1" ht="16.8" customHeight="1">
      <c r="A135" s="39"/>
      <c r="B135" s="45"/>
      <c r="C135" s="310" t="s">
        <v>1</v>
      </c>
      <c r="D135" s="310" t="s">
        <v>603</v>
      </c>
      <c r="E135" s="18" t="s">
        <v>1</v>
      </c>
      <c r="F135" s="311">
        <v>8.25</v>
      </c>
      <c r="G135" s="39"/>
      <c r="H135" s="45"/>
    </row>
    <row r="136" s="2" customFormat="1" ht="16.8" customHeight="1">
      <c r="A136" s="39"/>
      <c r="B136" s="45"/>
      <c r="C136" s="310" t="s">
        <v>564</v>
      </c>
      <c r="D136" s="310" t="s">
        <v>156</v>
      </c>
      <c r="E136" s="18" t="s">
        <v>1</v>
      </c>
      <c r="F136" s="311">
        <v>8.9499999999999993</v>
      </c>
      <c r="G136" s="39"/>
      <c r="H136" s="45"/>
    </row>
    <row r="137" s="2" customFormat="1" ht="16.8" customHeight="1">
      <c r="A137" s="39"/>
      <c r="B137" s="45"/>
      <c r="C137" s="312" t="s">
        <v>970</v>
      </c>
      <c r="D137" s="39"/>
      <c r="E137" s="39"/>
      <c r="F137" s="39"/>
      <c r="G137" s="39"/>
      <c r="H137" s="45"/>
    </row>
    <row r="138" s="2" customFormat="1">
      <c r="A138" s="39"/>
      <c r="B138" s="45"/>
      <c r="C138" s="310" t="s">
        <v>604</v>
      </c>
      <c r="D138" s="310" t="s">
        <v>605</v>
      </c>
      <c r="E138" s="18" t="s">
        <v>100</v>
      </c>
      <c r="F138" s="311">
        <v>8.9499999999999993</v>
      </c>
      <c r="G138" s="39"/>
      <c r="H138" s="45"/>
    </row>
    <row r="139" s="2" customFormat="1">
      <c r="A139" s="39"/>
      <c r="B139" s="45"/>
      <c r="C139" s="310" t="s">
        <v>638</v>
      </c>
      <c r="D139" s="310" t="s">
        <v>639</v>
      </c>
      <c r="E139" s="18" t="s">
        <v>100</v>
      </c>
      <c r="F139" s="311">
        <v>133.738</v>
      </c>
      <c r="G139" s="39"/>
      <c r="H139" s="45"/>
    </row>
    <row r="140" s="2" customFormat="1">
      <c r="A140" s="39"/>
      <c r="B140" s="45"/>
      <c r="C140" s="310" t="s">
        <v>645</v>
      </c>
      <c r="D140" s="310" t="s">
        <v>646</v>
      </c>
      <c r="E140" s="18" t="s">
        <v>100</v>
      </c>
      <c r="F140" s="311">
        <v>133.738</v>
      </c>
      <c r="G140" s="39"/>
      <c r="H140" s="45"/>
    </row>
    <row r="141" s="2" customFormat="1">
      <c r="A141" s="39"/>
      <c r="B141" s="45"/>
      <c r="C141" s="310" t="s">
        <v>179</v>
      </c>
      <c r="D141" s="310" t="s">
        <v>180</v>
      </c>
      <c r="E141" s="18" t="s">
        <v>100</v>
      </c>
      <c r="F141" s="311">
        <v>120.285</v>
      </c>
      <c r="G141" s="39"/>
      <c r="H141" s="45"/>
    </row>
    <row r="142" s="2" customFormat="1" ht="16.8" customHeight="1">
      <c r="A142" s="39"/>
      <c r="B142" s="45"/>
      <c r="C142" s="306" t="s">
        <v>568</v>
      </c>
      <c r="D142" s="307" t="s">
        <v>568</v>
      </c>
      <c r="E142" s="308" t="s">
        <v>100</v>
      </c>
      <c r="F142" s="309">
        <v>43.915999999999997</v>
      </c>
      <c r="G142" s="39"/>
      <c r="H142" s="45"/>
    </row>
    <row r="143" s="2" customFormat="1" ht="16.8" customHeight="1">
      <c r="A143" s="39"/>
      <c r="B143" s="45"/>
      <c r="C143" s="310" t="s">
        <v>1</v>
      </c>
      <c r="D143" s="310" t="s">
        <v>688</v>
      </c>
      <c r="E143" s="18" t="s">
        <v>1</v>
      </c>
      <c r="F143" s="311">
        <v>43.716000000000001</v>
      </c>
      <c r="G143" s="39"/>
      <c r="H143" s="45"/>
    </row>
    <row r="144" s="2" customFormat="1" ht="16.8" customHeight="1">
      <c r="A144" s="39"/>
      <c r="B144" s="45"/>
      <c r="C144" s="310" t="s">
        <v>1</v>
      </c>
      <c r="D144" s="310" t="s">
        <v>689</v>
      </c>
      <c r="E144" s="18" t="s">
        <v>1</v>
      </c>
      <c r="F144" s="311">
        <v>0.20000000000000001</v>
      </c>
      <c r="G144" s="39"/>
      <c r="H144" s="45"/>
    </row>
    <row r="145" s="2" customFormat="1" ht="16.8" customHeight="1">
      <c r="A145" s="39"/>
      <c r="B145" s="45"/>
      <c r="C145" s="310" t="s">
        <v>568</v>
      </c>
      <c r="D145" s="310" t="s">
        <v>156</v>
      </c>
      <c r="E145" s="18" t="s">
        <v>1</v>
      </c>
      <c r="F145" s="311">
        <v>43.915999999999997</v>
      </c>
      <c r="G145" s="39"/>
      <c r="H145" s="45"/>
    </row>
    <row r="146" s="2" customFormat="1" ht="16.8" customHeight="1">
      <c r="A146" s="39"/>
      <c r="B146" s="45"/>
      <c r="C146" s="312" t="s">
        <v>970</v>
      </c>
      <c r="D146" s="39"/>
      <c r="E146" s="39"/>
      <c r="F146" s="39"/>
      <c r="G146" s="39"/>
      <c r="H146" s="45"/>
    </row>
    <row r="147" s="2" customFormat="1" ht="16.8" customHeight="1">
      <c r="A147" s="39"/>
      <c r="B147" s="45"/>
      <c r="C147" s="310" t="s">
        <v>684</v>
      </c>
      <c r="D147" s="310" t="s">
        <v>685</v>
      </c>
      <c r="E147" s="18" t="s">
        <v>100</v>
      </c>
      <c r="F147" s="311">
        <v>43.915999999999997</v>
      </c>
      <c r="G147" s="39"/>
      <c r="H147" s="45"/>
    </row>
    <row r="148" s="2" customFormat="1">
      <c r="A148" s="39"/>
      <c r="B148" s="45"/>
      <c r="C148" s="310" t="s">
        <v>648</v>
      </c>
      <c r="D148" s="310" t="s">
        <v>649</v>
      </c>
      <c r="E148" s="18" t="s">
        <v>174</v>
      </c>
      <c r="F148" s="311">
        <v>442.11200000000002</v>
      </c>
      <c r="G148" s="39"/>
      <c r="H148" s="45"/>
    </row>
    <row r="149" s="2" customFormat="1">
      <c r="A149" s="39"/>
      <c r="B149" s="45"/>
      <c r="C149" s="310" t="s">
        <v>179</v>
      </c>
      <c r="D149" s="310" t="s">
        <v>180</v>
      </c>
      <c r="E149" s="18" t="s">
        <v>100</v>
      </c>
      <c r="F149" s="311">
        <v>120.285</v>
      </c>
      <c r="G149" s="39"/>
      <c r="H149" s="45"/>
    </row>
    <row r="150" s="2" customFormat="1" ht="16.8" customHeight="1">
      <c r="A150" s="39"/>
      <c r="B150" s="45"/>
      <c r="C150" s="306" t="s">
        <v>107</v>
      </c>
      <c r="D150" s="307" t="s">
        <v>107</v>
      </c>
      <c r="E150" s="308" t="s">
        <v>100</v>
      </c>
      <c r="F150" s="309">
        <v>106.364</v>
      </c>
      <c r="G150" s="39"/>
      <c r="H150" s="45"/>
    </row>
    <row r="151" s="2" customFormat="1" ht="16.8" customHeight="1">
      <c r="A151" s="39"/>
      <c r="B151" s="45"/>
      <c r="C151" s="310" t="s">
        <v>1</v>
      </c>
      <c r="D151" s="310" t="s">
        <v>670</v>
      </c>
      <c r="E151" s="18" t="s">
        <v>1</v>
      </c>
      <c r="F151" s="311">
        <v>118.033</v>
      </c>
      <c r="G151" s="39"/>
      <c r="H151" s="45"/>
    </row>
    <row r="152" s="2" customFormat="1" ht="16.8" customHeight="1">
      <c r="A152" s="39"/>
      <c r="B152" s="45"/>
      <c r="C152" s="310" t="s">
        <v>1</v>
      </c>
      <c r="D152" s="310" t="s">
        <v>671</v>
      </c>
      <c r="E152" s="18" t="s">
        <v>1</v>
      </c>
      <c r="F152" s="311">
        <v>-12.869</v>
      </c>
      <c r="G152" s="39"/>
      <c r="H152" s="45"/>
    </row>
    <row r="153" s="2" customFormat="1" ht="16.8" customHeight="1">
      <c r="A153" s="39"/>
      <c r="B153" s="45"/>
      <c r="C153" s="310" t="s">
        <v>1</v>
      </c>
      <c r="D153" s="310" t="s">
        <v>672</v>
      </c>
      <c r="E153" s="18" t="s">
        <v>1</v>
      </c>
      <c r="F153" s="311">
        <v>1.2</v>
      </c>
      <c r="G153" s="39"/>
      <c r="H153" s="45"/>
    </row>
    <row r="154" s="2" customFormat="1" ht="16.8" customHeight="1">
      <c r="A154" s="39"/>
      <c r="B154" s="45"/>
      <c r="C154" s="310" t="s">
        <v>107</v>
      </c>
      <c r="D154" s="310" t="s">
        <v>156</v>
      </c>
      <c r="E154" s="18" t="s">
        <v>1</v>
      </c>
      <c r="F154" s="311">
        <v>106.364</v>
      </c>
      <c r="G154" s="39"/>
      <c r="H154" s="45"/>
    </row>
    <row r="155" s="2" customFormat="1" ht="16.8" customHeight="1">
      <c r="A155" s="39"/>
      <c r="B155" s="45"/>
      <c r="C155" s="312" t="s">
        <v>970</v>
      </c>
      <c r="D155" s="39"/>
      <c r="E155" s="39"/>
      <c r="F155" s="39"/>
      <c r="G155" s="39"/>
      <c r="H155" s="45"/>
    </row>
    <row r="156" s="2" customFormat="1">
      <c r="A156" s="39"/>
      <c r="B156" s="45"/>
      <c r="C156" s="310" t="s">
        <v>667</v>
      </c>
      <c r="D156" s="310" t="s">
        <v>668</v>
      </c>
      <c r="E156" s="18" t="s">
        <v>100</v>
      </c>
      <c r="F156" s="311">
        <v>106.364</v>
      </c>
      <c r="G156" s="39"/>
      <c r="H156" s="45"/>
    </row>
    <row r="157" s="2" customFormat="1">
      <c r="A157" s="39"/>
      <c r="B157" s="45"/>
      <c r="C157" s="310" t="s">
        <v>648</v>
      </c>
      <c r="D157" s="310" t="s">
        <v>649</v>
      </c>
      <c r="E157" s="18" t="s">
        <v>174</v>
      </c>
      <c r="F157" s="311">
        <v>442.11200000000002</v>
      </c>
      <c r="G157" s="39"/>
      <c r="H157" s="45"/>
    </row>
    <row r="158" s="2" customFormat="1">
      <c r="A158" s="39"/>
      <c r="B158" s="45"/>
      <c r="C158" s="310" t="s">
        <v>179</v>
      </c>
      <c r="D158" s="310" t="s">
        <v>180</v>
      </c>
      <c r="E158" s="18" t="s">
        <v>100</v>
      </c>
      <c r="F158" s="311">
        <v>120.285</v>
      </c>
      <c r="G158" s="39"/>
      <c r="H158" s="45"/>
    </row>
    <row r="159" s="2" customFormat="1" ht="16.8" customHeight="1">
      <c r="A159" s="39"/>
      <c r="B159" s="45"/>
      <c r="C159" s="310" t="s">
        <v>673</v>
      </c>
      <c r="D159" s="310" t="s">
        <v>674</v>
      </c>
      <c r="E159" s="18" t="s">
        <v>174</v>
      </c>
      <c r="F159" s="311">
        <v>191.45500000000001</v>
      </c>
      <c r="G159" s="39"/>
      <c r="H159" s="45"/>
    </row>
    <row r="160" s="2" customFormat="1" ht="16.8" customHeight="1">
      <c r="A160" s="39"/>
      <c r="B160" s="45"/>
      <c r="C160" s="306" t="s">
        <v>109</v>
      </c>
      <c r="D160" s="307" t="s">
        <v>109</v>
      </c>
      <c r="E160" s="308" t="s">
        <v>100</v>
      </c>
      <c r="F160" s="309">
        <v>104.327</v>
      </c>
      <c r="G160" s="39"/>
      <c r="H160" s="45"/>
    </row>
    <row r="161" s="2" customFormat="1" ht="16.8" customHeight="1">
      <c r="A161" s="39"/>
      <c r="B161" s="45"/>
      <c r="C161" s="310" t="s">
        <v>1</v>
      </c>
      <c r="D161" s="310" t="s">
        <v>655</v>
      </c>
      <c r="E161" s="18" t="s">
        <v>1</v>
      </c>
      <c r="F161" s="311">
        <v>267.476</v>
      </c>
      <c r="G161" s="39"/>
      <c r="H161" s="45"/>
    </row>
    <row r="162" s="2" customFormat="1" ht="16.8" customHeight="1">
      <c r="A162" s="39"/>
      <c r="B162" s="45"/>
      <c r="C162" s="310" t="s">
        <v>1</v>
      </c>
      <c r="D162" s="310" t="s">
        <v>656</v>
      </c>
      <c r="E162" s="18" t="s">
        <v>1</v>
      </c>
      <c r="F162" s="311">
        <v>-43.915999999999997</v>
      </c>
      <c r="G162" s="39"/>
      <c r="H162" s="45"/>
    </row>
    <row r="163" s="2" customFormat="1" ht="16.8" customHeight="1">
      <c r="A163" s="39"/>
      <c r="B163" s="45"/>
      <c r="C163" s="310" t="s">
        <v>1</v>
      </c>
      <c r="D163" s="310" t="s">
        <v>657</v>
      </c>
      <c r="E163" s="18" t="s">
        <v>1</v>
      </c>
      <c r="F163" s="311">
        <v>-106.364</v>
      </c>
      <c r="G163" s="39"/>
      <c r="H163" s="45"/>
    </row>
    <row r="164" s="2" customFormat="1" ht="16.8" customHeight="1">
      <c r="A164" s="39"/>
      <c r="B164" s="45"/>
      <c r="C164" s="310" t="s">
        <v>1</v>
      </c>
      <c r="D164" s="310" t="s">
        <v>658</v>
      </c>
      <c r="E164" s="18" t="s">
        <v>1</v>
      </c>
      <c r="F164" s="311">
        <v>-12.869</v>
      </c>
      <c r="G164" s="39"/>
      <c r="H164" s="45"/>
    </row>
    <row r="165" s="2" customFormat="1" ht="16.8" customHeight="1">
      <c r="A165" s="39"/>
      <c r="B165" s="45"/>
      <c r="C165" s="310" t="s">
        <v>109</v>
      </c>
      <c r="D165" s="310" t="s">
        <v>652</v>
      </c>
      <c r="E165" s="18" t="s">
        <v>1</v>
      </c>
      <c r="F165" s="311">
        <v>104.327</v>
      </c>
      <c r="G165" s="39"/>
      <c r="H165" s="45"/>
    </row>
    <row r="166" s="2" customFormat="1" ht="16.8" customHeight="1">
      <c r="A166" s="39"/>
      <c r="B166" s="45"/>
      <c r="C166" s="312" t="s">
        <v>970</v>
      </c>
      <c r="D166" s="39"/>
      <c r="E166" s="39"/>
      <c r="F166" s="39"/>
      <c r="G166" s="39"/>
      <c r="H166" s="45"/>
    </row>
    <row r="167" s="2" customFormat="1">
      <c r="A167" s="39"/>
      <c r="B167" s="45"/>
      <c r="C167" s="310" t="s">
        <v>179</v>
      </c>
      <c r="D167" s="310" t="s">
        <v>180</v>
      </c>
      <c r="E167" s="18" t="s">
        <v>100</v>
      </c>
      <c r="F167" s="311">
        <v>120.285</v>
      </c>
      <c r="G167" s="39"/>
      <c r="H167" s="45"/>
    </row>
    <row r="168" s="2" customFormat="1">
      <c r="A168" s="39"/>
      <c r="B168" s="45"/>
      <c r="C168" s="310" t="s">
        <v>648</v>
      </c>
      <c r="D168" s="310" t="s">
        <v>649</v>
      </c>
      <c r="E168" s="18" t="s">
        <v>174</v>
      </c>
      <c r="F168" s="311">
        <v>442.11200000000002</v>
      </c>
      <c r="G168" s="39"/>
      <c r="H168" s="45"/>
    </row>
    <row r="169" s="2" customFormat="1" ht="16.8" customHeight="1">
      <c r="A169" s="39"/>
      <c r="B169" s="45"/>
      <c r="C169" s="310" t="s">
        <v>184</v>
      </c>
      <c r="D169" s="310" t="s">
        <v>185</v>
      </c>
      <c r="E169" s="18" t="s">
        <v>174</v>
      </c>
      <c r="F169" s="311">
        <v>187.78899999999999</v>
      </c>
      <c r="G169" s="39"/>
      <c r="H169" s="45"/>
    </row>
    <row r="170" s="2" customFormat="1" ht="16.8" customHeight="1">
      <c r="A170" s="39"/>
      <c r="B170" s="45"/>
      <c r="C170" s="306" t="s">
        <v>573</v>
      </c>
      <c r="D170" s="307" t="s">
        <v>573</v>
      </c>
      <c r="E170" s="308" t="s">
        <v>100</v>
      </c>
      <c r="F170" s="309">
        <v>15.958</v>
      </c>
      <c r="G170" s="39"/>
      <c r="H170" s="45"/>
    </row>
    <row r="171" s="2" customFormat="1" ht="16.8" customHeight="1">
      <c r="A171" s="39"/>
      <c r="B171" s="45"/>
      <c r="C171" s="310" t="s">
        <v>1</v>
      </c>
      <c r="D171" s="310" t="s">
        <v>659</v>
      </c>
      <c r="E171" s="18" t="s">
        <v>1</v>
      </c>
      <c r="F171" s="311">
        <v>0</v>
      </c>
      <c r="G171" s="39"/>
      <c r="H171" s="45"/>
    </row>
    <row r="172" s="2" customFormat="1" ht="16.8" customHeight="1">
      <c r="A172" s="39"/>
      <c r="B172" s="45"/>
      <c r="C172" s="310" t="s">
        <v>1</v>
      </c>
      <c r="D172" s="310" t="s">
        <v>660</v>
      </c>
      <c r="E172" s="18" t="s">
        <v>1</v>
      </c>
      <c r="F172" s="311">
        <v>15.158</v>
      </c>
      <c r="G172" s="39"/>
      <c r="H172" s="45"/>
    </row>
    <row r="173" s="2" customFormat="1" ht="16.8" customHeight="1">
      <c r="A173" s="39"/>
      <c r="B173" s="45"/>
      <c r="C173" s="310" t="s">
        <v>1</v>
      </c>
      <c r="D173" s="310" t="s">
        <v>661</v>
      </c>
      <c r="E173" s="18" t="s">
        <v>1</v>
      </c>
      <c r="F173" s="311">
        <v>0.80000000000000004</v>
      </c>
      <c r="G173" s="39"/>
      <c r="H173" s="45"/>
    </row>
    <row r="174" s="2" customFormat="1" ht="16.8" customHeight="1">
      <c r="A174" s="39"/>
      <c r="B174" s="45"/>
      <c r="C174" s="310" t="s">
        <v>573</v>
      </c>
      <c r="D174" s="310" t="s">
        <v>652</v>
      </c>
      <c r="E174" s="18" t="s">
        <v>1</v>
      </c>
      <c r="F174" s="311">
        <v>15.958</v>
      </c>
      <c r="G174" s="39"/>
      <c r="H174" s="45"/>
    </row>
    <row r="175" s="2" customFormat="1" ht="16.8" customHeight="1">
      <c r="A175" s="39"/>
      <c r="B175" s="45"/>
      <c r="C175" s="312" t="s">
        <v>970</v>
      </c>
      <c r="D175" s="39"/>
      <c r="E175" s="39"/>
      <c r="F175" s="39"/>
      <c r="G175" s="39"/>
      <c r="H175" s="45"/>
    </row>
    <row r="176" s="2" customFormat="1">
      <c r="A176" s="39"/>
      <c r="B176" s="45"/>
      <c r="C176" s="310" t="s">
        <v>179</v>
      </c>
      <c r="D176" s="310" t="s">
        <v>180</v>
      </c>
      <c r="E176" s="18" t="s">
        <v>100</v>
      </c>
      <c r="F176" s="311">
        <v>120.285</v>
      </c>
      <c r="G176" s="39"/>
      <c r="H176" s="45"/>
    </row>
    <row r="177" s="2" customFormat="1" ht="16.8" customHeight="1">
      <c r="A177" s="39"/>
      <c r="B177" s="45"/>
      <c r="C177" s="310" t="s">
        <v>663</v>
      </c>
      <c r="D177" s="310" t="s">
        <v>664</v>
      </c>
      <c r="E177" s="18" t="s">
        <v>174</v>
      </c>
      <c r="F177" s="311">
        <v>28.724</v>
      </c>
      <c r="G177" s="39"/>
      <c r="H177" s="45"/>
    </row>
    <row r="178" s="2" customFormat="1" ht="7.44" customHeight="1">
      <c r="A178" s="39"/>
      <c r="B178" s="172"/>
      <c r="C178" s="173"/>
      <c r="D178" s="173"/>
      <c r="E178" s="173"/>
      <c r="F178" s="173"/>
      <c r="G178" s="173"/>
      <c r="H178" s="45"/>
    </row>
    <row r="179" s="2" customFormat="1">
      <c r="A179" s="39"/>
      <c r="B179" s="39"/>
      <c r="C179" s="39"/>
      <c r="D179" s="39"/>
      <c r="E179" s="39"/>
      <c r="F179" s="39"/>
      <c r="G179" s="39"/>
      <c r="H179" s="39"/>
    </row>
  </sheetData>
  <sheetProtection sheet="1" formatColumns="0" formatRows="0" objects="1" scenarios="1" spinCount="100000" saltValue="BaPcs4TuyZt/dekjBoF+5ZeNSKUqz0DADcCeBFriCsMUDFKFEyUJMfGKEucl7JkZm3k8uIbP21QJTOTiGGKjog==" hashValue="f+QQQb5+U9zkG4CNSQDBlOzkX8bCX1sq7FKIZOuvFn7aHhUxOSVYvAbZP58NP7a65f2aKNuUJlP9pfUJmyPOj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2025-12-10T09:46:33Z</dcterms:created>
  <dcterms:modified xsi:type="dcterms:W3CDTF">2025-12-10T09:46:37Z</dcterms:modified>
</cp:coreProperties>
</file>