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0" windowWidth="27495" windowHeight="13995"/>
  </bookViews>
  <sheets>
    <sheet name="Rekapitulace stavby" sheetId="1" r:id="rId1"/>
    <sheet name="SO101 - KOMUNIKACE" sheetId="2" r:id="rId2"/>
    <sheet name="Seznam figur" sheetId="3" r:id="rId3"/>
  </sheets>
  <definedNames>
    <definedName name="_xlnm._FilterDatabase" localSheetId="1" hidden="1">'SO101 - KOMUNIKACE'!$C$129:$K$465</definedName>
    <definedName name="_xlnm.Print_Titles" localSheetId="0">'Rekapitulace stavby'!$92:$92</definedName>
    <definedName name="_xlnm.Print_Titles" localSheetId="2">'Seznam figur'!$9:$9</definedName>
    <definedName name="_xlnm.Print_Titles" localSheetId="1">'SO101 - KOMUNIKACE'!$129:$129</definedName>
    <definedName name="_xlnm.Print_Area" localSheetId="0">'Rekapitulace stavby'!$D$4:$AO$76,'Rekapitulace stavby'!$C$82:$AQ$96</definedName>
    <definedName name="_xlnm.Print_Area" localSheetId="2">'Seznam figur'!$C$4:$G$69</definedName>
    <definedName name="_xlnm.Print_Area" localSheetId="1">'SO101 - KOMUNIKACE'!$C$4:$J$76,'SO101 - KOMUNIKACE'!$C$82:$J$111,'SO101 - KOMUNIKACE'!$C$117:$K$465</definedName>
  </definedNames>
  <calcPr calcId="145621"/>
</workbook>
</file>

<file path=xl/calcChain.xml><?xml version="1.0" encoding="utf-8"?>
<calcChain xmlns="http://schemas.openxmlformats.org/spreadsheetml/2006/main">
  <c r="D7" i="3" l="1"/>
  <c r="J37" i="2"/>
  <c r="J36" i="2"/>
  <c r="AY95" i="1"/>
  <c r="J35" i="2"/>
  <c r="AX95" i="1" s="1"/>
  <c r="BI465" i="2"/>
  <c r="BH465" i="2"/>
  <c r="BG465" i="2"/>
  <c r="BF465" i="2"/>
  <c r="T465" i="2"/>
  <c r="R465" i="2"/>
  <c r="P465" i="2"/>
  <c r="BI463" i="2"/>
  <c r="BH463" i="2"/>
  <c r="BG463" i="2"/>
  <c r="BF463" i="2"/>
  <c r="T463" i="2"/>
  <c r="R463" i="2"/>
  <c r="P463" i="2"/>
  <c r="BI462" i="2"/>
  <c r="BH462" i="2"/>
  <c r="BG462" i="2"/>
  <c r="BF462" i="2"/>
  <c r="T462" i="2"/>
  <c r="R462" i="2"/>
  <c r="P462" i="2"/>
  <c r="BI460" i="2"/>
  <c r="BH460" i="2"/>
  <c r="BG460" i="2"/>
  <c r="BF460" i="2"/>
  <c r="T460" i="2"/>
  <c r="R460" i="2"/>
  <c r="P460" i="2"/>
  <c r="BI459" i="2"/>
  <c r="BH459" i="2"/>
  <c r="BG459" i="2"/>
  <c r="BF459" i="2"/>
  <c r="T459" i="2"/>
  <c r="R459" i="2"/>
  <c r="P459" i="2"/>
  <c r="BI457" i="2"/>
  <c r="BH457" i="2"/>
  <c r="BG457" i="2"/>
  <c r="BF457" i="2"/>
  <c r="T457" i="2"/>
  <c r="R457" i="2"/>
  <c r="P457" i="2"/>
  <c r="BI456" i="2"/>
  <c r="BH456" i="2"/>
  <c r="BG456" i="2"/>
  <c r="BF456" i="2"/>
  <c r="T456" i="2"/>
  <c r="R456" i="2"/>
  <c r="P456" i="2"/>
  <c r="BI450" i="2"/>
  <c r="BH450" i="2"/>
  <c r="BG450" i="2"/>
  <c r="BF450" i="2"/>
  <c r="T450" i="2"/>
  <c r="R450" i="2"/>
  <c r="P450" i="2"/>
  <c r="BI446" i="2"/>
  <c r="BH446" i="2"/>
  <c r="BG446" i="2"/>
  <c r="BF446" i="2"/>
  <c r="T446" i="2"/>
  <c r="R446" i="2"/>
  <c r="P446" i="2"/>
  <c r="BI443" i="2"/>
  <c r="BH443" i="2"/>
  <c r="BG443" i="2"/>
  <c r="BF443" i="2"/>
  <c r="T443" i="2"/>
  <c r="T442" i="2" s="1"/>
  <c r="R443" i="2"/>
  <c r="R442" i="2"/>
  <c r="P443" i="2"/>
  <c r="P442" i="2"/>
  <c r="BI424" i="2"/>
  <c r="BH424" i="2"/>
  <c r="BG424" i="2"/>
  <c r="BF424" i="2"/>
  <c r="T424" i="2"/>
  <c r="T423" i="2"/>
  <c r="R424" i="2"/>
  <c r="R423" i="2"/>
  <c r="P424" i="2"/>
  <c r="P423" i="2"/>
  <c r="BI419" i="2"/>
  <c r="BH419" i="2"/>
  <c r="BG419" i="2"/>
  <c r="BF419" i="2"/>
  <c r="T419" i="2"/>
  <c r="R419" i="2"/>
  <c r="P419" i="2"/>
  <c r="BI415" i="2"/>
  <c r="BH415" i="2"/>
  <c r="BG415" i="2"/>
  <c r="BF415" i="2"/>
  <c r="T415" i="2"/>
  <c r="R415" i="2"/>
  <c r="P415" i="2"/>
  <c r="BI411" i="2"/>
  <c r="BH411" i="2"/>
  <c r="BG411" i="2"/>
  <c r="BF411" i="2"/>
  <c r="T411" i="2"/>
  <c r="R411" i="2"/>
  <c r="P411" i="2"/>
  <c r="BI407" i="2"/>
  <c r="BH407" i="2"/>
  <c r="BG407" i="2"/>
  <c r="BF407" i="2"/>
  <c r="T407" i="2"/>
  <c r="R407" i="2"/>
  <c r="P407" i="2"/>
  <c r="BI403" i="2"/>
  <c r="BH403" i="2"/>
  <c r="BG403" i="2"/>
  <c r="BF403" i="2"/>
  <c r="T403" i="2"/>
  <c r="R403" i="2"/>
  <c r="P403" i="2"/>
  <c r="BI399" i="2"/>
  <c r="BH399" i="2"/>
  <c r="BG399" i="2"/>
  <c r="BF399" i="2"/>
  <c r="T399" i="2"/>
  <c r="R399" i="2"/>
  <c r="P399" i="2"/>
  <c r="BI395" i="2"/>
  <c r="BH395" i="2"/>
  <c r="BG395" i="2"/>
  <c r="BF395" i="2"/>
  <c r="T395" i="2"/>
  <c r="R395" i="2"/>
  <c r="P395" i="2"/>
  <c r="BI391" i="2"/>
  <c r="BH391" i="2"/>
  <c r="BG391" i="2"/>
  <c r="BF391" i="2"/>
  <c r="T391" i="2"/>
  <c r="R391" i="2"/>
  <c r="P391" i="2"/>
  <c r="BI390" i="2"/>
  <c r="BH390" i="2"/>
  <c r="BG390" i="2"/>
  <c r="BF390" i="2"/>
  <c r="T390" i="2"/>
  <c r="R390" i="2"/>
  <c r="P390" i="2"/>
  <c r="BI385" i="2"/>
  <c r="BH385" i="2"/>
  <c r="BG385" i="2"/>
  <c r="BF385" i="2"/>
  <c r="T385" i="2"/>
  <c r="R385" i="2"/>
  <c r="P385" i="2"/>
  <c r="BI381" i="2"/>
  <c r="BH381" i="2"/>
  <c r="BG381" i="2"/>
  <c r="BF381" i="2"/>
  <c r="T381" i="2"/>
  <c r="R381" i="2"/>
  <c r="P381" i="2"/>
  <c r="BI377" i="2"/>
  <c r="BH377" i="2"/>
  <c r="BG377" i="2"/>
  <c r="BF377" i="2"/>
  <c r="T377" i="2"/>
  <c r="R377" i="2"/>
  <c r="P377" i="2"/>
  <c r="BI374" i="2"/>
  <c r="BH374" i="2"/>
  <c r="BG374" i="2"/>
  <c r="BF374" i="2"/>
  <c r="T374" i="2"/>
  <c r="R374" i="2"/>
  <c r="P374" i="2"/>
  <c r="BI371" i="2"/>
  <c r="BH371" i="2"/>
  <c r="BG371" i="2"/>
  <c r="BF371" i="2"/>
  <c r="T371" i="2"/>
  <c r="R371" i="2"/>
  <c r="P371" i="2"/>
  <c r="BI367" i="2"/>
  <c r="BH367" i="2"/>
  <c r="BG367" i="2"/>
  <c r="BF367" i="2"/>
  <c r="T367" i="2"/>
  <c r="R367" i="2"/>
  <c r="P367" i="2"/>
  <c r="BI363" i="2"/>
  <c r="BH363" i="2"/>
  <c r="BG363" i="2"/>
  <c r="BF363" i="2"/>
  <c r="T363" i="2"/>
  <c r="R363" i="2"/>
  <c r="P363" i="2"/>
  <c r="BI358" i="2"/>
  <c r="BH358" i="2"/>
  <c r="BG358" i="2"/>
  <c r="BF358" i="2"/>
  <c r="T358" i="2"/>
  <c r="R358" i="2"/>
  <c r="P358" i="2"/>
  <c r="BI354" i="2"/>
  <c r="BH354" i="2"/>
  <c r="BG354" i="2"/>
  <c r="BF354" i="2"/>
  <c r="T354" i="2"/>
  <c r="R354" i="2"/>
  <c r="P354" i="2"/>
  <c r="BI350" i="2"/>
  <c r="BH350" i="2"/>
  <c r="BG350" i="2"/>
  <c r="BF350" i="2"/>
  <c r="T350" i="2"/>
  <c r="R350" i="2"/>
  <c r="P350" i="2"/>
  <c r="BI346" i="2"/>
  <c r="BH346" i="2"/>
  <c r="BG346" i="2"/>
  <c r="BF346" i="2"/>
  <c r="T346" i="2"/>
  <c r="R346" i="2"/>
  <c r="P346" i="2"/>
  <c r="BI342" i="2"/>
  <c r="BH342" i="2"/>
  <c r="BG342" i="2"/>
  <c r="BF342" i="2"/>
  <c r="T342" i="2"/>
  <c r="R342" i="2"/>
  <c r="P342" i="2"/>
  <c r="BI338" i="2"/>
  <c r="BH338" i="2"/>
  <c r="BG338" i="2"/>
  <c r="BF338" i="2"/>
  <c r="T338" i="2"/>
  <c r="R338" i="2"/>
  <c r="P338" i="2"/>
  <c r="BI334" i="2"/>
  <c r="BH334" i="2"/>
  <c r="BG334" i="2"/>
  <c r="BF334" i="2"/>
  <c r="T334" i="2"/>
  <c r="R334" i="2"/>
  <c r="P334" i="2"/>
  <c r="BI330" i="2"/>
  <c r="BH330" i="2"/>
  <c r="BG330" i="2"/>
  <c r="BF330" i="2"/>
  <c r="T330" i="2"/>
  <c r="R330" i="2"/>
  <c r="P330" i="2"/>
  <c r="BI326" i="2"/>
  <c r="BH326" i="2"/>
  <c r="BG326" i="2"/>
  <c r="BF326" i="2"/>
  <c r="T326" i="2"/>
  <c r="R326" i="2"/>
  <c r="P326" i="2"/>
  <c r="BI322" i="2"/>
  <c r="BH322" i="2"/>
  <c r="BG322" i="2"/>
  <c r="BF322" i="2"/>
  <c r="T322" i="2"/>
  <c r="R322" i="2"/>
  <c r="P322" i="2"/>
  <c r="BI318" i="2"/>
  <c r="BH318" i="2"/>
  <c r="BG318" i="2"/>
  <c r="BF318" i="2"/>
  <c r="T318" i="2"/>
  <c r="R318" i="2"/>
  <c r="P318" i="2"/>
  <c r="BI314" i="2"/>
  <c r="BH314" i="2"/>
  <c r="BG314" i="2"/>
  <c r="BF314" i="2"/>
  <c r="T314" i="2"/>
  <c r="R314" i="2"/>
  <c r="P314" i="2"/>
  <c r="BI310" i="2"/>
  <c r="BH310" i="2"/>
  <c r="BG310" i="2"/>
  <c r="BF310" i="2"/>
  <c r="T310" i="2"/>
  <c r="R310" i="2"/>
  <c r="P310" i="2"/>
  <c r="BI306" i="2"/>
  <c r="BH306" i="2"/>
  <c r="BG306" i="2"/>
  <c r="BF306" i="2"/>
  <c r="T306" i="2"/>
  <c r="R306" i="2"/>
  <c r="P306" i="2"/>
  <c r="BI302" i="2"/>
  <c r="BH302" i="2"/>
  <c r="BG302" i="2"/>
  <c r="BF302" i="2"/>
  <c r="T302" i="2"/>
  <c r="R302" i="2"/>
  <c r="P302" i="2"/>
  <c r="BI300" i="2"/>
  <c r="BH300" i="2"/>
  <c r="BG300" i="2"/>
  <c r="BF300" i="2"/>
  <c r="T300" i="2"/>
  <c r="R300" i="2"/>
  <c r="P300" i="2"/>
  <c r="BI296" i="2"/>
  <c r="BH296" i="2"/>
  <c r="BG296" i="2"/>
  <c r="BF296" i="2"/>
  <c r="T296" i="2"/>
  <c r="R296" i="2"/>
  <c r="P296" i="2"/>
  <c r="BI291" i="2"/>
  <c r="BH291" i="2"/>
  <c r="BG291" i="2"/>
  <c r="BF291" i="2"/>
  <c r="T291" i="2"/>
  <c r="R291" i="2"/>
  <c r="P291" i="2"/>
  <c r="BI285" i="2"/>
  <c r="BH285" i="2"/>
  <c r="BG285" i="2"/>
  <c r="BF285" i="2"/>
  <c r="T285" i="2"/>
  <c r="R285" i="2"/>
  <c r="P285" i="2"/>
  <c r="BI279" i="2"/>
  <c r="BH279" i="2"/>
  <c r="BG279" i="2"/>
  <c r="BF279" i="2"/>
  <c r="T279" i="2"/>
  <c r="R279" i="2"/>
  <c r="P279" i="2"/>
  <c r="BI273" i="2"/>
  <c r="BH273" i="2"/>
  <c r="BG273" i="2"/>
  <c r="BF273" i="2"/>
  <c r="T273" i="2"/>
  <c r="R273" i="2"/>
  <c r="P273" i="2"/>
  <c r="BI267" i="2"/>
  <c r="BH267" i="2"/>
  <c r="BG267" i="2"/>
  <c r="BF267" i="2"/>
  <c r="T267" i="2"/>
  <c r="R267" i="2"/>
  <c r="P267" i="2"/>
  <c r="BI261" i="2"/>
  <c r="BH261" i="2"/>
  <c r="BG261" i="2"/>
  <c r="BF261" i="2"/>
  <c r="T261" i="2"/>
  <c r="R261" i="2"/>
  <c r="P261" i="2"/>
  <c r="BI255" i="2"/>
  <c r="BH255" i="2"/>
  <c r="BG255" i="2"/>
  <c r="BF255" i="2"/>
  <c r="T255" i="2"/>
  <c r="R255" i="2"/>
  <c r="P255" i="2"/>
  <c r="BI251" i="2"/>
  <c r="BH251" i="2"/>
  <c r="BG251" i="2"/>
  <c r="BF251" i="2"/>
  <c r="T251" i="2"/>
  <c r="R251" i="2"/>
  <c r="P251" i="2"/>
  <c r="BI247" i="2"/>
  <c r="BH247" i="2"/>
  <c r="BG247" i="2"/>
  <c r="BF247" i="2"/>
  <c r="T247" i="2"/>
  <c r="R247" i="2"/>
  <c r="P247" i="2"/>
  <c r="BI243" i="2"/>
  <c r="BH243" i="2"/>
  <c r="BG243" i="2"/>
  <c r="BF243" i="2"/>
  <c r="T243" i="2"/>
  <c r="R243" i="2"/>
  <c r="P243" i="2"/>
  <c r="BI237" i="2"/>
  <c r="BH237" i="2"/>
  <c r="BG237" i="2"/>
  <c r="BF237" i="2"/>
  <c r="T237" i="2"/>
  <c r="R237" i="2"/>
  <c r="P237" i="2"/>
  <c r="BI232" i="2"/>
  <c r="BH232" i="2"/>
  <c r="BG232" i="2"/>
  <c r="BF232" i="2"/>
  <c r="T232" i="2"/>
  <c r="R232" i="2"/>
  <c r="P232" i="2"/>
  <c r="BI227" i="2"/>
  <c r="BH227" i="2"/>
  <c r="BG227" i="2"/>
  <c r="BF227" i="2"/>
  <c r="T227" i="2"/>
  <c r="T226" i="2" s="1"/>
  <c r="R227" i="2"/>
  <c r="R226" i="2" s="1"/>
  <c r="P227" i="2"/>
  <c r="P226" i="2" s="1"/>
  <c r="BI222" i="2"/>
  <c r="BH222" i="2"/>
  <c r="BG222" i="2"/>
  <c r="BF222" i="2"/>
  <c r="T222" i="2"/>
  <c r="T221" i="2" s="1"/>
  <c r="R222" i="2"/>
  <c r="R221" i="2" s="1"/>
  <c r="P222" i="2"/>
  <c r="P221" i="2" s="1"/>
  <c r="BI219" i="2"/>
  <c r="BH219" i="2"/>
  <c r="BG219" i="2"/>
  <c r="BF219" i="2"/>
  <c r="T219" i="2"/>
  <c r="R219" i="2"/>
  <c r="P219" i="2"/>
  <c r="BI211" i="2"/>
  <c r="BH211" i="2"/>
  <c r="BG211" i="2"/>
  <c r="BF211" i="2"/>
  <c r="T211" i="2"/>
  <c r="R211" i="2"/>
  <c r="P211" i="2"/>
  <c r="BI209" i="2"/>
  <c r="BH209" i="2"/>
  <c r="BG209" i="2"/>
  <c r="BF209" i="2"/>
  <c r="T209" i="2"/>
  <c r="R209" i="2"/>
  <c r="P209" i="2"/>
  <c r="BI205" i="2"/>
  <c r="BH205" i="2"/>
  <c r="BG205" i="2"/>
  <c r="BF205" i="2"/>
  <c r="T205" i="2"/>
  <c r="R205" i="2"/>
  <c r="P205" i="2"/>
  <c r="BI197" i="2"/>
  <c r="BH197" i="2"/>
  <c r="BG197" i="2"/>
  <c r="BF197" i="2"/>
  <c r="T197" i="2"/>
  <c r="R197" i="2"/>
  <c r="P197" i="2"/>
  <c r="BI192" i="2"/>
  <c r="BH192" i="2"/>
  <c r="BG192" i="2"/>
  <c r="BF192" i="2"/>
  <c r="T192" i="2"/>
  <c r="R192" i="2"/>
  <c r="P192" i="2"/>
  <c r="BI186" i="2"/>
  <c r="BH186" i="2"/>
  <c r="BG186" i="2"/>
  <c r="BF186" i="2"/>
  <c r="T186" i="2"/>
  <c r="R186" i="2"/>
  <c r="P186" i="2"/>
  <c r="BI178" i="2"/>
  <c r="BH178" i="2"/>
  <c r="BG178" i="2"/>
  <c r="BF178" i="2"/>
  <c r="T178" i="2"/>
  <c r="R178" i="2"/>
  <c r="P178" i="2"/>
  <c r="BI168" i="2"/>
  <c r="BH168" i="2"/>
  <c r="BG168" i="2"/>
  <c r="BF168" i="2"/>
  <c r="T168" i="2"/>
  <c r="R168" i="2"/>
  <c r="P168" i="2"/>
  <c r="BI164" i="2"/>
  <c r="BH164" i="2"/>
  <c r="BG164" i="2"/>
  <c r="BF164" i="2"/>
  <c r="T164" i="2"/>
  <c r="R164" i="2"/>
  <c r="P164" i="2"/>
  <c r="BI160" i="2"/>
  <c r="BH160" i="2"/>
  <c r="BG160" i="2"/>
  <c r="BF160" i="2"/>
  <c r="T160" i="2"/>
  <c r="R160" i="2"/>
  <c r="P160" i="2"/>
  <c r="BI156" i="2"/>
  <c r="BH156" i="2"/>
  <c r="BG156" i="2"/>
  <c r="BF156" i="2"/>
  <c r="T156" i="2"/>
  <c r="R156" i="2"/>
  <c r="P156" i="2"/>
  <c r="BI152" i="2"/>
  <c r="BH152" i="2"/>
  <c r="BG152" i="2"/>
  <c r="BF152" i="2"/>
  <c r="T152" i="2"/>
  <c r="R152" i="2"/>
  <c r="P152" i="2"/>
  <c r="BI147" i="2"/>
  <c r="BH147" i="2"/>
  <c r="BG147" i="2"/>
  <c r="BF147" i="2"/>
  <c r="T147" i="2"/>
  <c r="R147" i="2"/>
  <c r="P147" i="2"/>
  <c r="BI143" i="2"/>
  <c r="BH143" i="2"/>
  <c r="BG143" i="2"/>
  <c r="BF143" i="2"/>
  <c r="T143" i="2"/>
  <c r="R143" i="2"/>
  <c r="P143" i="2"/>
  <c r="BI138" i="2"/>
  <c r="BH138" i="2"/>
  <c r="BG138" i="2"/>
  <c r="BF138" i="2"/>
  <c r="T138" i="2"/>
  <c r="R138" i="2"/>
  <c r="P138" i="2"/>
  <c r="BI133" i="2"/>
  <c r="BH133" i="2"/>
  <c r="BG133" i="2"/>
  <c r="BF133" i="2"/>
  <c r="T133" i="2"/>
  <c r="R133" i="2"/>
  <c r="P133" i="2"/>
  <c r="J127" i="2"/>
  <c r="J126" i="2"/>
  <c r="F126" i="2"/>
  <c r="F124" i="2"/>
  <c r="E122" i="2"/>
  <c r="J92" i="2"/>
  <c r="J91" i="2"/>
  <c r="F91" i="2"/>
  <c r="F89" i="2"/>
  <c r="E87" i="2"/>
  <c r="J18" i="2"/>
  <c r="E18" i="2"/>
  <c r="F127" i="2" s="1"/>
  <c r="J17" i="2"/>
  <c r="J12" i="2"/>
  <c r="J124" i="2"/>
  <c r="E7" i="2"/>
  <c r="E120" i="2"/>
  <c r="L90" i="1"/>
  <c r="AM90" i="1"/>
  <c r="AM89" i="1"/>
  <c r="L89" i="1"/>
  <c r="AM87" i="1"/>
  <c r="L87" i="1"/>
  <c r="L85" i="1"/>
  <c r="L84" i="1"/>
  <c r="J457" i="2"/>
  <c r="J450" i="2"/>
  <c r="J443" i="2"/>
  <c r="BK415" i="2"/>
  <c r="BK403" i="2"/>
  <c r="J391" i="2"/>
  <c r="J385" i="2"/>
  <c r="BK374" i="2"/>
  <c r="J363" i="2"/>
  <c r="J354" i="2"/>
  <c r="J342" i="2"/>
  <c r="J330" i="2"/>
  <c r="BK318" i="2"/>
  <c r="BK306" i="2"/>
  <c r="J296" i="2"/>
  <c r="BK279" i="2"/>
  <c r="J255" i="2"/>
  <c r="BK243" i="2"/>
  <c r="J227" i="2"/>
  <c r="J211" i="2"/>
  <c r="BK197" i="2"/>
  <c r="BK178" i="2"/>
  <c r="J152" i="2"/>
  <c r="J462" i="2"/>
  <c r="BK450" i="2"/>
  <c r="BK411" i="2"/>
  <c r="BK399" i="2"/>
  <c r="BK385" i="2"/>
  <c r="BK367" i="2"/>
  <c r="BK346" i="2"/>
  <c r="BK330" i="2"/>
  <c r="J318" i="2"/>
  <c r="BK302" i="2"/>
  <c r="J285" i="2"/>
  <c r="J261" i="2"/>
  <c r="J243" i="2"/>
  <c r="J222" i="2"/>
  <c r="J205" i="2"/>
  <c r="J186" i="2"/>
  <c r="BK160" i="2"/>
  <c r="J143" i="2"/>
  <c r="J465" i="2"/>
  <c r="J460" i="2"/>
  <c r="BK457" i="2"/>
  <c r="J456" i="2"/>
  <c r="J446" i="2"/>
  <c r="BK419" i="2"/>
  <c r="J415" i="2"/>
  <c r="J399" i="2"/>
  <c r="BK390" i="2"/>
  <c r="BK381" i="2"/>
  <c r="J367" i="2"/>
  <c r="BK354" i="2"/>
  <c r="J346" i="2"/>
  <c r="BK338" i="2"/>
  <c r="BK326" i="2"/>
  <c r="J314" i="2"/>
  <c r="BK300" i="2"/>
  <c r="BK285" i="2"/>
  <c r="BK267" i="2"/>
  <c r="BK251" i="2"/>
  <c r="J237" i="2"/>
  <c r="BK222" i="2"/>
  <c r="BK205" i="2"/>
  <c r="BK186" i="2"/>
  <c r="BK164" i="2"/>
  <c r="BK147" i="2"/>
  <c r="J133" i="2"/>
  <c r="BK463" i="2"/>
  <c r="BK443" i="2"/>
  <c r="BK407" i="2"/>
  <c r="J395" i="2"/>
  <c r="J381" i="2"/>
  <c r="BK371" i="2"/>
  <c r="J350" i="2"/>
  <c r="J334" i="2"/>
  <c r="BK314" i="2"/>
  <c r="J300" i="2"/>
  <c r="J279" i="2"/>
  <c r="BK255" i="2"/>
  <c r="BK237" i="2"/>
  <c r="J219" i="2"/>
  <c r="J197" i="2"/>
  <c r="BK168" i="2"/>
  <c r="BK152" i="2"/>
  <c r="BK133" i="2"/>
  <c r="BK460" i="2"/>
  <c r="BK456" i="2"/>
  <c r="BK446" i="2"/>
  <c r="BK424" i="2"/>
  <c r="J407" i="2"/>
  <c r="BK395" i="2"/>
  <c r="J377" i="2"/>
  <c r="J371" i="2"/>
  <c r="J358" i="2"/>
  <c r="BK350" i="2"/>
  <c r="BK334" i="2"/>
  <c r="J322" i="2"/>
  <c r="J310" i="2"/>
  <c r="J302" i="2"/>
  <c r="BK291" i="2"/>
  <c r="BK273" i="2"/>
  <c r="BK261" i="2"/>
  <c r="J247" i="2"/>
  <c r="J232" i="2"/>
  <c r="BK219" i="2"/>
  <c r="BK192" i="2"/>
  <c r="J168" i="2"/>
  <c r="BK156" i="2"/>
  <c r="BK143" i="2"/>
  <c r="AS94" i="1"/>
  <c r="BK465" i="2"/>
  <c r="J419" i="2"/>
  <c r="J403" i="2"/>
  <c r="BK391" i="2"/>
  <c r="BK377" i="2"/>
  <c r="BK363" i="2"/>
  <c r="BK342" i="2"/>
  <c r="J326" i="2"/>
  <c r="BK310" i="2"/>
  <c r="BK296" i="2"/>
  <c r="J273" i="2"/>
  <c r="J251" i="2"/>
  <c r="BK232" i="2"/>
  <c r="BK209" i="2"/>
  <c r="J178" i="2"/>
  <c r="J156" i="2"/>
  <c r="J147" i="2"/>
  <c r="BK462" i="2"/>
  <c r="J459" i="2"/>
  <c r="J209" i="2"/>
  <c r="J160" i="2"/>
  <c r="BK138" i="2"/>
  <c r="J424" i="2"/>
  <c r="J411" i="2"/>
  <c r="J390" i="2"/>
  <c r="J374" i="2"/>
  <c r="BK358" i="2"/>
  <c r="J338" i="2"/>
  <c r="BK322" i="2"/>
  <c r="J306" i="2"/>
  <c r="J291" i="2"/>
  <c r="J267" i="2"/>
  <c r="BK247" i="2"/>
  <c r="BK227" i="2"/>
  <c r="BK211" i="2"/>
  <c r="J192" i="2"/>
  <c r="J164" i="2"/>
  <c r="J138" i="2"/>
  <c r="J463" i="2"/>
  <c r="BK459" i="2"/>
  <c r="T132" i="2" l="1"/>
  <c r="R231" i="2"/>
  <c r="T295" i="2"/>
  <c r="T362" i="2"/>
  <c r="P445" i="2"/>
  <c r="P444" i="2"/>
  <c r="R455" i="2"/>
  <c r="BK461" i="2"/>
  <c r="J461" i="2" s="1"/>
  <c r="J110" i="2" s="1"/>
  <c r="P132" i="2"/>
  <c r="P231" i="2"/>
  <c r="BK295" i="2"/>
  <c r="J295" i="2"/>
  <c r="J102" i="2"/>
  <c r="R362" i="2"/>
  <c r="R445" i="2"/>
  <c r="R444" i="2"/>
  <c r="BK455" i="2"/>
  <c r="BK454" i="2" s="1"/>
  <c r="J454" i="2" s="1"/>
  <c r="J108" i="2" s="1"/>
  <c r="T455" i="2"/>
  <c r="R461" i="2"/>
  <c r="BK132" i="2"/>
  <c r="J132" i="2"/>
  <c r="J98" i="2"/>
  <c r="BK231" i="2"/>
  <c r="J231" i="2"/>
  <c r="J101" i="2"/>
  <c r="P295" i="2"/>
  <c r="P131" i="2" s="1"/>
  <c r="BK362" i="2"/>
  <c r="J362" i="2" s="1"/>
  <c r="J103" i="2" s="1"/>
  <c r="T445" i="2"/>
  <c r="T444" i="2" s="1"/>
  <c r="T461" i="2"/>
  <c r="R132" i="2"/>
  <c r="T231" i="2"/>
  <c r="R295" i="2"/>
  <c r="P362" i="2"/>
  <c r="BK445" i="2"/>
  <c r="J445" i="2"/>
  <c r="J107" i="2" s="1"/>
  <c r="P455" i="2"/>
  <c r="P461" i="2"/>
  <c r="BK423" i="2"/>
  <c r="J423" i="2" s="1"/>
  <c r="J104" i="2" s="1"/>
  <c r="BK221" i="2"/>
  <c r="J221" i="2"/>
  <c r="J99" i="2" s="1"/>
  <c r="BK226" i="2"/>
  <c r="J226" i="2"/>
  <c r="J100" i="2"/>
  <c r="BK442" i="2"/>
  <c r="J442" i="2" s="1"/>
  <c r="J105" i="2" s="1"/>
  <c r="BE457" i="2"/>
  <c r="BE459" i="2"/>
  <c r="BE460" i="2"/>
  <c r="BE463" i="2"/>
  <c r="BE465" i="2"/>
  <c r="E85" i="2"/>
  <c r="F92" i="2"/>
  <c r="BE133" i="2"/>
  <c r="BE147" i="2"/>
  <c r="BE156" i="2"/>
  <c r="BE164" i="2"/>
  <c r="BE205" i="2"/>
  <c r="BE209" i="2"/>
  <c r="BE219" i="2"/>
  <c r="BE232" i="2"/>
  <c r="BE243" i="2"/>
  <c r="BE273" i="2"/>
  <c r="BE300" i="2"/>
  <c r="BE306" i="2"/>
  <c r="BE322" i="2"/>
  <c r="BE330" i="2"/>
  <c r="BE342" i="2"/>
  <c r="BE346" i="2"/>
  <c r="BE350" i="2"/>
  <c r="BE363" i="2"/>
  <c r="BE367" i="2"/>
  <c r="BE374" i="2"/>
  <c r="BE381" i="2"/>
  <c r="BE390" i="2"/>
  <c r="BE395" i="2"/>
  <c r="BE407" i="2"/>
  <c r="BE411" i="2"/>
  <c r="BE419" i="2"/>
  <c r="BE450" i="2"/>
  <c r="BE462" i="2"/>
  <c r="J89" i="2"/>
  <c r="BE138" i="2"/>
  <c r="BE143" i="2"/>
  <c r="BE152" i="2"/>
  <c r="BE160" i="2"/>
  <c r="BE168" i="2"/>
  <c r="BE178" i="2"/>
  <c r="BE186" i="2"/>
  <c r="BE192" i="2"/>
  <c r="BE197" i="2"/>
  <c r="BE211" i="2"/>
  <c r="BE222" i="2"/>
  <c r="BE227" i="2"/>
  <c r="BE237" i="2"/>
  <c r="BE247" i="2"/>
  <c r="BE251" i="2"/>
  <c r="BE255" i="2"/>
  <c r="BE261" i="2"/>
  <c r="BE267" i="2"/>
  <c r="BE279" i="2"/>
  <c r="BE285" i="2"/>
  <c r="BE291" i="2"/>
  <c r="BE296" i="2"/>
  <c r="BE302" i="2"/>
  <c r="BE310" i="2"/>
  <c r="BE314" i="2"/>
  <c r="BE318" i="2"/>
  <c r="BE326" i="2"/>
  <c r="BE334" i="2"/>
  <c r="BE338" i="2"/>
  <c r="BE354" i="2"/>
  <c r="BE358" i="2"/>
  <c r="BE371" i="2"/>
  <c r="BE377" i="2"/>
  <c r="BE385" i="2"/>
  <c r="BE391" i="2"/>
  <c r="BE399" i="2"/>
  <c r="BE403" i="2"/>
  <c r="BE415" i="2"/>
  <c r="BE424" i="2"/>
  <c r="BE443" i="2"/>
  <c r="BE446" i="2"/>
  <c r="BE456" i="2"/>
  <c r="F37" i="2"/>
  <c r="BD95" i="1" s="1"/>
  <c r="BD94" i="1" s="1"/>
  <c r="W33" i="1" s="1"/>
  <c r="F34" i="2"/>
  <c r="BA95" i="1" s="1"/>
  <c r="BA94" i="1" s="1"/>
  <c r="W30" i="1" s="1"/>
  <c r="J34" i="2"/>
  <c r="AW95" i="1" s="1"/>
  <c r="F36" i="2"/>
  <c r="BC95" i="1" s="1"/>
  <c r="BC94" i="1" s="1"/>
  <c r="W32" i="1" s="1"/>
  <c r="F35" i="2"/>
  <c r="BB95" i="1" s="1"/>
  <c r="BB94" i="1" s="1"/>
  <c r="W31" i="1" s="1"/>
  <c r="P454" i="2" l="1"/>
  <c r="T454" i="2"/>
  <c r="P130" i="2"/>
  <c r="AU95" i="1"/>
  <c r="AU94" i="1" s="1"/>
  <c r="R454" i="2"/>
  <c r="R131" i="2"/>
  <c r="R130" i="2"/>
  <c r="T131" i="2"/>
  <c r="T130" i="2" s="1"/>
  <c r="BK131" i="2"/>
  <c r="J131" i="2"/>
  <c r="J97" i="2"/>
  <c r="J455" i="2"/>
  <c r="J109" i="2"/>
  <c r="BK444" i="2"/>
  <c r="J444" i="2"/>
  <c r="J106" i="2" s="1"/>
  <c r="F33" i="2"/>
  <c r="AZ95" i="1" s="1"/>
  <c r="AZ94" i="1" s="1"/>
  <c r="W29" i="1" s="1"/>
  <c r="AW94" i="1"/>
  <c r="AK30" i="1"/>
  <c r="AX94" i="1"/>
  <c r="J33" i="2"/>
  <c r="AV95" i="1" s="1"/>
  <c r="AT95" i="1" s="1"/>
  <c r="AY94" i="1"/>
  <c r="BK130" i="2" l="1"/>
  <c r="J130" i="2"/>
  <c r="J96" i="2"/>
  <c r="AV94" i="1"/>
  <c r="AK29" i="1" s="1"/>
  <c r="J30" i="2" l="1"/>
  <c r="AG95" i="1"/>
  <c r="AG94" i="1"/>
  <c r="AK26" i="1"/>
  <c r="AT94" i="1"/>
  <c r="AN94" i="1"/>
  <c r="J39" i="2" l="1"/>
  <c r="AN95" i="1"/>
  <c r="AK35" i="1"/>
</calcChain>
</file>

<file path=xl/sharedStrings.xml><?xml version="1.0" encoding="utf-8"?>
<sst xmlns="http://schemas.openxmlformats.org/spreadsheetml/2006/main" count="3946" uniqueCount="581">
  <si>
    <t>Export Komplet</t>
  </si>
  <si>
    <t/>
  </si>
  <si>
    <t>2.0</t>
  </si>
  <si>
    <t>ZAMOK</t>
  </si>
  <si>
    <t>False</t>
  </si>
  <si>
    <t>{b551b9dc-9e20-4d8c-8fb3-d341db0dbd51}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</si>
  <si>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</si>
  <si>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</si>
  <si>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</si>
  <si>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</si>
  <si>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</si>
  <si>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</si>
  <si>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</si>
  <si>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</si>
  <si>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0125_1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</si>
  <si>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</si>
  <si>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</si>
  <si>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MK PIHOVICE - PRŮTAH - OPRAVA</t>
  </si>
  <si>
    <t>KSO:</t>
  </si>
  <si>
    <t>CC-CZ:</t>
  </si>
  <si>
    <t>Místo:</t>
  </si>
  <si>
    <t xml:space="preserve"> </t>
  </si>
  <si>
    <t>Datum:</t>
  </si>
  <si>
    <t>5. 10. 2025</t>
  </si>
  <si>
    <t>Zadavatel:</t>
  </si>
  <si>
    <t>IČ:</t>
  </si>
  <si>
    <t>Město Klatovy</t>
  </si>
  <si>
    <t>DIČ:</t>
  </si>
  <si>
    <t>Uchazeč:</t>
  </si>
  <si>
    <t>Vyplň údaj</t>
  </si>
  <si>
    <t>Projektant:</t>
  </si>
  <si>
    <t>MACÁN PROJEKCE DS s.r.o.</t>
  </si>
  <si>
    <t>True</t>
  </si>
  <si>
    <t>Zpracovatel:</t>
  </si>
  <si>
    <t>Žižkovský Petr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</si>
  <si>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</si>
  <si>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</si>
  <si>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</si>
  <si>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</si>
  <si>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</si>
  <si>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</si>
  <si>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</si>
  <si>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</si>
  <si>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</si>
  <si>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</si>
  <si>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</si>
  <si>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</si>
  <si>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</si>
  <si>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</si>
  <si>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</si>
  <si>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</si>
  <si>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</si>
  <si>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</si>
  <si>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</si>
  <si>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</si>
  <si>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</si>
  <si>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</si>
  <si>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</si>
  <si>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</si>
  <si>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</si>
  <si>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</si>
  <si>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</si>
  <si>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</si>
  <si>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</si>
  <si>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</si>
  <si>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</si>
  <si>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</si>
  <si>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</si>
  <si>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</si>
  <si>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</si>
  <si>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</si>
  <si>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</si>
  <si>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</si>
  <si>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</si>
  <si>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</si>
  <si>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</si>
  <si>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</si>
  <si>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</si>
  <si>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</si>
  <si>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</si>
  <si>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</si>
  <si>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SO101</t>
  </si>
  <si>
    <t>KOMUNIKACE</t>
  </si>
  <si>
    <t>STA</t>
  </si>
  <si>
    <t>1</t>
  </si>
  <si>
    <t>{c6a4b639-6e6d-46bd-abbb-0cc325b42d6d}</t>
  </si>
  <si>
    <t>2</t>
  </si>
  <si>
    <t>odkop</t>
  </si>
  <si>
    <t>odkopávky</t>
  </si>
  <si>
    <t>m3</t>
  </si>
  <si>
    <t>774,96</t>
  </si>
  <si>
    <t>hloub_1</t>
  </si>
  <si>
    <t>hloubení rýh hornina tř. 1</t>
  </si>
  <si>
    <t>36,6</t>
  </si>
  <si>
    <t>KRYCÍ LIST SOUPISU PRACÍ</t>
  </si>
  <si>
    <t>hloub_2</t>
  </si>
  <si>
    <t>hloubení rýh hornina tř. 2</t>
  </si>
  <si>
    <t>27,9</t>
  </si>
  <si>
    <t>lože</t>
  </si>
  <si>
    <t>lože přípojky UV</t>
  </si>
  <si>
    <t>2,72</t>
  </si>
  <si>
    <t>obsyp</t>
  </si>
  <si>
    <t>obsyp potrubí</t>
  </si>
  <si>
    <t>12,24</t>
  </si>
  <si>
    <t>zásyp</t>
  </si>
  <si>
    <t>zásyp rýh</t>
  </si>
  <si>
    <t>32,84</t>
  </si>
  <si>
    <t>Objekt:</t>
  </si>
  <si>
    <t>SO101 - KOMUNIKACE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</si>
  <si>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</si>
  <si>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</si>
  <si>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</si>
  <si>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</si>
  <si>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</si>
  <si>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</si>
  <si>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</si>
  <si>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</si>
  <si>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</si>
  <si>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</si>
  <si>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Vedení trubní dálková a přípojná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</si>
  <si>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</si>
  <si>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</si>
  <si>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</si>
  <si>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</si>
  <si>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</si>
  <si>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>VRN - Vedlejší rozpočtové náklady</t>
  </si>
  <si>
    <t xml:space="preserve">    VRN1 - Průzkumné, geodetické a projektové práce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</si>
  <si>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</si>
  <si>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</si>
  <si>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</si>
  <si>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</si>
  <si>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</si>
  <si>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</si>
  <si>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</si>
  <si>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</si>
  <si>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</si>
  <si>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</si>
  <si>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</si>
  <si>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</si>
  <si>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</si>
  <si>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</si>
  <si>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</si>
  <si>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</si>
  <si>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</si>
  <si>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</si>
  <si>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</si>
  <si>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113107243</t>
  </si>
  <si>
    <t>Odstranění podkladů nebo krytů strojně plochy jednotlivě přes 200 m2 s přemístěním hmot na skládku na vzdálenost do 20 m nebo s naložením na dopravní prostředek živičných, o tl. vrstvy přes 100 do 150 mm</t>
  </si>
  <si>
    <t>m2</t>
  </si>
  <si>
    <t>CS ÚRS 2025 02</t>
  </si>
  <si>
    <t>4</t>
  </si>
  <si>
    <t>1773596264</t>
  </si>
  <si>
    <t>P</t>
  </si>
  <si>
    <t>Poznámka k položce:_x000D_
dle diagnostiky vozovky PAU ZAS-T1_x000D_
bude odkoupeno zhotovitelem viz smlouva o odkupu (asfaltové kry 405 t)</t>
  </si>
  <si>
    <t>VV</t>
  </si>
  <si>
    <t>odstranění stávajícího asfaltového povrchu tl. 150 mm v intravilánu</t>
  </si>
  <si>
    <t>1165*1,1</t>
  </si>
  <si>
    <t>Součet</t>
  </si>
  <si>
    <t>113154548</t>
  </si>
  <si>
    <t>Frézování živičného podkladu nebo krytu s naložením hmot na dopravní prostředek plochy do 500 m2 pruhu šířky přes 1 m, tloušťky vrstvy 100 mm</t>
  </si>
  <si>
    <t>-33410392</t>
  </si>
  <si>
    <t>Poznámka k položce:_x000D_
dle diagnostiky vozovky PAU ZAS-T1_x000D_
bude odkoupeno zhotovitelem viz smlouva o odkupu (frézovaná 49 t)</t>
  </si>
  <si>
    <t>oprava povrchu extravilán</t>
  </si>
  <si>
    <t>215</t>
  </si>
  <si>
    <t>3</t>
  </si>
  <si>
    <t>113106134</t>
  </si>
  <si>
    <t>Rozebrání dlažeb komunikací pro pěší s přemístěním hmot na skládku na vzdálenost do 3 m nebo s naložením na dopravní prostředek s ložem z kameniva nebo živice a s jakoukoliv výplní spár strojně plochy jednotlivě do 50 m2 ze zámkové dlažby</t>
  </si>
  <si>
    <t>-75453543</t>
  </si>
  <si>
    <t>odstranění stávajících krytů ze zámkové dlažby</t>
  </si>
  <si>
    <t>15</t>
  </si>
  <si>
    <t>113106123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</si>
  <si>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</si>
  <si>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1572734482</t>
  </si>
  <si>
    <t>Poznámka k položce:_x000D_
dlažba bude očištěna a znovu použita</t>
  </si>
  <si>
    <t>předláždění krytu ze zámkové dlažby z důvodu plynulého napojení - stávající vjezdy předpoklad</t>
  </si>
  <si>
    <t>8</t>
  </si>
  <si>
    <t>5</t>
  </si>
  <si>
    <t>113106186</t>
  </si>
  <si>
    <t>Rozebrání dlažeb vozovek a ploch s přemístěním hmot na skládku na vzdálenost do 3 m nebo s naložením na dopravní prostředek, s jakoukoliv výplní spár strojně plochy jednotlivě do 50 m2 z drobných kostek nebo odseků s ložem z betonu</t>
  </si>
  <si>
    <t>388396587</t>
  </si>
  <si>
    <t>stávající rigol ze žulových kostek</t>
  </si>
  <si>
    <t>6</t>
  </si>
  <si>
    <t>113107331</t>
  </si>
  <si>
    <t>Odstranění podkladů nebo krytů strojně plochy jednotlivě do 50 m2 s přemístěním hmot na skládku na vzdálenost do 3 m nebo s naložením na dopravní prostředek z betonu prostého, o tl. vrstvy přes 100 do 150 mm</t>
  </si>
  <si>
    <t>909186384</t>
  </si>
  <si>
    <t>odstranění stávajících betonových ploch</t>
  </si>
  <si>
    <t>7</t>
  </si>
  <si>
    <t>113204111</t>
  </si>
  <si>
    <t>Vytrhání obrub s vybouráním lože, s přemístěním hmot na skládku na vzdálenost do 3 m nebo s naložením na dopravní prostředek záhonových</t>
  </si>
  <si>
    <t>m</t>
  </si>
  <si>
    <t>-1799466558</t>
  </si>
  <si>
    <t>vytrhání stávajících betonových záhonových obrub</t>
  </si>
  <si>
    <t>18</t>
  </si>
  <si>
    <t>0001R</t>
  </si>
  <si>
    <t xml:space="preserve">ÚPRAVA STROMŮ PRŮMĚR KMENE DO 0,5 M ŘEZEM VĚTVÍ - ODŘEZÁNÍ VĚTVÍ PŘESAHUJÍCÍCH DO KOMUNIKACE U STÁVAJÍCÍCH JEHLIČNATÝCH STROMŮ VČETNĚ ODVOZU A LIKVIDACE VĚTVÍ._x000D_
_x000D_
Položka zahrnuje: _x000D_
- odřezání větví 1 ks stromu přesahujících do komunikace bez ohledu na způsob a použitou mechanizaci (např. plošina), bez ohledu na počet větví _x000D_
- všechna opatření související se silničním provozem (např. provizorní dopravní značení)_x000D_
- odvoz a likvidaci vyzískaného materiálu dle pokynů zadávací dokumentace_x000D_
_x000D_
Způsob měření:_x000D_
- průměr stromů se měří ve výšce 1,3m nad terénem._x000D_
</t>
  </si>
  <si>
    <t>-1782289386</t>
  </si>
  <si>
    <t>stávající jehličnaté stromy</t>
  </si>
  <si>
    <t>10</t>
  </si>
  <si>
    <t>9</t>
  </si>
  <si>
    <t>122252205</t>
  </si>
  <si>
    <t>Odkopávky a prokopávky nezapažené pro silnice a dálnice strojně v hornině třídy těžitelnosti I přes 500 do 1 000 m3</t>
  </si>
  <si>
    <t>-613812816</t>
  </si>
  <si>
    <t>odkop pro spodní stavbu - komunikace</t>
  </si>
  <si>
    <t>1165*0,39</t>
  </si>
  <si>
    <t>odkop pro spodní stavbu - rigol</t>
  </si>
  <si>
    <t>215*0,52*1,2</t>
  </si>
  <si>
    <t>odkop pro spodní stavbu - plocha pro kontejnery</t>
  </si>
  <si>
    <t>39*0,3</t>
  </si>
  <si>
    <t>odkop pro sanaci komunikace tl. 0,3 m - předpoklad 50% plochy komunikace</t>
  </si>
  <si>
    <t>1165*0,3*0,5</t>
  </si>
  <si>
    <t>132151102</t>
  </si>
  <si>
    <t>Hloubení nezapažených rýh šířky do 800 mm strojně s urovnáním dna do předepsaného profilu a spádu v hornině třídy těžitelnosti I skupiny 1 a 2 přes 20 do 50 m3</t>
  </si>
  <si>
    <t>2069958436</t>
  </si>
  <si>
    <t>hloubení rýh pro trativody</t>
  </si>
  <si>
    <t>0,5*0,3*58</t>
  </si>
  <si>
    <t>hloubení rýh pro přípojky UV - předpoklad 50% hornina tř. 1</t>
  </si>
  <si>
    <t>0,8*1,5*34*0,5</t>
  </si>
  <si>
    <t>hloubení rýh pro UV - předpoklad 50% hornina tř. 1</t>
  </si>
  <si>
    <t>10*1,5*0,5</t>
  </si>
  <si>
    <t>11</t>
  </si>
  <si>
    <t>132451102</t>
  </si>
  <si>
    <t>Hloubení nezapažených rýh šířky do 800 mm strojně s urovnáním dna do předepsaného profilu a spádu v hornině třídy těžitelnosti II skupiny 5 přes 20 do 50 m3</t>
  </si>
  <si>
    <t>618980941</t>
  </si>
  <si>
    <t>hloubení rýh pro přípojky UV - předpoklad 50% hornina tř. 2</t>
  </si>
  <si>
    <t>hloubení rýh pro UV - předpoklad 50% hornina tř. 2</t>
  </si>
  <si>
    <t>162701105R</t>
  </si>
  <si>
    <t>Vodorovné přemístění výkopku nebo sypaniny po suchu  na obvyklém dopravním prostředku, bez naložení výkopku, avšak se složením bez rozhrnutí z horniny tř. 1 až 4 na skládku včetně likvidace v souladu se zákonem o odpadech</t>
  </si>
  <si>
    <t>-478699247</t>
  </si>
  <si>
    <t>13</t>
  </si>
  <si>
    <t>181951112</t>
  </si>
  <si>
    <t>Úprava pláně vyrovnáním výškových rozdílů strojně v hornině třídy těžitelnosti I, skupiny 1 až 3 se zhutněním</t>
  </si>
  <si>
    <t>1866095323</t>
  </si>
  <si>
    <t>komunikace</t>
  </si>
  <si>
    <t>1165</t>
  </si>
  <si>
    <t>rigol</t>
  </si>
  <si>
    <t>215*1,2</t>
  </si>
  <si>
    <t>plocha pro kontejnery</t>
  </si>
  <si>
    <t>39</t>
  </si>
  <si>
    <t>14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</si>
  <si>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</si>
  <si>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</si>
  <si>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158876647</t>
  </si>
  <si>
    <t>přípojky UV</t>
  </si>
  <si>
    <t>0,8*0,45*34</t>
  </si>
  <si>
    <t>M</t>
  </si>
  <si>
    <t>58337310</t>
  </si>
  <si>
    <t>štěrkopísek frakce 0/4</t>
  </si>
  <si>
    <t>t</t>
  </si>
  <si>
    <t>-746652271</t>
  </si>
  <si>
    <t>Poznámka k položce:_x000D_
materiál pro obsyp</t>
  </si>
  <si>
    <t>16</t>
  </si>
  <si>
    <t>174151101</t>
  </si>
  <si>
    <t>Zásyp sypaninou z jakékoliv horniny strojně s uložením výkopku ve vrstvách se zhutněním jam, šachet, rýh nebo kolem objektů v těchto vykopávkách</t>
  </si>
  <si>
    <t>-160684367</t>
  </si>
  <si>
    <t>hloubení rýh pro přípojky UV</t>
  </si>
  <si>
    <t>0,8*1,5*34</t>
  </si>
  <si>
    <t>hloubení rýh pro UV</t>
  </si>
  <si>
    <t>10*0,7</t>
  </si>
  <si>
    <t>-lože</t>
  </si>
  <si>
    <t>-obsyp</t>
  </si>
  <si>
    <t>17</t>
  </si>
  <si>
    <t>58344171</t>
  </si>
  <si>
    <t>štěrkodrť frakce 0/32</t>
  </si>
  <si>
    <t>-2074194927</t>
  </si>
  <si>
    <t>zásyp*2</t>
  </si>
  <si>
    <t>Zakládání</t>
  </si>
  <si>
    <t>212751105</t>
  </si>
  <si>
    <t>Trativody z drenážních trubek se zřízením štěrkového lože pod trubky a s jejich obsypem v otevřeném výkopu trubka flexibilní PVC-U SN 4 celoperforovaná 360° DN 125</t>
  </si>
  <si>
    <t>996224819</t>
  </si>
  <si>
    <t>trativody</t>
  </si>
  <si>
    <t>58</t>
  </si>
  <si>
    <t>Vodorovné konstrukce</t>
  </si>
  <si>
    <t>19</t>
  </si>
  <si>
    <t>451541111</t>
  </si>
  <si>
    <t>Lože pod potrubí, stoky a drobné objekty v otevřeném výkopu ze štěrkodrtě do 0-63 mm</t>
  </si>
  <si>
    <t>1898687662</t>
  </si>
  <si>
    <t>0,8*0,1*34</t>
  </si>
  <si>
    <t>Komunikace pozemní</t>
  </si>
  <si>
    <t>20</t>
  </si>
  <si>
    <t>564871116</t>
  </si>
  <si>
    <t>Podklad z kameniva drceného frakce do 0/125 mm s rozprostřením a zhutněním plochy přes 100 m2, po zhutnění tl. 300 mm - SANACE</t>
  </si>
  <si>
    <t>1815752230</t>
  </si>
  <si>
    <t>Poznámka k položce:_x000D_
sanace podkladních vrstev - předpoklad 50% plochy komunikace</t>
  </si>
  <si>
    <t>sanace komunikace tl. 0,3 m - předpoklad 50% plochy komunikace</t>
  </si>
  <si>
    <t>1165*0,5</t>
  </si>
  <si>
    <t>564861111</t>
  </si>
  <si>
    <t>Podklad ze štěrkodrti ŠD s rozprostřením a zhutněním plochy přes 100 m2, po zhutnění tl. 200 mm</t>
  </si>
  <si>
    <t>-865875558</t>
  </si>
  <si>
    <t>22</t>
  </si>
  <si>
    <t>564871111</t>
  </si>
  <si>
    <t>Podklad ze štěrkodrti ŠD s rozprostřením a zhutněním plochy přes 100 m2, po zhutnění tl. 250 mm</t>
  </si>
  <si>
    <t>873375294</t>
  </si>
  <si>
    <t>23</t>
  </si>
  <si>
    <t>564952113</t>
  </si>
  <si>
    <t>Podklad z mechanicky zpevněného kameniva MZK (minerální beton) s rozprostřením a s hutněním, po zhutnění tl. 170 mm</t>
  </si>
  <si>
    <t>342021832</t>
  </si>
  <si>
    <t>24</t>
  </si>
  <si>
    <t>569941132</t>
  </si>
  <si>
    <t>Zpevnění krajnic nebo komunikací pro pěší s rozprostřením a zhutněním, po zhutnění asfaltovým recyklátem tl. 120 mm</t>
  </si>
  <si>
    <t>332677594</t>
  </si>
  <si>
    <t>zpevnění krajnic</t>
  </si>
  <si>
    <t>25</t>
  </si>
  <si>
    <t>573231106</t>
  </si>
  <si>
    <t>Postřik spojovací PS bez posypu kamenivem ze silniční emulze, v množství 0,30 kg/m2</t>
  </si>
  <si>
    <t>-323430368</t>
  </si>
  <si>
    <t>26</t>
  </si>
  <si>
    <t>577134121</t>
  </si>
  <si>
    <t>Asfaltový beton vrstva obrusná ACO 11 z nemodifikovaného asfaltu s rozprostřením a se zhutněním ACO 11+ v pruhu šířky přes 3 m, po zhutnění tl. 40 mm</t>
  </si>
  <si>
    <t>989687764</t>
  </si>
  <si>
    <t>27</t>
  </si>
  <si>
    <t>577176121</t>
  </si>
  <si>
    <t>Asfaltový beton vrstva ložní ACL 22 z nemodifikovaného asfaltu s rozprostřením a zhutněním ACL 22 + v pruhu šířky přes 3 m, po zhutnění tl. 80 mm</t>
  </si>
  <si>
    <t>407754221</t>
  </si>
  <si>
    <t>28</t>
  </si>
  <si>
    <t>597661112</t>
  </si>
  <si>
    <t>Dlažba a rigoly dlážděné do lože z betonu prostého tl. 100 mm, s vyplněním a zatřením spár cementovou maltou z dlažebních kostek velkých</t>
  </si>
  <si>
    <t>1825981620</t>
  </si>
  <si>
    <t>rigol ze žulových kostek</t>
  </si>
  <si>
    <t>přejezdný prah</t>
  </si>
  <si>
    <t>29</t>
  </si>
  <si>
    <t>597069111</t>
  </si>
  <si>
    <t>Dlažba a rigoly dlážděné Příplatek k cenám za každých dalších i započatých 10 mm tloušťky lože přes 100 mm</t>
  </si>
  <si>
    <t>624359078</t>
  </si>
  <si>
    <t>rigol ze žulových kostek - tloušťka betonového lože celkem 150 mm</t>
  </si>
  <si>
    <t>215*5</t>
  </si>
  <si>
    <t>přejezdný prah - tloušťka betonového lože celkem 150 mm</t>
  </si>
  <si>
    <t>12*5</t>
  </si>
  <si>
    <t>30</t>
  </si>
  <si>
    <t>596211110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</si>
  <si>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</si>
  <si>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-665879125</t>
  </si>
  <si>
    <t>předláždění krytu ze zámkové dlažby z důvodu plynulého napojení - stávající vjezdy předpoklad - bude použita stávající očištěná dlažba</t>
  </si>
  <si>
    <t>31</t>
  </si>
  <si>
    <t>59245018</t>
  </si>
  <si>
    <t>dlažba skladebná betonová 200x100mm tl 60mm přírodní</t>
  </si>
  <si>
    <t>-954205971</t>
  </si>
  <si>
    <t>39*1,02</t>
  </si>
  <si>
    <t>Vedení trubní dálková a přípojná</t>
  </si>
  <si>
    <t>32</t>
  </si>
  <si>
    <t>871313121</t>
  </si>
  <si>
    <t>Montáž kanalizačního potrubí z tvrdého PVC-U hladkého plnostěnného tuhost SN 8 DN 160</t>
  </si>
  <si>
    <t>-375323064</t>
  </si>
  <si>
    <t>přípojky UV DN 150 mm</t>
  </si>
  <si>
    <t>34</t>
  </si>
  <si>
    <t>33</t>
  </si>
  <si>
    <t>28611164</t>
  </si>
  <si>
    <t>trubka kanalizační PVC-U plnostěnná jednovrstvá DN 160x1000mm SN8</t>
  </si>
  <si>
    <t>1224586576</t>
  </si>
  <si>
    <t>34*1,03 'Přepočtené koeficientem množství</t>
  </si>
  <si>
    <t>877310310</t>
  </si>
  <si>
    <t>Montáž kolen na kanalizačním potrubí z PP nebo tvrdého PVC trub hladkých plnostěnných DN 150</t>
  </si>
  <si>
    <t>kus</t>
  </si>
  <si>
    <t>-763461883</t>
  </si>
  <si>
    <t>3 kolena / 1 UV</t>
  </si>
  <si>
    <t>3*10</t>
  </si>
  <si>
    <t>35</t>
  </si>
  <si>
    <t>28611361</t>
  </si>
  <si>
    <t>koleno kanalizační PVC KG 160x45°</t>
  </si>
  <si>
    <t>-1302810967</t>
  </si>
  <si>
    <t>36</t>
  </si>
  <si>
    <t>895941302</t>
  </si>
  <si>
    <t>Osazení vpusti uliční z betonových dílců DN 450 dno s kalištěm</t>
  </si>
  <si>
    <t>-1947865362</t>
  </si>
  <si>
    <t>vpusti nové</t>
  </si>
  <si>
    <t>37</t>
  </si>
  <si>
    <t>59223852</t>
  </si>
  <si>
    <t>dno pro uliční vpusť s kalovou prohlubní betonové 450x300x50mm</t>
  </si>
  <si>
    <t>462993782</t>
  </si>
  <si>
    <t>38</t>
  </si>
  <si>
    <t>895941331</t>
  </si>
  <si>
    <t>Osazení vpusti uliční z betonových dílců DN 450 skruž průběžná s výtokem</t>
  </si>
  <si>
    <t>1270442446</t>
  </si>
  <si>
    <t>59223854</t>
  </si>
  <si>
    <t>skruž betonová s odtokem 150mm PVC pro uliční vpusť 450x350x50mm</t>
  </si>
  <si>
    <t>-1439187868</t>
  </si>
  <si>
    <t>40</t>
  </si>
  <si>
    <t>895941313</t>
  </si>
  <si>
    <t>Osazení vpusti uliční z betonových dílců DN 450 skruž horní 295 mm</t>
  </si>
  <si>
    <t>691875363</t>
  </si>
  <si>
    <t>41</t>
  </si>
  <si>
    <t>59224485</t>
  </si>
  <si>
    <t>vpusť uliční DN 450 skruž horní betonová 450/295x50mm</t>
  </si>
  <si>
    <t>-583393548</t>
  </si>
  <si>
    <t>42</t>
  </si>
  <si>
    <t>899204112</t>
  </si>
  <si>
    <t>Osazení mříží litinových včetně rámů a košů na bahno pro třídu zatížení D400, E600</t>
  </si>
  <si>
    <t>-27999519</t>
  </si>
  <si>
    <t>43</t>
  </si>
  <si>
    <t>59223260</t>
  </si>
  <si>
    <t>mříž vtoková litinová k uliční vpusti D400 500x500mm prohnutá</t>
  </si>
  <si>
    <t>-2079125886</t>
  </si>
  <si>
    <t>44</t>
  </si>
  <si>
    <t>59223875</t>
  </si>
  <si>
    <t>koš nízký pro uliční vpusti žárově Pz plech pro rám 500/500mm</t>
  </si>
  <si>
    <t>1710600014</t>
  </si>
  <si>
    <t>45</t>
  </si>
  <si>
    <t>59224483R</t>
  </si>
  <si>
    <t>vpusť uliční DN 450 vyrovnávací prstenec pro rám 500x500mm</t>
  </si>
  <si>
    <t>1565138883</t>
  </si>
  <si>
    <t>46</t>
  </si>
  <si>
    <t>899132111</t>
  </si>
  <si>
    <t>Výměna (výšková úprava) poklopu kanalizačního s rámem samonivelačním s ošetřením podkladních vrstev hloubky do 25 cm</t>
  </si>
  <si>
    <t>2084535287</t>
  </si>
  <si>
    <t>osazení samonivelačních poklopů při pokládce asfaltových vrstev - dodávka poklopů je obsažena v SO301 DEŠŤOVÁ KANALIZACE</t>
  </si>
  <si>
    <t>47</t>
  </si>
  <si>
    <t>899132212</t>
  </si>
  <si>
    <t>Výměna (výšková úprava) poklopu vodovodního samonivelačního nebo pevného šoupátkového</t>
  </si>
  <si>
    <t>1846641159</t>
  </si>
  <si>
    <t>výšková úprava stávajících vodovodních krycích hrnců</t>
  </si>
  <si>
    <t>48</t>
  </si>
  <si>
    <t>990001R</t>
  </si>
  <si>
    <t>ODVODŇOVACÍ ŽLAB 1000/235/80 mm, zatížení D400, s litinovou mříží, bez čel ( volný vtok a výtok do rigolu ze žulových kostek )._x000D_
Dodání včetně osazení do lože z betonu</t>
  </si>
  <si>
    <t>2001957871</t>
  </si>
  <si>
    <t>odvodňovací žlab</t>
  </si>
  <si>
    <t>5,5</t>
  </si>
  <si>
    <t>Ostatní konstrukce a práce, bourání</t>
  </si>
  <si>
    <t>49</t>
  </si>
  <si>
    <t>966008212</t>
  </si>
  <si>
    <t>Bourání odvodňovacího žlabu s odklizením a uložením vybouraného materiálu na skládku na vzdálenost do 10 m nebo s naložením na dopravní prostředek z betonových příkopových tvárnic nebo desek šířky přes 500 do 800 mm</t>
  </si>
  <si>
    <t>1226058106</t>
  </si>
  <si>
    <t>odstanění stávajícího betonového žlabů šířky 0,6 m</t>
  </si>
  <si>
    <t>50</t>
  </si>
  <si>
    <t>979054451</t>
  </si>
  <si>
    <t>Očištění vybouraných prvků komunikací od spojovacího materiálu s odklizením a uložením očištěných hmot a spojovacího materiálu na skládku na vzdálenost do 10 m zámkových dlaždic s vyplněním spár kamenivem</t>
  </si>
  <si>
    <t>799621833</t>
  </si>
  <si>
    <t>51</t>
  </si>
  <si>
    <t>919735112</t>
  </si>
  <si>
    <t>Řezání stávajícího živičného krytu nebo podkladu hloubky přes 50 do 100 mm</t>
  </si>
  <si>
    <t>-241734906</t>
  </si>
  <si>
    <t>52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</si>
  <si>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</si>
  <si>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</si>
  <si>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-1832706853</t>
  </si>
  <si>
    <t>53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</si>
  <si>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</si>
  <si>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</si>
  <si>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-2085836624</t>
  </si>
  <si>
    <t>záhonové betonové obruby</t>
  </si>
  <si>
    <t>54</t>
  </si>
  <si>
    <t>59217016</t>
  </si>
  <si>
    <t>obrubník betonový chodníkový 1000x80x250mm</t>
  </si>
  <si>
    <t>275437426</t>
  </si>
  <si>
    <t>34*1,02</t>
  </si>
  <si>
    <t>55</t>
  </si>
  <si>
    <t>914431112</t>
  </si>
  <si>
    <t>Montáž dopravního zrcadla na sloupky nebo konzoly velikosti do 1 m2</t>
  </si>
  <si>
    <t>-1333686488</t>
  </si>
  <si>
    <t>Poznámka k položce:_x000D_
včetně upevňovacího materiálu na sloupek</t>
  </si>
  <si>
    <t>dopravní zrcadlo dvojité</t>
  </si>
  <si>
    <t>56</t>
  </si>
  <si>
    <t>40445200</t>
  </si>
  <si>
    <t>zrcadlo dopravní kruhové D 600mm</t>
  </si>
  <si>
    <t>1342735040</t>
  </si>
  <si>
    <t>57</t>
  </si>
  <si>
    <t>966006132</t>
  </si>
  <si>
    <t>Odstranění dopravních nebo orientačních značek se sloupkem s uložením hmot na vzdálenost do 20 m nebo s naložením na dopravní prostředek, se zásypem jam a jeho zhutněním s betonovou patkou</t>
  </si>
  <si>
    <t>-9992477</t>
  </si>
  <si>
    <t>posun dopravních značek</t>
  </si>
  <si>
    <t>914511112</t>
  </si>
  <si>
    <t>Montáž sloupku dopravních značek délky do 3,5 m do hliníkové patky pro sloupek D 60 mm</t>
  </si>
  <si>
    <t>1334973514</t>
  </si>
  <si>
    <t>sloupky pro nové značky a zrcadlo</t>
  </si>
  <si>
    <t>59</t>
  </si>
  <si>
    <t>40445225</t>
  </si>
  <si>
    <t>sloupek pro dopravní značku Zn D 60mm v 3,5m</t>
  </si>
  <si>
    <t>1551605226</t>
  </si>
  <si>
    <t>60</t>
  </si>
  <si>
    <t>40445240</t>
  </si>
  <si>
    <t>patka pro sloupek Al D 60mm</t>
  </si>
  <si>
    <t>1879782518</t>
  </si>
  <si>
    <t>61</t>
  </si>
  <si>
    <t>40445253</t>
  </si>
  <si>
    <t>víčko plastové na sloupek D 60mm</t>
  </si>
  <si>
    <t>-950254861</t>
  </si>
  <si>
    <t>62</t>
  </si>
  <si>
    <t>914111111</t>
  </si>
  <si>
    <t>Montáž svislé dopravní značky základní velikosti do 1 m2 objímkami na sloupky nebo konzoly</t>
  </si>
  <si>
    <t>939526476</t>
  </si>
  <si>
    <t>značky nové</t>
  </si>
  <si>
    <t>63</t>
  </si>
  <si>
    <t>40445652</t>
  </si>
  <si>
    <t>Dopravní značky dle PD</t>
  </si>
  <si>
    <t>-1225398069</t>
  </si>
  <si>
    <t>64</t>
  </si>
  <si>
    <t>40445256</t>
  </si>
  <si>
    <t>svorka upínací na sloupek dopravní značky D 60mm</t>
  </si>
  <si>
    <t>-174904578</t>
  </si>
  <si>
    <t>značky nové 2 svorky / 1 značka</t>
  </si>
  <si>
    <t>2*6</t>
  </si>
  <si>
    <t>997</t>
  </si>
  <si>
    <t>Přesun sutě</t>
  </si>
  <si>
    <t>65</t>
  </si>
  <si>
    <t>997211511R</t>
  </si>
  <si>
    <t>Vodorovná doprava suti nebo vybouraných hmot suti se složením a hrubým urovnáním, na skládku včetně likvidace v souladu se zákonem o odpadech</t>
  </si>
  <si>
    <t>-2135987011</t>
  </si>
  <si>
    <t>z položky 113106134 - rozebrání zámkové dlažby</t>
  </si>
  <si>
    <t>3,9</t>
  </si>
  <si>
    <t>z položky 113106186 - rozebrání žulové dlažby s betonovým ložem</t>
  </si>
  <si>
    <t>1,94</t>
  </si>
  <si>
    <t>z položky 113107331 - odstranění podkladu z betonu</t>
  </si>
  <si>
    <t>1,625</t>
  </si>
  <si>
    <t>z položky 113204111 - vytrhání záhonových obrub</t>
  </si>
  <si>
    <t>0,72</t>
  </si>
  <si>
    <t>z položky 899132111 - výšková úprava poklopu</t>
  </si>
  <si>
    <t>3,72</t>
  </si>
  <si>
    <t>z položky 899132212 - výšková úprava poklopu vodovodního</t>
  </si>
  <si>
    <t>1,3</t>
  </si>
  <si>
    <t>z položky 966008212 - bourání žlabu</t>
  </si>
  <si>
    <t>10,150</t>
  </si>
  <si>
    <t>z položky 966006132 - odstranění dopravních značek</t>
  </si>
  <si>
    <t>0,164</t>
  </si>
  <si>
    <t>998</t>
  </si>
  <si>
    <t>Přesun hmot</t>
  </si>
  <si>
    <t>66</t>
  </si>
  <si>
    <t>998225111</t>
  </si>
  <si>
    <t>Přesun hmot pro komunikace s krytem z kameniva, monolitickým betonovým nebo živičným  dopravní vzdálenost do 200 m jakékoliv délky objektu</t>
  </si>
  <si>
    <t>-2083669032</t>
  </si>
  <si>
    <t>PSV</t>
  </si>
  <si>
    <t>Práce a dodávky PSV</t>
  </si>
  <si>
    <t>711</t>
  </si>
  <si>
    <t>Izolace proti vodě, vlhkosti a plynům</t>
  </si>
  <si>
    <t>67</t>
  </si>
  <si>
    <t>711161274</t>
  </si>
  <si>
    <t>Provedení izolace proti zemní vlhkosti nopovou fólií na ploše svislé S výška nopu do 20 mm</t>
  </si>
  <si>
    <t>-1680937226</t>
  </si>
  <si>
    <t>nopová fólie</t>
  </si>
  <si>
    <t>29*1</t>
  </si>
  <si>
    <t>68</t>
  </si>
  <si>
    <t>28323005</t>
  </si>
  <si>
    <t>fólie profilovaná (nopová) drenážní HDPE s výškou nopů 8mm</t>
  </si>
  <si>
    <t>560419374</t>
  </si>
  <si>
    <t>29*1*1,2</t>
  </si>
  <si>
    <t>VRN</t>
  </si>
  <si>
    <t>Vedlejší rozpočtové náklady</t>
  </si>
  <si>
    <t>VRN1</t>
  </si>
  <si>
    <t>Průzkumné, geodetické a projektové práce</t>
  </si>
  <si>
    <t>69</t>
  </si>
  <si>
    <t>012203000</t>
  </si>
  <si>
    <t>Geodetické práce při provádění stavby</t>
  </si>
  <si>
    <t>ks</t>
  </si>
  <si>
    <t>1024</t>
  </si>
  <si>
    <t>885125601</t>
  </si>
  <si>
    <t>70</t>
  </si>
  <si>
    <t>012303000</t>
  </si>
  <si>
    <t>Geodetické práce po výstavbě</t>
  </si>
  <si>
    <t>-1813327028</t>
  </si>
  <si>
    <t>Poznámka k položce:_x000D_
zaměření skutečného provedení stavby</t>
  </si>
  <si>
    <t>71</t>
  </si>
  <si>
    <t>012414000</t>
  </si>
  <si>
    <t>Geometrický plán</t>
  </si>
  <si>
    <t>-1385400578</t>
  </si>
  <si>
    <t>72</t>
  </si>
  <si>
    <t>013254000</t>
  </si>
  <si>
    <t>Dokumentace skutečného provedení stavby</t>
  </si>
  <si>
    <t>-266221647</t>
  </si>
  <si>
    <t>VRN3</t>
  </si>
  <si>
    <t>Zařízení staveniště</t>
  </si>
  <si>
    <t>73</t>
  </si>
  <si>
    <t>030001000</t>
  </si>
  <si>
    <t>1018833866</t>
  </si>
  <si>
    <t>74</t>
  </si>
  <si>
    <t>034303000</t>
  </si>
  <si>
    <t>Dopravní značení na staveništi včetně inženýrské činnosti</t>
  </si>
  <si>
    <t>kč</t>
  </si>
  <si>
    <t>-1849756816</t>
  </si>
  <si>
    <t>Poznámka k položce:_x000D_
Zajištění uzavírky, úprava a projednání DIO._x000D_
Osazení, pronájem, kontrola a údržba dopravních značek dle schváleného DIO po celou dobu uzavírky.</t>
  </si>
  <si>
    <t>75</t>
  </si>
  <si>
    <t>039103000</t>
  </si>
  <si>
    <t>Rozebrání, bourání a odvoz zařízení staveniště</t>
  </si>
  <si>
    <t>-973481823</t>
  </si>
  <si>
    <t>SEZNAM FIGUR</t>
  </si>
  <si>
    <t>Výměra</t>
  </si>
  <si>
    <t>Použití figury:</t>
  </si>
  <si>
    <t>Hloubení rýh nezapažených š do 800 mm v hornině třídy těžitelnosti I skupiny 1 a 2 objem do 50 m3 strojně</t>
  </si>
  <si>
    <t>Hloubení rýh nezapažených š do 800 mm v hornině třídy těžitelnosti II skupiny 5 objem do 50 m3 strojně</t>
  </si>
  <si>
    <t>Lože pod potrubí otevřený výkop ze štěrkodrtě</t>
  </si>
  <si>
    <t>Zásyp jam, šachet rýh nebo kolem objektů sypaninou se zhutněním</t>
  </si>
  <si>
    <t>Obsypání potrubí strojně sypaninou bez prohození, uloženou do 3 m</t>
  </si>
  <si>
    <t>Odkopávky a prokopávky nezapažené pro silnice a dálnice v hornině třídy těžitelnosti I objem do 1000 m3 strojně</t>
  </si>
  <si>
    <t>suť_obruby</t>
  </si>
  <si>
    <t>suť vytrhané obruby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</si>
</sst>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1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3" xfId="0" applyFont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/>
    </xf>
    <xf numFmtId="167" fontId="39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" fillId="0" borderId="0" xfId="0" applyFont="1" applyAlignment="1">
      <alignment horizontal="left" vertical="top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116</xdr:row>
      <xdr:rowOff>0</xdr:rowOff>
    </xdr:from>
    <xdr:to>
      <xdr:col>9</xdr:col>
      <xdr:colOff>1215390</xdr:colOff>
      <xdr:row>120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50000000000003" customHeight="1">
      <c r="AR2" s="302"/>
      <c r="AS2" s="302"/>
      <c r="AT2" s="302"/>
      <c r="AU2" s="302"/>
      <c r="AV2" s="302"/>
      <c r="AW2" s="302"/>
      <c r="AX2" s="302"/>
      <c r="AY2" s="302"/>
      <c r="AZ2" s="302"/>
      <c r="BA2" s="302"/>
      <c r="BB2" s="302"/>
      <c r="BC2" s="302"/>
      <c r="BD2" s="302"/>
      <c r="BE2" s="302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65" t="s">
        <v>14</v>
      </c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6"/>
      <c r="AD5" s="266"/>
      <c r="AE5" s="266"/>
      <c r="AF5" s="266"/>
      <c r="AG5" s="266"/>
      <c r="AH5" s="266"/>
      <c r="AI5" s="266"/>
      <c r="AJ5" s="266"/>
      <c r="AK5" s="22"/>
      <c r="AL5" s="22"/>
      <c r="AM5" s="22"/>
      <c r="AN5" s="22"/>
      <c r="AO5" s="22"/>
      <c r="AP5" s="22"/>
      <c r="AQ5" s="22"/>
      <c r="AR5" s="20"/>
      <c r="BE5" s="262" t="s">
        <v>15</v>
      </c>
      <c r="BS5" s="17" t="s">
        <v>6</v>
      </c>
    </row>
    <row r="6" spans="1:74" s="1" customFormat="1" ht="36.950000000000003" customHeight="1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267" t="s">
        <v>17</v>
      </c>
      <c r="L6" s="266"/>
      <c r="M6" s="266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  <c r="AA6" s="266"/>
      <c r="AB6" s="266"/>
      <c r="AC6" s="266"/>
      <c r="AD6" s="266"/>
      <c r="AE6" s="266"/>
      <c r="AF6" s="266"/>
      <c r="AG6" s="266"/>
      <c r="AH6" s="266"/>
      <c r="AI6" s="266"/>
      <c r="AJ6" s="266"/>
      <c r="AK6" s="22"/>
      <c r="AL6" s="22"/>
      <c r="AM6" s="22"/>
      <c r="AN6" s="22"/>
      <c r="AO6" s="22"/>
      <c r="AP6" s="22"/>
      <c r="AQ6" s="22"/>
      <c r="AR6" s="20"/>
      <c r="BE6" s="263"/>
      <c r="BS6" s="17" t="s">
        <v>6</v>
      </c>
    </row>
    <row r="7" spans="1:74" s="1" customFormat="1" ht="12" customHeight="1">
      <c r="B7" s="21"/>
      <c r="C7" s="22"/>
      <c r="D7" s="29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19</v>
      </c>
      <c r="AL7" s="22"/>
      <c r="AM7" s="22"/>
      <c r="AN7" s="27" t="s">
        <v>1</v>
      </c>
      <c r="AO7" s="22"/>
      <c r="AP7" s="22"/>
      <c r="AQ7" s="22"/>
      <c r="AR7" s="20"/>
      <c r="BE7" s="263"/>
      <c r="BS7" s="17" t="s">
        <v>6</v>
      </c>
    </row>
    <row r="8" spans="1:74" s="1" customFormat="1" ht="12" customHeight="1">
      <c r="B8" s="21"/>
      <c r="C8" s="22"/>
      <c r="D8" s="29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22</v>
      </c>
      <c r="AL8" s="22"/>
      <c r="AM8" s="22"/>
      <c r="AN8" s="30" t="s">
        <v>23</v>
      </c>
      <c r="AO8" s="22"/>
      <c r="AP8" s="22"/>
      <c r="AQ8" s="22"/>
      <c r="AR8" s="20"/>
      <c r="BE8" s="263"/>
      <c r="BS8" s="17" t="s">
        <v>6</v>
      </c>
    </row>
    <row r="9" spans="1:74" s="1" customFormat="1" ht="14.45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263"/>
      <c r="BS9" s="17" t="s">
        <v>6</v>
      </c>
    </row>
    <row r="10" spans="1:74" s="1" customFormat="1" ht="12" customHeight="1">
      <c r="B10" s="21"/>
      <c r="C10" s="22"/>
      <c r="D10" s="29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263"/>
      <c r="BS10" s="17" t="s">
        <v>6</v>
      </c>
    </row>
    <row r="11" spans="1:74" s="1" customFormat="1" ht="18.399999999999999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263"/>
      <c r="BS11" s="17" t="s">
        <v>6</v>
      </c>
    </row>
    <row r="12" spans="1:74" s="1" customFormat="1" ht="6.95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263"/>
      <c r="BS12" s="17" t="s">
        <v>6</v>
      </c>
    </row>
    <row r="13" spans="1:74" s="1" customFormat="1" ht="12" customHeight="1">
      <c r="B13" s="21"/>
      <c r="C13" s="22"/>
      <c r="D13" s="29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25</v>
      </c>
      <c r="AL13" s="22"/>
      <c r="AM13" s="22"/>
      <c r="AN13" s="31" t="s">
        <v>29</v>
      </c>
      <c r="AO13" s="22"/>
      <c r="AP13" s="22"/>
      <c r="AQ13" s="22"/>
      <c r="AR13" s="20"/>
      <c r="BE13" s="263"/>
      <c r="BS13" s="17" t="s">
        <v>6</v>
      </c>
    </row>
    <row r="14" spans="1:74" ht="12.75">
      <c r="B14" s="21"/>
      <c r="C14" s="22"/>
      <c r="D14" s="22"/>
      <c r="E14" s="268" t="s">
        <v>29</v>
      </c>
      <c r="F14" s="269"/>
      <c r="G14" s="269"/>
      <c r="H14" s="269"/>
      <c r="I14" s="269"/>
      <c r="J14" s="269"/>
      <c r="K14" s="269"/>
      <c r="L14" s="269"/>
      <c r="M14" s="269"/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9" t="s">
        <v>27</v>
      </c>
      <c r="AL14" s="22"/>
      <c r="AM14" s="22"/>
      <c r="AN14" s="31" t="s">
        <v>29</v>
      </c>
      <c r="AO14" s="22"/>
      <c r="AP14" s="22"/>
      <c r="AQ14" s="22"/>
      <c r="AR14" s="20"/>
      <c r="BE14" s="263"/>
      <c r="BS14" s="17" t="s">
        <v>6</v>
      </c>
    </row>
    <row r="15" spans="1:74" s="1" customFormat="1" ht="6.95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263"/>
      <c r="BS15" s="17" t="s">
        <v>4</v>
      </c>
    </row>
    <row r="16" spans="1:74" s="1" customFormat="1" ht="12" customHeight="1">
      <c r="B16" s="21"/>
      <c r="C16" s="22"/>
      <c r="D16" s="29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263"/>
      <c r="BS16" s="17" t="s">
        <v>4</v>
      </c>
    </row>
    <row r="17" spans="1:71" s="1" customFormat="1" ht="18.399999999999999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263"/>
      <c r="BS17" s="17" t="s">
        <v>32</v>
      </c>
    </row>
    <row r="18" spans="1:71" s="1" customFormat="1" ht="6.95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263"/>
      <c r="BS18" s="17" t="s">
        <v>6</v>
      </c>
    </row>
    <row r="19" spans="1:71" s="1" customFormat="1" ht="12" customHeight="1">
      <c r="B19" s="21"/>
      <c r="C19" s="22"/>
      <c r="D19" s="29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263"/>
      <c r="BS19" s="17" t="s">
        <v>6</v>
      </c>
    </row>
    <row r="20" spans="1:71" s="1" customFormat="1" ht="18.399999999999999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263"/>
      <c r="BS20" s="17" t="s">
        <v>4</v>
      </c>
    </row>
    <row r="21" spans="1:71" s="1" customFormat="1" ht="6.95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263"/>
    </row>
    <row r="22" spans="1:71" s="1" customFormat="1" ht="12" customHeight="1">
      <c r="B22" s="21"/>
      <c r="C22" s="22"/>
      <c r="D22" s="29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263"/>
    </row>
    <row r="23" spans="1:71" s="1" customFormat="1" ht="16.5" customHeight="1">
      <c r="B23" s="21"/>
      <c r="C23" s="22"/>
      <c r="D23" s="22"/>
      <c r="E23" s="270" t="s">
        <v>1</v>
      </c>
      <c r="F23" s="270"/>
      <c r="G23" s="270"/>
      <c r="H23" s="270"/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  <c r="AL23" s="270"/>
      <c r="AM23" s="270"/>
      <c r="AN23" s="270"/>
      <c r="AO23" s="22"/>
      <c r="AP23" s="22"/>
      <c r="AQ23" s="22"/>
      <c r="AR23" s="20"/>
      <c r="BE23" s="263"/>
    </row>
    <row r="24" spans="1:71" s="1" customFormat="1" ht="6.95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263"/>
    </row>
    <row r="25" spans="1:71" s="1" customFormat="1" ht="6.95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263"/>
    </row>
    <row r="26" spans="1:71" s="2" customFormat="1" ht="25.9" customHeight="1">
      <c r="A26" s="34"/>
      <c r="B26" s="35"/>
      <c r="C26" s="36"/>
      <c r="D26" s="37" t="s">
        <v>36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271">
        <f>ROUND(AG94,2)</f>
        <v>0</v>
      </c>
      <c r="AL26" s="272"/>
      <c r="AM26" s="272"/>
      <c r="AN26" s="272"/>
      <c r="AO26" s="272"/>
      <c r="AP26" s="36"/>
      <c r="AQ26" s="36"/>
      <c r="AR26" s="39"/>
      <c r="BE26" s="263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263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273" t="s">
        <v>37</v>
      </c>
      <c r="M28" s="273"/>
      <c r="N28" s="273"/>
      <c r="O28" s="273"/>
      <c r="P28" s="273"/>
      <c r="Q28" s="36"/>
      <c r="R28" s="36"/>
      <c r="S28" s="36"/>
      <c r="T28" s="36"/>
      <c r="U28" s="36"/>
      <c r="V28" s="36"/>
      <c r="W28" s="273" t="s">
        <v>38</v>
      </c>
      <c r="X28" s="273"/>
      <c r="Y28" s="273"/>
      <c r="Z28" s="273"/>
      <c r="AA28" s="273"/>
      <c r="AB28" s="273"/>
      <c r="AC28" s="273"/>
      <c r="AD28" s="273"/>
      <c r="AE28" s="273"/>
      <c r="AF28" s="36"/>
      <c r="AG28" s="36"/>
      <c r="AH28" s="36"/>
      <c r="AI28" s="36"/>
      <c r="AJ28" s="36"/>
      <c r="AK28" s="273" t="s">
        <v>39</v>
      </c>
      <c r="AL28" s="273"/>
      <c r="AM28" s="273"/>
      <c r="AN28" s="273"/>
      <c r="AO28" s="273"/>
      <c r="AP28" s="36"/>
      <c r="AQ28" s="36"/>
      <c r="AR28" s="39"/>
      <c r="BE28" s="263"/>
    </row>
    <row r="29" spans="1:71" s="3" customFormat="1" ht="14.45" customHeight="1">
      <c r="B29" s="40"/>
      <c r="C29" s="41"/>
      <c r="D29" s="29" t="s">
        <v>40</v>
      </c>
      <c r="E29" s="41"/>
      <c r="F29" s="29" t="s">
        <v>41</v>
      </c>
      <c r="G29" s="41"/>
      <c r="H29" s="41"/>
      <c r="I29" s="41"/>
      <c r="J29" s="41"/>
      <c r="K29" s="41"/>
      <c r="L29" s="276">
        <v>0.21</v>
      </c>
      <c r="M29" s="275"/>
      <c r="N29" s="275"/>
      <c r="O29" s="275"/>
      <c r="P29" s="275"/>
      <c r="Q29" s="41"/>
      <c r="R29" s="41"/>
      <c r="S29" s="41"/>
      <c r="T29" s="41"/>
      <c r="U29" s="41"/>
      <c r="V29" s="41"/>
      <c r="W29" s="274">
        <f>ROUND(AZ94, 2)</f>
        <v>0</v>
      </c>
      <c r="X29" s="275"/>
      <c r="Y29" s="275"/>
      <c r="Z29" s="275"/>
      <c r="AA29" s="275"/>
      <c r="AB29" s="275"/>
      <c r="AC29" s="275"/>
      <c r="AD29" s="275"/>
      <c r="AE29" s="275"/>
      <c r="AF29" s="41"/>
      <c r="AG29" s="41"/>
      <c r="AH29" s="41"/>
      <c r="AI29" s="41"/>
      <c r="AJ29" s="41"/>
      <c r="AK29" s="274">
        <f>ROUND(AV94, 2)</f>
        <v>0</v>
      </c>
      <c r="AL29" s="275"/>
      <c r="AM29" s="275"/>
      <c r="AN29" s="275"/>
      <c r="AO29" s="275"/>
      <c r="AP29" s="41"/>
      <c r="AQ29" s="41"/>
      <c r="AR29" s="42"/>
      <c r="BE29" s="264"/>
    </row>
    <row r="30" spans="1:71" s="3" customFormat="1" ht="14.45" customHeight="1">
      <c r="B30" s="40"/>
      <c r="C30" s="41"/>
      <c r="D30" s="41"/>
      <c r="E30" s="41"/>
      <c r="F30" s="29" t="s">
        <v>42</v>
      </c>
      <c r="G30" s="41"/>
      <c r="H30" s="41"/>
      <c r="I30" s="41"/>
      <c r="J30" s="41"/>
      <c r="K30" s="41"/>
      <c r="L30" s="276">
        <v>0.12</v>
      </c>
      <c r="M30" s="275"/>
      <c r="N30" s="275"/>
      <c r="O30" s="275"/>
      <c r="P30" s="275"/>
      <c r="Q30" s="41"/>
      <c r="R30" s="41"/>
      <c r="S30" s="41"/>
      <c r="T30" s="41"/>
      <c r="U30" s="41"/>
      <c r="V30" s="41"/>
      <c r="W30" s="274">
        <f>ROUND(BA94, 2)</f>
        <v>0</v>
      </c>
      <c r="X30" s="275"/>
      <c r="Y30" s="275"/>
      <c r="Z30" s="275"/>
      <c r="AA30" s="275"/>
      <c r="AB30" s="275"/>
      <c r="AC30" s="275"/>
      <c r="AD30" s="275"/>
      <c r="AE30" s="275"/>
      <c r="AF30" s="41"/>
      <c r="AG30" s="41"/>
      <c r="AH30" s="41"/>
      <c r="AI30" s="41"/>
      <c r="AJ30" s="41"/>
      <c r="AK30" s="274">
        <f>ROUND(AW94, 2)</f>
        <v>0</v>
      </c>
      <c r="AL30" s="275"/>
      <c r="AM30" s="275"/>
      <c r="AN30" s="275"/>
      <c r="AO30" s="275"/>
      <c r="AP30" s="41"/>
      <c r="AQ30" s="41"/>
      <c r="AR30" s="42"/>
      <c r="BE30" s="264"/>
    </row>
    <row r="31" spans="1:71" s="3" customFormat="1" ht="14.45" hidden="1" customHeight="1">
      <c r="B31" s="40"/>
      <c r="C31" s="41"/>
      <c r="D31" s="41"/>
      <c r="E31" s="41"/>
      <c r="F31" s="29" t="s">
        <v>43</v>
      </c>
      <c r="G31" s="41"/>
      <c r="H31" s="41"/>
      <c r="I31" s="41"/>
      <c r="J31" s="41"/>
      <c r="K31" s="41"/>
      <c r="L31" s="276">
        <v>0.21</v>
      </c>
      <c r="M31" s="275"/>
      <c r="N31" s="275"/>
      <c r="O31" s="275"/>
      <c r="P31" s="275"/>
      <c r="Q31" s="41"/>
      <c r="R31" s="41"/>
      <c r="S31" s="41"/>
      <c r="T31" s="41"/>
      <c r="U31" s="41"/>
      <c r="V31" s="41"/>
      <c r="W31" s="274">
        <f>ROUND(BB94, 2)</f>
        <v>0</v>
      </c>
      <c r="X31" s="275"/>
      <c r="Y31" s="275"/>
      <c r="Z31" s="275"/>
      <c r="AA31" s="275"/>
      <c r="AB31" s="275"/>
      <c r="AC31" s="275"/>
      <c r="AD31" s="275"/>
      <c r="AE31" s="275"/>
      <c r="AF31" s="41"/>
      <c r="AG31" s="41"/>
      <c r="AH31" s="41"/>
      <c r="AI31" s="41"/>
      <c r="AJ31" s="41"/>
      <c r="AK31" s="274">
        <v>0</v>
      </c>
      <c r="AL31" s="275"/>
      <c r="AM31" s="275"/>
      <c r="AN31" s="275"/>
      <c r="AO31" s="275"/>
      <c r="AP31" s="41"/>
      <c r="AQ31" s="41"/>
      <c r="AR31" s="42"/>
      <c r="BE31" s="264"/>
    </row>
    <row r="32" spans="1:71" s="3" customFormat="1" ht="14.45" hidden="1" customHeight="1">
      <c r="B32" s="40"/>
      <c r="C32" s="41"/>
      <c r="D32" s="41"/>
      <c r="E32" s="41"/>
      <c r="F32" s="29" t="s">
        <v>44</v>
      </c>
      <c r="G32" s="41"/>
      <c r="H32" s="41"/>
      <c r="I32" s="41"/>
      <c r="J32" s="41"/>
      <c r="K32" s="41"/>
      <c r="L32" s="276">
        <v>0.12</v>
      </c>
      <c r="M32" s="275"/>
      <c r="N32" s="275"/>
      <c r="O32" s="275"/>
      <c r="P32" s="275"/>
      <c r="Q32" s="41"/>
      <c r="R32" s="41"/>
      <c r="S32" s="41"/>
      <c r="T32" s="41"/>
      <c r="U32" s="41"/>
      <c r="V32" s="41"/>
      <c r="W32" s="274">
        <f>ROUND(BC94, 2)</f>
        <v>0</v>
      </c>
      <c r="X32" s="275"/>
      <c r="Y32" s="275"/>
      <c r="Z32" s="275"/>
      <c r="AA32" s="275"/>
      <c r="AB32" s="275"/>
      <c r="AC32" s="275"/>
      <c r="AD32" s="275"/>
      <c r="AE32" s="275"/>
      <c r="AF32" s="41"/>
      <c r="AG32" s="41"/>
      <c r="AH32" s="41"/>
      <c r="AI32" s="41"/>
      <c r="AJ32" s="41"/>
      <c r="AK32" s="274">
        <v>0</v>
      </c>
      <c r="AL32" s="275"/>
      <c r="AM32" s="275"/>
      <c r="AN32" s="275"/>
      <c r="AO32" s="275"/>
      <c r="AP32" s="41"/>
      <c r="AQ32" s="41"/>
      <c r="AR32" s="42"/>
      <c r="BE32" s="264"/>
    </row>
    <row r="33" spans="1:57" s="3" customFormat="1" ht="14.45" hidden="1" customHeight="1">
      <c r="B33" s="40"/>
      <c r="C33" s="41"/>
      <c r="D33" s="41"/>
      <c r="E33" s="41"/>
      <c r="F33" s="29" t="s">
        <v>45</v>
      </c>
      <c r="G33" s="41"/>
      <c r="H33" s="41"/>
      <c r="I33" s="41"/>
      <c r="J33" s="41"/>
      <c r="K33" s="41"/>
      <c r="L33" s="276">
        <v>0</v>
      </c>
      <c r="M33" s="275"/>
      <c r="N33" s="275"/>
      <c r="O33" s="275"/>
      <c r="P33" s="275"/>
      <c r="Q33" s="41"/>
      <c r="R33" s="41"/>
      <c r="S33" s="41"/>
      <c r="T33" s="41"/>
      <c r="U33" s="41"/>
      <c r="V33" s="41"/>
      <c r="W33" s="274">
        <f>ROUND(BD94, 2)</f>
        <v>0</v>
      </c>
      <c r="X33" s="275"/>
      <c r="Y33" s="275"/>
      <c r="Z33" s="275"/>
      <c r="AA33" s="275"/>
      <c r="AB33" s="275"/>
      <c r="AC33" s="275"/>
      <c r="AD33" s="275"/>
      <c r="AE33" s="275"/>
      <c r="AF33" s="41"/>
      <c r="AG33" s="41"/>
      <c r="AH33" s="41"/>
      <c r="AI33" s="41"/>
      <c r="AJ33" s="41"/>
      <c r="AK33" s="274">
        <v>0</v>
      </c>
      <c r="AL33" s="275"/>
      <c r="AM33" s="275"/>
      <c r="AN33" s="275"/>
      <c r="AO33" s="275"/>
      <c r="AP33" s="41"/>
      <c r="AQ33" s="41"/>
      <c r="AR33" s="42"/>
      <c r="BE33" s="264"/>
    </row>
    <row r="34" spans="1:57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263"/>
    </row>
    <row r="35" spans="1:57" s="2" customFormat="1" ht="25.9" customHeight="1">
      <c r="A35" s="34"/>
      <c r="B35" s="35"/>
      <c r="C35" s="43"/>
      <c r="D35" s="44" t="s">
        <v>46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47</v>
      </c>
      <c r="U35" s="45"/>
      <c r="V35" s="45"/>
      <c r="W35" s="45"/>
      <c r="X35" s="277" t="s">
        <v>48</v>
      </c>
      <c r="Y35" s="278"/>
      <c r="Z35" s="278"/>
      <c r="AA35" s="278"/>
      <c r="AB35" s="278"/>
      <c r="AC35" s="45"/>
      <c r="AD35" s="45"/>
      <c r="AE35" s="45"/>
      <c r="AF35" s="45"/>
      <c r="AG35" s="45"/>
      <c r="AH35" s="45"/>
      <c r="AI35" s="45"/>
      <c r="AJ35" s="45"/>
      <c r="AK35" s="279">
        <f>SUM(AK26:AK33)</f>
        <v>0</v>
      </c>
      <c r="AL35" s="278"/>
      <c r="AM35" s="278"/>
      <c r="AN35" s="278"/>
      <c r="AO35" s="280"/>
      <c r="AP35" s="43"/>
      <c r="AQ35" s="43"/>
      <c r="AR35" s="39"/>
      <c r="BE35" s="34"/>
    </row>
    <row r="36" spans="1:57" s="2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14.45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9"/>
      <c r="BE37" s="34"/>
    </row>
    <row r="38" spans="1:57" s="1" customFormat="1" ht="14.45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pans="1:57" s="1" customFormat="1" ht="14.45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pans="1:57" s="1" customFormat="1" ht="14.45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pans="1:57" s="1" customFormat="1" ht="14.45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pans="1:57" s="1" customFormat="1" ht="14.45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pans="1:57" s="1" customFormat="1" ht="14.45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pans="1:57" s="1" customFormat="1" ht="14.45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pans="1:57" s="1" customFormat="1" ht="14.45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pans="1:57" s="1" customFormat="1" ht="14.45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pans="1:57" s="1" customFormat="1" ht="14.45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pans="1:57" s="1" customFormat="1" ht="14.45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pans="1:57" s="2" customFormat="1" ht="14.45" customHeight="1">
      <c r="B49" s="47"/>
      <c r="C49" s="48"/>
      <c r="D49" s="49" t="s">
        <v>49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49" t="s">
        <v>50</v>
      </c>
      <c r="AI49" s="50"/>
      <c r="AJ49" s="50"/>
      <c r="AK49" s="50"/>
      <c r="AL49" s="50"/>
      <c r="AM49" s="50"/>
      <c r="AN49" s="50"/>
      <c r="AO49" s="50"/>
      <c r="AP49" s="48"/>
      <c r="AQ49" s="48"/>
      <c r="AR49" s="51"/>
    </row>
    <row r="50" spans="1:57" ht="11.25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 spans="1:57" ht="11.25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 spans="1:57" ht="11.25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 spans="1:57" ht="11.25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 spans="1:57" ht="11.25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 spans="1:57" ht="11.2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 spans="1:57" ht="11.25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 spans="1:57" ht="11.25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 spans="1:57" ht="11.25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 spans="1:57" ht="11.25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pans="1:57" s="2" customFormat="1" ht="12.75">
      <c r="A60" s="34"/>
      <c r="B60" s="35"/>
      <c r="C60" s="36"/>
      <c r="D60" s="52" t="s">
        <v>51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2" t="s">
        <v>52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2" t="s">
        <v>51</v>
      </c>
      <c r="AI60" s="38"/>
      <c r="AJ60" s="38"/>
      <c r="AK60" s="38"/>
      <c r="AL60" s="38"/>
      <c r="AM60" s="52" t="s">
        <v>52</v>
      </c>
      <c r="AN60" s="38"/>
      <c r="AO60" s="38"/>
      <c r="AP60" s="36"/>
      <c r="AQ60" s="36"/>
      <c r="AR60" s="39"/>
      <c r="BE60" s="34"/>
    </row>
    <row r="61" spans="1:57" ht="11.25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 spans="1:57" ht="11.25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 spans="1:57" ht="11.25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pans="1:57" s="2" customFormat="1" ht="12.75">
      <c r="A64" s="34"/>
      <c r="B64" s="35"/>
      <c r="C64" s="36"/>
      <c r="D64" s="49" t="s">
        <v>53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49" t="s">
        <v>54</v>
      </c>
      <c r="AI64" s="53"/>
      <c r="AJ64" s="53"/>
      <c r="AK64" s="53"/>
      <c r="AL64" s="53"/>
      <c r="AM64" s="53"/>
      <c r="AN64" s="53"/>
      <c r="AO64" s="53"/>
      <c r="AP64" s="36"/>
      <c r="AQ64" s="36"/>
      <c r="AR64" s="39"/>
      <c r="BE64" s="34"/>
    </row>
    <row r="65" spans="1:57" ht="11.2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 spans="1:57" ht="11.25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 spans="1:57" ht="11.25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 spans="1:57" ht="11.25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 spans="1:57" ht="11.25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 spans="1:57" ht="11.25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 spans="1:57" ht="11.25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 spans="1:57" ht="11.25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 spans="1:57" ht="11.25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 spans="1:57" ht="11.25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pans="1:57" s="2" customFormat="1" ht="12.75">
      <c r="A75" s="34"/>
      <c r="B75" s="35"/>
      <c r="C75" s="36"/>
      <c r="D75" s="52" t="s">
        <v>51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2" t="s">
        <v>52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2" t="s">
        <v>51</v>
      </c>
      <c r="AI75" s="38"/>
      <c r="AJ75" s="38"/>
      <c r="AK75" s="38"/>
      <c r="AL75" s="38"/>
      <c r="AM75" s="52" t="s">
        <v>52</v>
      </c>
      <c r="AN75" s="38"/>
      <c r="AO75" s="38"/>
      <c r="AP75" s="36"/>
      <c r="AQ75" s="36"/>
      <c r="AR75" s="39"/>
      <c r="BE75" s="34"/>
    </row>
    <row r="76" spans="1:57" s="2" customFormat="1" ht="11.25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9"/>
      <c r="BE76" s="34"/>
    </row>
    <row r="77" spans="1:57" s="2" customFormat="1" ht="6.95" customHeight="1">
      <c r="A77" s="34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39"/>
      <c r="BE77" s="34"/>
    </row>
    <row r="81" spans="1:91" s="2" customFormat="1" ht="6.95" customHeight="1">
      <c r="A81" s="34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39"/>
      <c r="BE81" s="34"/>
    </row>
    <row r="82" spans="1:91" s="2" customFormat="1" ht="24.95" customHeight="1">
      <c r="A82" s="34"/>
      <c r="B82" s="35"/>
      <c r="C82" s="23" t="s">
        <v>55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9"/>
      <c r="BE82" s="34"/>
    </row>
    <row r="83" spans="1:91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9"/>
      <c r="BE83" s="34"/>
    </row>
    <row r="84" spans="1:91" s="4" customFormat="1" ht="12" customHeight="1">
      <c r="B84" s="58"/>
      <c r="C84" s="29" t="s">
        <v>13</v>
      </c>
      <c r="D84" s="59"/>
      <c r="E84" s="59"/>
      <c r="F84" s="59"/>
      <c r="G84" s="59"/>
      <c r="H84" s="59"/>
      <c r="I84" s="59"/>
      <c r="J84" s="59"/>
      <c r="K84" s="59"/>
      <c r="L84" s="59" t="str">
        <f>K5</f>
        <v>0125_1</v>
      </c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60"/>
    </row>
    <row r="85" spans="1:91" s="5" customFormat="1" ht="36.950000000000003" customHeight="1">
      <c r="B85" s="61"/>
      <c r="C85" s="62" t="s">
        <v>16</v>
      </c>
      <c r="D85" s="63"/>
      <c r="E85" s="63"/>
      <c r="F85" s="63"/>
      <c r="G85" s="63"/>
      <c r="H85" s="63"/>
      <c r="I85" s="63"/>
      <c r="J85" s="63"/>
      <c r="K85" s="63"/>
      <c r="L85" s="281" t="str">
        <f>K6</f>
        <v>MK PIHOVICE - PRŮTAH - OPRAVA</v>
      </c>
      <c r="M85" s="282"/>
      <c r="N85" s="282"/>
      <c r="O85" s="282"/>
      <c r="P85" s="282"/>
      <c r="Q85" s="282"/>
      <c r="R85" s="282"/>
      <c r="S85" s="282"/>
      <c r="T85" s="282"/>
      <c r="U85" s="282"/>
      <c r="V85" s="282"/>
      <c r="W85" s="282"/>
      <c r="X85" s="282"/>
      <c r="Y85" s="282"/>
      <c r="Z85" s="282"/>
      <c r="AA85" s="282"/>
      <c r="AB85" s="282"/>
      <c r="AC85" s="282"/>
      <c r="AD85" s="282"/>
      <c r="AE85" s="282"/>
      <c r="AF85" s="282"/>
      <c r="AG85" s="282"/>
      <c r="AH85" s="282"/>
      <c r="AI85" s="282"/>
      <c r="AJ85" s="282"/>
      <c r="AK85" s="63"/>
      <c r="AL85" s="63"/>
      <c r="AM85" s="63"/>
      <c r="AN85" s="63"/>
      <c r="AO85" s="63"/>
      <c r="AP85" s="63"/>
      <c r="AQ85" s="63"/>
      <c r="AR85" s="64"/>
    </row>
    <row r="86" spans="1:91" s="2" customFormat="1" ht="6.95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9"/>
      <c r="BE86" s="34"/>
    </row>
    <row r="87" spans="1:91" s="2" customFormat="1" ht="12" customHeight="1">
      <c r="A87" s="34"/>
      <c r="B87" s="35"/>
      <c r="C87" s="29" t="s">
        <v>20</v>
      </c>
      <c r="D87" s="36"/>
      <c r="E87" s="36"/>
      <c r="F87" s="36"/>
      <c r="G87" s="36"/>
      <c r="H87" s="36"/>
      <c r="I87" s="36"/>
      <c r="J87" s="36"/>
      <c r="K87" s="36"/>
      <c r="L87" s="65" t="str">
        <f>IF(K8="","",K8)</f>
        <v xml:space="preserve"> 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9" t="s">
        <v>22</v>
      </c>
      <c r="AJ87" s="36"/>
      <c r="AK87" s="36"/>
      <c r="AL87" s="36"/>
      <c r="AM87" s="283" t="str">
        <f>IF(AN8= "","",AN8)</f>
        <v>5. 10. 2025</v>
      </c>
      <c r="AN87" s="283"/>
      <c r="AO87" s="36"/>
      <c r="AP87" s="36"/>
      <c r="AQ87" s="36"/>
      <c r="AR87" s="39"/>
      <c r="BE87" s="34"/>
    </row>
    <row r="88" spans="1:91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9"/>
      <c r="BE88" s="34"/>
    </row>
    <row r="89" spans="1:91" s="2" customFormat="1" ht="25.7" customHeight="1">
      <c r="A89" s="34"/>
      <c r="B89" s="35"/>
      <c r="C89" s="29" t="s">
        <v>24</v>
      </c>
      <c r="D89" s="36"/>
      <c r="E89" s="36"/>
      <c r="F89" s="36"/>
      <c r="G89" s="36"/>
      <c r="H89" s="36"/>
      <c r="I89" s="36"/>
      <c r="J89" s="36"/>
      <c r="K89" s="36"/>
      <c r="L89" s="59" t="str">
        <f>IF(E11= "","",E11)</f>
        <v>Město Klatovy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9" t="s">
        <v>30</v>
      </c>
      <c r="AJ89" s="36"/>
      <c r="AK89" s="36"/>
      <c r="AL89" s="36"/>
      <c r="AM89" s="284" t="str">
        <f>IF(E17="","",E17)</f>
        <v>MACÁN PROJEKCE DS s.r.o.</v>
      </c>
      <c r="AN89" s="285"/>
      <c r="AO89" s="285"/>
      <c r="AP89" s="285"/>
      <c r="AQ89" s="36"/>
      <c r="AR89" s="39"/>
      <c r="AS89" s="286" t="s">
        <v>56</v>
      </c>
      <c r="AT89" s="287"/>
      <c r="AU89" s="67"/>
      <c r="AV89" s="67"/>
      <c r="AW89" s="67"/>
      <c r="AX89" s="67"/>
      <c r="AY89" s="67"/>
      <c r="AZ89" s="67"/>
      <c r="BA89" s="67"/>
      <c r="BB89" s="67"/>
      <c r="BC89" s="67"/>
      <c r="BD89" s="68"/>
      <c r="BE89" s="34"/>
    </row>
    <row r="90" spans="1:91" s="2" customFormat="1" ht="15.2" customHeight="1">
      <c r="A90" s="34"/>
      <c r="B90" s="35"/>
      <c r="C90" s="29" t="s">
        <v>28</v>
      </c>
      <c r="D90" s="36"/>
      <c r="E90" s="36"/>
      <c r="F90" s="36"/>
      <c r="G90" s="36"/>
      <c r="H90" s="36"/>
      <c r="I90" s="36"/>
      <c r="J90" s="36"/>
      <c r="K90" s="36"/>
      <c r="L90" s="59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9" t="s">
        <v>33</v>
      </c>
      <c r="AJ90" s="36"/>
      <c r="AK90" s="36"/>
      <c r="AL90" s="36"/>
      <c r="AM90" s="284" t="str">
        <f>IF(E20="","",E20)</f>
        <v>Žižkovský Petr</v>
      </c>
      <c r="AN90" s="285"/>
      <c r="AO90" s="285"/>
      <c r="AP90" s="285"/>
      <c r="AQ90" s="36"/>
      <c r="AR90" s="39"/>
      <c r="AS90" s="288"/>
      <c r="AT90" s="289"/>
      <c r="AU90" s="69"/>
      <c r="AV90" s="69"/>
      <c r="AW90" s="69"/>
      <c r="AX90" s="69"/>
      <c r="AY90" s="69"/>
      <c r="AZ90" s="69"/>
      <c r="BA90" s="69"/>
      <c r="BB90" s="69"/>
      <c r="BC90" s="69"/>
      <c r="BD90" s="70"/>
      <c r="BE90" s="34"/>
    </row>
    <row r="91" spans="1:91" s="2" customFormat="1" ht="10.9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9"/>
      <c r="AS91" s="290"/>
      <c r="AT91" s="291"/>
      <c r="AU91" s="71"/>
      <c r="AV91" s="71"/>
      <c r="AW91" s="71"/>
      <c r="AX91" s="71"/>
      <c r="AY91" s="71"/>
      <c r="AZ91" s="71"/>
      <c r="BA91" s="71"/>
      <c r="BB91" s="71"/>
      <c r="BC91" s="71"/>
      <c r="BD91" s="72"/>
      <c r="BE91" s="34"/>
    </row>
    <row r="92" spans="1:91" s="2" customFormat="1" ht="29.25" customHeight="1">
      <c r="A92" s="34"/>
      <c r="B92" s="35"/>
      <c r="C92" s="292" t="s">
        <v>57</v>
      </c>
      <c r="D92" s="293"/>
      <c r="E92" s="293"/>
      <c r="F92" s="293"/>
      <c r="G92" s="293"/>
      <c r="H92" s="73"/>
      <c r="I92" s="294" t="s">
        <v>58</v>
      </c>
      <c r="J92" s="293"/>
      <c r="K92" s="293"/>
      <c r="L92" s="293"/>
      <c r="M92" s="293"/>
      <c r="N92" s="293"/>
      <c r="O92" s="293"/>
      <c r="P92" s="293"/>
      <c r="Q92" s="293"/>
      <c r="R92" s="293"/>
      <c r="S92" s="293"/>
      <c r="T92" s="293"/>
      <c r="U92" s="293"/>
      <c r="V92" s="293"/>
      <c r="W92" s="293"/>
      <c r="X92" s="293"/>
      <c r="Y92" s="293"/>
      <c r="Z92" s="293"/>
      <c r="AA92" s="293"/>
      <c r="AB92" s="293"/>
      <c r="AC92" s="293"/>
      <c r="AD92" s="293"/>
      <c r="AE92" s="293"/>
      <c r="AF92" s="293"/>
      <c r="AG92" s="295" t="s">
        <v>59</v>
      </c>
      <c r="AH92" s="293"/>
      <c r="AI92" s="293"/>
      <c r="AJ92" s="293"/>
      <c r="AK92" s="293"/>
      <c r="AL92" s="293"/>
      <c r="AM92" s="293"/>
      <c r="AN92" s="294" t="s">
        <v>60</v>
      </c>
      <c r="AO92" s="293"/>
      <c r="AP92" s="296"/>
      <c r="AQ92" s="74" t="s">
        <v>61</v>
      </c>
      <c r="AR92" s="39"/>
      <c r="AS92" s="75" t="s">
        <v>62</v>
      </c>
      <c r="AT92" s="76" t="s">
        <v>63</v>
      </c>
      <c r="AU92" s="76" t="s">
        <v>64</v>
      </c>
      <c r="AV92" s="76" t="s">
        <v>65</v>
      </c>
      <c r="AW92" s="76" t="s">
        <v>66</v>
      </c>
      <c r="AX92" s="76" t="s">
        <v>67</v>
      </c>
      <c r="AY92" s="76" t="s">
        <v>68</v>
      </c>
      <c r="AZ92" s="76" t="s">
        <v>69</v>
      </c>
      <c r="BA92" s="76" t="s">
        <v>70</v>
      </c>
      <c r="BB92" s="76" t="s">
        <v>71</v>
      </c>
      <c r="BC92" s="76" t="s">
        <v>72</v>
      </c>
      <c r="BD92" s="77" t="s">
        <v>73</v>
      </c>
      <c r="BE92" s="34"/>
    </row>
    <row r="93" spans="1:91" s="2" customFormat="1" ht="10.9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9"/>
      <c r="AS93" s="78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80"/>
      <c r="BE93" s="34"/>
    </row>
    <row r="94" spans="1:91" s="6" customFormat="1" ht="32.450000000000003" customHeight="1">
      <c r="B94" s="81"/>
      <c r="C94" s="82" t="s">
        <v>74</v>
      </c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300">
        <f>ROUND(AG95,2)</f>
        <v>0</v>
      </c>
      <c r="AH94" s="300"/>
      <c r="AI94" s="300"/>
      <c r="AJ94" s="300"/>
      <c r="AK94" s="300"/>
      <c r="AL94" s="300"/>
      <c r="AM94" s="300"/>
      <c r="AN94" s="301">
        <f>SUM(AG94,AT94)</f>
        <v>0</v>
      </c>
      <c r="AO94" s="301"/>
      <c r="AP94" s="301"/>
      <c r="AQ94" s="85" t="s">
        <v>1</v>
      </c>
      <c r="AR94" s="86"/>
      <c r="AS94" s="87">
        <f>ROUND(AS95,2)</f>
        <v>0</v>
      </c>
      <c r="AT94" s="88">
        <f>ROUND(SUM(AV94:AW94),2)</f>
        <v>0</v>
      </c>
      <c r="AU94" s="89">
        <f>ROUND(AU95,5)</f>
        <v>0</v>
      </c>
      <c r="AV94" s="88">
        <f>ROUND(AZ94*L29,2)</f>
        <v>0</v>
      </c>
      <c r="AW94" s="88">
        <f>ROUND(BA94*L30,2)</f>
        <v>0</v>
      </c>
      <c r="AX94" s="88">
        <f>ROUND(BB94*L29,2)</f>
        <v>0</v>
      </c>
      <c r="AY94" s="88">
        <f>ROUND(BC94*L30,2)</f>
        <v>0</v>
      </c>
      <c r="AZ94" s="88">
        <f>ROUND(AZ95,2)</f>
        <v>0</v>
      </c>
      <c r="BA94" s="88">
        <f>ROUND(BA95,2)</f>
        <v>0</v>
      </c>
      <c r="BB94" s="88">
        <f>ROUND(BB95,2)</f>
        <v>0</v>
      </c>
      <c r="BC94" s="88">
        <f>ROUND(BC95,2)</f>
        <v>0</v>
      </c>
      <c r="BD94" s="90">
        <f>ROUND(BD95,2)</f>
        <v>0</v>
      </c>
      <c r="BS94" s="91" t="s">
        <v>75</v>
      </c>
      <c r="BT94" s="91" t="s">
        <v>76</v>
      </c>
      <c r="BU94" s="92" t="s">
        <v>77</v>
      </c>
      <c r="BV94" s="91" t="s">
        <v>78</v>
      </c>
      <c r="BW94" s="91" t="s">
        <v>5</v>
      </c>
      <c r="BX94" s="91" t="s">
        <v>79</v>
      </c>
      <c r="CL94" s="91" t="s">
        <v>1</v>
      </c>
    </row>
    <row r="95" spans="1:91" s="7" customFormat="1" ht="16.5" customHeight="1">
      <c r="A95" s="93" t="s">
        <v>80</v>
      </c>
      <c r="B95" s="94"/>
      <c r="C95" s="95"/>
      <c r="D95" s="299" t="s">
        <v>81</v>
      </c>
      <c r="E95" s="299"/>
      <c r="F95" s="299"/>
      <c r="G95" s="299"/>
      <c r="H95" s="299"/>
      <c r="I95" s="96"/>
      <c r="J95" s="299" t="s">
        <v>82</v>
      </c>
      <c r="K95" s="299"/>
      <c r="L95" s="299"/>
      <c r="M95" s="299"/>
      <c r="N95" s="299"/>
      <c r="O95" s="299"/>
      <c r="P95" s="299"/>
      <c r="Q95" s="299"/>
      <c r="R95" s="299"/>
      <c r="S95" s="299"/>
      <c r="T95" s="299"/>
      <c r="U95" s="299"/>
      <c r="V95" s="299"/>
      <c r="W95" s="299"/>
      <c r="X95" s="299"/>
      <c r="Y95" s="299"/>
      <c r="Z95" s="299"/>
      <c r="AA95" s="299"/>
      <c r="AB95" s="299"/>
      <c r="AC95" s="299"/>
      <c r="AD95" s="299"/>
      <c r="AE95" s="299"/>
      <c r="AF95" s="299"/>
      <c r="AG95" s="297">
        <f>'SO101 - KOMUNIKACE'!J30</f>
        <v>0</v>
      </c>
      <c r="AH95" s="298"/>
      <c r="AI95" s="298"/>
      <c r="AJ95" s="298"/>
      <c r="AK95" s="298"/>
      <c r="AL95" s="298"/>
      <c r="AM95" s="298"/>
      <c r="AN95" s="297">
        <f>SUM(AG95,AT95)</f>
        <v>0</v>
      </c>
      <c r="AO95" s="298"/>
      <c r="AP95" s="298"/>
      <c r="AQ95" s="97" t="s">
        <v>83</v>
      </c>
      <c r="AR95" s="98"/>
      <c r="AS95" s="99">
        <v>0</v>
      </c>
      <c r="AT95" s="100">
        <f>ROUND(SUM(AV95:AW95),2)</f>
        <v>0</v>
      </c>
      <c r="AU95" s="101">
        <f>'SO101 - KOMUNIKACE'!P130</f>
        <v>0</v>
      </c>
      <c r="AV95" s="100">
        <f>'SO101 - KOMUNIKACE'!J33</f>
        <v>0</v>
      </c>
      <c r="AW95" s="100">
        <f>'SO101 - KOMUNIKACE'!J34</f>
        <v>0</v>
      </c>
      <c r="AX95" s="100">
        <f>'SO101 - KOMUNIKACE'!J35</f>
        <v>0</v>
      </c>
      <c r="AY95" s="100">
        <f>'SO101 - KOMUNIKACE'!J36</f>
        <v>0</v>
      </c>
      <c r="AZ95" s="100">
        <f>'SO101 - KOMUNIKACE'!F33</f>
        <v>0</v>
      </c>
      <c r="BA95" s="100">
        <f>'SO101 - KOMUNIKACE'!F34</f>
        <v>0</v>
      </c>
      <c r="BB95" s="100">
        <f>'SO101 - KOMUNIKACE'!F35</f>
        <v>0</v>
      </c>
      <c r="BC95" s="100">
        <f>'SO101 - KOMUNIKACE'!F36</f>
        <v>0</v>
      </c>
      <c r="BD95" s="102">
        <f>'SO101 - KOMUNIKACE'!F37</f>
        <v>0</v>
      </c>
      <c r="BT95" s="103" t="s">
        <v>84</v>
      </c>
      <c r="BV95" s="103" t="s">
        <v>78</v>
      </c>
      <c r="BW95" s="103" t="s">
        <v>85</v>
      </c>
      <c r="BX95" s="103" t="s">
        <v>5</v>
      </c>
      <c r="CL95" s="103" t="s">
        <v>1</v>
      </c>
      <c r="CM95" s="103" t="s">
        <v>86</v>
      </c>
    </row>
    <row r="96" spans="1:91" s="2" customFormat="1" ht="30" customHeight="1">
      <c r="A96" s="34"/>
      <c r="B96" s="35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9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s="2" customFormat="1" ht="6.95" customHeight="1">
      <c r="A97" s="34"/>
      <c r="B97" s="54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39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</sheetData>
  <sheetProtection algorithmName="SHA-512" hashValue="dXz9bezoMkDeNgRgggvtWwLQorCuXNNDtL4Pk3ERTRBY2DqyHhKY2/vDtn3MdumVPBiTnkRsbKEA3OdbVvmWEw==" saltValue="Bqo9jKCuN/NZBUlo3TomCAfAQWAOo9lw0Kulc36HcuV/ko6sk8OSNwMjckJS4slKaB5uCsAG3ROE9CDgmi0L5g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SO101 - KOMUNIKACE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6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AT2" s="17" t="s">
        <v>85</v>
      </c>
      <c r="AZ2" s="104" t="s">
        <v>87</v>
      </c>
      <c r="BA2" s="104" t="s">
        <v>88</v>
      </c>
      <c r="BB2" s="104" t="s">
        <v>89</v>
      </c>
      <c r="BC2" s="104" t="s">
        <v>90</v>
      </c>
      <c r="BD2" s="104" t="s">
        <v>86</v>
      </c>
    </row>
    <row r="3" spans="1:56" s="1" customFormat="1" ht="6.95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20"/>
      <c r="AT3" s="17" t="s">
        <v>86</v>
      </c>
      <c r="AZ3" s="104" t="s">
        <v>91</v>
      </c>
      <c r="BA3" s="104" t="s">
        <v>92</v>
      </c>
      <c r="BB3" s="104" t="s">
        <v>89</v>
      </c>
      <c r="BC3" s="104" t="s">
        <v>93</v>
      </c>
      <c r="BD3" s="104" t="s">
        <v>86</v>
      </c>
    </row>
    <row r="4" spans="1:56" s="1" customFormat="1" ht="24.95" customHeight="1">
      <c r="B4" s="20"/>
      <c r="D4" s="107" t="s">
        <v>94</v>
      </c>
      <c r="L4" s="20"/>
      <c r="M4" s="108" t="s">
        <v>10</v>
      </c>
      <c r="AT4" s="17" t="s">
        <v>4</v>
      </c>
      <c r="AZ4" s="104" t="s">
        <v>95</v>
      </c>
      <c r="BA4" s="104" t="s">
        <v>96</v>
      </c>
      <c r="BB4" s="104" t="s">
        <v>89</v>
      </c>
      <c r="BC4" s="104" t="s">
        <v>97</v>
      </c>
      <c r="BD4" s="104" t="s">
        <v>86</v>
      </c>
    </row>
    <row r="5" spans="1:56" s="1" customFormat="1" ht="6.95" customHeight="1">
      <c r="B5" s="20"/>
      <c r="L5" s="20"/>
      <c r="AZ5" s="104" t="s">
        <v>98</v>
      </c>
      <c r="BA5" s="104" t="s">
        <v>99</v>
      </c>
      <c r="BB5" s="104" t="s">
        <v>89</v>
      </c>
      <c r="BC5" s="104" t="s">
        <v>100</v>
      </c>
      <c r="BD5" s="104" t="s">
        <v>86</v>
      </c>
    </row>
    <row r="6" spans="1:56" s="1" customFormat="1" ht="12" customHeight="1">
      <c r="B6" s="20"/>
      <c r="D6" s="109" t="s">
        <v>16</v>
      </c>
      <c r="L6" s="20"/>
      <c r="AZ6" s="104" t="s">
        <v>101</v>
      </c>
      <c r="BA6" s="104" t="s">
        <v>102</v>
      </c>
      <c r="BB6" s="104" t="s">
        <v>89</v>
      </c>
      <c r="BC6" s="104" t="s">
        <v>103</v>
      </c>
      <c r="BD6" s="104" t="s">
        <v>86</v>
      </c>
    </row>
    <row r="7" spans="1:56" s="1" customFormat="1" ht="16.5" customHeight="1">
      <c r="B7" s="20"/>
      <c r="E7" s="303" t="str">
        <f>'Rekapitulace stavby'!K6</f>
        <v>MK PIHOVICE - PRŮTAH - OPRAVA</v>
      </c>
      <c r="F7" s="304"/>
      <c r="G7" s="304"/>
      <c r="H7" s="304"/>
      <c r="L7" s="20"/>
      <c r="AZ7" s="104" t="s">
        <v>104</v>
      </c>
      <c r="BA7" s="104" t="s">
        <v>105</v>
      </c>
      <c r="BB7" s="104" t="s">
        <v>89</v>
      </c>
      <c r="BC7" s="104" t="s">
        <v>106</v>
      </c>
      <c r="BD7" s="104" t="s">
        <v>86</v>
      </c>
    </row>
    <row r="8" spans="1:56" s="2" customFormat="1" ht="12" customHeight="1">
      <c r="A8" s="34"/>
      <c r="B8" s="39"/>
      <c r="C8" s="34"/>
      <c r="D8" s="109" t="s">
        <v>107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56" s="2" customFormat="1" ht="16.5" customHeight="1">
      <c r="A9" s="34"/>
      <c r="B9" s="39"/>
      <c r="C9" s="34"/>
      <c r="D9" s="34"/>
      <c r="E9" s="305" t="s">
        <v>108</v>
      </c>
      <c r="F9" s="306"/>
      <c r="G9" s="306"/>
      <c r="H9" s="306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5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56" s="2" customFormat="1" ht="12" customHeight="1">
      <c r="A11" s="34"/>
      <c r="B11" s="39"/>
      <c r="C11" s="34"/>
      <c r="D11" s="109" t="s">
        <v>18</v>
      </c>
      <c r="E11" s="34"/>
      <c r="F11" s="110" t="s">
        <v>1</v>
      </c>
      <c r="G11" s="34"/>
      <c r="H11" s="34"/>
      <c r="I11" s="109" t="s">
        <v>19</v>
      </c>
      <c r="J11" s="110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56" s="2" customFormat="1" ht="12" customHeight="1">
      <c r="A12" s="34"/>
      <c r="B12" s="39"/>
      <c r="C12" s="34"/>
      <c r="D12" s="109" t="s">
        <v>20</v>
      </c>
      <c r="E12" s="34"/>
      <c r="F12" s="110" t="s">
        <v>21</v>
      </c>
      <c r="G12" s="34"/>
      <c r="H12" s="34"/>
      <c r="I12" s="109" t="s">
        <v>22</v>
      </c>
      <c r="J12" s="111" t="str">
        <f>'Rekapitulace stavby'!AN8</f>
        <v>5. 10. 2025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5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56" s="2" customFormat="1" ht="12" customHeight="1">
      <c r="A14" s="34"/>
      <c r="B14" s="39"/>
      <c r="C14" s="34"/>
      <c r="D14" s="109" t="s">
        <v>24</v>
      </c>
      <c r="E14" s="34"/>
      <c r="F14" s="34"/>
      <c r="G14" s="34"/>
      <c r="H14" s="34"/>
      <c r="I14" s="109" t="s">
        <v>25</v>
      </c>
      <c r="J14" s="110" t="s">
        <v>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56" s="2" customFormat="1" ht="18" customHeight="1">
      <c r="A15" s="34"/>
      <c r="B15" s="39"/>
      <c r="C15" s="34"/>
      <c r="D15" s="34"/>
      <c r="E15" s="110" t="s">
        <v>26</v>
      </c>
      <c r="F15" s="34"/>
      <c r="G15" s="34"/>
      <c r="H15" s="34"/>
      <c r="I15" s="109" t="s">
        <v>27</v>
      </c>
      <c r="J15" s="110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5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9" t="s">
        <v>28</v>
      </c>
      <c r="E17" s="34"/>
      <c r="F17" s="34"/>
      <c r="G17" s="34"/>
      <c r="H17" s="34"/>
      <c r="I17" s="109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07" t="str">
        <f>'Rekapitulace stavby'!E14</f>
        <v>Vyplň údaj</v>
      </c>
      <c r="F18" s="308"/>
      <c r="G18" s="308"/>
      <c r="H18" s="308"/>
      <c r="I18" s="109" t="s">
        <v>27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9" t="s">
        <v>30</v>
      </c>
      <c r="E20" s="34"/>
      <c r="F20" s="34"/>
      <c r="G20" s="34"/>
      <c r="H20" s="34"/>
      <c r="I20" s="109" t="s">
        <v>25</v>
      </c>
      <c r="J20" s="110" t="s">
        <v>1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0" t="s">
        <v>31</v>
      </c>
      <c r="F21" s="34"/>
      <c r="G21" s="34"/>
      <c r="H21" s="34"/>
      <c r="I21" s="109" t="s">
        <v>27</v>
      </c>
      <c r="J21" s="110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9" t="s">
        <v>33</v>
      </c>
      <c r="E23" s="34"/>
      <c r="F23" s="34"/>
      <c r="G23" s="34"/>
      <c r="H23" s="34"/>
      <c r="I23" s="109" t="s">
        <v>25</v>
      </c>
      <c r="J23" s="110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0" t="s">
        <v>34</v>
      </c>
      <c r="F24" s="34"/>
      <c r="G24" s="34"/>
      <c r="H24" s="34"/>
      <c r="I24" s="109" t="s">
        <v>27</v>
      </c>
      <c r="J24" s="110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9" t="s">
        <v>35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2"/>
      <c r="B27" s="113"/>
      <c r="C27" s="112"/>
      <c r="D27" s="112"/>
      <c r="E27" s="309" t="s">
        <v>1</v>
      </c>
      <c r="F27" s="309"/>
      <c r="G27" s="309"/>
      <c r="H27" s="309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5"/>
      <c r="E29" s="115"/>
      <c r="F29" s="115"/>
      <c r="G29" s="115"/>
      <c r="H29" s="115"/>
      <c r="I29" s="115"/>
      <c r="J29" s="115"/>
      <c r="K29" s="115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6" t="s">
        <v>36</v>
      </c>
      <c r="E30" s="34"/>
      <c r="F30" s="34"/>
      <c r="G30" s="34"/>
      <c r="H30" s="34"/>
      <c r="I30" s="34"/>
      <c r="J30" s="117">
        <f>ROUND(J130,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5"/>
      <c r="E31" s="115"/>
      <c r="F31" s="115"/>
      <c r="G31" s="115"/>
      <c r="H31" s="115"/>
      <c r="I31" s="115"/>
      <c r="J31" s="115"/>
      <c r="K31" s="115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8" t="s">
        <v>38</v>
      </c>
      <c r="G32" s="34"/>
      <c r="H32" s="34"/>
      <c r="I32" s="118" t="s">
        <v>37</v>
      </c>
      <c r="J32" s="118" t="s">
        <v>39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9" t="s">
        <v>40</v>
      </c>
      <c r="E33" s="109" t="s">
        <v>41</v>
      </c>
      <c r="F33" s="120">
        <f>ROUND((SUM(BE130:BE465)),  2)</f>
        <v>0</v>
      </c>
      <c r="G33" s="34"/>
      <c r="H33" s="34"/>
      <c r="I33" s="121">
        <v>0.21</v>
      </c>
      <c r="J33" s="120">
        <f>ROUND(((SUM(BE130:BE465))*I33),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9" t="s">
        <v>42</v>
      </c>
      <c r="F34" s="120">
        <f>ROUND((SUM(BF130:BF465)),  2)</f>
        <v>0</v>
      </c>
      <c r="G34" s="34"/>
      <c r="H34" s="34"/>
      <c r="I34" s="121">
        <v>0.12</v>
      </c>
      <c r="J34" s="120">
        <f>ROUND(((SUM(BF130:BF465))*I34),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9" t="s">
        <v>43</v>
      </c>
      <c r="F35" s="120">
        <f>ROUND((SUM(BG130:BG465)),  2)</f>
        <v>0</v>
      </c>
      <c r="G35" s="34"/>
      <c r="H35" s="34"/>
      <c r="I35" s="121">
        <v>0.21</v>
      </c>
      <c r="J35" s="120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9" t="s">
        <v>44</v>
      </c>
      <c r="F36" s="120">
        <f>ROUND((SUM(BH130:BH465)),  2)</f>
        <v>0</v>
      </c>
      <c r="G36" s="34"/>
      <c r="H36" s="34"/>
      <c r="I36" s="121">
        <v>0.12</v>
      </c>
      <c r="J36" s="120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9" t="s">
        <v>45</v>
      </c>
      <c r="F37" s="120">
        <f>ROUND((SUM(BI130:BI465)),  2)</f>
        <v>0</v>
      </c>
      <c r="G37" s="34"/>
      <c r="H37" s="34"/>
      <c r="I37" s="121">
        <v>0</v>
      </c>
      <c r="J37" s="120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2"/>
      <c r="D39" s="123" t="s">
        <v>46</v>
      </c>
      <c r="E39" s="124"/>
      <c r="F39" s="124"/>
      <c r="G39" s="125" t="s">
        <v>47</v>
      </c>
      <c r="H39" s="126" t="s">
        <v>48</v>
      </c>
      <c r="I39" s="124"/>
      <c r="J39" s="127">
        <f>SUM(J30:J37)</f>
        <v>0</v>
      </c>
      <c r="K39" s="128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29" t="s">
        <v>49</v>
      </c>
      <c r="E50" s="130"/>
      <c r="F50" s="130"/>
      <c r="G50" s="129" t="s">
        <v>50</v>
      </c>
      <c r="H50" s="130"/>
      <c r="I50" s="130"/>
      <c r="J50" s="130"/>
      <c r="K50" s="130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31" t="s">
        <v>51</v>
      </c>
      <c r="E61" s="132"/>
      <c r="F61" s="133" t="s">
        <v>52</v>
      </c>
      <c r="G61" s="131" t="s">
        <v>51</v>
      </c>
      <c r="H61" s="132"/>
      <c r="I61" s="132"/>
      <c r="J61" s="134" t="s">
        <v>52</v>
      </c>
      <c r="K61" s="132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29" t="s">
        <v>53</v>
      </c>
      <c r="E65" s="135"/>
      <c r="F65" s="135"/>
      <c r="G65" s="129" t="s">
        <v>54</v>
      </c>
      <c r="H65" s="135"/>
      <c r="I65" s="135"/>
      <c r="J65" s="135"/>
      <c r="K65" s="135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31" t="s">
        <v>51</v>
      </c>
      <c r="E76" s="132"/>
      <c r="F76" s="133" t="s">
        <v>52</v>
      </c>
      <c r="G76" s="131" t="s">
        <v>51</v>
      </c>
      <c r="H76" s="132"/>
      <c r="I76" s="132"/>
      <c r="J76" s="134" t="s">
        <v>52</v>
      </c>
      <c r="K76" s="132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38"/>
      <c r="C81" s="139"/>
      <c r="D81" s="139"/>
      <c r="E81" s="139"/>
      <c r="F81" s="139"/>
      <c r="G81" s="139"/>
      <c r="H81" s="139"/>
      <c r="I81" s="139"/>
      <c r="J81" s="139"/>
      <c r="K81" s="139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109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310" t="str">
        <f>E7</f>
        <v>MK PIHOVICE - PRŮTAH - OPRAVA</v>
      </c>
      <c r="F85" s="311"/>
      <c r="G85" s="311"/>
      <c r="H85" s="311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107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81" t="str">
        <f>E9</f>
        <v>SO101 - KOMUNIKACE</v>
      </c>
      <c r="F87" s="312"/>
      <c r="G87" s="312"/>
      <c r="H87" s="312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 xml:space="preserve"> </v>
      </c>
      <c r="G89" s="36"/>
      <c r="H89" s="36"/>
      <c r="I89" s="29" t="s">
        <v>22</v>
      </c>
      <c r="J89" s="66" t="str">
        <f>IF(J12="","",J12)</f>
        <v>5. 10. 2025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25.7" customHeight="1">
      <c r="A91" s="34"/>
      <c r="B91" s="35"/>
      <c r="C91" s="29" t="s">
        <v>24</v>
      </c>
      <c r="D91" s="36"/>
      <c r="E91" s="36"/>
      <c r="F91" s="27" t="str">
        <f>E15</f>
        <v>Město Klatovy</v>
      </c>
      <c r="G91" s="36"/>
      <c r="H91" s="36"/>
      <c r="I91" s="29" t="s">
        <v>30</v>
      </c>
      <c r="J91" s="32" t="str">
        <f>E21</f>
        <v>MACÁN PROJEKCE DS s.r.o.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29" t="s">
        <v>28</v>
      </c>
      <c r="D92" s="36"/>
      <c r="E92" s="36"/>
      <c r="F92" s="27" t="str">
        <f>IF(E18="","",E18)</f>
        <v>Vyplň údaj</v>
      </c>
      <c r="G92" s="36"/>
      <c r="H92" s="36"/>
      <c r="I92" s="29" t="s">
        <v>33</v>
      </c>
      <c r="J92" s="32" t="str">
        <f>E24</f>
        <v>Žižkovský Petr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0" t="s">
        <v>110</v>
      </c>
      <c r="D94" s="141"/>
      <c r="E94" s="141"/>
      <c r="F94" s="141"/>
      <c r="G94" s="141"/>
      <c r="H94" s="141"/>
      <c r="I94" s="141"/>
      <c r="J94" s="142" t="s">
        <v>111</v>
      </c>
      <c r="K94" s="141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3" t="s">
        <v>112</v>
      </c>
      <c r="D96" s="36"/>
      <c r="E96" s="36"/>
      <c r="F96" s="36"/>
      <c r="G96" s="36"/>
      <c r="H96" s="36"/>
      <c r="I96" s="36"/>
      <c r="J96" s="84">
        <f>J130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113</v>
      </c>
    </row>
    <row r="97" spans="1:31" s="9" customFormat="1" ht="24.95" customHeight="1">
      <c r="B97" s="144"/>
      <c r="C97" s="145"/>
      <c r="D97" s="146" t="s">
        <v>114</v>
      </c>
      <c r="E97" s="147"/>
      <c r="F97" s="147"/>
      <c r="G97" s="147"/>
      <c r="H97" s="147"/>
      <c r="I97" s="147"/>
      <c r="J97" s="148">
        <f>J131</f>
        <v>0</v>
      </c>
      <c r="K97" s="145"/>
      <c r="L97" s="149"/>
    </row>
    <row r="98" spans="1:31" s="10" customFormat="1" ht="19.899999999999999" customHeight="1">
      <c r="B98" s="150"/>
      <c r="C98" s="151"/>
      <c r="D98" s="152" t="s">
        <v>115</v>
      </c>
      <c r="E98" s="153"/>
      <c r="F98" s="153"/>
      <c r="G98" s="153"/>
      <c r="H98" s="153"/>
      <c r="I98" s="153"/>
      <c r="J98" s="154">
        <f>J132</f>
        <v>0</v>
      </c>
      <c r="K98" s="151"/>
      <c r="L98" s="155"/>
    </row>
    <row r="99" spans="1:31" s="10" customFormat="1" ht="19.899999999999999" customHeight="1">
      <c r="B99" s="150"/>
      <c r="C99" s="151"/>
      <c r="D99" s="152" t="s">
        <v>116</v>
      </c>
      <c r="E99" s="153"/>
      <c r="F99" s="153"/>
      <c r="G99" s="153"/>
      <c r="H99" s="153"/>
      <c r="I99" s="153"/>
      <c r="J99" s="154">
        <f>J221</f>
        <v>0</v>
      </c>
      <c r="K99" s="151"/>
      <c r="L99" s="155"/>
    </row>
    <row r="100" spans="1:31" s="10" customFormat="1" ht="19.899999999999999" customHeight="1">
      <c r="B100" s="150"/>
      <c r="C100" s="151"/>
      <c r="D100" s="152" t="s">
        <v>117</v>
      </c>
      <c r="E100" s="153"/>
      <c r="F100" s="153"/>
      <c r="G100" s="153"/>
      <c r="H100" s="153"/>
      <c r="I100" s="153"/>
      <c r="J100" s="154">
        <f>J226</f>
        <v>0</v>
      </c>
      <c r="K100" s="151"/>
      <c r="L100" s="155"/>
    </row>
    <row r="101" spans="1:31" s="10" customFormat="1" ht="19.899999999999999" customHeight="1">
      <c r="B101" s="150"/>
      <c r="C101" s="151"/>
      <c r="D101" s="152" t="s">
        <v>118</v>
      </c>
      <c r="E101" s="153"/>
      <c r="F101" s="153"/>
      <c r="G101" s="153"/>
      <c r="H101" s="153"/>
      <c r="I101" s="153"/>
      <c r="J101" s="154">
        <f>J231</f>
        <v>0</v>
      </c>
      <c r="K101" s="151"/>
      <c r="L101" s="155"/>
    </row>
    <row r="102" spans="1:31" s="10" customFormat="1" ht="19.899999999999999" customHeight="1">
      <c r="B102" s="150"/>
      <c r="C102" s="151"/>
      <c r="D102" s="152" t="s">
        <v>119</v>
      </c>
      <c r="E102" s="153"/>
      <c r="F102" s="153"/>
      <c r="G102" s="153"/>
      <c r="H102" s="153"/>
      <c r="I102" s="153"/>
      <c r="J102" s="154">
        <f>J295</f>
        <v>0</v>
      </c>
      <c r="K102" s="151"/>
      <c r="L102" s="155"/>
    </row>
    <row r="103" spans="1:31" s="10" customFormat="1" ht="19.899999999999999" customHeight="1">
      <c r="B103" s="150"/>
      <c r="C103" s="151"/>
      <c r="D103" s="152" t="s">
        <v>120</v>
      </c>
      <c r="E103" s="153"/>
      <c r="F103" s="153"/>
      <c r="G103" s="153"/>
      <c r="H103" s="153"/>
      <c r="I103" s="153"/>
      <c r="J103" s="154">
        <f>J362</f>
        <v>0</v>
      </c>
      <c r="K103" s="151"/>
      <c r="L103" s="155"/>
    </row>
    <row r="104" spans="1:31" s="10" customFormat="1" ht="19.899999999999999" customHeight="1">
      <c r="B104" s="150"/>
      <c r="C104" s="151"/>
      <c r="D104" s="152" t="s">
        <v>121</v>
      </c>
      <c r="E104" s="153"/>
      <c r="F104" s="153"/>
      <c r="G104" s="153"/>
      <c r="H104" s="153"/>
      <c r="I104" s="153"/>
      <c r="J104" s="154">
        <f>J423</f>
        <v>0</v>
      </c>
      <c r="K104" s="151"/>
      <c r="L104" s="155"/>
    </row>
    <row r="105" spans="1:31" s="10" customFormat="1" ht="19.899999999999999" customHeight="1">
      <c r="B105" s="150"/>
      <c r="C105" s="151"/>
      <c r="D105" s="152" t="s">
        <v>122</v>
      </c>
      <c r="E105" s="153"/>
      <c r="F105" s="153"/>
      <c r="G105" s="153"/>
      <c r="H105" s="153"/>
      <c r="I105" s="153"/>
      <c r="J105" s="154">
        <f>J442</f>
        <v>0</v>
      </c>
      <c r="K105" s="151"/>
      <c r="L105" s="155"/>
    </row>
    <row r="106" spans="1:31" s="9" customFormat="1" ht="24.95" customHeight="1">
      <c r="B106" s="144"/>
      <c r="C106" s="145"/>
      <c r="D106" s="146" t="s">
        <v>123</v>
      </c>
      <c r="E106" s="147"/>
      <c r="F106" s="147"/>
      <c r="G106" s="147"/>
      <c r="H106" s="147"/>
      <c r="I106" s="147"/>
      <c r="J106" s="148">
        <f>J444</f>
        <v>0</v>
      </c>
      <c r="K106" s="145"/>
      <c r="L106" s="149"/>
    </row>
    <row r="107" spans="1:31" s="10" customFormat="1" ht="19.899999999999999" customHeight="1">
      <c r="B107" s="150"/>
      <c r="C107" s="151"/>
      <c r="D107" s="152" t="s">
        <v>124</v>
      </c>
      <c r="E107" s="153"/>
      <c r="F107" s="153"/>
      <c r="G107" s="153"/>
      <c r="H107" s="153"/>
      <c r="I107" s="153"/>
      <c r="J107" s="154">
        <f>J445</f>
        <v>0</v>
      </c>
      <c r="K107" s="151"/>
      <c r="L107" s="155"/>
    </row>
    <row r="108" spans="1:31" s="9" customFormat="1" ht="24.95" customHeight="1">
      <c r="B108" s="144"/>
      <c r="C108" s="145"/>
      <c r="D108" s="146" t="s">
        <v>125</v>
      </c>
      <c r="E108" s="147"/>
      <c r="F108" s="147"/>
      <c r="G108" s="147"/>
      <c r="H108" s="147"/>
      <c r="I108" s="147"/>
      <c r="J108" s="148">
        <f>J454</f>
        <v>0</v>
      </c>
      <c r="K108" s="145"/>
      <c r="L108" s="149"/>
    </row>
    <row r="109" spans="1:31" s="10" customFormat="1" ht="19.899999999999999" customHeight="1">
      <c r="B109" s="150"/>
      <c r="C109" s="151"/>
      <c r="D109" s="152" t="s">
        <v>126</v>
      </c>
      <c r="E109" s="153"/>
      <c r="F109" s="153"/>
      <c r="G109" s="153"/>
      <c r="H109" s="153"/>
      <c r="I109" s="153"/>
      <c r="J109" s="154">
        <f>J455</f>
        <v>0</v>
      </c>
      <c r="K109" s="151"/>
      <c r="L109" s="155"/>
    </row>
    <row r="110" spans="1:31" s="10" customFormat="1" ht="19.899999999999999" customHeight="1">
      <c r="B110" s="150"/>
      <c r="C110" s="151"/>
      <c r="D110" s="152" t="s">
        <v>127</v>
      </c>
      <c r="E110" s="153"/>
      <c r="F110" s="153"/>
      <c r="G110" s="153"/>
      <c r="H110" s="153"/>
      <c r="I110" s="153"/>
      <c r="J110" s="154">
        <f>J461</f>
        <v>0</v>
      </c>
      <c r="K110" s="151"/>
      <c r="L110" s="155"/>
    </row>
    <row r="111" spans="1:31" s="2" customFormat="1" ht="21.75" customHeight="1">
      <c r="A111" s="34"/>
      <c r="B111" s="35"/>
      <c r="C111" s="36"/>
      <c r="D111" s="36"/>
      <c r="E111" s="36"/>
      <c r="F111" s="36"/>
      <c r="G111" s="36"/>
      <c r="H111" s="36"/>
      <c r="I111" s="36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6.95" customHeight="1">
      <c r="A112" s="34"/>
      <c r="B112" s="54"/>
      <c r="C112" s="55"/>
      <c r="D112" s="55"/>
      <c r="E112" s="55"/>
      <c r="F112" s="55"/>
      <c r="G112" s="55"/>
      <c r="H112" s="55"/>
      <c r="I112" s="55"/>
      <c r="J112" s="55"/>
      <c r="K112" s="55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6" spans="1:31" s="2" customFormat="1" ht="6.95" customHeight="1">
      <c r="A116" s="34"/>
      <c r="B116" s="56"/>
      <c r="C116" s="57"/>
      <c r="D116" s="57"/>
      <c r="E116" s="57"/>
      <c r="F116" s="57"/>
      <c r="G116" s="57"/>
      <c r="H116" s="57"/>
      <c r="I116" s="57"/>
      <c r="J116" s="57"/>
      <c r="K116" s="57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31" s="2" customFormat="1" ht="24.95" customHeight="1">
      <c r="A117" s="34"/>
      <c r="B117" s="35"/>
      <c r="C117" s="23" t="s">
        <v>128</v>
      </c>
      <c r="D117" s="36"/>
      <c r="E117" s="36"/>
      <c r="F117" s="36"/>
      <c r="G117" s="36"/>
      <c r="H117" s="36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31" s="2" customFormat="1" ht="6.95" customHeight="1">
      <c r="A118" s="34"/>
      <c r="B118" s="35"/>
      <c r="C118" s="36"/>
      <c r="D118" s="36"/>
      <c r="E118" s="36"/>
      <c r="F118" s="36"/>
      <c r="G118" s="36"/>
      <c r="H118" s="36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31" s="2" customFormat="1" ht="12" customHeight="1">
      <c r="A119" s="34"/>
      <c r="B119" s="35"/>
      <c r="C119" s="29" t="s">
        <v>16</v>
      </c>
      <c r="D119" s="36"/>
      <c r="E119" s="36"/>
      <c r="F119" s="36"/>
      <c r="G119" s="36"/>
      <c r="H119" s="36"/>
      <c r="I119" s="3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31" s="2" customFormat="1" ht="16.5" customHeight="1">
      <c r="A120" s="34"/>
      <c r="B120" s="35"/>
      <c r="C120" s="36"/>
      <c r="D120" s="36"/>
      <c r="E120" s="310" t="str">
        <f>E7</f>
        <v>MK PIHOVICE - PRŮTAH - OPRAVA</v>
      </c>
      <c r="F120" s="311"/>
      <c r="G120" s="311"/>
      <c r="H120" s="311"/>
      <c r="I120" s="36"/>
      <c r="J120" s="36"/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31" s="2" customFormat="1" ht="12" customHeight="1">
      <c r="A121" s="34"/>
      <c r="B121" s="35"/>
      <c r="C121" s="29" t="s">
        <v>107</v>
      </c>
      <c r="D121" s="36"/>
      <c r="E121" s="36"/>
      <c r="F121" s="36"/>
      <c r="G121" s="36"/>
      <c r="H121" s="36"/>
      <c r="I121" s="36"/>
      <c r="J121" s="36"/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31" s="2" customFormat="1" ht="16.5" customHeight="1">
      <c r="A122" s="34"/>
      <c r="B122" s="35"/>
      <c r="C122" s="36"/>
      <c r="D122" s="36"/>
      <c r="E122" s="281" t="str">
        <f>E9</f>
        <v>SO101 - KOMUNIKACE</v>
      </c>
      <c r="F122" s="312"/>
      <c r="G122" s="312"/>
      <c r="H122" s="312"/>
      <c r="I122" s="36"/>
      <c r="J122" s="36"/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31" s="2" customFormat="1" ht="6.95" customHeight="1">
      <c r="A123" s="34"/>
      <c r="B123" s="35"/>
      <c r="C123" s="36"/>
      <c r="D123" s="36"/>
      <c r="E123" s="36"/>
      <c r="F123" s="36"/>
      <c r="G123" s="36"/>
      <c r="H123" s="36"/>
      <c r="I123" s="36"/>
      <c r="J123" s="36"/>
      <c r="K123" s="36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31" s="2" customFormat="1" ht="12" customHeight="1">
      <c r="A124" s="34"/>
      <c r="B124" s="35"/>
      <c r="C124" s="29" t="s">
        <v>20</v>
      </c>
      <c r="D124" s="36"/>
      <c r="E124" s="36"/>
      <c r="F124" s="27" t="str">
        <f>F12</f>
        <v xml:space="preserve"> </v>
      </c>
      <c r="G124" s="36"/>
      <c r="H124" s="36"/>
      <c r="I124" s="29" t="s">
        <v>22</v>
      </c>
      <c r="J124" s="66" t="str">
        <f>IF(J12="","",J12)</f>
        <v>5. 10. 2025</v>
      </c>
      <c r="K124" s="36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pans="1:31" s="2" customFormat="1" ht="6.95" customHeight="1">
      <c r="A125" s="34"/>
      <c r="B125" s="35"/>
      <c r="C125" s="36"/>
      <c r="D125" s="36"/>
      <c r="E125" s="36"/>
      <c r="F125" s="36"/>
      <c r="G125" s="36"/>
      <c r="H125" s="36"/>
      <c r="I125" s="36"/>
      <c r="J125" s="36"/>
      <c r="K125" s="36"/>
      <c r="L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pans="1:31" s="2" customFormat="1" ht="25.7" customHeight="1">
      <c r="A126" s="34"/>
      <c r="B126" s="35"/>
      <c r="C126" s="29" t="s">
        <v>24</v>
      </c>
      <c r="D126" s="36"/>
      <c r="E126" s="36"/>
      <c r="F126" s="27" t="str">
        <f>E15</f>
        <v>Město Klatovy</v>
      </c>
      <c r="G126" s="36"/>
      <c r="H126" s="36"/>
      <c r="I126" s="29" t="s">
        <v>30</v>
      </c>
      <c r="J126" s="32" t="str">
        <f>E21</f>
        <v>MACÁN PROJEKCE DS s.r.o.</v>
      </c>
      <c r="K126" s="36"/>
      <c r="L126" s="51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pans="1:31" s="2" customFormat="1" ht="15.2" customHeight="1">
      <c r="A127" s="34"/>
      <c r="B127" s="35"/>
      <c r="C127" s="29" t="s">
        <v>28</v>
      </c>
      <c r="D127" s="36"/>
      <c r="E127" s="36"/>
      <c r="F127" s="27" t="str">
        <f>IF(E18="","",E18)</f>
        <v>Vyplň údaj</v>
      </c>
      <c r="G127" s="36"/>
      <c r="H127" s="36"/>
      <c r="I127" s="29" t="s">
        <v>33</v>
      </c>
      <c r="J127" s="32" t="str">
        <f>E24</f>
        <v>Žižkovský Petr</v>
      </c>
      <c r="K127" s="36"/>
      <c r="L127" s="51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pans="1:31" s="2" customFormat="1" ht="10.35" customHeight="1">
      <c r="A128" s="34"/>
      <c r="B128" s="35"/>
      <c r="C128" s="36"/>
      <c r="D128" s="36"/>
      <c r="E128" s="36"/>
      <c r="F128" s="36"/>
      <c r="G128" s="36"/>
      <c r="H128" s="36"/>
      <c r="I128" s="36"/>
      <c r="J128" s="36"/>
      <c r="K128" s="36"/>
      <c r="L128" s="51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pans="1:65" s="11" customFormat="1" ht="29.25" customHeight="1">
      <c r="A129" s="156"/>
      <c r="B129" s="157"/>
      <c r="C129" s="158" t="s">
        <v>129</v>
      </c>
      <c r="D129" s="159" t="s">
        <v>61</v>
      </c>
      <c r="E129" s="159" t="s">
        <v>57</v>
      </c>
      <c r="F129" s="159" t="s">
        <v>58</v>
      </c>
      <c r="G129" s="159" t="s">
        <v>130</v>
      </c>
      <c r="H129" s="159" t="s">
        <v>131</v>
      </c>
      <c r="I129" s="159" t="s">
        <v>132</v>
      </c>
      <c r="J129" s="159" t="s">
        <v>111</v>
      </c>
      <c r="K129" s="160" t="s">
        <v>133</v>
      </c>
      <c r="L129" s="161"/>
      <c r="M129" s="75" t="s">
        <v>1</v>
      </c>
      <c r="N129" s="76" t="s">
        <v>40</v>
      </c>
      <c r="O129" s="76" t="s">
        <v>134</v>
      </c>
      <c r="P129" s="76" t="s">
        <v>135</v>
      </c>
      <c r="Q129" s="76" t="s">
        <v>136</v>
      </c>
      <c r="R129" s="76" t="s">
        <v>137</v>
      </c>
      <c r="S129" s="76" t="s">
        <v>138</v>
      </c>
      <c r="T129" s="77" t="s">
        <v>139</v>
      </c>
      <c r="U129" s="156"/>
      <c r="V129" s="156"/>
      <c r="W129" s="156"/>
      <c r="X129" s="156"/>
      <c r="Y129" s="156"/>
      <c r="Z129" s="156"/>
      <c r="AA129" s="156"/>
      <c r="AB129" s="156"/>
      <c r="AC129" s="156"/>
      <c r="AD129" s="156"/>
      <c r="AE129" s="156"/>
    </row>
    <row r="130" spans="1:65" s="2" customFormat="1" ht="22.9" customHeight="1">
      <c r="A130" s="34"/>
      <c r="B130" s="35"/>
      <c r="C130" s="82" t="s">
        <v>140</v>
      </c>
      <c r="D130" s="36"/>
      <c r="E130" s="36"/>
      <c r="F130" s="36"/>
      <c r="G130" s="36"/>
      <c r="H130" s="36"/>
      <c r="I130" s="36"/>
      <c r="J130" s="162">
        <f>BK130</f>
        <v>0</v>
      </c>
      <c r="K130" s="36"/>
      <c r="L130" s="39"/>
      <c r="M130" s="78"/>
      <c r="N130" s="163"/>
      <c r="O130" s="79"/>
      <c r="P130" s="164">
        <f>P131+P444+P454</f>
        <v>0</v>
      </c>
      <c r="Q130" s="79"/>
      <c r="R130" s="164">
        <f>R131+R444+R454</f>
        <v>313.02375340000003</v>
      </c>
      <c r="S130" s="79"/>
      <c r="T130" s="165">
        <f>T131+T444+T454</f>
        <v>480.00299999999999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T130" s="17" t="s">
        <v>75</v>
      </c>
      <c r="AU130" s="17" t="s">
        <v>113</v>
      </c>
      <c r="BK130" s="166">
        <f>BK131+BK444+BK454</f>
        <v>0</v>
      </c>
    </row>
    <row r="131" spans="1:65" s="12" customFormat="1" ht="25.9" customHeight="1">
      <c r="B131" s="167"/>
      <c r="C131" s="168"/>
      <c r="D131" s="169" t="s">
        <v>75</v>
      </c>
      <c r="E131" s="170" t="s">
        <v>141</v>
      </c>
      <c r="F131" s="170" t="s">
        <v>142</v>
      </c>
      <c r="G131" s="168"/>
      <c r="H131" s="168"/>
      <c r="I131" s="171"/>
      <c r="J131" s="172">
        <f>BK131</f>
        <v>0</v>
      </c>
      <c r="K131" s="168"/>
      <c r="L131" s="173"/>
      <c r="M131" s="174"/>
      <c r="N131" s="175"/>
      <c r="O131" s="175"/>
      <c r="P131" s="176">
        <f>P132+P221+P226+P231+P295+P362+P423+P442</f>
        <v>0</v>
      </c>
      <c r="Q131" s="175"/>
      <c r="R131" s="176">
        <f>R132+R221+R226+R231+R295+R362+R423+R442</f>
        <v>313.01186340000004</v>
      </c>
      <c r="S131" s="175"/>
      <c r="T131" s="177">
        <f>T132+T221+T226+T231+T295+T362+T423+T442</f>
        <v>480.00299999999999</v>
      </c>
      <c r="AR131" s="178" t="s">
        <v>84</v>
      </c>
      <c r="AT131" s="179" t="s">
        <v>75</v>
      </c>
      <c r="AU131" s="179" t="s">
        <v>76</v>
      </c>
      <c r="AY131" s="178" t="s">
        <v>143</v>
      </c>
      <c r="BK131" s="180">
        <f>BK132+BK221+BK226+BK231+BK295+BK362+BK423+BK442</f>
        <v>0</v>
      </c>
    </row>
    <row r="132" spans="1:65" s="12" customFormat="1" ht="22.9" customHeight="1">
      <c r="B132" s="167"/>
      <c r="C132" s="168"/>
      <c r="D132" s="169" t="s">
        <v>75</v>
      </c>
      <c r="E132" s="181" t="s">
        <v>84</v>
      </c>
      <c r="F132" s="181" t="s">
        <v>144</v>
      </c>
      <c r="G132" s="168"/>
      <c r="H132" s="168"/>
      <c r="I132" s="171"/>
      <c r="J132" s="182">
        <f>BK132</f>
        <v>0</v>
      </c>
      <c r="K132" s="168"/>
      <c r="L132" s="173"/>
      <c r="M132" s="174"/>
      <c r="N132" s="175"/>
      <c r="O132" s="175"/>
      <c r="P132" s="176">
        <f>SUM(P133:P220)</f>
        <v>0</v>
      </c>
      <c r="Q132" s="175"/>
      <c r="R132" s="176">
        <f>SUM(R133:R220)</f>
        <v>77.926450000000003</v>
      </c>
      <c r="S132" s="175"/>
      <c r="T132" s="177">
        <f>SUM(T133:T220)</f>
        <v>464.66899999999998</v>
      </c>
      <c r="AR132" s="178" t="s">
        <v>84</v>
      </c>
      <c r="AT132" s="179" t="s">
        <v>75</v>
      </c>
      <c r="AU132" s="179" t="s">
        <v>84</v>
      </c>
      <c r="AY132" s="178" t="s">
        <v>143</v>
      </c>
      <c r="BK132" s="180">
        <f>SUM(BK133:BK220)</f>
        <v>0</v>
      </c>
    </row>
    <row r="133" spans="1:65" s="2" customFormat="1" ht="55.5" customHeight="1">
      <c r="A133" s="34"/>
      <c r="B133" s="35"/>
      <c r="C133" s="183" t="s">
        <v>84</v>
      </c>
      <c r="D133" s="183" t="s">
        <v>145</v>
      </c>
      <c r="E133" s="184" t="s">
        <v>146</v>
      </c>
      <c r="F133" s="185" t="s">
        <v>147</v>
      </c>
      <c r="G133" s="186" t="s">
        <v>148</v>
      </c>
      <c r="H133" s="187">
        <v>1281.5</v>
      </c>
      <c r="I133" s="188"/>
      <c r="J133" s="189">
        <f>ROUND(I133*H133,2)</f>
        <v>0</v>
      </c>
      <c r="K133" s="185" t="s">
        <v>149</v>
      </c>
      <c r="L133" s="39"/>
      <c r="M133" s="190" t="s">
        <v>1</v>
      </c>
      <c r="N133" s="191" t="s">
        <v>41</v>
      </c>
      <c r="O133" s="71"/>
      <c r="P133" s="192">
        <f>O133*H133</f>
        <v>0</v>
      </c>
      <c r="Q133" s="192">
        <v>0</v>
      </c>
      <c r="R133" s="192">
        <f>Q133*H133</f>
        <v>0</v>
      </c>
      <c r="S133" s="192">
        <v>0.316</v>
      </c>
      <c r="T133" s="193">
        <f>S133*H133</f>
        <v>404.95400000000001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4" t="s">
        <v>150</v>
      </c>
      <c r="AT133" s="194" t="s">
        <v>145</v>
      </c>
      <c r="AU133" s="194" t="s">
        <v>86</v>
      </c>
      <c r="AY133" s="17" t="s">
        <v>143</v>
      </c>
      <c r="BE133" s="195">
        <f>IF(N133="základní",J133,0)</f>
        <v>0</v>
      </c>
      <c r="BF133" s="195">
        <f>IF(N133="snížená",J133,0)</f>
        <v>0</v>
      </c>
      <c r="BG133" s="195">
        <f>IF(N133="zákl. přenesená",J133,0)</f>
        <v>0</v>
      </c>
      <c r="BH133" s="195">
        <f>IF(N133="sníž. přenesená",J133,0)</f>
        <v>0</v>
      </c>
      <c r="BI133" s="195">
        <f>IF(N133="nulová",J133,0)</f>
        <v>0</v>
      </c>
      <c r="BJ133" s="17" t="s">
        <v>84</v>
      </c>
      <c r="BK133" s="195">
        <f>ROUND(I133*H133,2)</f>
        <v>0</v>
      </c>
      <c r="BL133" s="17" t="s">
        <v>150</v>
      </c>
      <c r="BM133" s="194" t="s">
        <v>151</v>
      </c>
    </row>
    <row r="134" spans="1:65" s="2" customFormat="1" ht="39">
      <c r="A134" s="34"/>
      <c r="B134" s="35"/>
      <c r="C134" s="36"/>
      <c r="D134" s="196" t="s">
        <v>152</v>
      </c>
      <c r="E134" s="36"/>
      <c r="F134" s="197" t="s">
        <v>153</v>
      </c>
      <c r="G134" s="36"/>
      <c r="H134" s="36"/>
      <c r="I134" s="198"/>
      <c r="J134" s="36"/>
      <c r="K134" s="36"/>
      <c r="L134" s="39"/>
      <c r="M134" s="199"/>
      <c r="N134" s="200"/>
      <c r="O134" s="71"/>
      <c r="P134" s="71"/>
      <c r="Q134" s="71"/>
      <c r="R134" s="71"/>
      <c r="S134" s="71"/>
      <c r="T134" s="72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T134" s="17" t="s">
        <v>152</v>
      </c>
      <c r="AU134" s="17" t="s">
        <v>86</v>
      </c>
    </row>
    <row r="135" spans="1:65" s="13" customFormat="1" ht="22.5">
      <c r="B135" s="201"/>
      <c r="C135" s="202"/>
      <c r="D135" s="196" t="s">
        <v>154</v>
      </c>
      <c r="E135" s="203" t="s">
        <v>1</v>
      </c>
      <c r="F135" s="204" t="s">
        <v>155</v>
      </c>
      <c r="G135" s="202"/>
      <c r="H135" s="203" t="s">
        <v>1</v>
      </c>
      <c r="I135" s="205"/>
      <c r="J135" s="202"/>
      <c r="K135" s="202"/>
      <c r="L135" s="206"/>
      <c r="M135" s="207"/>
      <c r="N135" s="208"/>
      <c r="O135" s="208"/>
      <c r="P135" s="208"/>
      <c r="Q135" s="208"/>
      <c r="R135" s="208"/>
      <c r="S135" s="208"/>
      <c r="T135" s="209"/>
      <c r="AT135" s="210" t="s">
        <v>154</v>
      </c>
      <c r="AU135" s="210" t="s">
        <v>86</v>
      </c>
      <c r="AV135" s="13" t="s">
        <v>84</v>
      </c>
      <c r="AW135" s="13" t="s">
        <v>32</v>
      </c>
      <c r="AX135" s="13" t="s">
        <v>76</v>
      </c>
      <c r="AY135" s="210" t="s">
        <v>143</v>
      </c>
    </row>
    <row r="136" spans="1:65" s="14" customFormat="1" ht="11.25">
      <c r="B136" s="211"/>
      <c r="C136" s="212"/>
      <c r="D136" s="196" t="s">
        <v>154</v>
      </c>
      <c r="E136" s="213" t="s">
        <v>1</v>
      </c>
      <c r="F136" s="214" t="s">
        <v>156</v>
      </c>
      <c r="G136" s="212"/>
      <c r="H136" s="215">
        <v>1281.5</v>
      </c>
      <c r="I136" s="216"/>
      <c r="J136" s="212"/>
      <c r="K136" s="212"/>
      <c r="L136" s="217"/>
      <c r="M136" s="218"/>
      <c r="N136" s="219"/>
      <c r="O136" s="219"/>
      <c r="P136" s="219"/>
      <c r="Q136" s="219"/>
      <c r="R136" s="219"/>
      <c r="S136" s="219"/>
      <c r="T136" s="220"/>
      <c r="AT136" s="221" t="s">
        <v>154</v>
      </c>
      <c r="AU136" s="221" t="s">
        <v>86</v>
      </c>
      <c r="AV136" s="14" t="s">
        <v>86</v>
      </c>
      <c r="AW136" s="14" t="s">
        <v>32</v>
      </c>
      <c r="AX136" s="14" t="s">
        <v>76</v>
      </c>
      <c r="AY136" s="221" t="s">
        <v>143</v>
      </c>
    </row>
    <row r="137" spans="1:65" s="15" customFormat="1" ht="11.25">
      <c r="B137" s="222"/>
      <c r="C137" s="223"/>
      <c r="D137" s="196" t="s">
        <v>154</v>
      </c>
      <c r="E137" s="224" t="s">
        <v>1</v>
      </c>
      <c r="F137" s="225" t="s">
        <v>157</v>
      </c>
      <c r="G137" s="223"/>
      <c r="H137" s="226">
        <v>1281.5</v>
      </c>
      <c r="I137" s="227"/>
      <c r="J137" s="223"/>
      <c r="K137" s="223"/>
      <c r="L137" s="228"/>
      <c r="M137" s="229"/>
      <c r="N137" s="230"/>
      <c r="O137" s="230"/>
      <c r="P137" s="230"/>
      <c r="Q137" s="230"/>
      <c r="R137" s="230"/>
      <c r="S137" s="230"/>
      <c r="T137" s="231"/>
      <c r="AT137" s="232" t="s">
        <v>154</v>
      </c>
      <c r="AU137" s="232" t="s">
        <v>86</v>
      </c>
      <c r="AV137" s="15" t="s">
        <v>150</v>
      </c>
      <c r="AW137" s="15" t="s">
        <v>32</v>
      </c>
      <c r="AX137" s="15" t="s">
        <v>84</v>
      </c>
      <c r="AY137" s="232" t="s">
        <v>143</v>
      </c>
    </row>
    <row r="138" spans="1:65" s="2" customFormat="1" ht="44.25" customHeight="1">
      <c r="A138" s="34"/>
      <c r="B138" s="35"/>
      <c r="C138" s="183" t="s">
        <v>86</v>
      </c>
      <c r="D138" s="183" t="s">
        <v>145</v>
      </c>
      <c r="E138" s="184" t="s">
        <v>158</v>
      </c>
      <c r="F138" s="185" t="s">
        <v>159</v>
      </c>
      <c r="G138" s="186" t="s">
        <v>148</v>
      </c>
      <c r="H138" s="187">
        <v>215</v>
      </c>
      <c r="I138" s="188"/>
      <c r="J138" s="189">
        <f>ROUND(I138*H138,2)</f>
        <v>0</v>
      </c>
      <c r="K138" s="185" t="s">
        <v>149</v>
      </c>
      <c r="L138" s="39"/>
      <c r="M138" s="190" t="s">
        <v>1</v>
      </c>
      <c r="N138" s="191" t="s">
        <v>41</v>
      </c>
      <c r="O138" s="71"/>
      <c r="P138" s="192">
        <f>O138*H138</f>
        <v>0</v>
      </c>
      <c r="Q138" s="192">
        <v>3.0000000000000001E-5</v>
      </c>
      <c r="R138" s="192">
        <f>Q138*H138</f>
        <v>6.45E-3</v>
      </c>
      <c r="S138" s="192">
        <v>0.23</v>
      </c>
      <c r="T138" s="193">
        <f>S138*H138</f>
        <v>49.45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4" t="s">
        <v>150</v>
      </c>
      <c r="AT138" s="194" t="s">
        <v>145</v>
      </c>
      <c r="AU138" s="194" t="s">
        <v>86</v>
      </c>
      <c r="AY138" s="17" t="s">
        <v>143</v>
      </c>
      <c r="BE138" s="195">
        <f>IF(N138="základní",J138,0)</f>
        <v>0</v>
      </c>
      <c r="BF138" s="195">
        <f>IF(N138="snížená",J138,0)</f>
        <v>0</v>
      </c>
      <c r="BG138" s="195">
        <f>IF(N138="zákl. přenesená",J138,0)</f>
        <v>0</v>
      </c>
      <c r="BH138" s="195">
        <f>IF(N138="sníž. přenesená",J138,0)</f>
        <v>0</v>
      </c>
      <c r="BI138" s="195">
        <f>IF(N138="nulová",J138,0)</f>
        <v>0</v>
      </c>
      <c r="BJ138" s="17" t="s">
        <v>84</v>
      </c>
      <c r="BK138" s="195">
        <f>ROUND(I138*H138,2)</f>
        <v>0</v>
      </c>
      <c r="BL138" s="17" t="s">
        <v>150</v>
      </c>
      <c r="BM138" s="194" t="s">
        <v>160</v>
      </c>
    </row>
    <row r="139" spans="1:65" s="2" customFormat="1" ht="29.25">
      <c r="A139" s="34"/>
      <c r="B139" s="35"/>
      <c r="C139" s="36"/>
      <c r="D139" s="196" t="s">
        <v>152</v>
      </c>
      <c r="E139" s="36"/>
      <c r="F139" s="197" t="s">
        <v>161</v>
      </c>
      <c r="G139" s="36"/>
      <c r="H139" s="36"/>
      <c r="I139" s="198"/>
      <c r="J139" s="36"/>
      <c r="K139" s="36"/>
      <c r="L139" s="39"/>
      <c r="M139" s="199"/>
      <c r="N139" s="200"/>
      <c r="O139" s="71"/>
      <c r="P139" s="71"/>
      <c r="Q139" s="71"/>
      <c r="R139" s="71"/>
      <c r="S139" s="71"/>
      <c r="T139" s="72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T139" s="17" t="s">
        <v>152</v>
      </c>
      <c r="AU139" s="17" t="s">
        <v>86</v>
      </c>
    </row>
    <row r="140" spans="1:65" s="13" customFormat="1" ht="11.25">
      <c r="B140" s="201"/>
      <c r="C140" s="202"/>
      <c r="D140" s="196" t="s">
        <v>154</v>
      </c>
      <c r="E140" s="203" t="s">
        <v>1</v>
      </c>
      <c r="F140" s="204" t="s">
        <v>162</v>
      </c>
      <c r="G140" s="202"/>
      <c r="H140" s="203" t="s">
        <v>1</v>
      </c>
      <c r="I140" s="205"/>
      <c r="J140" s="202"/>
      <c r="K140" s="202"/>
      <c r="L140" s="206"/>
      <c r="M140" s="207"/>
      <c r="N140" s="208"/>
      <c r="O140" s="208"/>
      <c r="P140" s="208"/>
      <c r="Q140" s="208"/>
      <c r="R140" s="208"/>
      <c r="S140" s="208"/>
      <c r="T140" s="209"/>
      <c r="AT140" s="210" t="s">
        <v>154</v>
      </c>
      <c r="AU140" s="210" t="s">
        <v>86</v>
      </c>
      <c r="AV140" s="13" t="s">
        <v>84</v>
      </c>
      <c r="AW140" s="13" t="s">
        <v>32</v>
      </c>
      <c r="AX140" s="13" t="s">
        <v>76</v>
      </c>
      <c r="AY140" s="210" t="s">
        <v>143</v>
      </c>
    </row>
    <row r="141" spans="1:65" s="14" customFormat="1" ht="11.25">
      <c r="B141" s="211"/>
      <c r="C141" s="212"/>
      <c r="D141" s="196" t="s">
        <v>154</v>
      </c>
      <c r="E141" s="213" t="s">
        <v>1</v>
      </c>
      <c r="F141" s="214" t="s">
        <v>163</v>
      </c>
      <c r="G141" s="212"/>
      <c r="H141" s="215">
        <v>215</v>
      </c>
      <c r="I141" s="216"/>
      <c r="J141" s="212"/>
      <c r="K141" s="212"/>
      <c r="L141" s="217"/>
      <c r="M141" s="218"/>
      <c r="N141" s="219"/>
      <c r="O141" s="219"/>
      <c r="P141" s="219"/>
      <c r="Q141" s="219"/>
      <c r="R141" s="219"/>
      <c r="S141" s="219"/>
      <c r="T141" s="220"/>
      <c r="AT141" s="221" t="s">
        <v>154</v>
      </c>
      <c r="AU141" s="221" t="s">
        <v>86</v>
      </c>
      <c r="AV141" s="14" t="s">
        <v>86</v>
      </c>
      <c r="AW141" s="14" t="s">
        <v>32</v>
      </c>
      <c r="AX141" s="14" t="s">
        <v>76</v>
      </c>
      <c r="AY141" s="221" t="s">
        <v>143</v>
      </c>
    </row>
    <row r="142" spans="1:65" s="15" customFormat="1" ht="11.25">
      <c r="B142" s="222"/>
      <c r="C142" s="223"/>
      <c r="D142" s="196" t="s">
        <v>154</v>
      </c>
      <c r="E142" s="224" t="s">
        <v>1</v>
      </c>
      <c r="F142" s="225" t="s">
        <v>157</v>
      </c>
      <c r="G142" s="223"/>
      <c r="H142" s="226">
        <v>215</v>
      </c>
      <c r="I142" s="227"/>
      <c r="J142" s="223"/>
      <c r="K142" s="223"/>
      <c r="L142" s="228"/>
      <c r="M142" s="229"/>
      <c r="N142" s="230"/>
      <c r="O142" s="230"/>
      <c r="P142" s="230"/>
      <c r="Q142" s="230"/>
      <c r="R142" s="230"/>
      <c r="S142" s="230"/>
      <c r="T142" s="231"/>
      <c r="AT142" s="232" t="s">
        <v>154</v>
      </c>
      <c r="AU142" s="232" t="s">
        <v>86</v>
      </c>
      <c r="AV142" s="15" t="s">
        <v>150</v>
      </c>
      <c r="AW142" s="15" t="s">
        <v>32</v>
      </c>
      <c r="AX142" s="15" t="s">
        <v>84</v>
      </c>
      <c r="AY142" s="232" t="s">
        <v>143</v>
      </c>
    </row>
    <row r="143" spans="1:65" s="2" customFormat="1" ht="66.75" customHeight="1">
      <c r="A143" s="34"/>
      <c r="B143" s="35"/>
      <c r="C143" s="183" t="s">
        <v>164</v>
      </c>
      <c r="D143" s="183" t="s">
        <v>145</v>
      </c>
      <c r="E143" s="184" t="s">
        <v>165</v>
      </c>
      <c r="F143" s="185" t="s">
        <v>166</v>
      </c>
      <c r="G143" s="186" t="s">
        <v>148</v>
      </c>
      <c r="H143" s="187">
        <v>15</v>
      </c>
      <c r="I143" s="188"/>
      <c r="J143" s="189">
        <f>ROUND(I143*H143,2)</f>
        <v>0</v>
      </c>
      <c r="K143" s="185" t="s">
        <v>149</v>
      </c>
      <c r="L143" s="39"/>
      <c r="M143" s="190" t="s">
        <v>1</v>
      </c>
      <c r="N143" s="191" t="s">
        <v>41</v>
      </c>
      <c r="O143" s="71"/>
      <c r="P143" s="192">
        <f>O143*H143</f>
        <v>0</v>
      </c>
      <c r="Q143" s="192">
        <v>0</v>
      </c>
      <c r="R143" s="192">
        <f>Q143*H143</f>
        <v>0</v>
      </c>
      <c r="S143" s="192">
        <v>0.26</v>
      </c>
      <c r="T143" s="193">
        <f>S143*H143</f>
        <v>3.9000000000000004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4" t="s">
        <v>150</v>
      </c>
      <c r="AT143" s="194" t="s">
        <v>145</v>
      </c>
      <c r="AU143" s="194" t="s">
        <v>86</v>
      </c>
      <c r="AY143" s="17" t="s">
        <v>143</v>
      </c>
      <c r="BE143" s="195">
        <f>IF(N143="základní",J143,0)</f>
        <v>0</v>
      </c>
      <c r="BF143" s="195">
        <f>IF(N143="snížená",J143,0)</f>
        <v>0</v>
      </c>
      <c r="BG143" s="195">
        <f>IF(N143="zákl. přenesená",J143,0)</f>
        <v>0</v>
      </c>
      <c r="BH143" s="195">
        <f>IF(N143="sníž. přenesená",J143,0)</f>
        <v>0</v>
      </c>
      <c r="BI143" s="195">
        <f>IF(N143="nulová",J143,0)</f>
        <v>0</v>
      </c>
      <c r="BJ143" s="17" t="s">
        <v>84</v>
      </c>
      <c r="BK143" s="195">
        <f>ROUND(I143*H143,2)</f>
        <v>0</v>
      </c>
      <c r="BL143" s="17" t="s">
        <v>150</v>
      </c>
      <c r="BM143" s="194" t="s">
        <v>167</v>
      </c>
    </row>
    <row r="144" spans="1:65" s="13" customFormat="1" ht="11.25">
      <c r="B144" s="201"/>
      <c r="C144" s="202"/>
      <c r="D144" s="196" t="s">
        <v>154</v>
      </c>
      <c r="E144" s="203" t="s">
        <v>1</v>
      </c>
      <c r="F144" s="204" t="s">
        <v>168</v>
      </c>
      <c r="G144" s="202"/>
      <c r="H144" s="203" t="s">
        <v>1</v>
      </c>
      <c r="I144" s="205"/>
      <c r="J144" s="202"/>
      <c r="K144" s="202"/>
      <c r="L144" s="206"/>
      <c r="M144" s="207"/>
      <c r="N144" s="208"/>
      <c r="O144" s="208"/>
      <c r="P144" s="208"/>
      <c r="Q144" s="208"/>
      <c r="R144" s="208"/>
      <c r="S144" s="208"/>
      <c r="T144" s="209"/>
      <c r="AT144" s="210" t="s">
        <v>154</v>
      </c>
      <c r="AU144" s="210" t="s">
        <v>86</v>
      </c>
      <c r="AV144" s="13" t="s">
        <v>84</v>
      </c>
      <c r="AW144" s="13" t="s">
        <v>32</v>
      </c>
      <c r="AX144" s="13" t="s">
        <v>76</v>
      </c>
      <c r="AY144" s="210" t="s">
        <v>143</v>
      </c>
    </row>
    <row r="145" spans="1:65" s="14" customFormat="1" ht="11.25">
      <c r="B145" s="211"/>
      <c r="C145" s="212"/>
      <c r="D145" s="196" t="s">
        <v>154</v>
      </c>
      <c r="E145" s="213" t="s">
        <v>1</v>
      </c>
      <c r="F145" s="214" t="s">
        <v>169</v>
      </c>
      <c r="G145" s="212"/>
      <c r="H145" s="215">
        <v>15</v>
      </c>
      <c r="I145" s="216"/>
      <c r="J145" s="212"/>
      <c r="K145" s="212"/>
      <c r="L145" s="217"/>
      <c r="M145" s="218"/>
      <c r="N145" s="219"/>
      <c r="O145" s="219"/>
      <c r="P145" s="219"/>
      <c r="Q145" s="219"/>
      <c r="R145" s="219"/>
      <c r="S145" s="219"/>
      <c r="T145" s="220"/>
      <c r="AT145" s="221" t="s">
        <v>154</v>
      </c>
      <c r="AU145" s="221" t="s">
        <v>86</v>
      </c>
      <c r="AV145" s="14" t="s">
        <v>86</v>
      </c>
      <c r="AW145" s="14" t="s">
        <v>32</v>
      </c>
      <c r="AX145" s="14" t="s">
        <v>76</v>
      </c>
      <c r="AY145" s="221" t="s">
        <v>143</v>
      </c>
    </row>
    <row r="146" spans="1:65" s="15" customFormat="1" ht="11.25">
      <c r="B146" s="222"/>
      <c r="C146" s="223"/>
      <c r="D146" s="196" t="s">
        <v>154</v>
      </c>
      <c r="E146" s="224" t="s">
        <v>1</v>
      </c>
      <c r="F146" s="225" t="s">
        <v>157</v>
      </c>
      <c r="G146" s="223"/>
      <c r="H146" s="226">
        <v>15</v>
      </c>
      <c r="I146" s="227"/>
      <c r="J146" s="223"/>
      <c r="K146" s="223"/>
      <c r="L146" s="228"/>
      <c r="M146" s="229"/>
      <c r="N146" s="230"/>
      <c r="O146" s="230"/>
      <c r="P146" s="230"/>
      <c r="Q146" s="230"/>
      <c r="R146" s="230"/>
      <c r="S146" s="230"/>
      <c r="T146" s="231"/>
      <c r="AT146" s="232" t="s">
        <v>154</v>
      </c>
      <c r="AU146" s="232" t="s">
        <v>86</v>
      </c>
      <c r="AV146" s="15" t="s">
        <v>150</v>
      </c>
      <c r="AW146" s="15" t="s">
        <v>32</v>
      </c>
      <c r="AX146" s="15" t="s">
        <v>84</v>
      </c>
      <c r="AY146" s="232" t="s">
        <v>143</v>
      </c>
    </row>
    <row r="147" spans="1:65" s="2" customFormat="1" ht="62.65" customHeight="1">
      <c r="A147" s="34"/>
      <c r="B147" s="35"/>
      <c r="C147" s="183" t="s">
        <v>150</v>
      </c>
      <c r="D147" s="183" t="s">
        <v>145</v>
      </c>
      <c r="E147" s="184" t="s">
        <v>170</v>
      </c>
      <c r="F147" s="185" t="s">
        <v>171</v>
      </c>
      <c r="G147" s="186" t="s">
        <v>148</v>
      </c>
      <c r="H147" s="187">
        <v>8</v>
      </c>
      <c r="I147" s="188"/>
      <c r="J147" s="189">
        <f>ROUND(I147*H147,2)</f>
        <v>0</v>
      </c>
      <c r="K147" s="185" t="s">
        <v>149</v>
      </c>
      <c r="L147" s="39"/>
      <c r="M147" s="190" t="s">
        <v>1</v>
      </c>
      <c r="N147" s="191" t="s">
        <v>41</v>
      </c>
      <c r="O147" s="71"/>
      <c r="P147" s="192">
        <f>O147*H147</f>
        <v>0</v>
      </c>
      <c r="Q147" s="192">
        <v>0</v>
      </c>
      <c r="R147" s="192">
        <f>Q147*H147</f>
        <v>0</v>
      </c>
      <c r="S147" s="192">
        <v>0.26</v>
      </c>
      <c r="T147" s="193">
        <f>S147*H147</f>
        <v>2.08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4" t="s">
        <v>150</v>
      </c>
      <c r="AT147" s="194" t="s">
        <v>145</v>
      </c>
      <c r="AU147" s="194" t="s">
        <v>86</v>
      </c>
      <c r="AY147" s="17" t="s">
        <v>143</v>
      </c>
      <c r="BE147" s="195">
        <f>IF(N147="základní",J147,0)</f>
        <v>0</v>
      </c>
      <c r="BF147" s="195">
        <f>IF(N147="snížená",J147,0)</f>
        <v>0</v>
      </c>
      <c r="BG147" s="195">
        <f>IF(N147="zákl. přenesená",J147,0)</f>
        <v>0</v>
      </c>
      <c r="BH147" s="195">
        <f>IF(N147="sníž. přenesená",J147,0)</f>
        <v>0</v>
      </c>
      <c r="BI147" s="195">
        <f>IF(N147="nulová",J147,0)</f>
        <v>0</v>
      </c>
      <c r="BJ147" s="17" t="s">
        <v>84</v>
      </c>
      <c r="BK147" s="195">
        <f>ROUND(I147*H147,2)</f>
        <v>0</v>
      </c>
      <c r="BL147" s="17" t="s">
        <v>150</v>
      </c>
      <c r="BM147" s="194" t="s">
        <v>172</v>
      </c>
    </row>
    <row r="148" spans="1:65" s="2" customFormat="1" ht="19.5">
      <c r="A148" s="34"/>
      <c r="B148" s="35"/>
      <c r="C148" s="36"/>
      <c r="D148" s="196" t="s">
        <v>152</v>
      </c>
      <c r="E148" s="36"/>
      <c r="F148" s="197" t="s">
        <v>173</v>
      </c>
      <c r="G148" s="36"/>
      <c r="H148" s="36"/>
      <c r="I148" s="198"/>
      <c r="J148" s="36"/>
      <c r="K148" s="36"/>
      <c r="L148" s="39"/>
      <c r="M148" s="199"/>
      <c r="N148" s="200"/>
      <c r="O148" s="71"/>
      <c r="P148" s="71"/>
      <c r="Q148" s="71"/>
      <c r="R148" s="71"/>
      <c r="S148" s="71"/>
      <c r="T148" s="72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T148" s="17" t="s">
        <v>152</v>
      </c>
      <c r="AU148" s="17" t="s">
        <v>86</v>
      </c>
    </row>
    <row r="149" spans="1:65" s="13" customFormat="1" ht="22.5">
      <c r="B149" s="201"/>
      <c r="C149" s="202"/>
      <c r="D149" s="196" t="s">
        <v>154</v>
      </c>
      <c r="E149" s="203" t="s">
        <v>1</v>
      </c>
      <c r="F149" s="204" t="s">
        <v>174</v>
      </c>
      <c r="G149" s="202"/>
      <c r="H149" s="203" t="s">
        <v>1</v>
      </c>
      <c r="I149" s="205"/>
      <c r="J149" s="202"/>
      <c r="K149" s="202"/>
      <c r="L149" s="206"/>
      <c r="M149" s="207"/>
      <c r="N149" s="208"/>
      <c r="O149" s="208"/>
      <c r="P149" s="208"/>
      <c r="Q149" s="208"/>
      <c r="R149" s="208"/>
      <c r="S149" s="208"/>
      <c r="T149" s="209"/>
      <c r="AT149" s="210" t="s">
        <v>154</v>
      </c>
      <c r="AU149" s="210" t="s">
        <v>86</v>
      </c>
      <c r="AV149" s="13" t="s">
        <v>84</v>
      </c>
      <c r="AW149" s="13" t="s">
        <v>32</v>
      </c>
      <c r="AX149" s="13" t="s">
        <v>76</v>
      </c>
      <c r="AY149" s="210" t="s">
        <v>143</v>
      </c>
    </row>
    <row r="150" spans="1:65" s="14" customFormat="1" ht="11.25">
      <c r="B150" s="211"/>
      <c r="C150" s="212"/>
      <c r="D150" s="196" t="s">
        <v>154</v>
      </c>
      <c r="E150" s="213" t="s">
        <v>1</v>
      </c>
      <c r="F150" s="214" t="s">
        <v>175</v>
      </c>
      <c r="G150" s="212"/>
      <c r="H150" s="215">
        <v>8</v>
      </c>
      <c r="I150" s="216"/>
      <c r="J150" s="212"/>
      <c r="K150" s="212"/>
      <c r="L150" s="217"/>
      <c r="M150" s="218"/>
      <c r="N150" s="219"/>
      <c r="O150" s="219"/>
      <c r="P150" s="219"/>
      <c r="Q150" s="219"/>
      <c r="R150" s="219"/>
      <c r="S150" s="219"/>
      <c r="T150" s="220"/>
      <c r="AT150" s="221" t="s">
        <v>154</v>
      </c>
      <c r="AU150" s="221" t="s">
        <v>86</v>
      </c>
      <c r="AV150" s="14" t="s">
        <v>86</v>
      </c>
      <c r="AW150" s="14" t="s">
        <v>32</v>
      </c>
      <c r="AX150" s="14" t="s">
        <v>76</v>
      </c>
      <c r="AY150" s="221" t="s">
        <v>143</v>
      </c>
    </row>
    <row r="151" spans="1:65" s="15" customFormat="1" ht="11.25">
      <c r="B151" s="222"/>
      <c r="C151" s="223"/>
      <c r="D151" s="196" t="s">
        <v>154</v>
      </c>
      <c r="E151" s="224" t="s">
        <v>1</v>
      </c>
      <c r="F151" s="225" t="s">
        <v>157</v>
      </c>
      <c r="G151" s="223"/>
      <c r="H151" s="226">
        <v>8</v>
      </c>
      <c r="I151" s="227"/>
      <c r="J151" s="223"/>
      <c r="K151" s="223"/>
      <c r="L151" s="228"/>
      <c r="M151" s="229"/>
      <c r="N151" s="230"/>
      <c r="O151" s="230"/>
      <c r="P151" s="230"/>
      <c r="Q151" s="230"/>
      <c r="R151" s="230"/>
      <c r="S151" s="230"/>
      <c r="T151" s="231"/>
      <c r="AT151" s="232" t="s">
        <v>154</v>
      </c>
      <c r="AU151" s="232" t="s">
        <v>86</v>
      </c>
      <c r="AV151" s="15" t="s">
        <v>150</v>
      </c>
      <c r="AW151" s="15" t="s">
        <v>32</v>
      </c>
      <c r="AX151" s="15" t="s">
        <v>84</v>
      </c>
      <c r="AY151" s="232" t="s">
        <v>143</v>
      </c>
    </row>
    <row r="152" spans="1:65" s="2" customFormat="1" ht="66.75" customHeight="1">
      <c r="A152" s="34"/>
      <c r="B152" s="35"/>
      <c r="C152" s="183" t="s">
        <v>176</v>
      </c>
      <c r="D152" s="183" t="s">
        <v>145</v>
      </c>
      <c r="E152" s="184" t="s">
        <v>177</v>
      </c>
      <c r="F152" s="185" t="s">
        <v>178</v>
      </c>
      <c r="G152" s="186" t="s">
        <v>148</v>
      </c>
      <c r="H152" s="187">
        <v>5</v>
      </c>
      <c r="I152" s="188"/>
      <c r="J152" s="189">
        <f>ROUND(I152*H152,2)</f>
        <v>0</v>
      </c>
      <c r="K152" s="185" t="s">
        <v>149</v>
      </c>
      <c r="L152" s="39"/>
      <c r="M152" s="190" t="s">
        <v>1</v>
      </c>
      <c r="N152" s="191" t="s">
        <v>41</v>
      </c>
      <c r="O152" s="71"/>
      <c r="P152" s="192">
        <f>O152*H152</f>
        <v>0</v>
      </c>
      <c r="Q152" s="192">
        <v>0</v>
      </c>
      <c r="R152" s="192">
        <f>Q152*H152</f>
        <v>0</v>
      </c>
      <c r="S152" s="192">
        <v>0.38800000000000001</v>
      </c>
      <c r="T152" s="193">
        <f>S152*H152</f>
        <v>1.94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4" t="s">
        <v>150</v>
      </c>
      <c r="AT152" s="194" t="s">
        <v>145</v>
      </c>
      <c r="AU152" s="194" t="s">
        <v>86</v>
      </c>
      <c r="AY152" s="17" t="s">
        <v>143</v>
      </c>
      <c r="BE152" s="195">
        <f>IF(N152="základní",J152,0)</f>
        <v>0</v>
      </c>
      <c r="BF152" s="195">
        <f>IF(N152="snížená",J152,0)</f>
        <v>0</v>
      </c>
      <c r="BG152" s="195">
        <f>IF(N152="zákl. přenesená",J152,0)</f>
        <v>0</v>
      </c>
      <c r="BH152" s="195">
        <f>IF(N152="sníž. přenesená",J152,0)</f>
        <v>0</v>
      </c>
      <c r="BI152" s="195">
        <f>IF(N152="nulová",J152,0)</f>
        <v>0</v>
      </c>
      <c r="BJ152" s="17" t="s">
        <v>84</v>
      </c>
      <c r="BK152" s="195">
        <f>ROUND(I152*H152,2)</f>
        <v>0</v>
      </c>
      <c r="BL152" s="17" t="s">
        <v>150</v>
      </c>
      <c r="BM152" s="194" t="s">
        <v>179</v>
      </c>
    </row>
    <row r="153" spans="1:65" s="13" customFormat="1" ht="11.25">
      <c r="B153" s="201"/>
      <c r="C153" s="202"/>
      <c r="D153" s="196" t="s">
        <v>154</v>
      </c>
      <c r="E153" s="203" t="s">
        <v>1</v>
      </c>
      <c r="F153" s="204" t="s">
        <v>180</v>
      </c>
      <c r="G153" s="202"/>
      <c r="H153" s="203" t="s">
        <v>1</v>
      </c>
      <c r="I153" s="205"/>
      <c r="J153" s="202"/>
      <c r="K153" s="202"/>
      <c r="L153" s="206"/>
      <c r="M153" s="207"/>
      <c r="N153" s="208"/>
      <c r="O153" s="208"/>
      <c r="P153" s="208"/>
      <c r="Q153" s="208"/>
      <c r="R153" s="208"/>
      <c r="S153" s="208"/>
      <c r="T153" s="209"/>
      <c r="AT153" s="210" t="s">
        <v>154</v>
      </c>
      <c r="AU153" s="210" t="s">
        <v>86</v>
      </c>
      <c r="AV153" s="13" t="s">
        <v>84</v>
      </c>
      <c r="AW153" s="13" t="s">
        <v>32</v>
      </c>
      <c r="AX153" s="13" t="s">
        <v>76</v>
      </c>
      <c r="AY153" s="210" t="s">
        <v>143</v>
      </c>
    </row>
    <row r="154" spans="1:65" s="14" customFormat="1" ht="11.25">
      <c r="B154" s="211"/>
      <c r="C154" s="212"/>
      <c r="D154" s="196" t="s">
        <v>154</v>
      </c>
      <c r="E154" s="213" t="s">
        <v>1</v>
      </c>
      <c r="F154" s="214" t="s">
        <v>176</v>
      </c>
      <c r="G154" s="212"/>
      <c r="H154" s="215">
        <v>5</v>
      </c>
      <c r="I154" s="216"/>
      <c r="J154" s="212"/>
      <c r="K154" s="212"/>
      <c r="L154" s="217"/>
      <c r="M154" s="218"/>
      <c r="N154" s="219"/>
      <c r="O154" s="219"/>
      <c r="P154" s="219"/>
      <c r="Q154" s="219"/>
      <c r="R154" s="219"/>
      <c r="S154" s="219"/>
      <c r="T154" s="220"/>
      <c r="AT154" s="221" t="s">
        <v>154</v>
      </c>
      <c r="AU154" s="221" t="s">
        <v>86</v>
      </c>
      <c r="AV154" s="14" t="s">
        <v>86</v>
      </c>
      <c r="AW154" s="14" t="s">
        <v>32</v>
      </c>
      <c r="AX154" s="14" t="s">
        <v>76</v>
      </c>
      <c r="AY154" s="221" t="s">
        <v>143</v>
      </c>
    </row>
    <row r="155" spans="1:65" s="15" customFormat="1" ht="11.25">
      <c r="B155" s="222"/>
      <c r="C155" s="223"/>
      <c r="D155" s="196" t="s">
        <v>154</v>
      </c>
      <c r="E155" s="224" t="s">
        <v>1</v>
      </c>
      <c r="F155" s="225" t="s">
        <v>157</v>
      </c>
      <c r="G155" s="223"/>
      <c r="H155" s="226">
        <v>5</v>
      </c>
      <c r="I155" s="227"/>
      <c r="J155" s="223"/>
      <c r="K155" s="223"/>
      <c r="L155" s="228"/>
      <c r="M155" s="229"/>
      <c r="N155" s="230"/>
      <c r="O155" s="230"/>
      <c r="P155" s="230"/>
      <c r="Q155" s="230"/>
      <c r="R155" s="230"/>
      <c r="S155" s="230"/>
      <c r="T155" s="231"/>
      <c r="AT155" s="232" t="s">
        <v>154</v>
      </c>
      <c r="AU155" s="232" t="s">
        <v>86</v>
      </c>
      <c r="AV155" s="15" t="s">
        <v>150</v>
      </c>
      <c r="AW155" s="15" t="s">
        <v>32</v>
      </c>
      <c r="AX155" s="15" t="s">
        <v>84</v>
      </c>
      <c r="AY155" s="232" t="s">
        <v>143</v>
      </c>
    </row>
    <row r="156" spans="1:65" s="2" customFormat="1" ht="62.65" customHeight="1">
      <c r="A156" s="34"/>
      <c r="B156" s="35"/>
      <c r="C156" s="183" t="s">
        <v>181</v>
      </c>
      <c r="D156" s="183" t="s">
        <v>145</v>
      </c>
      <c r="E156" s="184" t="s">
        <v>182</v>
      </c>
      <c r="F156" s="185" t="s">
        <v>183</v>
      </c>
      <c r="G156" s="186" t="s">
        <v>148</v>
      </c>
      <c r="H156" s="187">
        <v>5</v>
      </c>
      <c r="I156" s="188"/>
      <c r="J156" s="189">
        <f>ROUND(I156*H156,2)</f>
        <v>0</v>
      </c>
      <c r="K156" s="185" t="s">
        <v>149</v>
      </c>
      <c r="L156" s="39"/>
      <c r="M156" s="190" t="s">
        <v>1</v>
      </c>
      <c r="N156" s="191" t="s">
        <v>41</v>
      </c>
      <c r="O156" s="71"/>
      <c r="P156" s="192">
        <f>O156*H156</f>
        <v>0</v>
      </c>
      <c r="Q156" s="192">
        <v>0</v>
      </c>
      <c r="R156" s="192">
        <f>Q156*H156</f>
        <v>0</v>
      </c>
      <c r="S156" s="192">
        <v>0.32500000000000001</v>
      </c>
      <c r="T156" s="193">
        <f>S156*H156</f>
        <v>1.625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4" t="s">
        <v>150</v>
      </c>
      <c r="AT156" s="194" t="s">
        <v>145</v>
      </c>
      <c r="AU156" s="194" t="s">
        <v>86</v>
      </c>
      <c r="AY156" s="17" t="s">
        <v>143</v>
      </c>
      <c r="BE156" s="195">
        <f>IF(N156="základní",J156,0)</f>
        <v>0</v>
      </c>
      <c r="BF156" s="195">
        <f>IF(N156="snížená",J156,0)</f>
        <v>0</v>
      </c>
      <c r="BG156" s="195">
        <f>IF(N156="zákl. přenesená",J156,0)</f>
        <v>0</v>
      </c>
      <c r="BH156" s="195">
        <f>IF(N156="sníž. přenesená",J156,0)</f>
        <v>0</v>
      </c>
      <c r="BI156" s="195">
        <f>IF(N156="nulová",J156,0)</f>
        <v>0</v>
      </c>
      <c r="BJ156" s="17" t="s">
        <v>84</v>
      </c>
      <c r="BK156" s="195">
        <f>ROUND(I156*H156,2)</f>
        <v>0</v>
      </c>
      <c r="BL156" s="17" t="s">
        <v>150</v>
      </c>
      <c r="BM156" s="194" t="s">
        <v>184</v>
      </c>
    </row>
    <row r="157" spans="1:65" s="13" customFormat="1" ht="11.25">
      <c r="B157" s="201"/>
      <c r="C157" s="202"/>
      <c r="D157" s="196" t="s">
        <v>154</v>
      </c>
      <c r="E157" s="203" t="s">
        <v>1</v>
      </c>
      <c r="F157" s="204" t="s">
        <v>185</v>
      </c>
      <c r="G157" s="202"/>
      <c r="H157" s="203" t="s">
        <v>1</v>
      </c>
      <c r="I157" s="205"/>
      <c r="J157" s="202"/>
      <c r="K157" s="202"/>
      <c r="L157" s="206"/>
      <c r="M157" s="207"/>
      <c r="N157" s="208"/>
      <c r="O157" s="208"/>
      <c r="P157" s="208"/>
      <c r="Q157" s="208"/>
      <c r="R157" s="208"/>
      <c r="S157" s="208"/>
      <c r="T157" s="209"/>
      <c r="AT157" s="210" t="s">
        <v>154</v>
      </c>
      <c r="AU157" s="210" t="s">
        <v>86</v>
      </c>
      <c r="AV157" s="13" t="s">
        <v>84</v>
      </c>
      <c r="AW157" s="13" t="s">
        <v>32</v>
      </c>
      <c r="AX157" s="13" t="s">
        <v>76</v>
      </c>
      <c r="AY157" s="210" t="s">
        <v>143</v>
      </c>
    </row>
    <row r="158" spans="1:65" s="14" customFormat="1" ht="11.25">
      <c r="B158" s="211"/>
      <c r="C158" s="212"/>
      <c r="D158" s="196" t="s">
        <v>154</v>
      </c>
      <c r="E158" s="213" t="s">
        <v>1</v>
      </c>
      <c r="F158" s="214" t="s">
        <v>176</v>
      </c>
      <c r="G158" s="212"/>
      <c r="H158" s="215">
        <v>5</v>
      </c>
      <c r="I158" s="216"/>
      <c r="J158" s="212"/>
      <c r="K158" s="212"/>
      <c r="L158" s="217"/>
      <c r="M158" s="218"/>
      <c r="N158" s="219"/>
      <c r="O158" s="219"/>
      <c r="P158" s="219"/>
      <c r="Q158" s="219"/>
      <c r="R158" s="219"/>
      <c r="S158" s="219"/>
      <c r="T158" s="220"/>
      <c r="AT158" s="221" t="s">
        <v>154</v>
      </c>
      <c r="AU158" s="221" t="s">
        <v>86</v>
      </c>
      <c r="AV158" s="14" t="s">
        <v>86</v>
      </c>
      <c r="AW158" s="14" t="s">
        <v>32</v>
      </c>
      <c r="AX158" s="14" t="s">
        <v>76</v>
      </c>
      <c r="AY158" s="221" t="s">
        <v>143</v>
      </c>
    </row>
    <row r="159" spans="1:65" s="15" customFormat="1" ht="11.25">
      <c r="B159" s="222"/>
      <c r="C159" s="223"/>
      <c r="D159" s="196" t="s">
        <v>154</v>
      </c>
      <c r="E159" s="224" t="s">
        <v>1</v>
      </c>
      <c r="F159" s="225" t="s">
        <v>157</v>
      </c>
      <c r="G159" s="223"/>
      <c r="H159" s="226">
        <v>5</v>
      </c>
      <c r="I159" s="227"/>
      <c r="J159" s="223"/>
      <c r="K159" s="223"/>
      <c r="L159" s="228"/>
      <c r="M159" s="229"/>
      <c r="N159" s="230"/>
      <c r="O159" s="230"/>
      <c r="P159" s="230"/>
      <c r="Q159" s="230"/>
      <c r="R159" s="230"/>
      <c r="S159" s="230"/>
      <c r="T159" s="231"/>
      <c r="AT159" s="232" t="s">
        <v>154</v>
      </c>
      <c r="AU159" s="232" t="s">
        <v>86</v>
      </c>
      <c r="AV159" s="15" t="s">
        <v>150</v>
      </c>
      <c r="AW159" s="15" t="s">
        <v>32</v>
      </c>
      <c r="AX159" s="15" t="s">
        <v>84</v>
      </c>
      <c r="AY159" s="232" t="s">
        <v>143</v>
      </c>
    </row>
    <row r="160" spans="1:65" s="2" customFormat="1" ht="37.9" customHeight="1">
      <c r="A160" s="34"/>
      <c r="B160" s="35"/>
      <c r="C160" s="183" t="s">
        <v>186</v>
      </c>
      <c r="D160" s="183" t="s">
        <v>145</v>
      </c>
      <c r="E160" s="184" t="s">
        <v>187</v>
      </c>
      <c r="F160" s="185" t="s">
        <v>188</v>
      </c>
      <c r="G160" s="186" t="s">
        <v>189</v>
      </c>
      <c r="H160" s="187">
        <v>18</v>
      </c>
      <c r="I160" s="188"/>
      <c r="J160" s="189">
        <f>ROUND(I160*H160,2)</f>
        <v>0</v>
      </c>
      <c r="K160" s="185" t="s">
        <v>149</v>
      </c>
      <c r="L160" s="39"/>
      <c r="M160" s="190" t="s">
        <v>1</v>
      </c>
      <c r="N160" s="191" t="s">
        <v>41</v>
      </c>
      <c r="O160" s="71"/>
      <c r="P160" s="192">
        <f>O160*H160</f>
        <v>0</v>
      </c>
      <c r="Q160" s="192">
        <v>0</v>
      </c>
      <c r="R160" s="192">
        <f>Q160*H160</f>
        <v>0</v>
      </c>
      <c r="S160" s="192">
        <v>0.04</v>
      </c>
      <c r="T160" s="193">
        <f>S160*H160</f>
        <v>0.72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4" t="s">
        <v>150</v>
      </c>
      <c r="AT160" s="194" t="s">
        <v>145</v>
      </c>
      <c r="AU160" s="194" t="s">
        <v>86</v>
      </c>
      <c r="AY160" s="17" t="s">
        <v>143</v>
      </c>
      <c r="BE160" s="195">
        <f>IF(N160="základní",J160,0)</f>
        <v>0</v>
      </c>
      <c r="BF160" s="195">
        <f>IF(N160="snížená",J160,0)</f>
        <v>0</v>
      </c>
      <c r="BG160" s="195">
        <f>IF(N160="zákl. přenesená",J160,0)</f>
        <v>0</v>
      </c>
      <c r="BH160" s="195">
        <f>IF(N160="sníž. přenesená",J160,0)</f>
        <v>0</v>
      </c>
      <c r="BI160" s="195">
        <f>IF(N160="nulová",J160,0)</f>
        <v>0</v>
      </c>
      <c r="BJ160" s="17" t="s">
        <v>84</v>
      </c>
      <c r="BK160" s="195">
        <f>ROUND(I160*H160,2)</f>
        <v>0</v>
      </c>
      <c r="BL160" s="17" t="s">
        <v>150</v>
      </c>
      <c r="BM160" s="194" t="s">
        <v>190</v>
      </c>
    </row>
    <row r="161" spans="1:65" s="13" customFormat="1" ht="11.25">
      <c r="B161" s="201"/>
      <c r="C161" s="202"/>
      <c r="D161" s="196" t="s">
        <v>154</v>
      </c>
      <c r="E161" s="203" t="s">
        <v>1</v>
      </c>
      <c r="F161" s="204" t="s">
        <v>191</v>
      </c>
      <c r="G161" s="202"/>
      <c r="H161" s="203" t="s">
        <v>1</v>
      </c>
      <c r="I161" s="205"/>
      <c r="J161" s="202"/>
      <c r="K161" s="202"/>
      <c r="L161" s="206"/>
      <c r="M161" s="207"/>
      <c r="N161" s="208"/>
      <c r="O161" s="208"/>
      <c r="P161" s="208"/>
      <c r="Q161" s="208"/>
      <c r="R161" s="208"/>
      <c r="S161" s="208"/>
      <c r="T161" s="209"/>
      <c r="AT161" s="210" t="s">
        <v>154</v>
      </c>
      <c r="AU161" s="210" t="s">
        <v>86</v>
      </c>
      <c r="AV161" s="13" t="s">
        <v>84</v>
      </c>
      <c r="AW161" s="13" t="s">
        <v>32</v>
      </c>
      <c r="AX161" s="13" t="s">
        <v>76</v>
      </c>
      <c r="AY161" s="210" t="s">
        <v>143</v>
      </c>
    </row>
    <row r="162" spans="1:65" s="14" customFormat="1" ht="11.25">
      <c r="B162" s="211"/>
      <c r="C162" s="212"/>
      <c r="D162" s="196" t="s">
        <v>154</v>
      </c>
      <c r="E162" s="213" t="s">
        <v>1</v>
      </c>
      <c r="F162" s="214" t="s">
        <v>192</v>
      </c>
      <c r="G162" s="212"/>
      <c r="H162" s="215">
        <v>18</v>
      </c>
      <c r="I162" s="216"/>
      <c r="J162" s="212"/>
      <c r="K162" s="212"/>
      <c r="L162" s="217"/>
      <c r="M162" s="218"/>
      <c r="N162" s="219"/>
      <c r="O162" s="219"/>
      <c r="P162" s="219"/>
      <c r="Q162" s="219"/>
      <c r="R162" s="219"/>
      <c r="S162" s="219"/>
      <c r="T162" s="220"/>
      <c r="AT162" s="221" t="s">
        <v>154</v>
      </c>
      <c r="AU162" s="221" t="s">
        <v>86</v>
      </c>
      <c r="AV162" s="14" t="s">
        <v>86</v>
      </c>
      <c r="AW162" s="14" t="s">
        <v>32</v>
      </c>
      <c r="AX162" s="14" t="s">
        <v>76</v>
      </c>
      <c r="AY162" s="221" t="s">
        <v>143</v>
      </c>
    </row>
    <row r="163" spans="1:65" s="15" customFormat="1" ht="11.25">
      <c r="B163" s="222"/>
      <c r="C163" s="223"/>
      <c r="D163" s="196" t="s">
        <v>154</v>
      </c>
      <c r="E163" s="224" t="s">
        <v>1</v>
      </c>
      <c r="F163" s="225" t="s">
        <v>157</v>
      </c>
      <c r="G163" s="223"/>
      <c r="H163" s="226">
        <v>18</v>
      </c>
      <c r="I163" s="227"/>
      <c r="J163" s="223"/>
      <c r="K163" s="223"/>
      <c r="L163" s="228"/>
      <c r="M163" s="229"/>
      <c r="N163" s="230"/>
      <c r="O163" s="230"/>
      <c r="P163" s="230"/>
      <c r="Q163" s="230"/>
      <c r="R163" s="230"/>
      <c r="S163" s="230"/>
      <c r="T163" s="231"/>
      <c r="AT163" s="232" t="s">
        <v>154</v>
      </c>
      <c r="AU163" s="232" t="s">
        <v>86</v>
      </c>
      <c r="AV163" s="15" t="s">
        <v>150</v>
      </c>
      <c r="AW163" s="15" t="s">
        <v>32</v>
      </c>
      <c r="AX163" s="15" t="s">
        <v>84</v>
      </c>
      <c r="AY163" s="232" t="s">
        <v>143</v>
      </c>
    </row>
    <row r="164" spans="1:65" s="2" customFormat="1" ht="224.25" customHeight="1">
      <c r="A164" s="34"/>
      <c r="B164" s="35"/>
      <c r="C164" s="183" t="s">
        <v>175</v>
      </c>
      <c r="D164" s="183" t="s">
        <v>145</v>
      </c>
      <c r="E164" s="184" t="s">
        <v>193</v>
      </c>
      <c r="F164" s="185" t="s">
        <v>194</v>
      </c>
      <c r="G164" s="186" t="s">
        <v>1</v>
      </c>
      <c r="H164" s="187">
        <v>10</v>
      </c>
      <c r="I164" s="188"/>
      <c r="J164" s="189">
        <f>ROUND(I164*H164,2)</f>
        <v>0</v>
      </c>
      <c r="K164" s="185" t="s">
        <v>1</v>
      </c>
      <c r="L164" s="39"/>
      <c r="M164" s="190" t="s">
        <v>1</v>
      </c>
      <c r="N164" s="191" t="s">
        <v>41</v>
      </c>
      <c r="O164" s="71"/>
      <c r="P164" s="192">
        <f>O164*H164</f>
        <v>0</v>
      </c>
      <c r="Q164" s="192">
        <v>0</v>
      </c>
      <c r="R164" s="192">
        <f>Q164*H164</f>
        <v>0</v>
      </c>
      <c r="S164" s="192">
        <v>0</v>
      </c>
      <c r="T164" s="193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4" t="s">
        <v>150</v>
      </c>
      <c r="AT164" s="194" t="s">
        <v>145</v>
      </c>
      <c r="AU164" s="194" t="s">
        <v>86</v>
      </c>
      <c r="AY164" s="17" t="s">
        <v>143</v>
      </c>
      <c r="BE164" s="195">
        <f>IF(N164="základní",J164,0)</f>
        <v>0</v>
      </c>
      <c r="BF164" s="195">
        <f>IF(N164="snížená",J164,0)</f>
        <v>0</v>
      </c>
      <c r="BG164" s="195">
        <f>IF(N164="zákl. přenesená",J164,0)</f>
        <v>0</v>
      </c>
      <c r="BH164" s="195">
        <f>IF(N164="sníž. přenesená",J164,0)</f>
        <v>0</v>
      </c>
      <c r="BI164" s="195">
        <f>IF(N164="nulová",J164,0)</f>
        <v>0</v>
      </c>
      <c r="BJ164" s="17" t="s">
        <v>84</v>
      </c>
      <c r="BK164" s="195">
        <f>ROUND(I164*H164,2)</f>
        <v>0</v>
      </c>
      <c r="BL164" s="17" t="s">
        <v>150</v>
      </c>
      <c r="BM164" s="194" t="s">
        <v>195</v>
      </c>
    </row>
    <row r="165" spans="1:65" s="13" customFormat="1" ht="11.25">
      <c r="B165" s="201"/>
      <c r="C165" s="202"/>
      <c r="D165" s="196" t="s">
        <v>154</v>
      </c>
      <c r="E165" s="203" t="s">
        <v>1</v>
      </c>
      <c r="F165" s="204" t="s">
        <v>196</v>
      </c>
      <c r="G165" s="202"/>
      <c r="H165" s="203" t="s">
        <v>1</v>
      </c>
      <c r="I165" s="205"/>
      <c r="J165" s="202"/>
      <c r="K165" s="202"/>
      <c r="L165" s="206"/>
      <c r="M165" s="207"/>
      <c r="N165" s="208"/>
      <c r="O165" s="208"/>
      <c r="P165" s="208"/>
      <c r="Q165" s="208"/>
      <c r="R165" s="208"/>
      <c r="S165" s="208"/>
      <c r="T165" s="209"/>
      <c r="AT165" s="210" t="s">
        <v>154</v>
      </c>
      <c r="AU165" s="210" t="s">
        <v>86</v>
      </c>
      <c r="AV165" s="13" t="s">
        <v>84</v>
      </c>
      <c r="AW165" s="13" t="s">
        <v>32</v>
      </c>
      <c r="AX165" s="13" t="s">
        <v>76</v>
      </c>
      <c r="AY165" s="210" t="s">
        <v>143</v>
      </c>
    </row>
    <row r="166" spans="1:65" s="14" customFormat="1" ht="11.25">
      <c r="B166" s="211"/>
      <c r="C166" s="212"/>
      <c r="D166" s="196" t="s">
        <v>154</v>
      </c>
      <c r="E166" s="213" t="s">
        <v>1</v>
      </c>
      <c r="F166" s="214" t="s">
        <v>197</v>
      </c>
      <c r="G166" s="212"/>
      <c r="H166" s="215">
        <v>10</v>
      </c>
      <c r="I166" s="216"/>
      <c r="J166" s="212"/>
      <c r="K166" s="212"/>
      <c r="L166" s="217"/>
      <c r="M166" s="218"/>
      <c r="N166" s="219"/>
      <c r="O166" s="219"/>
      <c r="P166" s="219"/>
      <c r="Q166" s="219"/>
      <c r="R166" s="219"/>
      <c r="S166" s="219"/>
      <c r="T166" s="220"/>
      <c r="AT166" s="221" t="s">
        <v>154</v>
      </c>
      <c r="AU166" s="221" t="s">
        <v>86</v>
      </c>
      <c r="AV166" s="14" t="s">
        <v>86</v>
      </c>
      <c r="AW166" s="14" t="s">
        <v>32</v>
      </c>
      <c r="AX166" s="14" t="s">
        <v>76</v>
      </c>
      <c r="AY166" s="221" t="s">
        <v>143</v>
      </c>
    </row>
    <row r="167" spans="1:65" s="15" customFormat="1" ht="11.25">
      <c r="B167" s="222"/>
      <c r="C167" s="223"/>
      <c r="D167" s="196" t="s">
        <v>154</v>
      </c>
      <c r="E167" s="224" t="s">
        <v>1</v>
      </c>
      <c r="F167" s="225" t="s">
        <v>157</v>
      </c>
      <c r="G167" s="223"/>
      <c r="H167" s="226">
        <v>10</v>
      </c>
      <c r="I167" s="227"/>
      <c r="J167" s="223"/>
      <c r="K167" s="223"/>
      <c r="L167" s="228"/>
      <c r="M167" s="229"/>
      <c r="N167" s="230"/>
      <c r="O167" s="230"/>
      <c r="P167" s="230"/>
      <c r="Q167" s="230"/>
      <c r="R167" s="230"/>
      <c r="S167" s="230"/>
      <c r="T167" s="231"/>
      <c r="AT167" s="232" t="s">
        <v>154</v>
      </c>
      <c r="AU167" s="232" t="s">
        <v>86</v>
      </c>
      <c r="AV167" s="15" t="s">
        <v>150</v>
      </c>
      <c r="AW167" s="15" t="s">
        <v>32</v>
      </c>
      <c r="AX167" s="15" t="s">
        <v>84</v>
      </c>
      <c r="AY167" s="232" t="s">
        <v>143</v>
      </c>
    </row>
    <row r="168" spans="1:65" s="2" customFormat="1" ht="37.9" customHeight="1">
      <c r="A168" s="34"/>
      <c r="B168" s="35"/>
      <c r="C168" s="183" t="s">
        <v>198</v>
      </c>
      <c r="D168" s="183" t="s">
        <v>145</v>
      </c>
      <c r="E168" s="184" t="s">
        <v>199</v>
      </c>
      <c r="F168" s="185" t="s">
        <v>200</v>
      </c>
      <c r="G168" s="186" t="s">
        <v>89</v>
      </c>
      <c r="H168" s="187">
        <v>774.96</v>
      </c>
      <c r="I168" s="188"/>
      <c r="J168" s="189">
        <f>ROUND(I168*H168,2)</f>
        <v>0</v>
      </c>
      <c r="K168" s="185" t="s">
        <v>149</v>
      </c>
      <c r="L168" s="39"/>
      <c r="M168" s="190" t="s">
        <v>1</v>
      </c>
      <c r="N168" s="191" t="s">
        <v>41</v>
      </c>
      <c r="O168" s="71"/>
      <c r="P168" s="192">
        <f>O168*H168</f>
        <v>0</v>
      </c>
      <c r="Q168" s="192">
        <v>0</v>
      </c>
      <c r="R168" s="192">
        <f>Q168*H168</f>
        <v>0</v>
      </c>
      <c r="S168" s="192">
        <v>0</v>
      </c>
      <c r="T168" s="193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4" t="s">
        <v>150</v>
      </c>
      <c r="AT168" s="194" t="s">
        <v>145</v>
      </c>
      <c r="AU168" s="194" t="s">
        <v>86</v>
      </c>
      <c r="AY168" s="17" t="s">
        <v>143</v>
      </c>
      <c r="BE168" s="195">
        <f>IF(N168="základní",J168,0)</f>
        <v>0</v>
      </c>
      <c r="BF168" s="195">
        <f>IF(N168="snížená",J168,0)</f>
        <v>0</v>
      </c>
      <c r="BG168" s="195">
        <f>IF(N168="zákl. přenesená",J168,0)</f>
        <v>0</v>
      </c>
      <c r="BH168" s="195">
        <f>IF(N168="sníž. přenesená",J168,0)</f>
        <v>0</v>
      </c>
      <c r="BI168" s="195">
        <f>IF(N168="nulová",J168,0)</f>
        <v>0</v>
      </c>
      <c r="BJ168" s="17" t="s">
        <v>84</v>
      </c>
      <c r="BK168" s="195">
        <f>ROUND(I168*H168,2)</f>
        <v>0</v>
      </c>
      <c r="BL168" s="17" t="s">
        <v>150</v>
      </c>
      <c r="BM168" s="194" t="s">
        <v>201</v>
      </c>
    </row>
    <row r="169" spans="1:65" s="13" customFormat="1" ht="11.25">
      <c r="B169" s="201"/>
      <c r="C169" s="202"/>
      <c r="D169" s="196" t="s">
        <v>154</v>
      </c>
      <c r="E169" s="203" t="s">
        <v>1</v>
      </c>
      <c r="F169" s="204" t="s">
        <v>202</v>
      </c>
      <c r="G169" s="202"/>
      <c r="H169" s="203" t="s">
        <v>1</v>
      </c>
      <c r="I169" s="205"/>
      <c r="J169" s="202"/>
      <c r="K169" s="202"/>
      <c r="L169" s="206"/>
      <c r="M169" s="207"/>
      <c r="N169" s="208"/>
      <c r="O169" s="208"/>
      <c r="P169" s="208"/>
      <c r="Q169" s="208"/>
      <c r="R169" s="208"/>
      <c r="S169" s="208"/>
      <c r="T169" s="209"/>
      <c r="AT169" s="210" t="s">
        <v>154</v>
      </c>
      <c r="AU169" s="210" t="s">
        <v>86</v>
      </c>
      <c r="AV169" s="13" t="s">
        <v>84</v>
      </c>
      <c r="AW169" s="13" t="s">
        <v>32</v>
      </c>
      <c r="AX169" s="13" t="s">
        <v>76</v>
      </c>
      <c r="AY169" s="210" t="s">
        <v>143</v>
      </c>
    </row>
    <row r="170" spans="1:65" s="14" customFormat="1" ht="11.25">
      <c r="B170" s="211"/>
      <c r="C170" s="212"/>
      <c r="D170" s="196" t="s">
        <v>154</v>
      </c>
      <c r="E170" s="213" t="s">
        <v>1</v>
      </c>
      <c r="F170" s="214" t="s">
        <v>203</v>
      </c>
      <c r="G170" s="212"/>
      <c r="H170" s="215">
        <v>454.35</v>
      </c>
      <c r="I170" s="216"/>
      <c r="J170" s="212"/>
      <c r="K170" s="212"/>
      <c r="L170" s="217"/>
      <c r="M170" s="218"/>
      <c r="N170" s="219"/>
      <c r="O170" s="219"/>
      <c r="P170" s="219"/>
      <c r="Q170" s="219"/>
      <c r="R170" s="219"/>
      <c r="S170" s="219"/>
      <c r="T170" s="220"/>
      <c r="AT170" s="221" t="s">
        <v>154</v>
      </c>
      <c r="AU170" s="221" t="s">
        <v>86</v>
      </c>
      <c r="AV170" s="14" t="s">
        <v>86</v>
      </c>
      <c r="AW170" s="14" t="s">
        <v>32</v>
      </c>
      <c r="AX170" s="14" t="s">
        <v>76</v>
      </c>
      <c r="AY170" s="221" t="s">
        <v>143</v>
      </c>
    </row>
    <row r="171" spans="1:65" s="13" customFormat="1" ht="11.25">
      <c r="B171" s="201"/>
      <c r="C171" s="202"/>
      <c r="D171" s="196" t="s">
        <v>154</v>
      </c>
      <c r="E171" s="203" t="s">
        <v>1</v>
      </c>
      <c r="F171" s="204" t="s">
        <v>204</v>
      </c>
      <c r="G171" s="202"/>
      <c r="H171" s="203" t="s">
        <v>1</v>
      </c>
      <c r="I171" s="205"/>
      <c r="J171" s="202"/>
      <c r="K171" s="202"/>
      <c r="L171" s="206"/>
      <c r="M171" s="207"/>
      <c r="N171" s="208"/>
      <c r="O171" s="208"/>
      <c r="P171" s="208"/>
      <c r="Q171" s="208"/>
      <c r="R171" s="208"/>
      <c r="S171" s="208"/>
      <c r="T171" s="209"/>
      <c r="AT171" s="210" t="s">
        <v>154</v>
      </c>
      <c r="AU171" s="210" t="s">
        <v>86</v>
      </c>
      <c r="AV171" s="13" t="s">
        <v>84</v>
      </c>
      <c r="AW171" s="13" t="s">
        <v>32</v>
      </c>
      <c r="AX171" s="13" t="s">
        <v>76</v>
      </c>
      <c r="AY171" s="210" t="s">
        <v>143</v>
      </c>
    </row>
    <row r="172" spans="1:65" s="14" customFormat="1" ht="11.25">
      <c r="B172" s="211"/>
      <c r="C172" s="212"/>
      <c r="D172" s="196" t="s">
        <v>154</v>
      </c>
      <c r="E172" s="213" t="s">
        <v>1</v>
      </c>
      <c r="F172" s="214" t="s">
        <v>205</v>
      </c>
      <c r="G172" s="212"/>
      <c r="H172" s="215">
        <v>134.16</v>
      </c>
      <c r="I172" s="216"/>
      <c r="J172" s="212"/>
      <c r="K172" s="212"/>
      <c r="L172" s="217"/>
      <c r="M172" s="218"/>
      <c r="N172" s="219"/>
      <c r="O172" s="219"/>
      <c r="P172" s="219"/>
      <c r="Q172" s="219"/>
      <c r="R172" s="219"/>
      <c r="S172" s="219"/>
      <c r="T172" s="220"/>
      <c r="AT172" s="221" t="s">
        <v>154</v>
      </c>
      <c r="AU172" s="221" t="s">
        <v>86</v>
      </c>
      <c r="AV172" s="14" t="s">
        <v>86</v>
      </c>
      <c r="AW172" s="14" t="s">
        <v>32</v>
      </c>
      <c r="AX172" s="14" t="s">
        <v>76</v>
      </c>
      <c r="AY172" s="221" t="s">
        <v>143</v>
      </c>
    </row>
    <row r="173" spans="1:65" s="13" customFormat="1" ht="11.25">
      <c r="B173" s="201"/>
      <c r="C173" s="202"/>
      <c r="D173" s="196" t="s">
        <v>154</v>
      </c>
      <c r="E173" s="203" t="s">
        <v>1</v>
      </c>
      <c r="F173" s="204" t="s">
        <v>206</v>
      </c>
      <c r="G173" s="202"/>
      <c r="H173" s="203" t="s">
        <v>1</v>
      </c>
      <c r="I173" s="205"/>
      <c r="J173" s="202"/>
      <c r="K173" s="202"/>
      <c r="L173" s="206"/>
      <c r="M173" s="207"/>
      <c r="N173" s="208"/>
      <c r="O173" s="208"/>
      <c r="P173" s="208"/>
      <c r="Q173" s="208"/>
      <c r="R173" s="208"/>
      <c r="S173" s="208"/>
      <c r="T173" s="209"/>
      <c r="AT173" s="210" t="s">
        <v>154</v>
      </c>
      <c r="AU173" s="210" t="s">
        <v>86</v>
      </c>
      <c r="AV173" s="13" t="s">
        <v>84</v>
      </c>
      <c r="AW173" s="13" t="s">
        <v>32</v>
      </c>
      <c r="AX173" s="13" t="s">
        <v>76</v>
      </c>
      <c r="AY173" s="210" t="s">
        <v>143</v>
      </c>
    </row>
    <row r="174" spans="1:65" s="14" customFormat="1" ht="11.25">
      <c r="B174" s="211"/>
      <c r="C174" s="212"/>
      <c r="D174" s="196" t="s">
        <v>154</v>
      </c>
      <c r="E174" s="213" t="s">
        <v>1</v>
      </c>
      <c r="F174" s="214" t="s">
        <v>207</v>
      </c>
      <c r="G174" s="212"/>
      <c r="H174" s="215">
        <v>11.7</v>
      </c>
      <c r="I174" s="216"/>
      <c r="J174" s="212"/>
      <c r="K174" s="212"/>
      <c r="L174" s="217"/>
      <c r="M174" s="218"/>
      <c r="N174" s="219"/>
      <c r="O174" s="219"/>
      <c r="P174" s="219"/>
      <c r="Q174" s="219"/>
      <c r="R174" s="219"/>
      <c r="S174" s="219"/>
      <c r="T174" s="220"/>
      <c r="AT174" s="221" t="s">
        <v>154</v>
      </c>
      <c r="AU174" s="221" t="s">
        <v>86</v>
      </c>
      <c r="AV174" s="14" t="s">
        <v>86</v>
      </c>
      <c r="AW174" s="14" t="s">
        <v>32</v>
      </c>
      <c r="AX174" s="14" t="s">
        <v>76</v>
      </c>
      <c r="AY174" s="221" t="s">
        <v>143</v>
      </c>
    </row>
    <row r="175" spans="1:65" s="13" customFormat="1" ht="22.5">
      <c r="B175" s="201"/>
      <c r="C175" s="202"/>
      <c r="D175" s="196" t="s">
        <v>154</v>
      </c>
      <c r="E175" s="203" t="s">
        <v>1</v>
      </c>
      <c r="F175" s="204" t="s">
        <v>208</v>
      </c>
      <c r="G175" s="202"/>
      <c r="H175" s="203" t="s">
        <v>1</v>
      </c>
      <c r="I175" s="205"/>
      <c r="J175" s="202"/>
      <c r="K175" s="202"/>
      <c r="L175" s="206"/>
      <c r="M175" s="207"/>
      <c r="N175" s="208"/>
      <c r="O175" s="208"/>
      <c r="P175" s="208"/>
      <c r="Q175" s="208"/>
      <c r="R175" s="208"/>
      <c r="S175" s="208"/>
      <c r="T175" s="209"/>
      <c r="AT175" s="210" t="s">
        <v>154</v>
      </c>
      <c r="AU175" s="210" t="s">
        <v>86</v>
      </c>
      <c r="AV175" s="13" t="s">
        <v>84</v>
      </c>
      <c r="AW175" s="13" t="s">
        <v>32</v>
      </c>
      <c r="AX175" s="13" t="s">
        <v>76</v>
      </c>
      <c r="AY175" s="210" t="s">
        <v>143</v>
      </c>
    </row>
    <row r="176" spans="1:65" s="14" customFormat="1" ht="11.25">
      <c r="B176" s="211"/>
      <c r="C176" s="212"/>
      <c r="D176" s="196" t="s">
        <v>154</v>
      </c>
      <c r="E176" s="213" t="s">
        <v>1</v>
      </c>
      <c r="F176" s="214" t="s">
        <v>209</v>
      </c>
      <c r="G176" s="212"/>
      <c r="H176" s="215">
        <v>174.75</v>
      </c>
      <c r="I176" s="216"/>
      <c r="J176" s="212"/>
      <c r="K176" s="212"/>
      <c r="L176" s="217"/>
      <c r="M176" s="218"/>
      <c r="N176" s="219"/>
      <c r="O176" s="219"/>
      <c r="P176" s="219"/>
      <c r="Q176" s="219"/>
      <c r="R176" s="219"/>
      <c r="S176" s="219"/>
      <c r="T176" s="220"/>
      <c r="AT176" s="221" t="s">
        <v>154</v>
      </c>
      <c r="AU176" s="221" t="s">
        <v>86</v>
      </c>
      <c r="AV176" s="14" t="s">
        <v>86</v>
      </c>
      <c r="AW176" s="14" t="s">
        <v>32</v>
      </c>
      <c r="AX176" s="14" t="s">
        <v>76</v>
      </c>
      <c r="AY176" s="221" t="s">
        <v>143</v>
      </c>
    </row>
    <row r="177" spans="1:65" s="15" customFormat="1" ht="11.25">
      <c r="B177" s="222"/>
      <c r="C177" s="223"/>
      <c r="D177" s="196" t="s">
        <v>154</v>
      </c>
      <c r="E177" s="224" t="s">
        <v>87</v>
      </c>
      <c r="F177" s="225" t="s">
        <v>157</v>
      </c>
      <c r="G177" s="223"/>
      <c r="H177" s="226">
        <v>774.96</v>
      </c>
      <c r="I177" s="227"/>
      <c r="J177" s="223"/>
      <c r="K177" s="223"/>
      <c r="L177" s="228"/>
      <c r="M177" s="229"/>
      <c r="N177" s="230"/>
      <c r="O177" s="230"/>
      <c r="P177" s="230"/>
      <c r="Q177" s="230"/>
      <c r="R177" s="230"/>
      <c r="S177" s="230"/>
      <c r="T177" s="231"/>
      <c r="AT177" s="232" t="s">
        <v>154</v>
      </c>
      <c r="AU177" s="232" t="s">
        <v>86</v>
      </c>
      <c r="AV177" s="15" t="s">
        <v>150</v>
      </c>
      <c r="AW177" s="15" t="s">
        <v>32</v>
      </c>
      <c r="AX177" s="15" t="s">
        <v>84</v>
      </c>
      <c r="AY177" s="232" t="s">
        <v>143</v>
      </c>
    </row>
    <row r="178" spans="1:65" s="2" customFormat="1" ht="49.15" customHeight="1">
      <c r="A178" s="34"/>
      <c r="B178" s="35"/>
      <c r="C178" s="183" t="s">
        <v>197</v>
      </c>
      <c r="D178" s="183" t="s">
        <v>145</v>
      </c>
      <c r="E178" s="184" t="s">
        <v>210</v>
      </c>
      <c r="F178" s="185" t="s">
        <v>211</v>
      </c>
      <c r="G178" s="186" t="s">
        <v>89</v>
      </c>
      <c r="H178" s="187">
        <v>36.6</v>
      </c>
      <c r="I178" s="188"/>
      <c r="J178" s="189">
        <f>ROUND(I178*H178,2)</f>
        <v>0</v>
      </c>
      <c r="K178" s="185" t="s">
        <v>149</v>
      </c>
      <c r="L178" s="39"/>
      <c r="M178" s="190" t="s">
        <v>1</v>
      </c>
      <c r="N178" s="191" t="s">
        <v>41</v>
      </c>
      <c r="O178" s="71"/>
      <c r="P178" s="192">
        <f>O178*H178</f>
        <v>0</v>
      </c>
      <c r="Q178" s="192">
        <v>0</v>
      </c>
      <c r="R178" s="192">
        <f>Q178*H178</f>
        <v>0</v>
      </c>
      <c r="S178" s="192">
        <v>0</v>
      </c>
      <c r="T178" s="193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4" t="s">
        <v>150</v>
      </c>
      <c r="AT178" s="194" t="s">
        <v>145</v>
      </c>
      <c r="AU178" s="194" t="s">
        <v>86</v>
      </c>
      <c r="AY178" s="17" t="s">
        <v>143</v>
      </c>
      <c r="BE178" s="195">
        <f>IF(N178="základní",J178,0)</f>
        <v>0</v>
      </c>
      <c r="BF178" s="195">
        <f>IF(N178="snížená",J178,0)</f>
        <v>0</v>
      </c>
      <c r="BG178" s="195">
        <f>IF(N178="zákl. přenesená",J178,0)</f>
        <v>0</v>
      </c>
      <c r="BH178" s="195">
        <f>IF(N178="sníž. přenesená",J178,0)</f>
        <v>0</v>
      </c>
      <c r="BI178" s="195">
        <f>IF(N178="nulová",J178,0)</f>
        <v>0</v>
      </c>
      <c r="BJ178" s="17" t="s">
        <v>84</v>
      </c>
      <c r="BK178" s="195">
        <f>ROUND(I178*H178,2)</f>
        <v>0</v>
      </c>
      <c r="BL178" s="17" t="s">
        <v>150</v>
      </c>
      <c r="BM178" s="194" t="s">
        <v>212</v>
      </c>
    </row>
    <row r="179" spans="1:65" s="13" customFormat="1" ht="11.25">
      <c r="B179" s="201"/>
      <c r="C179" s="202"/>
      <c r="D179" s="196" t="s">
        <v>154</v>
      </c>
      <c r="E179" s="203" t="s">
        <v>1</v>
      </c>
      <c r="F179" s="204" t="s">
        <v>213</v>
      </c>
      <c r="G179" s="202"/>
      <c r="H179" s="203" t="s">
        <v>1</v>
      </c>
      <c r="I179" s="205"/>
      <c r="J179" s="202"/>
      <c r="K179" s="202"/>
      <c r="L179" s="206"/>
      <c r="M179" s="207"/>
      <c r="N179" s="208"/>
      <c r="O179" s="208"/>
      <c r="P179" s="208"/>
      <c r="Q179" s="208"/>
      <c r="R179" s="208"/>
      <c r="S179" s="208"/>
      <c r="T179" s="209"/>
      <c r="AT179" s="210" t="s">
        <v>154</v>
      </c>
      <c r="AU179" s="210" t="s">
        <v>86</v>
      </c>
      <c r="AV179" s="13" t="s">
        <v>84</v>
      </c>
      <c r="AW179" s="13" t="s">
        <v>32</v>
      </c>
      <c r="AX179" s="13" t="s">
        <v>76</v>
      </c>
      <c r="AY179" s="210" t="s">
        <v>143</v>
      </c>
    </row>
    <row r="180" spans="1:65" s="14" customFormat="1" ht="11.25">
      <c r="B180" s="211"/>
      <c r="C180" s="212"/>
      <c r="D180" s="196" t="s">
        <v>154</v>
      </c>
      <c r="E180" s="213" t="s">
        <v>1</v>
      </c>
      <c r="F180" s="214" t="s">
        <v>214</v>
      </c>
      <c r="G180" s="212"/>
      <c r="H180" s="215">
        <v>8.6999999999999993</v>
      </c>
      <c r="I180" s="216"/>
      <c r="J180" s="212"/>
      <c r="K180" s="212"/>
      <c r="L180" s="217"/>
      <c r="M180" s="218"/>
      <c r="N180" s="219"/>
      <c r="O180" s="219"/>
      <c r="P180" s="219"/>
      <c r="Q180" s="219"/>
      <c r="R180" s="219"/>
      <c r="S180" s="219"/>
      <c r="T180" s="220"/>
      <c r="AT180" s="221" t="s">
        <v>154</v>
      </c>
      <c r="AU180" s="221" t="s">
        <v>86</v>
      </c>
      <c r="AV180" s="14" t="s">
        <v>86</v>
      </c>
      <c r="AW180" s="14" t="s">
        <v>32</v>
      </c>
      <c r="AX180" s="14" t="s">
        <v>76</v>
      </c>
      <c r="AY180" s="221" t="s">
        <v>143</v>
      </c>
    </row>
    <row r="181" spans="1:65" s="13" customFormat="1" ht="11.25">
      <c r="B181" s="201"/>
      <c r="C181" s="202"/>
      <c r="D181" s="196" t="s">
        <v>154</v>
      </c>
      <c r="E181" s="203" t="s">
        <v>1</v>
      </c>
      <c r="F181" s="204" t="s">
        <v>215</v>
      </c>
      <c r="G181" s="202"/>
      <c r="H181" s="203" t="s">
        <v>1</v>
      </c>
      <c r="I181" s="205"/>
      <c r="J181" s="202"/>
      <c r="K181" s="202"/>
      <c r="L181" s="206"/>
      <c r="M181" s="207"/>
      <c r="N181" s="208"/>
      <c r="O181" s="208"/>
      <c r="P181" s="208"/>
      <c r="Q181" s="208"/>
      <c r="R181" s="208"/>
      <c r="S181" s="208"/>
      <c r="T181" s="209"/>
      <c r="AT181" s="210" t="s">
        <v>154</v>
      </c>
      <c r="AU181" s="210" t="s">
        <v>86</v>
      </c>
      <c r="AV181" s="13" t="s">
        <v>84</v>
      </c>
      <c r="AW181" s="13" t="s">
        <v>32</v>
      </c>
      <c r="AX181" s="13" t="s">
        <v>76</v>
      </c>
      <c r="AY181" s="210" t="s">
        <v>143</v>
      </c>
    </row>
    <row r="182" spans="1:65" s="14" customFormat="1" ht="11.25">
      <c r="B182" s="211"/>
      <c r="C182" s="212"/>
      <c r="D182" s="196" t="s">
        <v>154</v>
      </c>
      <c r="E182" s="213" t="s">
        <v>1</v>
      </c>
      <c r="F182" s="214" t="s">
        <v>216</v>
      </c>
      <c r="G182" s="212"/>
      <c r="H182" s="215">
        <v>20.399999999999999</v>
      </c>
      <c r="I182" s="216"/>
      <c r="J182" s="212"/>
      <c r="K182" s="212"/>
      <c r="L182" s="217"/>
      <c r="M182" s="218"/>
      <c r="N182" s="219"/>
      <c r="O182" s="219"/>
      <c r="P182" s="219"/>
      <c r="Q182" s="219"/>
      <c r="R182" s="219"/>
      <c r="S182" s="219"/>
      <c r="T182" s="220"/>
      <c r="AT182" s="221" t="s">
        <v>154</v>
      </c>
      <c r="AU182" s="221" t="s">
        <v>86</v>
      </c>
      <c r="AV182" s="14" t="s">
        <v>86</v>
      </c>
      <c r="AW182" s="14" t="s">
        <v>32</v>
      </c>
      <c r="AX182" s="14" t="s">
        <v>76</v>
      </c>
      <c r="AY182" s="221" t="s">
        <v>143</v>
      </c>
    </row>
    <row r="183" spans="1:65" s="13" customFormat="1" ht="11.25">
      <c r="B183" s="201"/>
      <c r="C183" s="202"/>
      <c r="D183" s="196" t="s">
        <v>154</v>
      </c>
      <c r="E183" s="203" t="s">
        <v>1</v>
      </c>
      <c r="F183" s="204" t="s">
        <v>217</v>
      </c>
      <c r="G183" s="202"/>
      <c r="H183" s="203" t="s">
        <v>1</v>
      </c>
      <c r="I183" s="205"/>
      <c r="J183" s="202"/>
      <c r="K183" s="202"/>
      <c r="L183" s="206"/>
      <c r="M183" s="207"/>
      <c r="N183" s="208"/>
      <c r="O183" s="208"/>
      <c r="P183" s="208"/>
      <c r="Q183" s="208"/>
      <c r="R183" s="208"/>
      <c r="S183" s="208"/>
      <c r="T183" s="209"/>
      <c r="AT183" s="210" t="s">
        <v>154</v>
      </c>
      <c r="AU183" s="210" t="s">
        <v>86</v>
      </c>
      <c r="AV183" s="13" t="s">
        <v>84</v>
      </c>
      <c r="AW183" s="13" t="s">
        <v>32</v>
      </c>
      <c r="AX183" s="13" t="s">
        <v>76</v>
      </c>
      <c r="AY183" s="210" t="s">
        <v>143</v>
      </c>
    </row>
    <row r="184" spans="1:65" s="14" customFormat="1" ht="11.25">
      <c r="B184" s="211"/>
      <c r="C184" s="212"/>
      <c r="D184" s="196" t="s">
        <v>154</v>
      </c>
      <c r="E184" s="213" t="s">
        <v>1</v>
      </c>
      <c r="F184" s="214" t="s">
        <v>218</v>
      </c>
      <c r="G184" s="212"/>
      <c r="H184" s="215">
        <v>7.5</v>
      </c>
      <c r="I184" s="216"/>
      <c r="J184" s="212"/>
      <c r="K184" s="212"/>
      <c r="L184" s="217"/>
      <c r="M184" s="218"/>
      <c r="N184" s="219"/>
      <c r="O184" s="219"/>
      <c r="P184" s="219"/>
      <c r="Q184" s="219"/>
      <c r="R184" s="219"/>
      <c r="S184" s="219"/>
      <c r="T184" s="220"/>
      <c r="AT184" s="221" t="s">
        <v>154</v>
      </c>
      <c r="AU184" s="221" t="s">
        <v>86</v>
      </c>
      <c r="AV184" s="14" t="s">
        <v>86</v>
      </c>
      <c r="AW184" s="14" t="s">
        <v>32</v>
      </c>
      <c r="AX184" s="14" t="s">
        <v>76</v>
      </c>
      <c r="AY184" s="221" t="s">
        <v>143</v>
      </c>
    </row>
    <row r="185" spans="1:65" s="15" customFormat="1" ht="11.25">
      <c r="B185" s="222"/>
      <c r="C185" s="223"/>
      <c r="D185" s="196" t="s">
        <v>154</v>
      </c>
      <c r="E185" s="224" t="s">
        <v>91</v>
      </c>
      <c r="F185" s="225" t="s">
        <v>157</v>
      </c>
      <c r="G185" s="223"/>
      <c r="H185" s="226">
        <v>36.6</v>
      </c>
      <c r="I185" s="227"/>
      <c r="J185" s="223"/>
      <c r="K185" s="223"/>
      <c r="L185" s="228"/>
      <c r="M185" s="229"/>
      <c r="N185" s="230"/>
      <c r="O185" s="230"/>
      <c r="P185" s="230"/>
      <c r="Q185" s="230"/>
      <c r="R185" s="230"/>
      <c r="S185" s="230"/>
      <c r="T185" s="231"/>
      <c r="AT185" s="232" t="s">
        <v>154</v>
      </c>
      <c r="AU185" s="232" t="s">
        <v>86</v>
      </c>
      <c r="AV185" s="15" t="s">
        <v>150</v>
      </c>
      <c r="AW185" s="15" t="s">
        <v>32</v>
      </c>
      <c r="AX185" s="15" t="s">
        <v>84</v>
      </c>
      <c r="AY185" s="232" t="s">
        <v>143</v>
      </c>
    </row>
    <row r="186" spans="1:65" s="2" customFormat="1" ht="44.25" customHeight="1">
      <c r="A186" s="34"/>
      <c r="B186" s="35"/>
      <c r="C186" s="183" t="s">
        <v>219</v>
      </c>
      <c r="D186" s="183" t="s">
        <v>145</v>
      </c>
      <c r="E186" s="184" t="s">
        <v>220</v>
      </c>
      <c r="F186" s="185" t="s">
        <v>221</v>
      </c>
      <c r="G186" s="186" t="s">
        <v>89</v>
      </c>
      <c r="H186" s="187">
        <v>27.9</v>
      </c>
      <c r="I186" s="188"/>
      <c r="J186" s="189">
        <f>ROUND(I186*H186,2)</f>
        <v>0</v>
      </c>
      <c r="K186" s="185" t="s">
        <v>149</v>
      </c>
      <c r="L186" s="39"/>
      <c r="M186" s="190" t="s">
        <v>1</v>
      </c>
      <c r="N186" s="191" t="s">
        <v>41</v>
      </c>
      <c r="O186" s="71"/>
      <c r="P186" s="192">
        <f>O186*H186</f>
        <v>0</v>
      </c>
      <c r="Q186" s="192">
        <v>0</v>
      </c>
      <c r="R186" s="192">
        <f>Q186*H186</f>
        <v>0</v>
      </c>
      <c r="S186" s="192">
        <v>0</v>
      </c>
      <c r="T186" s="193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4" t="s">
        <v>150</v>
      </c>
      <c r="AT186" s="194" t="s">
        <v>145</v>
      </c>
      <c r="AU186" s="194" t="s">
        <v>86</v>
      </c>
      <c r="AY186" s="17" t="s">
        <v>143</v>
      </c>
      <c r="BE186" s="195">
        <f>IF(N186="základní",J186,0)</f>
        <v>0</v>
      </c>
      <c r="BF186" s="195">
        <f>IF(N186="snížená",J186,0)</f>
        <v>0</v>
      </c>
      <c r="BG186" s="195">
        <f>IF(N186="zákl. přenesená",J186,0)</f>
        <v>0</v>
      </c>
      <c r="BH186" s="195">
        <f>IF(N186="sníž. přenesená",J186,0)</f>
        <v>0</v>
      </c>
      <c r="BI186" s="195">
        <f>IF(N186="nulová",J186,0)</f>
        <v>0</v>
      </c>
      <c r="BJ186" s="17" t="s">
        <v>84</v>
      </c>
      <c r="BK186" s="195">
        <f>ROUND(I186*H186,2)</f>
        <v>0</v>
      </c>
      <c r="BL186" s="17" t="s">
        <v>150</v>
      </c>
      <c r="BM186" s="194" t="s">
        <v>222</v>
      </c>
    </row>
    <row r="187" spans="1:65" s="13" customFormat="1" ht="11.25">
      <c r="B187" s="201"/>
      <c r="C187" s="202"/>
      <c r="D187" s="196" t="s">
        <v>154</v>
      </c>
      <c r="E187" s="203" t="s">
        <v>1</v>
      </c>
      <c r="F187" s="204" t="s">
        <v>223</v>
      </c>
      <c r="G187" s="202"/>
      <c r="H187" s="203" t="s">
        <v>1</v>
      </c>
      <c r="I187" s="205"/>
      <c r="J187" s="202"/>
      <c r="K187" s="202"/>
      <c r="L187" s="206"/>
      <c r="M187" s="207"/>
      <c r="N187" s="208"/>
      <c r="O187" s="208"/>
      <c r="P187" s="208"/>
      <c r="Q187" s="208"/>
      <c r="R187" s="208"/>
      <c r="S187" s="208"/>
      <c r="T187" s="209"/>
      <c r="AT187" s="210" t="s">
        <v>154</v>
      </c>
      <c r="AU187" s="210" t="s">
        <v>86</v>
      </c>
      <c r="AV187" s="13" t="s">
        <v>84</v>
      </c>
      <c r="AW187" s="13" t="s">
        <v>32</v>
      </c>
      <c r="AX187" s="13" t="s">
        <v>76</v>
      </c>
      <c r="AY187" s="210" t="s">
        <v>143</v>
      </c>
    </row>
    <row r="188" spans="1:65" s="14" customFormat="1" ht="11.25">
      <c r="B188" s="211"/>
      <c r="C188" s="212"/>
      <c r="D188" s="196" t="s">
        <v>154</v>
      </c>
      <c r="E188" s="213" t="s">
        <v>1</v>
      </c>
      <c r="F188" s="214" t="s">
        <v>216</v>
      </c>
      <c r="G188" s="212"/>
      <c r="H188" s="215">
        <v>20.399999999999999</v>
      </c>
      <c r="I188" s="216"/>
      <c r="J188" s="212"/>
      <c r="K188" s="212"/>
      <c r="L188" s="217"/>
      <c r="M188" s="218"/>
      <c r="N188" s="219"/>
      <c r="O188" s="219"/>
      <c r="P188" s="219"/>
      <c r="Q188" s="219"/>
      <c r="R188" s="219"/>
      <c r="S188" s="219"/>
      <c r="T188" s="220"/>
      <c r="AT188" s="221" t="s">
        <v>154</v>
      </c>
      <c r="AU188" s="221" t="s">
        <v>86</v>
      </c>
      <c r="AV188" s="14" t="s">
        <v>86</v>
      </c>
      <c r="AW188" s="14" t="s">
        <v>32</v>
      </c>
      <c r="AX188" s="14" t="s">
        <v>76</v>
      </c>
      <c r="AY188" s="221" t="s">
        <v>143</v>
      </c>
    </row>
    <row r="189" spans="1:65" s="13" customFormat="1" ht="11.25">
      <c r="B189" s="201"/>
      <c r="C189" s="202"/>
      <c r="D189" s="196" t="s">
        <v>154</v>
      </c>
      <c r="E189" s="203" t="s">
        <v>1</v>
      </c>
      <c r="F189" s="204" t="s">
        <v>224</v>
      </c>
      <c r="G189" s="202"/>
      <c r="H189" s="203" t="s">
        <v>1</v>
      </c>
      <c r="I189" s="205"/>
      <c r="J189" s="202"/>
      <c r="K189" s="202"/>
      <c r="L189" s="206"/>
      <c r="M189" s="207"/>
      <c r="N189" s="208"/>
      <c r="O189" s="208"/>
      <c r="P189" s="208"/>
      <c r="Q189" s="208"/>
      <c r="R189" s="208"/>
      <c r="S189" s="208"/>
      <c r="T189" s="209"/>
      <c r="AT189" s="210" t="s">
        <v>154</v>
      </c>
      <c r="AU189" s="210" t="s">
        <v>86</v>
      </c>
      <c r="AV189" s="13" t="s">
        <v>84</v>
      </c>
      <c r="AW189" s="13" t="s">
        <v>32</v>
      </c>
      <c r="AX189" s="13" t="s">
        <v>76</v>
      </c>
      <c r="AY189" s="210" t="s">
        <v>143</v>
      </c>
    </row>
    <row r="190" spans="1:65" s="14" customFormat="1" ht="11.25">
      <c r="B190" s="211"/>
      <c r="C190" s="212"/>
      <c r="D190" s="196" t="s">
        <v>154</v>
      </c>
      <c r="E190" s="213" t="s">
        <v>1</v>
      </c>
      <c r="F190" s="214" t="s">
        <v>218</v>
      </c>
      <c r="G190" s="212"/>
      <c r="H190" s="215">
        <v>7.5</v>
      </c>
      <c r="I190" s="216"/>
      <c r="J190" s="212"/>
      <c r="K190" s="212"/>
      <c r="L190" s="217"/>
      <c r="M190" s="218"/>
      <c r="N190" s="219"/>
      <c r="O190" s="219"/>
      <c r="P190" s="219"/>
      <c r="Q190" s="219"/>
      <c r="R190" s="219"/>
      <c r="S190" s="219"/>
      <c r="T190" s="220"/>
      <c r="AT190" s="221" t="s">
        <v>154</v>
      </c>
      <c r="AU190" s="221" t="s">
        <v>86</v>
      </c>
      <c r="AV190" s="14" t="s">
        <v>86</v>
      </c>
      <c r="AW190" s="14" t="s">
        <v>32</v>
      </c>
      <c r="AX190" s="14" t="s">
        <v>76</v>
      </c>
      <c r="AY190" s="221" t="s">
        <v>143</v>
      </c>
    </row>
    <row r="191" spans="1:65" s="15" customFormat="1" ht="11.25">
      <c r="B191" s="222"/>
      <c r="C191" s="223"/>
      <c r="D191" s="196" t="s">
        <v>154</v>
      </c>
      <c r="E191" s="224" t="s">
        <v>95</v>
      </c>
      <c r="F191" s="225" t="s">
        <v>157</v>
      </c>
      <c r="G191" s="223"/>
      <c r="H191" s="226">
        <v>27.9</v>
      </c>
      <c r="I191" s="227"/>
      <c r="J191" s="223"/>
      <c r="K191" s="223"/>
      <c r="L191" s="228"/>
      <c r="M191" s="229"/>
      <c r="N191" s="230"/>
      <c r="O191" s="230"/>
      <c r="P191" s="230"/>
      <c r="Q191" s="230"/>
      <c r="R191" s="230"/>
      <c r="S191" s="230"/>
      <c r="T191" s="231"/>
      <c r="AT191" s="232" t="s">
        <v>154</v>
      </c>
      <c r="AU191" s="232" t="s">
        <v>86</v>
      </c>
      <c r="AV191" s="15" t="s">
        <v>150</v>
      </c>
      <c r="AW191" s="15" t="s">
        <v>32</v>
      </c>
      <c r="AX191" s="15" t="s">
        <v>84</v>
      </c>
      <c r="AY191" s="232" t="s">
        <v>143</v>
      </c>
    </row>
    <row r="192" spans="1:65" s="2" customFormat="1" ht="66.75" customHeight="1">
      <c r="A192" s="34"/>
      <c r="B192" s="35"/>
      <c r="C192" s="183" t="s">
        <v>8</v>
      </c>
      <c r="D192" s="183" t="s">
        <v>145</v>
      </c>
      <c r="E192" s="184" t="s">
        <v>225</v>
      </c>
      <c r="F192" s="185" t="s">
        <v>226</v>
      </c>
      <c r="G192" s="186" t="s">
        <v>89</v>
      </c>
      <c r="H192" s="187">
        <v>839.46</v>
      </c>
      <c r="I192" s="188"/>
      <c r="J192" s="189">
        <f>ROUND(I192*H192,2)</f>
        <v>0</v>
      </c>
      <c r="K192" s="185" t="s">
        <v>1</v>
      </c>
      <c r="L192" s="39"/>
      <c r="M192" s="190" t="s">
        <v>1</v>
      </c>
      <c r="N192" s="191" t="s">
        <v>41</v>
      </c>
      <c r="O192" s="71"/>
      <c r="P192" s="192">
        <f>O192*H192</f>
        <v>0</v>
      </c>
      <c r="Q192" s="192">
        <v>0</v>
      </c>
      <c r="R192" s="192">
        <f>Q192*H192</f>
        <v>0</v>
      </c>
      <c r="S192" s="192">
        <v>0</v>
      </c>
      <c r="T192" s="193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4" t="s">
        <v>150</v>
      </c>
      <c r="AT192" s="194" t="s">
        <v>145</v>
      </c>
      <c r="AU192" s="194" t="s">
        <v>86</v>
      </c>
      <c r="AY192" s="17" t="s">
        <v>143</v>
      </c>
      <c r="BE192" s="195">
        <f>IF(N192="základní",J192,0)</f>
        <v>0</v>
      </c>
      <c r="BF192" s="195">
        <f>IF(N192="snížená",J192,0)</f>
        <v>0</v>
      </c>
      <c r="BG192" s="195">
        <f>IF(N192="zákl. přenesená",J192,0)</f>
        <v>0</v>
      </c>
      <c r="BH192" s="195">
        <f>IF(N192="sníž. přenesená",J192,0)</f>
        <v>0</v>
      </c>
      <c r="BI192" s="195">
        <f>IF(N192="nulová",J192,0)</f>
        <v>0</v>
      </c>
      <c r="BJ192" s="17" t="s">
        <v>84</v>
      </c>
      <c r="BK192" s="195">
        <f>ROUND(I192*H192,2)</f>
        <v>0</v>
      </c>
      <c r="BL192" s="17" t="s">
        <v>150</v>
      </c>
      <c r="BM192" s="194" t="s">
        <v>227</v>
      </c>
    </row>
    <row r="193" spans="1:65" s="14" customFormat="1" ht="11.25">
      <c r="B193" s="211"/>
      <c r="C193" s="212"/>
      <c r="D193" s="196" t="s">
        <v>154</v>
      </c>
      <c r="E193" s="213" t="s">
        <v>1</v>
      </c>
      <c r="F193" s="214" t="s">
        <v>87</v>
      </c>
      <c r="G193" s="212"/>
      <c r="H193" s="215">
        <v>774.96</v>
      </c>
      <c r="I193" s="216"/>
      <c r="J193" s="212"/>
      <c r="K193" s="212"/>
      <c r="L193" s="217"/>
      <c r="M193" s="218"/>
      <c r="N193" s="219"/>
      <c r="O193" s="219"/>
      <c r="P193" s="219"/>
      <c r="Q193" s="219"/>
      <c r="R193" s="219"/>
      <c r="S193" s="219"/>
      <c r="T193" s="220"/>
      <c r="AT193" s="221" t="s">
        <v>154</v>
      </c>
      <c r="AU193" s="221" t="s">
        <v>86</v>
      </c>
      <c r="AV193" s="14" t="s">
        <v>86</v>
      </c>
      <c r="AW193" s="14" t="s">
        <v>32</v>
      </c>
      <c r="AX193" s="14" t="s">
        <v>76</v>
      </c>
      <c r="AY193" s="221" t="s">
        <v>143</v>
      </c>
    </row>
    <row r="194" spans="1:65" s="14" customFormat="1" ht="11.25">
      <c r="B194" s="211"/>
      <c r="C194" s="212"/>
      <c r="D194" s="196" t="s">
        <v>154</v>
      </c>
      <c r="E194" s="213" t="s">
        <v>1</v>
      </c>
      <c r="F194" s="214" t="s">
        <v>91</v>
      </c>
      <c r="G194" s="212"/>
      <c r="H194" s="215">
        <v>36.6</v>
      </c>
      <c r="I194" s="216"/>
      <c r="J194" s="212"/>
      <c r="K194" s="212"/>
      <c r="L194" s="217"/>
      <c r="M194" s="218"/>
      <c r="N194" s="219"/>
      <c r="O194" s="219"/>
      <c r="P194" s="219"/>
      <c r="Q194" s="219"/>
      <c r="R194" s="219"/>
      <c r="S194" s="219"/>
      <c r="T194" s="220"/>
      <c r="AT194" s="221" t="s">
        <v>154</v>
      </c>
      <c r="AU194" s="221" t="s">
        <v>86</v>
      </c>
      <c r="AV194" s="14" t="s">
        <v>86</v>
      </c>
      <c r="AW194" s="14" t="s">
        <v>32</v>
      </c>
      <c r="AX194" s="14" t="s">
        <v>76</v>
      </c>
      <c r="AY194" s="221" t="s">
        <v>143</v>
      </c>
    </row>
    <row r="195" spans="1:65" s="14" customFormat="1" ht="11.25">
      <c r="B195" s="211"/>
      <c r="C195" s="212"/>
      <c r="D195" s="196" t="s">
        <v>154</v>
      </c>
      <c r="E195" s="213" t="s">
        <v>1</v>
      </c>
      <c r="F195" s="214" t="s">
        <v>95</v>
      </c>
      <c r="G195" s="212"/>
      <c r="H195" s="215">
        <v>27.9</v>
      </c>
      <c r="I195" s="216"/>
      <c r="J195" s="212"/>
      <c r="K195" s="212"/>
      <c r="L195" s="217"/>
      <c r="M195" s="218"/>
      <c r="N195" s="219"/>
      <c r="O195" s="219"/>
      <c r="P195" s="219"/>
      <c r="Q195" s="219"/>
      <c r="R195" s="219"/>
      <c r="S195" s="219"/>
      <c r="T195" s="220"/>
      <c r="AT195" s="221" t="s">
        <v>154</v>
      </c>
      <c r="AU195" s="221" t="s">
        <v>86</v>
      </c>
      <c r="AV195" s="14" t="s">
        <v>86</v>
      </c>
      <c r="AW195" s="14" t="s">
        <v>32</v>
      </c>
      <c r="AX195" s="14" t="s">
        <v>76</v>
      </c>
      <c r="AY195" s="221" t="s">
        <v>143</v>
      </c>
    </row>
    <row r="196" spans="1:65" s="15" customFormat="1" ht="11.25">
      <c r="B196" s="222"/>
      <c r="C196" s="223"/>
      <c r="D196" s="196" t="s">
        <v>154</v>
      </c>
      <c r="E196" s="224" t="s">
        <v>1</v>
      </c>
      <c r="F196" s="225" t="s">
        <v>157</v>
      </c>
      <c r="G196" s="223"/>
      <c r="H196" s="226">
        <v>839.46</v>
      </c>
      <c r="I196" s="227"/>
      <c r="J196" s="223"/>
      <c r="K196" s="223"/>
      <c r="L196" s="228"/>
      <c r="M196" s="229"/>
      <c r="N196" s="230"/>
      <c r="O196" s="230"/>
      <c r="P196" s="230"/>
      <c r="Q196" s="230"/>
      <c r="R196" s="230"/>
      <c r="S196" s="230"/>
      <c r="T196" s="231"/>
      <c r="AT196" s="232" t="s">
        <v>154</v>
      </c>
      <c r="AU196" s="232" t="s">
        <v>86</v>
      </c>
      <c r="AV196" s="15" t="s">
        <v>150</v>
      </c>
      <c r="AW196" s="15" t="s">
        <v>32</v>
      </c>
      <c r="AX196" s="15" t="s">
        <v>84</v>
      </c>
      <c r="AY196" s="232" t="s">
        <v>143</v>
      </c>
    </row>
    <row r="197" spans="1:65" s="2" customFormat="1" ht="33" customHeight="1">
      <c r="A197" s="34"/>
      <c r="B197" s="35"/>
      <c r="C197" s="183" t="s">
        <v>228</v>
      </c>
      <c r="D197" s="183" t="s">
        <v>145</v>
      </c>
      <c r="E197" s="184" t="s">
        <v>229</v>
      </c>
      <c r="F197" s="185" t="s">
        <v>230</v>
      </c>
      <c r="G197" s="186" t="s">
        <v>148</v>
      </c>
      <c r="H197" s="187">
        <v>1462</v>
      </c>
      <c r="I197" s="188"/>
      <c r="J197" s="189">
        <f>ROUND(I197*H197,2)</f>
        <v>0</v>
      </c>
      <c r="K197" s="185" t="s">
        <v>149</v>
      </c>
      <c r="L197" s="39"/>
      <c r="M197" s="190" t="s">
        <v>1</v>
      </c>
      <c r="N197" s="191" t="s">
        <v>41</v>
      </c>
      <c r="O197" s="71"/>
      <c r="P197" s="192">
        <f>O197*H197</f>
        <v>0</v>
      </c>
      <c r="Q197" s="192">
        <v>0</v>
      </c>
      <c r="R197" s="192">
        <f>Q197*H197</f>
        <v>0</v>
      </c>
      <c r="S197" s="192">
        <v>0</v>
      </c>
      <c r="T197" s="193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94" t="s">
        <v>150</v>
      </c>
      <c r="AT197" s="194" t="s">
        <v>145</v>
      </c>
      <c r="AU197" s="194" t="s">
        <v>86</v>
      </c>
      <c r="AY197" s="17" t="s">
        <v>143</v>
      </c>
      <c r="BE197" s="195">
        <f>IF(N197="základní",J197,0)</f>
        <v>0</v>
      </c>
      <c r="BF197" s="195">
        <f>IF(N197="snížená",J197,0)</f>
        <v>0</v>
      </c>
      <c r="BG197" s="195">
        <f>IF(N197="zákl. přenesená",J197,0)</f>
        <v>0</v>
      </c>
      <c r="BH197" s="195">
        <f>IF(N197="sníž. přenesená",J197,0)</f>
        <v>0</v>
      </c>
      <c r="BI197" s="195">
        <f>IF(N197="nulová",J197,0)</f>
        <v>0</v>
      </c>
      <c r="BJ197" s="17" t="s">
        <v>84</v>
      </c>
      <c r="BK197" s="195">
        <f>ROUND(I197*H197,2)</f>
        <v>0</v>
      </c>
      <c r="BL197" s="17" t="s">
        <v>150</v>
      </c>
      <c r="BM197" s="194" t="s">
        <v>231</v>
      </c>
    </row>
    <row r="198" spans="1:65" s="13" customFormat="1" ht="11.25">
      <c r="B198" s="201"/>
      <c r="C198" s="202"/>
      <c r="D198" s="196" t="s">
        <v>154</v>
      </c>
      <c r="E198" s="203" t="s">
        <v>1</v>
      </c>
      <c r="F198" s="204" t="s">
        <v>232</v>
      </c>
      <c r="G198" s="202"/>
      <c r="H198" s="203" t="s">
        <v>1</v>
      </c>
      <c r="I198" s="205"/>
      <c r="J198" s="202"/>
      <c r="K198" s="202"/>
      <c r="L198" s="206"/>
      <c r="M198" s="207"/>
      <c r="N198" s="208"/>
      <c r="O198" s="208"/>
      <c r="P198" s="208"/>
      <c r="Q198" s="208"/>
      <c r="R198" s="208"/>
      <c r="S198" s="208"/>
      <c r="T198" s="209"/>
      <c r="AT198" s="210" t="s">
        <v>154</v>
      </c>
      <c r="AU198" s="210" t="s">
        <v>86</v>
      </c>
      <c r="AV198" s="13" t="s">
        <v>84</v>
      </c>
      <c r="AW198" s="13" t="s">
        <v>32</v>
      </c>
      <c r="AX198" s="13" t="s">
        <v>76</v>
      </c>
      <c r="AY198" s="210" t="s">
        <v>143</v>
      </c>
    </row>
    <row r="199" spans="1:65" s="14" customFormat="1" ht="11.25">
      <c r="B199" s="211"/>
      <c r="C199" s="212"/>
      <c r="D199" s="196" t="s">
        <v>154</v>
      </c>
      <c r="E199" s="213" t="s">
        <v>1</v>
      </c>
      <c r="F199" s="214" t="s">
        <v>233</v>
      </c>
      <c r="G199" s="212"/>
      <c r="H199" s="215">
        <v>1165</v>
      </c>
      <c r="I199" s="216"/>
      <c r="J199" s="212"/>
      <c r="K199" s="212"/>
      <c r="L199" s="217"/>
      <c r="M199" s="218"/>
      <c r="N199" s="219"/>
      <c r="O199" s="219"/>
      <c r="P199" s="219"/>
      <c r="Q199" s="219"/>
      <c r="R199" s="219"/>
      <c r="S199" s="219"/>
      <c r="T199" s="220"/>
      <c r="AT199" s="221" t="s">
        <v>154</v>
      </c>
      <c r="AU199" s="221" t="s">
        <v>86</v>
      </c>
      <c r="AV199" s="14" t="s">
        <v>86</v>
      </c>
      <c r="AW199" s="14" t="s">
        <v>32</v>
      </c>
      <c r="AX199" s="14" t="s">
        <v>76</v>
      </c>
      <c r="AY199" s="221" t="s">
        <v>143</v>
      </c>
    </row>
    <row r="200" spans="1:65" s="13" customFormat="1" ht="11.25">
      <c r="B200" s="201"/>
      <c r="C200" s="202"/>
      <c r="D200" s="196" t="s">
        <v>154</v>
      </c>
      <c r="E200" s="203" t="s">
        <v>1</v>
      </c>
      <c r="F200" s="204" t="s">
        <v>234</v>
      </c>
      <c r="G200" s="202"/>
      <c r="H200" s="203" t="s">
        <v>1</v>
      </c>
      <c r="I200" s="205"/>
      <c r="J200" s="202"/>
      <c r="K200" s="202"/>
      <c r="L200" s="206"/>
      <c r="M200" s="207"/>
      <c r="N200" s="208"/>
      <c r="O200" s="208"/>
      <c r="P200" s="208"/>
      <c r="Q200" s="208"/>
      <c r="R200" s="208"/>
      <c r="S200" s="208"/>
      <c r="T200" s="209"/>
      <c r="AT200" s="210" t="s">
        <v>154</v>
      </c>
      <c r="AU200" s="210" t="s">
        <v>86</v>
      </c>
      <c r="AV200" s="13" t="s">
        <v>84</v>
      </c>
      <c r="AW200" s="13" t="s">
        <v>32</v>
      </c>
      <c r="AX200" s="13" t="s">
        <v>76</v>
      </c>
      <c r="AY200" s="210" t="s">
        <v>143</v>
      </c>
    </row>
    <row r="201" spans="1:65" s="14" customFormat="1" ht="11.25">
      <c r="B201" s="211"/>
      <c r="C201" s="212"/>
      <c r="D201" s="196" t="s">
        <v>154</v>
      </c>
      <c r="E201" s="213" t="s">
        <v>1</v>
      </c>
      <c r="F201" s="214" t="s">
        <v>235</v>
      </c>
      <c r="G201" s="212"/>
      <c r="H201" s="215">
        <v>258</v>
      </c>
      <c r="I201" s="216"/>
      <c r="J201" s="212"/>
      <c r="K201" s="212"/>
      <c r="L201" s="217"/>
      <c r="M201" s="218"/>
      <c r="N201" s="219"/>
      <c r="O201" s="219"/>
      <c r="P201" s="219"/>
      <c r="Q201" s="219"/>
      <c r="R201" s="219"/>
      <c r="S201" s="219"/>
      <c r="T201" s="220"/>
      <c r="AT201" s="221" t="s">
        <v>154</v>
      </c>
      <c r="AU201" s="221" t="s">
        <v>86</v>
      </c>
      <c r="AV201" s="14" t="s">
        <v>86</v>
      </c>
      <c r="AW201" s="14" t="s">
        <v>32</v>
      </c>
      <c r="AX201" s="14" t="s">
        <v>76</v>
      </c>
      <c r="AY201" s="221" t="s">
        <v>143</v>
      </c>
    </row>
    <row r="202" spans="1:65" s="13" customFormat="1" ht="11.25">
      <c r="B202" s="201"/>
      <c r="C202" s="202"/>
      <c r="D202" s="196" t="s">
        <v>154</v>
      </c>
      <c r="E202" s="203" t="s">
        <v>1</v>
      </c>
      <c r="F202" s="204" t="s">
        <v>236</v>
      </c>
      <c r="G202" s="202"/>
      <c r="H202" s="203" t="s">
        <v>1</v>
      </c>
      <c r="I202" s="205"/>
      <c r="J202" s="202"/>
      <c r="K202" s="202"/>
      <c r="L202" s="206"/>
      <c r="M202" s="207"/>
      <c r="N202" s="208"/>
      <c r="O202" s="208"/>
      <c r="P202" s="208"/>
      <c r="Q202" s="208"/>
      <c r="R202" s="208"/>
      <c r="S202" s="208"/>
      <c r="T202" s="209"/>
      <c r="AT202" s="210" t="s">
        <v>154</v>
      </c>
      <c r="AU202" s="210" t="s">
        <v>86</v>
      </c>
      <c r="AV202" s="13" t="s">
        <v>84</v>
      </c>
      <c r="AW202" s="13" t="s">
        <v>32</v>
      </c>
      <c r="AX202" s="13" t="s">
        <v>76</v>
      </c>
      <c r="AY202" s="210" t="s">
        <v>143</v>
      </c>
    </row>
    <row r="203" spans="1:65" s="14" customFormat="1" ht="11.25">
      <c r="B203" s="211"/>
      <c r="C203" s="212"/>
      <c r="D203" s="196" t="s">
        <v>154</v>
      </c>
      <c r="E203" s="213" t="s">
        <v>1</v>
      </c>
      <c r="F203" s="214" t="s">
        <v>237</v>
      </c>
      <c r="G203" s="212"/>
      <c r="H203" s="215">
        <v>39</v>
      </c>
      <c r="I203" s="216"/>
      <c r="J203" s="212"/>
      <c r="K203" s="212"/>
      <c r="L203" s="217"/>
      <c r="M203" s="218"/>
      <c r="N203" s="219"/>
      <c r="O203" s="219"/>
      <c r="P203" s="219"/>
      <c r="Q203" s="219"/>
      <c r="R203" s="219"/>
      <c r="S203" s="219"/>
      <c r="T203" s="220"/>
      <c r="AT203" s="221" t="s">
        <v>154</v>
      </c>
      <c r="AU203" s="221" t="s">
        <v>86</v>
      </c>
      <c r="AV203" s="14" t="s">
        <v>86</v>
      </c>
      <c r="AW203" s="14" t="s">
        <v>32</v>
      </c>
      <c r="AX203" s="14" t="s">
        <v>76</v>
      </c>
      <c r="AY203" s="221" t="s">
        <v>143</v>
      </c>
    </row>
    <row r="204" spans="1:65" s="15" customFormat="1" ht="11.25">
      <c r="B204" s="222"/>
      <c r="C204" s="223"/>
      <c r="D204" s="196" t="s">
        <v>154</v>
      </c>
      <c r="E204" s="224" t="s">
        <v>1</v>
      </c>
      <c r="F204" s="225" t="s">
        <v>157</v>
      </c>
      <c r="G204" s="223"/>
      <c r="H204" s="226">
        <v>1462</v>
      </c>
      <c r="I204" s="227"/>
      <c r="J204" s="223"/>
      <c r="K204" s="223"/>
      <c r="L204" s="228"/>
      <c r="M204" s="229"/>
      <c r="N204" s="230"/>
      <c r="O204" s="230"/>
      <c r="P204" s="230"/>
      <c r="Q204" s="230"/>
      <c r="R204" s="230"/>
      <c r="S204" s="230"/>
      <c r="T204" s="231"/>
      <c r="AT204" s="232" t="s">
        <v>154</v>
      </c>
      <c r="AU204" s="232" t="s">
        <v>86</v>
      </c>
      <c r="AV204" s="15" t="s">
        <v>150</v>
      </c>
      <c r="AW204" s="15" t="s">
        <v>32</v>
      </c>
      <c r="AX204" s="15" t="s">
        <v>84</v>
      </c>
      <c r="AY204" s="232" t="s">
        <v>143</v>
      </c>
    </row>
    <row r="205" spans="1:65" s="2" customFormat="1" ht="66.75" customHeight="1">
      <c r="A205" s="34"/>
      <c r="B205" s="35"/>
      <c r="C205" s="183" t="s">
        <v>238</v>
      </c>
      <c r="D205" s="183" t="s">
        <v>145</v>
      </c>
      <c r="E205" s="184" t="s">
        <v>239</v>
      </c>
      <c r="F205" s="185" t="s">
        <v>240</v>
      </c>
      <c r="G205" s="186" t="s">
        <v>89</v>
      </c>
      <c r="H205" s="187">
        <v>12.24</v>
      </c>
      <c r="I205" s="188"/>
      <c r="J205" s="189">
        <f>ROUND(I205*H205,2)</f>
        <v>0</v>
      </c>
      <c r="K205" s="185" t="s">
        <v>149</v>
      </c>
      <c r="L205" s="39"/>
      <c r="M205" s="190" t="s">
        <v>1</v>
      </c>
      <c r="N205" s="191" t="s">
        <v>41</v>
      </c>
      <c r="O205" s="71"/>
      <c r="P205" s="192">
        <f>O205*H205</f>
        <v>0</v>
      </c>
      <c r="Q205" s="192">
        <v>0</v>
      </c>
      <c r="R205" s="192">
        <f>Q205*H205</f>
        <v>0</v>
      </c>
      <c r="S205" s="192">
        <v>0</v>
      </c>
      <c r="T205" s="193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94" t="s">
        <v>150</v>
      </c>
      <c r="AT205" s="194" t="s">
        <v>145</v>
      </c>
      <c r="AU205" s="194" t="s">
        <v>86</v>
      </c>
      <c r="AY205" s="17" t="s">
        <v>143</v>
      </c>
      <c r="BE205" s="195">
        <f>IF(N205="základní",J205,0)</f>
        <v>0</v>
      </c>
      <c r="BF205" s="195">
        <f>IF(N205="snížená",J205,0)</f>
        <v>0</v>
      </c>
      <c r="BG205" s="195">
        <f>IF(N205="zákl. přenesená",J205,0)</f>
        <v>0</v>
      </c>
      <c r="BH205" s="195">
        <f>IF(N205="sníž. přenesená",J205,0)</f>
        <v>0</v>
      </c>
      <c r="BI205" s="195">
        <f>IF(N205="nulová",J205,0)</f>
        <v>0</v>
      </c>
      <c r="BJ205" s="17" t="s">
        <v>84</v>
      </c>
      <c r="BK205" s="195">
        <f>ROUND(I205*H205,2)</f>
        <v>0</v>
      </c>
      <c r="BL205" s="17" t="s">
        <v>150</v>
      </c>
      <c r="BM205" s="194" t="s">
        <v>241</v>
      </c>
    </row>
    <row r="206" spans="1:65" s="13" customFormat="1" ht="11.25">
      <c r="B206" s="201"/>
      <c r="C206" s="202"/>
      <c r="D206" s="196" t="s">
        <v>154</v>
      </c>
      <c r="E206" s="203" t="s">
        <v>1</v>
      </c>
      <c r="F206" s="204" t="s">
        <v>242</v>
      </c>
      <c r="G206" s="202"/>
      <c r="H206" s="203" t="s">
        <v>1</v>
      </c>
      <c r="I206" s="205"/>
      <c r="J206" s="202"/>
      <c r="K206" s="202"/>
      <c r="L206" s="206"/>
      <c r="M206" s="207"/>
      <c r="N206" s="208"/>
      <c r="O206" s="208"/>
      <c r="P206" s="208"/>
      <c r="Q206" s="208"/>
      <c r="R206" s="208"/>
      <c r="S206" s="208"/>
      <c r="T206" s="209"/>
      <c r="AT206" s="210" t="s">
        <v>154</v>
      </c>
      <c r="AU206" s="210" t="s">
        <v>86</v>
      </c>
      <c r="AV206" s="13" t="s">
        <v>84</v>
      </c>
      <c r="AW206" s="13" t="s">
        <v>32</v>
      </c>
      <c r="AX206" s="13" t="s">
        <v>76</v>
      </c>
      <c r="AY206" s="210" t="s">
        <v>143</v>
      </c>
    </row>
    <row r="207" spans="1:65" s="14" customFormat="1" ht="11.25">
      <c r="B207" s="211"/>
      <c r="C207" s="212"/>
      <c r="D207" s="196" t="s">
        <v>154</v>
      </c>
      <c r="E207" s="213" t="s">
        <v>1</v>
      </c>
      <c r="F207" s="214" t="s">
        <v>243</v>
      </c>
      <c r="G207" s="212"/>
      <c r="H207" s="215">
        <v>12.24</v>
      </c>
      <c r="I207" s="216"/>
      <c r="J207" s="212"/>
      <c r="K207" s="212"/>
      <c r="L207" s="217"/>
      <c r="M207" s="218"/>
      <c r="N207" s="219"/>
      <c r="O207" s="219"/>
      <c r="P207" s="219"/>
      <c r="Q207" s="219"/>
      <c r="R207" s="219"/>
      <c r="S207" s="219"/>
      <c r="T207" s="220"/>
      <c r="AT207" s="221" t="s">
        <v>154</v>
      </c>
      <c r="AU207" s="221" t="s">
        <v>86</v>
      </c>
      <c r="AV207" s="14" t="s">
        <v>86</v>
      </c>
      <c r="AW207" s="14" t="s">
        <v>32</v>
      </c>
      <c r="AX207" s="14" t="s">
        <v>76</v>
      </c>
      <c r="AY207" s="221" t="s">
        <v>143</v>
      </c>
    </row>
    <row r="208" spans="1:65" s="15" customFormat="1" ht="11.25">
      <c r="B208" s="222"/>
      <c r="C208" s="223"/>
      <c r="D208" s="196" t="s">
        <v>154</v>
      </c>
      <c r="E208" s="224" t="s">
        <v>101</v>
      </c>
      <c r="F208" s="225" t="s">
        <v>157</v>
      </c>
      <c r="G208" s="223"/>
      <c r="H208" s="226">
        <v>12.24</v>
      </c>
      <c r="I208" s="227"/>
      <c r="J208" s="223"/>
      <c r="K208" s="223"/>
      <c r="L208" s="228"/>
      <c r="M208" s="229"/>
      <c r="N208" s="230"/>
      <c r="O208" s="230"/>
      <c r="P208" s="230"/>
      <c r="Q208" s="230"/>
      <c r="R208" s="230"/>
      <c r="S208" s="230"/>
      <c r="T208" s="231"/>
      <c r="AT208" s="232" t="s">
        <v>154</v>
      </c>
      <c r="AU208" s="232" t="s">
        <v>86</v>
      </c>
      <c r="AV208" s="15" t="s">
        <v>150</v>
      </c>
      <c r="AW208" s="15" t="s">
        <v>32</v>
      </c>
      <c r="AX208" s="15" t="s">
        <v>84</v>
      </c>
      <c r="AY208" s="232" t="s">
        <v>143</v>
      </c>
    </row>
    <row r="209" spans="1:65" s="2" customFormat="1" ht="16.5" customHeight="1">
      <c r="A209" s="34"/>
      <c r="B209" s="35"/>
      <c r="C209" s="233" t="s">
        <v>169</v>
      </c>
      <c r="D209" s="233" t="s">
        <v>244</v>
      </c>
      <c r="E209" s="234" t="s">
        <v>245</v>
      </c>
      <c r="F209" s="235" t="s">
        <v>246</v>
      </c>
      <c r="G209" s="236" t="s">
        <v>247</v>
      </c>
      <c r="H209" s="237">
        <v>12.24</v>
      </c>
      <c r="I209" s="238"/>
      <c r="J209" s="239">
        <f>ROUND(I209*H209,2)</f>
        <v>0</v>
      </c>
      <c r="K209" s="235" t="s">
        <v>149</v>
      </c>
      <c r="L209" s="240"/>
      <c r="M209" s="241" t="s">
        <v>1</v>
      </c>
      <c r="N209" s="242" t="s">
        <v>41</v>
      </c>
      <c r="O209" s="71"/>
      <c r="P209" s="192">
        <f>O209*H209</f>
        <v>0</v>
      </c>
      <c r="Q209" s="192">
        <v>1</v>
      </c>
      <c r="R209" s="192">
        <f>Q209*H209</f>
        <v>12.24</v>
      </c>
      <c r="S209" s="192">
        <v>0</v>
      </c>
      <c r="T209" s="193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94" t="s">
        <v>175</v>
      </c>
      <c r="AT209" s="194" t="s">
        <v>244</v>
      </c>
      <c r="AU209" s="194" t="s">
        <v>86</v>
      </c>
      <c r="AY209" s="17" t="s">
        <v>143</v>
      </c>
      <c r="BE209" s="195">
        <f>IF(N209="základní",J209,0)</f>
        <v>0</v>
      </c>
      <c r="BF209" s="195">
        <f>IF(N209="snížená",J209,0)</f>
        <v>0</v>
      </c>
      <c r="BG209" s="195">
        <f>IF(N209="zákl. přenesená",J209,0)</f>
        <v>0</v>
      </c>
      <c r="BH209" s="195">
        <f>IF(N209="sníž. přenesená",J209,0)</f>
        <v>0</v>
      </c>
      <c r="BI209" s="195">
        <f>IF(N209="nulová",J209,0)</f>
        <v>0</v>
      </c>
      <c r="BJ209" s="17" t="s">
        <v>84</v>
      </c>
      <c r="BK209" s="195">
        <f>ROUND(I209*H209,2)</f>
        <v>0</v>
      </c>
      <c r="BL209" s="17" t="s">
        <v>150</v>
      </c>
      <c r="BM209" s="194" t="s">
        <v>248</v>
      </c>
    </row>
    <row r="210" spans="1:65" s="2" customFormat="1" ht="19.5">
      <c r="A210" s="34"/>
      <c r="B210" s="35"/>
      <c r="C210" s="36"/>
      <c r="D210" s="196" t="s">
        <v>152</v>
      </c>
      <c r="E210" s="36"/>
      <c r="F210" s="197" t="s">
        <v>249</v>
      </c>
      <c r="G210" s="36"/>
      <c r="H210" s="36"/>
      <c r="I210" s="198"/>
      <c r="J210" s="36"/>
      <c r="K210" s="36"/>
      <c r="L210" s="39"/>
      <c r="M210" s="199"/>
      <c r="N210" s="200"/>
      <c r="O210" s="71"/>
      <c r="P210" s="71"/>
      <c r="Q210" s="71"/>
      <c r="R210" s="71"/>
      <c r="S210" s="71"/>
      <c r="T210" s="72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T210" s="17" t="s">
        <v>152</v>
      </c>
      <c r="AU210" s="17" t="s">
        <v>86</v>
      </c>
    </row>
    <row r="211" spans="1:65" s="2" customFormat="1" ht="44.25" customHeight="1">
      <c r="A211" s="34"/>
      <c r="B211" s="35"/>
      <c r="C211" s="183" t="s">
        <v>250</v>
      </c>
      <c r="D211" s="183" t="s">
        <v>145</v>
      </c>
      <c r="E211" s="184" t="s">
        <v>251</v>
      </c>
      <c r="F211" s="185" t="s">
        <v>252</v>
      </c>
      <c r="G211" s="186" t="s">
        <v>89</v>
      </c>
      <c r="H211" s="187">
        <v>32.840000000000003</v>
      </c>
      <c r="I211" s="188"/>
      <c r="J211" s="189">
        <f>ROUND(I211*H211,2)</f>
        <v>0</v>
      </c>
      <c r="K211" s="185" t="s">
        <v>149</v>
      </c>
      <c r="L211" s="39"/>
      <c r="M211" s="190" t="s">
        <v>1</v>
      </c>
      <c r="N211" s="191" t="s">
        <v>41</v>
      </c>
      <c r="O211" s="71"/>
      <c r="P211" s="192">
        <f>O211*H211</f>
        <v>0</v>
      </c>
      <c r="Q211" s="192">
        <v>0</v>
      </c>
      <c r="R211" s="192">
        <f>Q211*H211</f>
        <v>0</v>
      </c>
      <c r="S211" s="192">
        <v>0</v>
      </c>
      <c r="T211" s="193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94" t="s">
        <v>150</v>
      </c>
      <c r="AT211" s="194" t="s">
        <v>145</v>
      </c>
      <c r="AU211" s="194" t="s">
        <v>86</v>
      </c>
      <c r="AY211" s="17" t="s">
        <v>143</v>
      </c>
      <c r="BE211" s="195">
        <f>IF(N211="základní",J211,0)</f>
        <v>0</v>
      </c>
      <c r="BF211" s="195">
        <f>IF(N211="snížená",J211,0)</f>
        <v>0</v>
      </c>
      <c r="BG211" s="195">
        <f>IF(N211="zákl. přenesená",J211,0)</f>
        <v>0</v>
      </c>
      <c r="BH211" s="195">
        <f>IF(N211="sníž. přenesená",J211,0)</f>
        <v>0</v>
      </c>
      <c r="BI211" s="195">
        <f>IF(N211="nulová",J211,0)</f>
        <v>0</v>
      </c>
      <c r="BJ211" s="17" t="s">
        <v>84</v>
      </c>
      <c r="BK211" s="195">
        <f>ROUND(I211*H211,2)</f>
        <v>0</v>
      </c>
      <c r="BL211" s="17" t="s">
        <v>150</v>
      </c>
      <c r="BM211" s="194" t="s">
        <v>253</v>
      </c>
    </row>
    <row r="212" spans="1:65" s="13" customFormat="1" ht="11.25">
      <c r="B212" s="201"/>
      <c r="C212" s="202"/>
      <c r="D212" s="196" t="s">
        <v>154</v>
      </c>
      <c r="E212" s="203" t="s">
        <v>1</v>
      </c>
      <c r="F212" s="204" t="s">
        <v>254</v>
      </c>
      <c r="G212" s="202"/>
      <c r="H212" s="203" t="s">
        <v>1</v>
      </c>
      <c r="I212" s="205"/>
      <c r="J212" s="202"/>
      <c r="K212" s="202"/>
      <c r="L212" s="206"/>
      <c r="M212" s="207"/>
      <c r="N212" s="208"/>
      <c r="O212" s="208"/>
      <c r="P212" s="208"/>
      <c r="Q212" s="208"/>
      <c r="R212" s="208"/>
      <c r="S212" s="208"/>
      <c r="T212" s="209"/>
      <c r="AT212" s="210" t="s">
        <v>154</v>
      </c>
      <c r="AU212" s="210" t="s">
        <v>86</v>
      </c>
      <c r="AV212" s="13" t="s">
        <v>84</v>
      </c>
      <c r="AW212" s="13" t="s">
        <v>32</v>
      </c>
      <c r="AX212" s="13" t="s">
        <v>76</v>
      </c>
      <c r="AY212" s="210" t="s">
        <v>143</v>
      </c>
    </row>
    <row r="213" spans="1:65" s="14" customFormat="1" ht="11.25">
      <c r="B213" s="211"/>
      <c r="C213" s="212"/>
      <c r="D213" s="196" t="s">
        <v>154</v>
      </c>
      <c r="E213" s="213" t="s">
        <v>1</v>
      </c>
      <c r="F213" s="214" t="s">
        <v>255</v>
      </c>
      <c r="G213" s="212"/>
      <c r="H213" s="215">
        <v>40.799999999999997</v>
      </c>
      <c r="I213" s="216"/>
      <c r="J213" s="212"/>
      <c r="K213" s="212"/>
      <c r="L213" s="217"/>
      <c r="M213" s="218"/>
      <c r="N213" s="219"/>
      <c r="O213" s="219"/>
      <c r="P213" s="219"/>
      <c r="Q213" s="219"/>
      <c r="R213" s="219"/>
      <c r="S213" s="219"/>
      <c r="T213" s="220"/>
      <c r="AT213" s="221" t="s">
        <v>154</v>
      </c>
      <c r="AU213" s="221" t="s">
        <v>86</v>
      </c>
      <c r="AV213" s="14" t="s">
        <v>86</v>
      </c>
      <c r="AW213" s="14" t="s">
        <v>32</v>
      </c>
      <c r="AX213" s="14" t="s">
        <v>76</v>
      </c>
      <c r="AY213" s="221" t="s">
        <v>143</v>
      </c>
    </row>
    <row r="214" spans="1:65" s="13" customFormat="1" ht="11.25">
      <c r="B214" s="201"/>
      <c r="C214" s="202"/>
      <c r="D214" s="196" t="s">
        <v>154</v>
      </c>
      <c r="E214" s="203" t="s">
        <v>1</v>
      </c>
      <c r="F214" s="204" t="s">
        <v>256</v>
      </c>
      <c r="G214" s="202"/>
      <c r="H214" s="203" t="s">
        <v>1</v>
      </c>
      <c r="I214" s="205"/>
      <c r="J214" s="202"/>
      <c r="K214" s="202"/>
      <c r="L214" s="206"/>
      <c r="M214" s="207"/>
      <c r="N214" s="208"/>
      <c r="O214" s="208"/>
      <c r="P214" s="208"/>
      <c r="Q214" s="208"/>
      <c r="R214" s="208"/>
      <c r="S214" s="208"/>
      <c r="T214" s="209"/>
      <c r="AT214" s="210" t="s">
        <v>154</v>
      </c>
      <c r="AU214" s="210" t="s">
        <v>86</v>
      </c>
      <c r="AV214" s="13" t="s">
        <v>84</v>
      </c>
      <c r="AW214" s="13" t="s">
        <v>32</v>
      </c>
      <c r="AX214" s="13" t="s">
        <v>76</v>
      </c>
      <c r="AY214" s="210" t="s">
        <v>143</v>
      </c>
    </row>
    <row r="215" spans="1:65" s="14" customFormat="1" ht="11.25">
      <c r="B215" s="211"/>
      <c r="C215" s="212"/>
      <c r="D215" s="196" t="s">
        <v>154</v>
      </c>
      <c r="E215" s="213" t="s">
        <v>1</v>
      </c>
      <c r="F215" s="214" t="s">
        <v>257</v>
      </c>
      <c r="G215" s="212"/>
      <c r="H215" s="215">
        <v>7</v>
      </c>
      <c r="I215" s="216"/>
      <c r="J215" s="212"/>
      <c r="K215" s="212"/>
      <c r="L215" s="217"/>
      <c r="M215" s="218"/>
      <c r="N215" s="219"/>
      <c r="O215" s="219"/>
      <c r="P215" s="219"/>
      <c r="Q215" s="219"/>
      <c r="R215" s="219"/>
      <c r="S215" s="219"/>
      <c r="T215" s="220"/>
      <c r="AT215" s="221" t="s">
        <v>154</v>
      </c>
      <c r="AU215" s="221" t="s">
        <v>86</v>
      </c>
      <c r="AV215" s="14" t="s">
        <v>86</v>
      </c>
      <c r="AW215" s="14" t="s">
        <v>32</v>
      </c>
      <c r="AX215" s="14" t="s">
        <v>76</v>
      </c>
      <c r="AY215" s="221" t="s">
        <v>143</v>
      </c>
    </row>
    <row r="216" spans="1:65" s="14" customFormat="1" ht="11.25">
      <c r="B216" s="211"/>
      <c r="C216" s="212"/>
      <c r="D216" s="196" t="s">
        <v>154</v>
      </c>
      <c r="E216" s="213" t="s">
        <v>1</v>
      </c>
      <c r="F216" s="214" t="s">
        <v>258</v>
      </c>
      <c r="G216" s="212"/>
      <c r="H216" s="215">
        <v>-2.72</v>
      </c>
      <c r="I216" s="216"/>
      <c r="J216" s="212"/>
      <c r="K216" s="212"/>
      <c r="L216" s="217"/>
      <c r="M216" s="218"/>
      <c r="N216" s="219"/>
      <c r="O216" s="219"/>
      <c r="P216" s="219"/>
      <c r="Q216" s="219"/>
      <c r="R216" s="219"/>
      <c r="S216" s="219"/>
      <c r="T216" s="220"/>
      <c r="AT216" s="221" t="s">
        <v>154</v>
      </c>
      <c r="AU216" s="221" t="s">
        <v>86</v>
      </c>
      <c r="AV216" s="14" t="s">
        <v>86</v>
      </c>
      <c r="AW216" s="14" t="s">
        <v>32</v>
      </c>
      <c r="AX216" s="14" t="s">
        <v>76</v>
      </c>
      <c r="AY216" s="221" t="s">
        <v>143</v>
      </c>
    </row>
    <row r="217" spans="1:65" s="14" customFormat="1" ht="11.25">
      <c r="B217" s="211"/>
      <c r="C217" s="212"/>
      <c r="D217" s="196" t="s">
        <v>154</v>
      </c>
      <c r="E217" s="213" t="s">
        <v>1</v>
      </c>
      <c r="F217" s="214" t="s">
        <v>259</v>
      </c>
      <c r="G217" s="212"/>
      <c r="H217" s="215">
        <v>-12.24</v>
      </c>
      <c r="I217" s="216"/>
      <c r="J217" s="212"/>
      <c r="K217" s="212"/>
      <c r="L217" s="217"/>
      <c r="M217" s="218"/>
      <c r="N217" s="219"/>
      <c r="O217" s="219"/>
      <c r="P217" s="219"/>
      <c r="Q217" s="219"/>
      <c r="R217" s="219"/>
      <c r="S217" s="219"/>
      <c r="T217" s="220"/>
      <c r="AT217" s="221" t="s">
        <v>154</v>
      </c>
      <c r="AU217" s="221" t="s">
        <v>86</v>
      </c>
      <c r="AV217" s="14" t="s">
        <v>86</v>
      </c>
      <c r="AW217" s="14" t="s">
        <v>32</v>
      </c>
      <c r="AX217" s="14" t="s">
        <v>76</v>
      </c>
      <c r="AY217" s="221" t="s">
        <v>143</v>
      </c>
    </row>
    <row r="218" spans="1:65" s="15" customFormat="1" ht="11.25">
      <c r="B218" s="222"/>
      <c r="C218" s="223"/>
      <c r="D218" s="196" t="s">
        <v>154</v>
      </c>
      <c r="E218" s="224" t="s">
        <v>104</v>
      </c>
      <c r="F218" s="225" t="s">
        <v>157</v>
      </c>
      <c r="G218" s="223"/>
      <c r="H218" s="226">
        <v>32.840000000000003</v>
      </c>
      <c r="I218" s="227"/>
      <c r="J218" s="223"/>
      <c r="K218" s="223"/>
      <c r="L218" s="228"/>
      <c r="M218" s="229"/>
      <c r="N218" s="230"/>
      <c r="O218" s="230"/>
      <c r="P218" s="230"/>
      <c r="Q218" s="230"/>
      <c r="R218" s="230"/>
      <c r="S218" s="230"/>
      <c r="T218" s="231"/>
      <c r="AT218" s="232" t="s">
        <v>154</v>
      </c>
      <c r="AU218" s="232" t="s">
        <v>86</v>
      </c>
      <c r="AV218" s="15" t="s">
        <v>150</v>
      </c>
      <c r="AW218" s="15" t="s">
        <v>32</v>
      </c>
      <c r="AX218" s="15" t="s">
        <v>84</v>
      </c>
      <c r="AY218" s="232" t="s">
        <v>143</v>
      </c>
    </row>
    <row r="219" spans="1:65" s="2" customFormat="1" ht="16.5" customHeight="1">
      <c r="A219" s="34"/>
      <c r="B219" s="35"/>
      <c r="C219" s="233" t="s">
        <v>260</v>
      </c>
      <c r="D219" s="233" t="s">
        <v>244</v>
      </c>
      <c r="E219" s="234" t="s">
        <v>261</v>
      </c>
      <c r="F219" s="235" t="s">
        <v>262</v>
      </c>
      <c r="G219" s="236" t="s">
        <v>247</v>
      </c>
      <c r="H219" s="237">
        <v>65.680000000000007</v>
      </c>
      <c r="I219" s="238"/>
      <c r="J219" s="239">
        <f>ROUND(I219*H219,2)</f>
        <v>0</v>
      </c>
      <c r="K219" s="235" t="s">
        <v>149</v>
      </c>
      <c r="L219" s="240"/>
      <c r="M219" s="241" t="s">
        <v>1</v>
      </c>
      <c r="N219" s="242" t="s">
        <v>41</v>
      </c>
      <c r="O219" s="71"/>
      <c r="P219" s="192">
        <f>O219*H219</f>
        <v>0</v>
      </c>
      <c r="Q219" s="192">
        <v>1</v>
      </c>
      <c r="R219" s="192">
        <f>Q219*H219</f>
        <v>65.680000000000007</v>
      </c>
      <c r="S219" s="192">
        <v>0</v>
      </c>
      <c r="T219" s="193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94" t="s">
        <v>175</v>
      </c>
      <c r="AT219" s="194" t="s">
        <v>244</v>
      </c>
      <c r="AU219" s="194" t="s">
        <v>86</v>
      </c>
      <c r="AY219" s="17" t="s">
        <v>143</v>
      </c>
      <c r="BE219" s="195">
        <f>IF(N219="základní",J219,0)</f>
        <v>0</v>
      </c>
      <c r="BF219" s="195">
        <f>IF(N219="snížená",J219,0)</f>
        <v>0</v>
      </c>
      <c r="BG219" s="195">
        <f>IF(N219="zákl. přenesená",J219,0)</f>
        <v>0</v>
      </c>
      <c r="BH219" s="195">
        <f>IF(N219="sníž. přenesená",J219,0)</f>
        <v>0</v>
      </c>
      <c r="BI219" s="195">
        <f>IF(N219="nulová",J219,0)</f>
        <v>0</v>
      </c>
      <c r="BJ219" s="17" t="s">
        <v>84</v>
      </c>
      <c r="BK219" s="195">
        <f>ROUND(I219*H219,2)</f>
        <v>0</v>
      </c>
      <c r="BL219" s="17" t="s">
        <v>150</v>
      </c>
      <c r="BM219" s="194" t="s">
        <v>263</v>
      </c>
    </row>
    <row r="220" spans="1:65" s="14" customFormat="1" ht="11.25">
      <c r="B220" s="211"/>
      <c r="C220" s="212"/>
      <c r="D220" s="196" t="s">
        <v>154</v>
      </c>
      <c r="E220" s="213" t="s">
        <v>1</v>
      </c>
      <c r="F220" s="214" t="s">
        <v>264</v>
      </c>
      <c r="G220" s="212"/>
      <c r="H220" s="215">
        <v>65.680000000000007</v>
      </c>
      <c r="I220" s="216"/>
      <c r="J220" s="212"/>
      <c r="K220" s="212"/>
      <c r="L220" s="217"/>
      <c r="M220" s="218"/>
      <c r="N220" s="219"/>
      <c r="O220" s="219"/>
      <c r="P220" s="219"/>
      <c r="Q220" s="219"/>
      <c r="R220" s="219"/>
      <c r="S220" s="219"/>
      <c r="T220" s="220"/>
      <c r="AT220" s="221" t="s">
        <v>154</v>
      </c>
      <c r="AU220" s="221" t="s">
        <v>86</v>
      </c>
      <c r="AV220" s="14" t="s">
        <v>86</v>
      </c>
      <c r="AW220" s="14" t="s">
        <v>32</v>
      </c>
      <c r="AX220" s="14" t="s">
        <v>84</v>
      </c>
      <c r="AY220" s="221" t="s">
        <v>143</v>
      </c>
    </row>
    <row r="221" spans="1:65" s="12" customFormat="1" ht="22.9" customHeight="1">
      <c r="B221" s="167"/>
      <c r="C221" s="168"/>
      <c r="D221" s="169" t="s">
        <v>75</v>
      </c>
      <c r="E221" s="181" t="s">
        <v>86</v>
      </c>
      <c r="F221" s="181" t="s">
        <v>265</v>
      </c>
      <c r="G221" s="168"/>
      <c r="H221" s="168"/>
      <c r="I221" s="171"/>
      <c r="J221" s="182">
        <f>BK221</f>
        <v>0</v>
      </c>
      <c r="K221" s="168"/>
      <c r="L221" s="173"/>
      <c r="M221" s="174"/>
      <c r="N221" s="175"/>
      <c r="O221" s="175"/>
      <c r="P221" s="176">
        <f>SUM(P222:P225)</f>
        <v>0</v>
      </c>
      <c r="Q221" s="175"/>
      <c r="R221" s="176">
        <f>SUM(R222:R225)</f>
        <v>13.80284</v>
      </c>
      <c r="S221" s="175"/>
      <c r="T221" s="177">
        <f>SUM(T222:T225)</f>
        <v>0</v>
      </c>
      <c r="AR221" s="178" t="s">
        <v>84</v>
      </c>
      <c r="AT221" s="179" t="s">
        <v>75</v>
      </c>
      <c r="AU221" s="179" t="s">
        <v>84</v>
      </c>
      <c r="AY221" s="178" t="s">
        <v>143</v>
      </c>
      <c r="BK221" s="180">
        <f>SUM(BK222:BK225)</f>
        <v>0</v>
      </c>
    </row>
    <row r="222" spans="1:65" s="2" customFormat="1" ht="49.15" customHeight="1">
      <c r="A222" s="34"/>
      <c r="B222" s="35"/>
      <c r="C222" s="183" t="s">
        <v>192</v>
      </c>
      <c r="D222" s="183" t="s">
        <v>145</v>
      </c>
      <c r="E222" s="184" t="s">
        <v>266</v>
      </c>
      <c r="F222" s="185" t="s">
        <v>267</v>
      </c>
      <c r="G222" s="186" t="s">
        <v>189</v>
      </c>
      <c r="H222" s="187">
        <v>58</v>
      </c>
      <c r="I222" s="188"/>
      <c r="J222" s="189">
        <f>ROUND(I222*H222,2)</f>
        <v>0</v>
      </c>
      <c r="K222" s="185" t="s">
        <v>149</v>
      </c>
      <c r="L222" s="39"/>
      <c r="M222" s="190" t="s">
        <v>1</v>
      </c>
      <c r="N222" s="191" t="s">
        <v>41</v>
      </c>
      <c r="O222" s="71"/>
      <c r="P222" s="192">
        <f>O222*H222</f>
        <v>0</v>
      </c>
      <c r="Q222" s="192">
        <v>0.23798</v>
      </c>
      <c r="R222" s="192">
        <f>Q222*H222</f>
        <v>13.80284</v>
      </c>
      <c r="S222" s="192">
        <v>0</v>
      </c>
      <c r="T222" s="193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94" t="s">
        <v>150</v>
      </c>
      <c r="AT222" s="194" t="s">
        <v>145</v>
      </c>
      <c r="AU222" s="194" t="s">
        <v>86</v>
      </c>
      <c r="AY222" s="17" t="s">
        <v>143</v>
      </c>
      <c r="BE222" s="195">
        <f>IF(N222="základní",J222,0)</f>
        <v>0</v>
      </c>
      <c r="BF222" s="195">
        <f>IF(N222="snížená",J222,0)</f>
        <v>0</v>
      </c>
      <c r="BG222" s="195">
        <f>IF(N222="zákl. přenesená",J222,0)</f>
        <v>0</v>
      </c>
      <c r="BH222" s="195">
        <f>IF(N222="sníž. přenesená",J222,0)</f>
        <v>0</v>
      </c>
      <c r="BI222" s="195">
        <f>IF(N222="nulová",J222,0)</f>
        <v>0</v>
      </c>
      <c r="BJ222" s="17" t="s">
        <v>84</v>
      </c>
      <c r="BK222" s="195">
        <f>ROUND(I222*H222,2)</f>
        <v>0</v>
      </c>
      <c r="BL222" s="17" t="s">
        <v>150</v>
      </c>
      <c r="BM222" s="194" t="s">
        <v>268</v>
      </c>
    </row>
    <row r="223" spans="1:65" s="13" customFormat="1" ht="11.25">
      <c r="B223" s="201"/>
      <c r="C223" s="202"/>
      <c r="D223" s="196" t="s">
        <v>154</v>
      </c>
      <c r="E223" s="203" t="s">
        <v>1</v>
      </c>
      <c r="F223" s="204" t="s">
        <v>269</v>
      </c>
      <c r="G223" s="202"/>
      <c r="H223" s="203" t="s">
        <v>1</v>
      </c>
      <c r="I223" s="205"/>
      <c r="J223" s="202"/>
      <c r="K223" s="202"/>
      <c r="L223" s="206"/>
      <c r="M223" s="207"/>
      <c r="N223" s="208"/>
      <c r="O223" s="208"/>
      <c r="P223" s="208"/>
      <c r="Q223" s="208"/>
      <c r="R223" s="208"/>
      <c r="S223" s="208"/>
      <c r="T223" s="209"/>
      <c r="AT223" s="210" t="s">
        <v>154</v>
      </c>
      <c r="AU223" s="210" t="s">
        <v>86</v>
      </c>
      <c r="AV223" s="13" t="s">
        <v>84</v>
      </c>
      <c r="AW223" s="13" t="s">
        <v>32</v>
      </c>
      <c r="AX223" s="13" t="s">
        <v>76</v>
      </c>
      <c r="AY223" s="210" t="s">
        <v>143</v>
      </c>
    </row>
    <row r="224" spans="1:65" s="14" customFormat="1" ht="11.25">
      <c r="B224" s="211"/>
      <c r="C224" s="212"/>
      <c r="D224" s="196" t="s">
        <v>154</v>
      </c>
      <c r="E224" s="213" t="s">
        <v>1</v>
      </c>
      <c r="F224" s="214" t="s">
        <v>270</v>
      </c>
      <c r="G224" s="212"/>
      <c r="H224" s="215">
        <v>58</v>
      </c>
      <c r="I224" s="216"/>
      <c r="J224" s="212"/>
      <c r="K224" s="212"/>
      <c r="L224" s="217"/>
      <c r="M224" s="218"/>
      <c r="N224" s="219"/>
      <c r="O224" s="219"/>
      <c r="P224" s="219"/>
      <c r="Q224" s="219"/>
      <c r="R224" s="219"/>
      <c r="S224" s="219"/>
      <c r="T224" s="220"/>
      <c r="AT224" s="221" t="s">
        <v>154</v>
      </c>
      <c r="AU224" s="221" t="s">
        <v>86</v>
      </c>
      <c r="AV224" s="14" t="s">
        <v>86</v>
      </c>
      <c r="AW224" s="14" t="s">
        <v>32</v>
      </c>
      <c r="AX224" s="14" t="s">
        <v>76</v>
      </c>
      <c r="AY224" s="221" t="s">
        <v>143</v>
      </c>
    </row>
    <row r="225" spans="1:65" s="15" customFormat="1" ht="11.25">
      <c r="B225" s="222"/>
      <c r="C225" s="223"/>
      <c r="D225" s="196" t="s">
        <v>154</v>
      </c>
      <c r="E225" s="224" t="s">
        <v>1</v>
      </c>
      <c r="F225" s="225" t="s">
        <v>157</v>
      </c>
      <c r="G225" s="223"/>
      <c r="H225" s="226">
        <v>58</v>
      </c>
      <c r="I225" s="227"/>
      <c r="J225" s="223"/>
      <c r="K225" s="223"/>
      <c r="L225" s="228"/>
      <c r="M225" s="229"/>
      <c r="N225" s="230"/>
      <c r="O225" s="230"/>
      <c r="P225" s="230"/>
      <c r="Q225" s="230"/>
      <c r="R225" s="230"/>
      <c r="S225" s="230"/>
      <c r="T225" s="231"/>
      <c r="AT225" s="232" t="s">
        <v>154</v>
      </c>
      <c r="AU225" s="232" t="s">
        <v>86</v>
      </c>
      <c r="AV225" s="15" t="s">
        <v>150</v>
      </c>
      <c r="AW225" s="15" t="s">
        <v>32</v>
      </c>
      <c r="AX225" s="15" t="s">
        <v>84</v>
      </c>
      <c r="AY225" s="232" t="s">
        <v>143</v>
      </c>
    </row>
    <row r="226" spans="1:65" s="12" customFormat="1" ht="22.9" customHeight="1">
      <c r="B226" s="167"/>
      <c r="C226" s="168"/>
      <c r="D226" s="169" t="s">
        <v>75</v>
      </c>
      <c r="E226" s="181" t="s">
        <v>150</v>
      </c>
      <c r="F226" s="181" t="s">
        <v>271</v>
      </c>
      <c r="G226" s="168"/>
      <c r="H226" s="168"/>
      <c r="I226" s="171"/>
      <c r="J226" s="182">
        <f>BK226</f>
        <v>0</v>
      </c>
      <c r="K226" s="168"/>
      <c r="L226" s="173"/>
      <c r="M226" s="174"/>
      <c r="N226" s="175"/>
      <c r="O226" s="175"/>
      <c r="P226" s="176">
        <f>SUM(P227:P230)</f>
        <v>0</v>
      </c>
      <c r="Q226" s="175"/>
      <c r="R226" s="176">
        <f>SUM(R227:R230)</f>
        <v>0</v>
      </c>
      <c r="S226" s="175"/>
      <c r="T226" s="177">
        <f>SUM(T227:T230)</f>
        <v>0</v>
      </c>
      <c r="AR226" s="178" t="s">
        <v>84</v>
      </c>
      <c r="AT226" s="179" t="s">
        <v>75</v>
      </c>
      <c r="AU226" s="179" t="s">
        <v>84</v>
      </c>
      <c r="AY226" s="178" t="s">
        <v>143</v>
      </c>
      <c r="BK226" s="180">
        <f>SUM(BK227:BK230)</f>
        <v>0</v>
      </c>
    </row>
    <row r="227" spans="1:65" s="2" customFormat="1" ht="24.2" customHeight="1">
      <c r="A227" s="34"/>
      <c r="B227" s="35"/>
      <c r="C227" s="183" t="s">
        <v>272</v>
      </c>
      <c r="D227" s="183" t="s">
        <v>145</v>
      </c>
      <c r="E227" s="184" t="s">
        <v>273</v>
      </c>
      <c r="F227" s="185" t="s">
        <v>274</v>
      </c>
      <c r="G227" s="186" t="s">
        <v>89</v>
      </c>
      <c r="H227" s="187">
        <v>2.72</v>
      </c>
      <c r="I227" s="188"/>
      <c r="J227" s="189">
        <f>ROUND(I227*H227,2)</f>
        <v>0</v>
      </c>
      <c r="K227" s="185" t="s">
        <v>149</v>
      </c>
      <c r="L227" s="39"/>
      <c r="M227" s="190" t="s">
        <v>1</v>
      </c>
      <c r="N227" s="191" t="s">
        <v>41</v>
      </c>
      <c r="O227" s="71"/>
      <c r="P227" s="192">
        <f>O227*H227</f>
        <v>0</v>
      </c>
      <c r="Q227" s="192">
        <v>0</v>
      </c>
      <c r="R227" s="192">
        <f>Q227*H227</f>
        <v>0</v>
      </c>
      <c r="S227" s="192">
        <v>0</v>
      </c>
      <c r="T227" s="193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94" t="s">
        <v>150</v>
      </c>
      <c r="AT227" s="194" t="s">
        <v>145</v>
      </c>
      <c r="AU227" s="194" t="s">
        <v>86</v>
      </c>
      <c r="AY227" s="17" t="s">
        <v>143</v>
      </c>
      <c r="BE227" s="195">
        <f>IF(N227="základní",J227,0)</f>
        <v>0</v>
      </c>
      <c r="BF227" s="195">
        <f>IF(N227="snížená",J227,0)</f>
        <v>0</v>
      </c>
      <c r="BG227" s="195">
        <f>IF(N227="zákl. přenesená",J227,0)</f>
        <v>0</v>
      </c>
      <c r="BH227" s="195">
        <f>IF(N227="sníž. přenesená",J227,0)</f>
        <v>0</v>
      </c>
      <c r="BI227" s="195">
        <f>IF(N227="nulová",J227,0)</f>
        <v>0</v>
      </c>
      <c r="BJ227" s="17" t="s">
        <v>84</v>
      </c>
      <c r="BK227" s="195">
        <f>ROUND(I227*H227,2)</f>
        <v>0</v>
      </c>
      <c r="BL227" s="17" t="s">
        <v>150</v>
      </c>
      <c r="BM227" s="194" t="s">
        <v>275</v>
      </c>
    </row>
    <row r="228" spans="1:65" s="13" customFormat="1" ht="11.25">
      <c r="B228" s="201"/>
      <c r="C228" s="202"/>
      <c r="D228" s="196" t="s">
        <v>154</v>
      </c>
      <c r="E228" s="203" t="s">
        <v>1</v>
      </c>
      <c r="F228" s="204" t="s">
        <v>242</v>
      </c>
      <c r="G228" s="202"/>
      <c r="H228" s="203" t="s">
        <v>1</v>
      </c>
      <c r="I228" s="205"/>
      <c r="J228" s="202"/>
      <c r="K228" s="202"/>
      <c r="L228" s="206"/>
      <c r="M228" s="207"/>
      <c r="N228" s="208"/>
      <c r="O228" s="208"/>
      <c r="P228" s="208"/>
      <c r="Q228" s="208"/>
      <c r="R228" s="208"/>
      <c r="S228" s="208"/>
      <c r="T228" s="209"/>
      <c r="AT228" s="210" t="s">
        <v>154</v>
      </c>
      <c r="AU228" s="210" t="s">
        <v>86</v>
      </c>
      <c r="AV228" s="13" t="s">
        <v>84</v>
      </c>
      <c r="AW228" s="13" t="s">
        <v>32</v>
      </c>
      <c r="AX228" s="13" t="s">
        <v>76</v>
      </c>
      <c r="AY228" s="210" t="s">
        <v>143</v>
      </c>
    </row>
    <row r="229" spans="1:65" s="14" customFormat="1" ht="11.25">
      <c r="B229" s="211"/>
      <c r="C229" s="212"/>
      <c r="D229" s="196" t="s">
        <v>154</v>
      </c>
      <c r="E229" s="213" t="s">
        <v>1</v>
      </c>
      <c r="F229" s="214" t="s">
        <v>276</v>
      </c>
      <c r="G229" s="212"/>
      <c r="H229" s="215">
        <v>2.72</v>
      </c>
      <c r="I229" s="216"/>
      <c r="J229" s="212"/>
      <c r="K229" s="212"/>
      <c r="L229" s="217"/>
      <c r="M229" s="218"/>
      <c r="N229" s="219"/>
      <c r="O229" s="219"/>
      <c r="P229" s="219"/>
      <c r="Q229" s="219"/>
      <c r="R229" s="219"/>
      <c r="S229" s="219"/>
      <c r="T229" s="220"/>
      <c r="AT229" s="221" t="s">
        <v>154</v>
      </c>
      <c r="AU229" s="221" t="s">
        <v>86</v>
      </c>
      <c r="AV229" s="14" t="s">
        <v>86</v>
      </c>
      <c r="AW229" s="14" t="s">
        <v>32</v>
      </c>
      <c r="AX229" s="14" t="s">
        <v>76</v>
      </c>
      <c r="AY229" s="221" t="s">
        <v>143</v>
      </c>
    </row>
    <row r="230" spans="1:65" s="15" customFormat="1" ht="11.25">
      <c r="B230" s="222"/>
      <c r="C230" s="223"/>
      <c r="D230" s="196" t="s">
        <v>154</v>
      </c>
      <c r="E230" s="224" t="s">
        <v>98</v>
      </c>
      <c r="F230" s="225" t="s">
        <v>157</v>
      </c>
      <c r="G230" s="223"/>
      <c r="H230" s="226">
        <v>2.72</v>
      </c>
      <c r="I230" s="227"/>
      <c r="J230" s="223"/>
      <c r="K230" s="223"/>
      <c r="L230" s="228"/>
      <c r="M230" s="229"/>
      <c r="N230" s="230"/>
      <c r="O230" s="230"/>
      <c r="P230" s="230"/>
      <c r="Q230" s="230"/>
      <c r="R230" s="230"/>
      <c r="S230" s="230"/>
      <c r="T230" s="231"/>
      <c r="AT230" s="232" t="s">
        <v>154</v>
      </c>
      <c r="AU230" s="232" t="s">
        <v>86</v>
      </c>
      <c r="AV230" s="15" t="s">
        <v>150</v>
      </c>
      <c r="AW230" s="15" t="s">
        <v>32</v>
      </c>
      <c r="AX230" s="15" t="s">
        <v>84</v>
      </c>
      <c r="AY230" s="232" t="s">
        <v>143</v>
      </c>
    </row>
    <row r="231" spans="1:65" s="12" customFormat="1" ht="22.9" customHeight="1">
      <c r="B231" s="167"/>
      <c r="C231" s="168"/>
      <c r="D231" s="169" t="s">
        <v>75</v>
      </c>
      <c r="E231" s="181" t="s">
        <v>176</v>
      </c>
      <c r="F231" s="181" t="s">
        <v>277</v>
      </c>
      <c r="G231" s="168"/>
      <c r="H231" s="168"/>
      <c r="I231" s="171"/>
      <c r="J231" s="182">
        <f>BK231</f>
        <v>0</v>
      </c>
      <c r="K231" s="168"/>
      <c r="L231" s="173"/>
      <c r="M231" s="174"/>
      <c r="N231" s="175"/>
      <c r="O231" s="175"/>
      <c r="P231" s="176">
        <f>SUM(P232:P294)</f>
        <v>0</v>
      </c>
      <c r="Q231" s="175"/>
      <c r="R231" s="176">
        <f>SUM(R232:R294)</f>
        <v>201.99875</v>
      </c>
      <c r="S231" s="175"/>
      <c r="T231" s="177">
        <f>SUM(T232:T294)</f>
        <v>0</v>
      </c>
      <c r="AR231" s="178" t="s">
        <v>84</v>
      </c>
      <c r="AT231" s="179" t="s">
        <v>75</v>
      </c>
      <c r="AU231" s="179" t="s">
        <v>84</v>
      </c>
      <c r="AY231" s="178" t="s">
        <v>143</v>
      </c>
      <c r="BK231" s="180">
        <f>SUM(BK232:BK294)</f>
        <v>0</v>
      </c>
    </row>
    <row r="232" spans="1:65" s="2" customFormat="1" ht="37.9" customHeight="1">
      <c r="A232" s="34"/>
      <c r="B232" s="35"/>
      <c r="C232" s="183" t="s">
        <v>278</v>
      </c>
      <c r="D232" s="183" t="s">
        <v>145</v>
      </c>
      <c r="E232" s="184" t="s">
        <v>279</v>
      </c>
      <c r="F232" s="185" t="s">
        <v>280</v>
      </c>
      <c r="G232" s="186" t="s">
        <v>148</v>
      </c>
      <c r="H232" s="187">
        <v>582.5</v>
      </c>
      <c r="I232" s="188"/>
      <c r="J232" s="189">
        <f>ROUND(I232*H232,2)</f>
        <v>0</v>
      </c>
      <c r="K232" s="185" t="s">
        <v>149</v>
      </c>
      <c r="L232" s="39"/>
      <c r="M232" s="190" t="s">
        <v>1</v>
      </c>
      <c r="N232" s="191" t="s">
        <v>41</v>
      </c>
      <c r="O232" s="71"/>
      <c r="P232" s="192">
        <f>O232*H232</f>
        <v>0</v>
      </c>
      <c r="Q232" s="192">
        <v>0</v>
      </c>
      <c r="R232" s="192">
        <f>Q232*H232</f>
        <v>0</v>
      </c>
      <c r="S232" s="192">
        <v>0</v>
      </c>
      <c r="T232" s="193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94" t="s">
        <v>150</v>
      </c>
      <c r="AT232" s="194" t="s">
        <v>145</v>
      </c>
      <c r="AU232" s="194" t="s">
        <v>86</v>
      </c>
      <c r="AY232" s="17" t="s">
        <v>143</v>
      </c>
      <c r="BE232" s="195">
        <f>IF(N232="základní",J232,0)</f>
        <v>0</v>
      </c>
      <c r="BF232" s="195">
        <f>IF(N232="snížená",J232,0)</f>
        <v>0</v>
      </c>
      <c r="BG232" s="195">
        <f>IF(N232="zákl. přenesená",J232,0)</f>
        <v>0</v>
      </c>
      <c r="BH232" s="195">
        <f>IF(N232="sníž. přenesená",J232,0)</f>
        <v>0</v>
      </c>
      <c r="BI232" s="195">
        <f>IF(N232="nulová",J232,0)</f>
        <v>0</v>
      </c>
      <c r="BJ232" s="17" t="s">
        <v>84</v>
      </c>
      <c r="BK232" s="195">
        <f>ROUND(I232*H232,2)</f>
        <v>0</v>
      </c>
      <c r="BL232" s="17" t="s">
        <v>150</v>
      </c>
      <c r="BM232" s="194" t="s">
        <v>281</v>
      </c>
    </row>
    <row r="233" spans="1:65" s="2" customFormat="1" ht="19.5">
      <c r="A233" s="34"/>
      <c r="B233" s="35"/>
      <c r="C233" s="36"/>
      <c r="D233" s="196" t="s">
        <v>152</v>
      </c>
      <c r="E233" s="36"/>
      <c r="F233" s="197" t="s">
        <v>282</v>
      </c>
      <c r="G233" s="36"/>
      <c r="H233" s="36"/>
      <c r="I233" s="198"/>
      <c r="J233" s="36"/>
      <c r="K233" s="36"/>
      <c r="L233" s="39"/>
      <c r="M233" s="199"/>
      <c r="N233" s="200"/>
      <c r="O233" s="71"/>
      <c r="P233" s="71"/>
      <c r="Q233" s="71"/>
      <c r="R233" s="71"/>
      <c r="S233" s="71"/>
      <c r="T233" s="72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T233" s="17" t="s">
        <v>152</v>
      </c>
      <c r="AU233" s="17" t="s">
        <v>86</v>
      </c>
    </row>
    <row r="234" spans="1:65" s="13" customFormat="1" ht="22.5">
      <c r="B234" s="201"/>
      <c r="C234" s="202"/>
      <c r="D234" s="196" t="s">
        <v>154</v>
      </c>
      <c r="E234" s="203" t="s">
        <v>1</v>
      </c>
      <c r="F234" s="204" t="s">
        <v>283</v>
      </c>
      <c r="G234" s="202"/>
      <c r="H234" s="203" t="s">
        <v>1</v>
      </c>
      <c r="I234" s="205"/>
      <c r="J234" s="202"/>
      <c r="K234" s="202"/>
      <c r="L234" s="206"/>
      <c r="M234" s="207"/>
      <c r="N234" s="208"/>
      <c r="O234" s="208"/>
      <c r="P234" s="208"/>
      <c r="Q234" s="208"/>
      <c r="R234" s="208"/>
      <c r="S234" s="208"/>
      <c r="T234" s="209"/>
      <c r="AT234" s="210" t="s">
        <v>154</v>
      </c>
      <c r="AU234" s="210" t="s">
        <v>86</v>
      </c>
      <c r="AV234" s="13" t="s">
        <v>84</v>
      </c>
      <c r="AW234" s="13" t="s">
        <v>32</v>
      </c>
      <c r="AX234" s="13" t="s">
        <v>76</v>
      </c>
      <c r="AY234" s="210" t="s">
        <v>143</v>
      </c>
    </row>
    <row r="235" spans="1:65" s="14" customFormat="1" ht="11.25">
      <c r="B235" s="211"/>
      <c r="C235" s="212"/>
      <c r="D235" s="196" t="s">
        <v>154</v>
      </c>
      <c r="E235" s="213" t="s">
        <v>1</v>
      </c>
      <c r="F235" s="214" t="s">
        <v>284</v>
      </c>
      <c r="G235" s="212"/>
      <c r="H235" s="215">
        <v>582.5</v>
      </c>
      <c r="I235" s="216"/>
      <c r="J235" s="212"/>
      <c r="K235" s="212"/>
      <c r="L235" s="217"/>
      <c r="M235" s="218"/>
      <c r="N235" s="219"/>
      <c r="O235" s="219"/>
      <c r="P235" s="219"/>
      <c r="Q235" s="219"/>
      <c r="R235" s="219"/>
      <c r="S235" s="219"/>
      <c r="T235" s="220"/>
      <c r="AT235" s="221" t="s">
        <v>154</v>
      </c>
      <c r="AU235" s="221" t="s">
        <v>86</v>
      </c>
      <c r="AV235" s="14" t="s">
        <v>86</v>
      </c>
      <c r="AW235" s="14" t="s">
        <v>32</v>
      </c>
      <c r="AX235" s="14" t="s">
        <v>76</v>
      </c>
      <c r="AY235" s="221" t="s">
        <v>143</v>
      </c>
    </row>
    <row r="236" spans="1:65" s="15" customFormat="1" ht="11.25">
      <c r="B236" s="222"/>
      <c r="C236" s="223"/>
      <c r="D236" s="196" t="s">
        <v>154</v>
      </c>
      <c r="E236" s="224" t="s">
        <v>1</v>
      </c>
      <c r="F236" s="225" t="s">
        <v>157</v>
      </c>
      <c r="G236" s="223"/>
      <c r="H236" s="226">
        <v>582.5</v>
      </c>
      <c r="I236" s="227"/>
      <c r="J236" s="223"/>
      <c r="K236" s="223"/>
      <c r="L236" s="228"/>
      <c r="M236" s="229"/>
      <c r="N236" s="230"/>
      <c r="O236" s="230"/>
      <c r="P236" s="230"/>
      <c r="Q236" s="230"/>
      <c r="R236" s="230"/>
      <c r="S236" s="230"/>
      <c r="T236" s="231"/>
      <c r="AT236" s="232" t="s">
        <v>154</v>
      </c>
      <c r="AU236" s="232" t="s">
        <v>86</v>
      </c>
      <c r="AV236" s="15" t="s">
        <v>150</v>
      </c>
      <c r="AW236" s="15" t="s">
        <v>32</v>
      </c>
      <c r="AX236" s="15" t="s">
        <v>84</v>
      </c>
      <c r="AY236" s="232" t="s">
        <v>143</v>
      </c>
    </row>
    <row r="237" spans="1:65" s="2" customFormat="1" ht="33" customHeight="1">
      <c r="A237" s="34"/>
      <c r="B237" s="35"/>
      <c r="C237" s="183" t="s">
        <v>7</v>
      </c>
      <c r="D237" s="183" t="s">
        <v>145</v>
      </c>
      <c r="E237" s="184" t="s">
        <v>285</v>
      </c>
      <c r="F237" s="185" t="s">
        <v>286</v>
      </c>
      <c r="G237" s="186" t="s">
        <v>148</v>
      </c>
      <c r="H237" s="187">
        <v>297</v>
      </c>
      <c r="I237" s="188"/>
      <c r="J237" s="189">
        <f>ROUND(I237*H237,2)</f>
        <v>0</v>
      </c>
      <c r="K237" s="185" t="s">
        <v>149</v>
      </c>
      <c r="L237" s="39"/>
      <c r="M237" s="190" t="s">
        <v>1</v>
      </c>
      <c r="N237" s="191" t="s">
        <v>41</v>
      </c>
      <c r="O237" s="71"/>
      <c r="P237" s="192">
        <f>O237*H237</f>
        <v>0</v>
      </c>
      <c r="Q237" s="192">
        <v>0</v>
      </c>
      <c r="R237" s="192">
        <f>Q237*H237</f>
        <v>0</v>
      </c>
      <c r="S237" s="192">
        <v>0</v>
      </c>
      <c r="T237" s="193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94" t="s">
        <v>150</v>
      </c>
      <c r="AT237" s="194" t="s">
        <v>145</v>
      </c>
      <c r="AU237" s="194" t="s">
        <v>86</v>
      </c>
      <c r="AY237" s="17" t="s">
        <v>143</v>
      </c>
      <c r="BE237" s="195">
        <f>IF(N237="základní",J237,0)</f>
        <v>0</v>
      </c>
      <c r="BF237" s="195">
        <f>IF(N237="snížená",J237,0)</f>
        <v>0</v>
      </c>
      <c r="BG237" s="195">
        <f>IF(N237="zákl. přenesená",J237,0)</f>
        <v>0</v>
      </c>
      <c r="BH237" s="195">
        <f>IF(N237="sníž. přenesená",J237,0)</f>
        <v>0</v>
      </c>
      <c r="BI237" s="195">
        <f>IF(N237="nulová",J237,0)</f>
        <v>0</v>
      </c>
      <c r="BJ237" s="17" t="s">
        <v>84</v>
      </c>
      <c r="BK237" s="195">
        <f>ROUND(I237*H237,2)</f>
        <v>0</v>
      </c>
      <c r="BL237" s="17" t="s">
        <v>150</v>
      </c>
      <c r="BM237" s="194" t="s">
        <v>287</v>
      </c>
    </row>
    <row r="238" spans="1:65" s="13" customFormat="1" ht="11.25">
      <c r="B238" s="201"/>
      <c r="C238" s="202"/>
      <c r="D238" s="196" t="s">
        <v>154</v>
      </c>
      <c r="E238" s="203" t="s">
        <v>1</v>
      </c>
      <c r="F238" s="204" t="s">
        <v>234</v>
      </c>
      <c r="G238" s="202"/>
      <c r="H238" s="203" t="s">
        <v>1</v>
      </c>
      <c r="I238" s="205"/>
      <c r="J238" s="202"/>
      <c r="K238" s="202"/>
      <c r="L238" s="206"/>
      <c r="M238" s="207"/>
      <c r="N238" s="208"/>
      <c r="O238" s="208"/>
      <c r="P238" s="208"/>
      <c r="Q238" s="208"/>
      <c r="R238" s="208"/>
      <c r="S238" s="208"/>
      <c r="T238" s="209"/>
      <c r="AT238" s="210" t="s">
        <v>154</v>
      </c>
      <c r="AU238" s="210" t="s">
        <v>86</v>
      </c>
      <c r="AV238" s="13" t="s">
        <v>84</v>
      </c>
      <c r="AW238" s="13" t="s">
        <v>32</v>
      </c>
      <c r="AX238" s="13" t="s">
        <v>76</v>
      </c>
      <c r="AY238" s="210" t="s">
        <v>143</v>
      </c>
    </row>
    <row r="239" spans="1:65" s="14" customFormat="1" ht="11.25">
      <c r="B239" s="211"/>
      <c r="C239" s="212"/>
      <c r="D239" s="196" t="s">
        <v>154</v>
      </c>
      <c r="E239" s="213" t="s">
        <v>1</v>
      </c>
      <c r="F239" s="214" t="s">
        <v>235</v>
      </c>
      <c r="G239" s="212"/>
      <c r="H239" s="215">
        <v>258</v>
      </c>
      <c r="I239" s="216"/>
      <c r="J239" s="212"/>
      <c r="K239" s="212"/>
      <c r="L239" s="217"/>
      <c r="M239" s="218"/>
      <c r="N239" s="219"/>
      <c r="O239" s="219"/>
      <c r="P239" s="219"/>
      <c r="Q239" s="219"/>
      <c r="R239" s="219"/>
      <c r="S239" s="219"/>
      <c r="T239" s="220"/>
      <c r="AT239" s="221" t="s">
        <v>154</v>
      </c>
      <c r="AU239" s="221" t="s">
        <v>86</v>
      </c>
      <c r="AV239" s="14" t="s">
        <v>86</v>
      </c>
      <c r="AW239" s="14" t="s">
        <v>32</v>
      </c>
      <c r="AX239" s="14" t="s">
        <v>76</v>
      </c>
      <c r="AY239" s="221" t="s">
        <v>143</v>
      </c>
    </row>
    <row r="240" spans="1:65" s="13" customFormat="1" ht="11.25">
      <c r="B240" s="201"/>
      <c r="C240" s="202"/>
      <c r="D240" s="196" t="s">
        <v>154</v>
      </c>
      <c r="E240" s="203" t="s">
        <v>1</v>
      </c>
      <c r="F240" s="204" t="s">
        <v>236</v>
      </c>
      <c r="G240" s="202"/>
      <c r="H240" s="203" t="s">
        <v>1</v>
      </c>
      <c r="I240" s="205"/>
      <c r="J240" s="202"/>
      <c r="K240" s="202"/>
      <c r="L240" s="206"/>
      <c r="M240" s="207"/>
      <c r="N240" s="208"/>
      <c r="O240" s="208"/>
      <c r="P240" s="208"/>
      <c r="Q240" s="208"/>
      <c r="R240" s="208"/>
      <c r="S240" s="208"/>
      <c r="T240" s="209"/>
      <c r="AT240" s="210" t="s">
        <v>154</v>
      </c>
      <c r="AU240" s="210" t="s">
        <v>86</v>
      </c>
      <c r="AV240" s="13" t="s">
        <v>84</v>
      </c>
      <c r="AW240" s="13" t="s">
        <v>32</v>
      </c>
      <c r="AX240" s="13" t="s">
        <v>76</v>
      </c>
      <c r="AY240" s="210" t="s">
        <v>143</v>
      </c>
    </row>
    <row r="241" spans="1:65" s="14" customFormat="1" ht="11.25">
      <c r="B241" s="211"/>
      <c r="C241" s="212"/>
      <c r="D241" s="196" t="s">
        <v>154</v>
      </c>
      <c r="E241" s="213" t="s">
        <v>1</v>
      </c>
      <c r="F241" s="214" t="s">
        <v>237</v>
      </c>
      <c r="G241" s="212"/>
      <c r="H241" s="215">
        <v>39</v>
      </c>
      <c r="I241" s="216"/>
      <c r="J241" s="212"/>
      <c r="K241" s="212"/>
      <c r="L241" s="217"/>
      <c r="M241" s="218"/>
      <c r="N241" s="219"/>
      <c r="O241" s="219"/>
      <c r="P241" s="219"/>
      <c r="Q241" s="219"/>
      <c r="R241" s="219"/>
      <c r="S241" s="219"/>
      <c r="T241" s="220"/>
      <c r="AT241" s="221" t="s">
        <v>154</v>
      </c>
      <c r="AU241" s="221" t="s">
        <v>86</v>
      </c>
      <c r="AV241" s="14" t="s">
        <v>86</v>
      </c>
      <c r="AW241" s="14" t="s">
        <v>32</v>
      </c>
      <c r="AX241" s="14" t="s">
        <v>76</v>
      </c>
      <c r="AY241" s="221" t="s">
        <v>143</v>
      </c>
    </row>
    <row r="242" spans="1:65" s="15" customFormat="1" ht="11.25">
      <c r="B242" s="222"/>
      <c r="C242" s="223"/>
      <c r="D242" s="196" t="s">
        <v>154</v>
      </c>
      <c r="E242" s="224" t="s">
        <v>1</v>
      </c>
      <c r="F242" s="225" t="s">
        <v>157</v>
      </c>
      <c r="G242" s="223"/>
      <c r="H242" s="226">
        <v>297</v>
      </c>
      <c r="I242" s="227"/>
      <c r="J242" s="223"/>
      <c r="K242" s="223"/>
      <c r="L242" s="228"/>
      <c r="M242" s="229"/>
      <c r="N242" s="230"/>
      <c r="O242" s="230"/>
      <c r="P242" s="230"/>
      <c r="Q242" s="230"/>
      <c r="R242" s="230"/>
      <c r="S242" s="230"/>
      <c r="T242" s="231"/>
      <c r="AT242" s="232" t="s">
        <v>154</v>
      </c>
      <c r="AU242" s="232" t="s">
        <v>86</v>
      </c>
      <c r="AV242" s="15" t="s">
        <v>150</v>
      </c>
      <c r="AW242" s="15" t="s">
        <v>32</v>
      </c>
      <c r="AX242" s="15" t="s">
        <v>84</v>
      </c>
      <c r="AY242" s="232" t="s">
        <v>143</v>
      </c>
    </row>
    <row r="243" spans="1:65" s="2" customFormat="1" ht="33" customHeight="1">
      <c r="A243" s="34"/>
      <c r="B243" s="35"/>
      <c r="C243" s="183" t="s">
        <v>288</v>
      </c>
      <c r="D243" s="183" t="s">
        <v>145</v>
      </c>
      <c r="E243" s="184" t="s">
        <v>289</v>
      </c>
      <c r="F243" s="185" t="s">
        <v>290</v>
      </c>
      <c r="G243" s="186" t="s">
        <v>148</v>
      </c>
      <c r="H243" s="187">
        <v>1165</v>
      </c>
      <c r="I243" s="188"/>
      <c r="J243" s="189">
        <f>ROUND(I243*H243,2)</f>
        <v>0</v>
      </c>
      <c r="K243" s="185" t="s">
        <v>149</v>
      </c>
      <c r="L243" s="39"/>
      <c r="M243" s="190" t="s">
        <v>1</v>
      </c>
      <c r="N243" s="191" t="s">
        <v>41</v>
      </c>
      <c r="O243" s="71"/>
      <c r="P243" s="192">
        <f>O243*H243</f>
        <v>0</v>
      </c>
      <c r="Q243" s="192">
        <v>0</v>
      </c>
      <c r="R243" s="192">
        <f>Q243*H243</f>
        <v>0</v>
      </c>
      <c r="S243" s="192">
        <v>0</v>
      </c>
      <c r="T243" s="193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94" t="s">
        <v>150</v>
      </c>
      <c r="AT243" s="194" t="s">
        <v>145</v>
      </c>
      <c r="AU243" s="194" t="s">
        <v>86</v>
      </c>
      <c r="AY243" s="17" t="s">
        <v>143</v>
      </c>
      <c r="BE243" s="195">
        <f>IF(N243="základní",J243,0)</f>
        <v>0</v>
      </c>
      <c r="BF243" s="195">
        <f>IF(N243="snížená",J243,0)</f>
        <v>0</v>
      </c>
      <c r="BG243" s="195">
        <f>IF(N243="zákl. přenesená",J243,0)</f>
        <v>0</v>
      </c>
      <c r="BH243" s="195">
        <f>IF(N243="sníž. přenesená",J243,0)</f>
        <v>0</v>
      </c>
      <c r="BI243" s="195">
        <f>IF(N243="nulová",J243,0)</f>
        <v>0</v>
      </c>
      <c r="BJ243" s="17" t="s">
        <v>84</v>
      </c>
      <c r="BK243" s="195">
        <f>ROUND(I243*H243,2)</f>
        <v>0</v>
      </c>
      <c r="BL243" s="17" t="s">
        <v>150</v>
      </c>
      <c r="BM243" s="194" t="s">
        <v>291</v>
      </c>
    </row>
    <row r="244" spans="1:65" s="13" customFormat="1" ht="11.25">
      <c r="B244" s="201"/>
      <c r="C244" s="202"/>
      <c r="D244" s="196" t="s">
        <v>154</v>
      </c>
      <c r="E244" s="203" t="s">
        <v>1</v>
      </c>
      <c r="F244" s="204" t="s">
        <v>232</v>
      </c>
      <c r="G244" s="202"/>
      <c r="H244" s="203" t="s">
        <v>1</v>
      </c>
      <c r="I244" s="205"/>
      <c r="J244" s="202"/>
      <c r="K244" s="202"/>
      <c r="L244" s="206"/>
      <c r="M244" s="207"/>
      <c r="N244" s="208"/>
      <c r="O244" s="208"/>
      <c r="P244" s="208"/>
      <c r="Q244" s="208"/>
      <c r="R244" s="208"/>
      <c r="S244" s="208"/>
      <c r="T244" s="209"/>
      <c r="AT244" s="210" t="s">
        <v>154</v>
      </c>
      <c r="AU244" s="210" t="s">
        <v>86</v>
      </c>
      <c r="AV244" s="13" t="s">
        <v>84</v>
      </c>
      <c r="AW244" s="13" t="s">
        <v>32</v>
      </c>
      <c r="AX244" s="13" t="s">
        <v>76</v>
      </c>
      <c r="AY244" s="210" t="s">
        <v>143</v>
      </c>
    </row>
    <row r="245" spans="1:65" s="14" customFormat="1" ht="11.25">
      <c r="B245" s="211"/>
      <c r="C245" s="212"/>
      <c r="D245" s="196" t="s">
        <v>154</v>
      </c>
      <c r="E245" s="213" t="s">
        <v>1</v>
      </c>
      <c r="F245" s="214" t="s">
        <v>233</v>
      </c>
      <c r="G245" s="212"/>
      <c r="H245" s="215">
        <v>1165</v>
      </c>
      <c r="I245" s="216"/>
      <c r="J245" s="212"/>
      <c r="K245" s="212"/>
      <c r="L245" s="217"/>
      <c r="M245" s="218"/>
      <c r="N245" s="219"/>
      <c r="O245" s="219"/>
      <c r="P245" s="219"/>
      <c r="Q245" s="219"/>
      <c r="R245" s="219"/>
      <c r="S245" s="219"/>
      <c r="T245" s="220"/>
      <c r="AT245" s="221" t="s">
        <v>154</v>
      </c>
      <c r="AU245" s="221" t="s">
        <v>86</v>
      </c>
      <c r="AV245" s="14" t="s">
        <v>86</v>
      </c>
      <c r="AW245" s="14" t="s">
        <v>32</v>
      </c>
      <c r="AX245" s="14" t="s">
        <v>76</v>
      </c>
      <c r="AY245" s="221" t="s">
        <v>143</v>
      </c>
    </row>
    <row r="246" spans="1:65" s="15" customFormat="1" ht="11.25">
      <c r="B246" s="222"/>
      <c r="C246" s="223"/>
      <c r="D246" s="196" t="s">
        <v>154</v>
      </c>
      <c r="E246" s="224" t="s">
        <v>1</v>
      </c>
      <c r="F246" s="225" t="s">
        <v>157</v>
      </c>
      <c r="G246" s="223"/>
      <c r="H246" s="226">
        <v>1165</v>
      </c>
      <c r="I246" s="227"/>
      <c r="J246" s="223"/>
      <c r="K246" s="223"/>
      <c r="L246" s="228"/>
      <c r="M246" s="229"/>
      <c r="N246" s="230"/>
      <c r="O246" s="230"/>
      <c r="P246" s="230"/>
      <c r="Q246" s="230"/>
      <c r="R246" s="230"/>
      <c r="S246" s="230"/>
      <c r="T246" s="231"/>
      <c r="AT246" s="232" t="s">
        <v>154</v>
      </c>
      <c r="AU246" s="232" t="s">
        <v>86</v>
      </c>
      <c r="AV246" s="15" t="s">
        <v>150</v>
      </c>
      <c r="AW246" s="15" t="s">
        <v>32</v>
      </c>
      <c r="AX246" s="15" t="s">
        <v>84</v>
      </c>
      <c r="AY246" s="232" t="s">
        <v>143</v>
      </c>
    </row>
    <row r="247" spans="1:65" s="2" customFormat="1" ht="37.9" customHeight="1">
      <c r="A247" s="34"/>
      <c r="B247" s="35"/>
      <c r="C247" s="183" t="s">
        <v>292</v>
      </c>
      <c r="D247" s="183" t="s">
        <v>145</v>
      </c>
      <c r="E247" s="184" t="s">
        <v>293</v>
      </c>
      <c r="F247" s="185" t="s">
        <v>294</v>
      </c>
      <c r="G247" s="186" t="s">
        <v>148</v>
      </c>
      <c r="H247" s="187">
        <v>1165</v>
      </c>
      <c r="I247" s="188"/>
      <c r="J247" s="189">
        <f>ROUND(I247*H247,2)</f>
        <v>0</v>
      </c>
      <c r="K247" s="185" t="s">
        <v>149</v>
      </c>
      <c r="L247" s="39"/>
      <c r="M247" s="190" t="s">
        <v>1</v>
      </c>
      <c r="N247" s="191" t="s">
        <v>41</v>
      </c>
      <c r="O247" s="71"/>
      <c r="P247" s="192">
        <f>O247*H247</f>
        <v>0</v>
      </c>
      <c r="Q247" s="192">
        <v>0</v>
      </c>
      <c r="R247" s="192">
        <f>Q247*H247</f>
        <v>0</v>
      </c>
      <c r="S247" s="192">
        <v>0</v>
      </c>
      <c r="T247" s="193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94" t="s">
        <v>150</v>
      </c>
      <c r="AT247" s="194" t="s">
        <v>145</v>
      </c>
      <c r="AU247" s="194" t="s">
        <v>86</v>
      </c>
      <c r="AY247" s="17" t="s">
        <v>143</v>
      </c>
      <c r="BE247" s="195">
        <f>IF(N247="základní",J247,0)</f>
        <v>0</v>
      </c>
      <c r="BF247" s="195">
        <f>IF(N247="snížená",J247,0)</f>
        <v>0</v>
      </c>
      <c r="BG247" s="195">
        <f>IF(N247="zákl. přenesená",J247,0)</f>
        <v>0</v>
      </c>
      <c r="BH247" s="195">
        <f>IF(N247="sníž. přenesená",J247,0)</f>
        <v>0</v>
      </c>
      <c r="BI247" s="195">
        <f>IF(N247="nulová",J247,0)</f>
        <v>0</v>
      </c>
      <c r="BJ247" s="17" t="s">
        <v>84</v>
      </c>
      <c r="BK247" s="195">
        <f>ROUND(I247*H247,2)</f>
        <v>0</v>
      </c>
      <c r="BL247" s="17" t="s">
        <v>150</v>
      </c>
      <c r="BM247" s="194" t="s">
        <v>295</v>
      </c>
    </row>
    <row r="248" spans="1:65" s="13" customFormat="1" ht="11.25">
      <c r="B248" s="201"/>
      <c r="C248" s="202"/>
      <c r="D248" s="196" t="s">
        <v>154</v>
      </c>
      <c r="E248" s="203" t="s">
        <v>1</v>
      </c>
      <c r="F248" s="204" t="s">
        <v>232</v>
      </c>
      <c r="G248" s="202"/>
      <c r="H248" s="203" t="s">
        <v>1</v>
      </c>
      <c r="I248" s="205"/>
      <c r="J248" s="202"/>
      <c r="K248" s="202"/>
      <c r="L248" s="206"/>
      <c r="M248" s="207"/>
      <c r="N248" s="208"/>
      <c r="O248" s="208"/>
      <c r="P248" s="208"/>
      <c r="Q248" s="208"/>
      <c r="R248" s="208"/>
      <c r="S248" s="208"/>
      <c r="T248" s="209"/>
      <c r="AT248" s="210" t="s">
        <v>154</v>
      </c>
      <c r="AU248" s="210" t="s">
        <v>86</v>
      </c>
      <c r="AV248" s="13" t="s">
        <v>84</v>
      </c>
      <c r="AW248" s="13" t="s">
        <v>32</v>
      </c>
      <c r="AX248" s="13" t="s">
        <v>76</v>
      </c>
      <c r="AY248" s="210" t="s">
        <v>143</v>
      </c>
    </row>
    <row r="249" spans="1:65" s="14" customFormat="1" ht="11.25">
      <c r="B249" s="211"/>
      <c r="C249" s="212"/>
      <c r="D249" s="196" t="s">
        <v>154</v>
      </c>
      <c r="E249" s="213" t="s">
        <v>1</v>
      </c>
      <c r="F249" s="214" t="s">
        <v>233</v>
      </c>
      <c r="G249" s="212"/>
      <c r="H249" s="215">
        <v>1165</v>
      </c>
      <c r="I249" s="216"/>
      <c r="J249" s="212"/>
      <c r="K249" s="212"/>
      <c r="L249" s="217"/>
      <c r="M249" s="218"/>
      <c r="N249" s="219"/>
      <c r="O249" s="219"/>
      <c r="P249" s="219"/>
      <c r="Q249" s="219"/>
      <c r="R249" s="219"/>
      <c r="S249" s="219"/>
      <c r="T249" s="220"/>
      <c r="AT249" s="221" t="s">
        <v>154</v>
      </c>
      <c r="AU249" s="221" t="s">
        <v>86</v>
      </c>
      <c r="AV249" s="14" t="s">
        <v>86</v>
      </c>
      <c r="AW249" s="14" t="s">
        <v>32</v>
      </c>
      <c r="AX249" s="14" t="s">
        <v>76</v>
      </c>
      <c r="AY249" s="221" t="s">
        <v>143</v>
      </c>
    </row>
    <row r="250" spans="1:65" s="15" customFormat="1" ht="11.25">
      <c r="B250" s="222"/>
      <c r="C250" s="223"/>
      <c r="D250" s="196" t="s">
        <v>154</v>
      </c>
      <c r="E250" s="224" t="s">
        <v>1</v>
      </c>
      <c r="F250" s="225" t="s">
        <v>157</v>
      </c>
      <c r="G250" s="223"/>
      <c r="H250" s="226">
        <v>1165</v>
      </c>
      <c r="I250" s="227"/>
      <c r="J250" s="223"/>
      <c r="K250" s="223"/>
      <c r="L250" s="228"/>
      <c r="M250" s="229"/>
      <c r="N250" s="230"/>
      <c r="O250" s="230"/>
      <c r="P250" s="230"/>
      <c r="Q250" s="230"/>
      <c r="R250" s="230"/>
      <c r="S250" s="230"/>
      <c r="T250" s="231"/>
      <c r="AT250" s="232" t="s">
        <v>154</v>
      </c>
      <c r="AU250" s="232" t="s">
        <v>86</v>
      </c>
      <c r="AV250" s="15" t="s">
        <v>150</v>
      </c>
      <c r="AW250" s="15" t="s">
        <v>32</v>
      </c>
      <c r="AX250" s="15" t="s">
        <v>84</v>
      </c>
      <c r="AY250" s="232" t="s">
        <v>143</v>
      </c>
    </row>
    <row r="251" spans="1:65" s="2" customFormat="1" ht="37.9" customHeight="1">
      <c r="A251" s="34"/>
      <c r="B251" s="35"/>
      <c r="C251" s="183" t="s">
        <v>296</v>
      </c>
      <c r="D251" s="183" t="s">
        <v>145</v>
      </c>
      <c r="E251" s="184" t="s">
        <v>297</v>
      </c>
      <c r="F251" s="185" t="s">
        <v>298</v>
      </c>
      <c r="G251" s="186" t="s">
        <v>148</v>
      </c>
      <c r="H251" s="187">
        <v>20</v>
      </c>
      <c r="I251" s="188"/>
      <c r="J251" s="189">
        <f>ROUND(I251*H251,2)</f>
        <v>0</v>
      </c>
      <c r="K251" s="185" t="s">
        <v>149</v>
      </c>
      <c r="L251" s="39"/>
      <c r="M251" s="190" t="s">
        <v>1</v>
      </c>
      <c r="N251" s="191" t="s">
        <v>41</v>
      </c>
      <c r="O251" s="71"/>
      <c r="P251" s="192">
        <f>O251*H251</f>
        <v>0</v>
      </c>
      <c r="Q251" s="192">
        <v>0.26</v>
      </c>
      <c r="R251" s="192">
        <f>Q251*H251</f>
        <v>5.2</v>
      </c>
      <c r="S251" s="192">
        <v>0</v>
      </c>
      <c r="T251" s="193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94" t="s">
        <v>150</v>
      </c>
      <c r="AT251" s="194" t="s">
        <v>145</v>
      </c>
      <c r="AU251" s="194" t="s">
        <v>86</v>
      </c>
      <c r="AY251" s="17" t="s">
        <v>143</v>
      </c>
      <c r="BE251" s="195">
        <f>IF(N251="základní",J251,0)</f>
        <v>0</v>
      </c>
      <c r="BF251" s="195">
        <f>IF(N251="snížená",J251,0)</f>
        <v>0</v>
      </c>
      <c r="BG251" s="195">
        <f>IF(N251="zákl. přenesená",J251,0)</f>
        <v>0</v>
      </c>
      <c r="BH251" s="195">
        <f>IF(N251="sníž. přenesená",J251,0)</f>
        <v>0</v>
      </c>
      <c r="BI251" s="195">
        <f>IF(N251="nulová",J251,0)</f>
        <v>0</v>
      </c>
      <c r="BJ251" s="17" t="s">
        <v>84</v>
      </c>
      <c r="BK251" s="195">
        <f>ROUND(I251*H251,2)</f>
        <v>0</v>
      </c>
      <c r="BL251" s="17" t="s">
        <v>150</v>
      </c>
      <c r="BM251" s="194" t="s">
        <v>299</v>
      </c>
    </row>
    <row r="252" spans="1:65" s="13" customFormat="1" ht="11.25">
      <c r="B252" s="201"/>
      <c r="C252" s="202"/>
      <c r="D252" s="196" t="s">
        <v>154</v>
      </c>
      <c r="E252" s="203" t="s">
        <v>1</v>
      </c>
      <c r="F252" s="204" t="s">
        <v>300</v>
      </c>
      <c r="G252" s="202"/>
      <c r="H252" s="203" t="s">
        <v>1</v>
      </c>
      <c r="I252" s="205"/>
      <c r="J252" s="202"/>
      <c r="K252" s="202"/>
      <c r="L252" s="206"/>
      <c r="M252" s="207"/>
      <c r="N252" s="208"/>
      <c r="O252" s="208"/>
      <c r="P252" s="208"/>
      <c r="Q252" s="208"/>
      <c r="R252" s="208"/>
      <c r="S252" s="208"/>
      <c r="T252" s="209"/>
      <c r="AT252" s="210" t="s">
        <v>154</v>
      </c>
      <c r="AU252" s="210" t="s">
        <v>86</v>
      </c>
      <c r="AV252" s="13" t="s">
        <v>84</v>
      </c>
      <c r="AW252" s="13" t="s">
        <v>32</v>
      </c>
      <c r="AX252" s="13" t="s">
        <v>76</v>
      </c>
      <c r="AY252" s="210" t="s">
        <v>143</v>
      </c>
    </row>
    <row r="253" spans="1:65" s="14" customFormat="1" ht="11.25">
      <c r="B253" s="211"/>
      <c r="C253" s="212"/>
      <c r="D253" s="196" t="s">
        <v>154</v>
      </c>
      <c r="E253" s="213" t="s">
        <v>1</v>
      </c>
      <c r="F253" s="214" t="s">
        <v>278</v>
      </c>
      <c r="G253" s="212"/>
      <c r="H253" s="215">
        <v>20</v>
      </c>
      <c r="I253" s="216"/>
      <c r="J253" s="212"/>
      <c r="K253" s="212"/>
      <c r="L253" s="217"/>
      <c r="M253" s="218"/>
      <c r="N253" s="219"/>
      <c r="O253" s="219"/>
      <c r="P253" s="219"/>
      <c r="Q253" s="219"/>
      <c r="R253" s="219"/>
      <c r="S253" s="219"/>
      <c r="T253" s="220"/>
      <c r="AT253" s="221" t="s">
        <v>154</v>
      </c>
      <c r="AU253" s="221" t="s">
        <v>86</v>
      </c>
      <c r="AV253" s="14" t="s">
        <v>86</v>
      </c>
      <c r="AW253" s="14" t="s">
        <v>32</v>
      </c>
      <c r="AX253" s="14" t="s">
        <v>76</v>
      </c>
      <c r="AY253" s="221" t="s">
        <v>143</v>
      </c>
    </row>
    <row r="254" spans="1:65" s="15" customFormat="1" ht="11.25">
      <c r="B254" s="222"/>
      <c r="C254" s="223"/>
      <c r="D254" s="196" t="s">
        <v>154</v>
      </c>
      <c r="E254" s="224" t="s">
        <v>1</v>
      </c>
      <c r="F254" s="225" t="s">
        <v>157</v>
      </c>
      <c r="G254" s="223"/>
      <c r="H254" s="226">
        <v>20</v>
      </c>
      <c r="I254" s="227"/>
      <c r="J254" s="223"/>
      <c r="K254" s="223"/>
      <c r="L254" s="228"/>
      <c r="M254" s="229"/>
      <c r="N254" s="230"/>
      <c r="O254" s="230"/>
      <c r="P254" s="230"/>
      <c r="Q254" s="230"/>
      <c r="R254" s="230"/>
      <c r="S254" s="230"/>
      <c r="T254" s="231"/>
      <c r="AT254" s="232" t="s">
        <v>154</v>
      </c>
      <c r="AU254" s="232" t="s">
        <v>86</v>
      </c>
      <c r="AV254" s="15" t="s">
        <v>150</v>
      </c>
      <c r="AW254" s="15" t="s">
        <v>32</v>
      </c>
      <c r="AX254" s="15" t="s">
        <v>84</v>
      </c>
      <c r="AY254" s="232" t="s">
        <v>143</v>
      </c>
    </row>
    <row r="255" spans="1:65" s="2" customFormat="1" ht="24.2" customHeight="1">
      <c r="A255" s="34"/>
      <c r="B255" s="35"/>
      <c r="C255" s="183" t="s">
        <v>301</v>
      </c>
      <c r="D255" s="183" t="s">
        <v>145</v>
      </c>
      <c r="E255" s="184" t="s">
        <v>302</v>
      </c>
      <c r="F255" s="185" t="s">
        <v>303</v>
      </c>
      <c r="G255" s="186" t="s">
        <v>148</v>
      </c>
      <c r="H255" s="187">
        <v>1380</v>
      </c>
      <c r="I255" s="188"/>
      <c r="J255" s="189">
        <f>ROUND(I255*H255,2)</f>
        <v>0</v>
      </c>
      <c r="K255" s="185" t="s">
        <v>149</v>
      </c>
      <c r="L255" s="39"/>
      <c r="M255" s="190" t="s">
        <v>1</v>
      </c>
      <c r="N255" s="191" t="s">
        <v>41</v>
      </c>
      <c r="O255" s="71"/>
      <c r="P255" s="192">
        <f>O255*H255</f>
        <v>0</v>
      </c>
      <c r="Q255" s="192">
        <v>0</v>
      </c>
      <c r="R255" s="192">
        <f>Q255*H255</f>
        <v>0</v>
      </c>
      <c r="S255" s="192">
        <v>0</v>
      </c>
      <c r="T255" s="193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194" t="s">
        <v>150</v>
      </c>
      <c r="AT255" s="194" t="s">
        <v>145</v>
      </c>
      <c r="AU255" s="194" t="s">
        <v>86</v>
      </c>
      <c r="AY255" s="17" t="s">
        <v>143</v>
      </c>
      <c r="BE255" s="195">
        <f>IF(N255="základní",J255,0)</f>
        <v>0</v>
      </c>
      <c r="BF255" s="195">
        <f>IF(N255="snížená",J255,0)</f>
        <v>0</v>
      </c>
      <c r="BG255" s="195">
        <f>IF(N255="zákl. přenesená",J255,0)</f>
        <v>0</v>
      </c>
      <c r="BH255" s="195">
        <f>IF(N255="sníž. přenesená",J255,0)</f>
        <v>0</v>
      </c>
      <c r="BI255" s="195">
        <f>IF(N255="nulová",J255,0)</f>
        <v>0</v>
      </c>
      <c r="BJ255" s="17" t="s">
        <v>84</v>
      </c>
      <c r="BK255" s="195">
        <f>ROUND(I255*H255,2)</f>
        <v>0</v>
      </c>
      <c r="BL255" s="17" t="s">
        <v>150</v>
      </c>
      <c r="BM255" s="194" t="s">
        <v>304</v>
      </c>
    </row>
    <row r="256" spans="1:65" s="13" customFormat="1" ht="11.25">
      <c r="B256" s="201"/>
      <c r="C256" s="202"/>
      <c r="D256" s="196" t="s">
        <v>154</v>
      </c>
      <c r="E256" s="203" t="s">
        <v>1</v>
      </c>
      <c r="F256" s="204" t="s">
        <v>232</v>
      </c>
      <c r="G256" s="202"/>
      <c r="H256" s="203" t="s">
        <v>1</v>
      </c>
      <c r="I256" s="205"/>
      <c r="J256" s="202"/>
      <c r="K256" s="202"/>
      <c r="L256" s="206"/>
      <c r="M256" s="207"/>
      <c r="N256" s="208"/>
      <c r="O256" s="208"/>
      <c r="P256" s="208"/>
      <c r="Q256" s="208"/>
      <c r="R256" s="208"/>
      <c r="S256" s="208"/>
      <c r="T256" s="209"/>
      <c r="AT256" s="210" t="s">
        <v>154</v>
      </c>
      <c r="AU256" s="210" t="s">
        <v>86</v>
      </c>
      <c r="AV256" s="13" t="s">
        <v>84</v>
      </c>
      <c r="AW256" s="13" t="s">
        <v>32</v>
      </c>
      <c r="AX256" s="13" t="s">
        <v>76</v>
      </c>
      <c r="AY256" s="210" t="s">
        <v>143</v>
      </c>
    </row>
    <row r="257" spans="1:65" s="14" customFormat="1" ht="11.25">
      <c r="B257" s="211"/>
      <c r="C257" s="212"/>
      <c r="D257" s="196" t="s">
        <v>154</v>
      </c>
      <c r="E257" s="213" t="s">
        <v>1</v>
      </c>
      <c r="F257" s="214" t="s">
        <v>233</v>
      </c>
      <c r="G257" s="212"/>
      <c r="H257" s="215">
        <v>1165</v>
      </c>
      <c r="I257" s="216"/>
      <c r="J257" s="212"/>
      <c r="K257" s="212"/>
      <c r="L257" s="217"/>
      <c r="M257" s="218"/>
      <c r="N257" s="219"/>
      <c r="O257" s="219"/>
      <c r="P257" s="219"/>
      <c r="Q257" s="219"/>
      <c r="R257" s="219"/>
      <c r="S257" s="219"/>
      <c r="T257" s="220"/>
      <c r="AT257" s="221" t="s">
        <v>154</v>
      </c>
      <c r="AU257" s="221" t="s">
        <v>86</v>
      </c>
      <c r="AV257" s="14" t="s">
        <v>86</v>
      </c>
      <c r="AW257" s="14" t="s">
        <v>32</v>
      </c>
      <c r="AX257" s="14" t="s">
        <v>76</v>
      </c>
      <c r="AY257" s="221" t="s">
        <v>143</v>
      </c>
    </row>
    <row r="258" spans="1:65" s="13" customFormat="1" ht="11.25">
      <c r="B258" s="201"/>
      <c r="C258" s="202"/>
      <c r="D258" s="196" t="s">
        <v>154</v>
      </c>
      <c r="E258" s="203" t="s">
        <v>1</v>
      </c>
      <c r="F258" s="204" t="s">
        <v>162</v>
      </c>
      <c r="G258" s="202"/>
      <c r="H258" s="203" t="s">
        <v>1</v>
      </c>
      <c r="I258" s="205"/>
      <c r="J258" s="202"/>
      <c r="K258" s="202"/>
      <c r="L258" s="206"/>
      <c r="M258" s="207"/>
      <c r="N258" s="208"/>
      <c r="O258" s="208"/>
      <c r="P258" s="208"/>
      <c r="Q258" s="208"/>
      <c r="R258" s="208"/>
      <c r="S258" s="208"/>
      <c r="T258" s="209"/>
      <c r="AT258" s="210" t="s">
        <v>154</v>
      </c>
      <c r="AU258" s="210" t="s">
        <v>86</v>
      </c>
      <c r="AV258" s="13" t="s">
        <v>84</v>
      </c>
      <c r="AW258" s="13" t="s">
        <v>32</v>
      </c>
      <c r="AX258" s="13" t="s">
        <v>76</v>
      </c>
      <c r="AY258" s="210" t="s">
        <v>143</v>
      </c>
    </row>
    <row r="259" spans="1:65" s="14" customFormat="1" ht="11.25">
      <c r="B259" s="211"/>
      <c r="C259" s="212"/>
      <c r="D259" s="196" t="s">
        <v>154</v>
      </c>
      <c r="E259" s="213" t="s">
        <v>1</v>
      </c>
      <c r="F259" s="214" t="s">
        <v>163</v>
      </c>
      <c r="G259" s="212"/>
      <c r="H259" s="215">
        <v>215</v>
      </c>
      <c r="I259" s="216"/>
      <c r="J259" s="212"/>
      <c r="K259" s="212"/>
      <c r="L259" s="217"/>
      <c r="M259" s="218"/>
      <c r="N259" s="219"/>
      <c r="O259" s="219"/>
      <c r="P259" s="219"/>
      <c r="Q259" s="219"/>
      <c r="R259" s="219"/>
      <c r="S259" s="219"/>
      <c r="T259" s="220"/>
      <c r="AT259" s="221" t="s">
        <v>154</v>
      </c>
      <c r="AU259" s="221" t="s">
        <v>86</v>
      </c>
      <c r="AV259" s="14" t="s">
        <v>86</v>
      </c>
      <c r="AW259" s="14" t="s">
        <v>32</v>
      </c>
      <c r="AX259" s="14" t="s">
        <v>76</v>
      </c>
      <c r="AY259" s="221" t="s">
        <v>143</v>
      </c>
    </row>
    <row r="260" spans="1:65" s="15" customFormat="1" ht="11.25">
      <c r="B260" s="222"/>
      <c r="C260" s="223"/>
      <c r="D260" s="196" t="s">
        <v>154</v>
      </c>
      <c r="E260" s="224" t="s">
        <v>1</v>
      </c>
      <c r="F260" s="225" t="s">
        <v>157</v>
      </c>
      <c r="G260" s="223"/>
      <c r="H260" s="226">
        <v>1380</v>
      </c>
      <c r="I260" s="227"/>
      <c r="J260" s="223"/>
      <c r="K260" s="223"/>
      <c r="L260" s="228"/>
      <c r="M260" s="229"/>
      <c r="N260" s="230"/>
      <c r="O260" s="230"/>
      <c r="P260" s="230"/>
      <c r="Q260" s="230"/>
      <c r="R260" s="230"/>
      <c r="S260" s="230"/>
      <c r="T260" s="231"/>
      <c r="AT260" s="232" t="s">
        <v>154</v>
      </c>
      <c r="AU260" s="232" t="s">
        <v>86</v>
      </c>
      <c r="AV260" s="15" t="s">
        <v>150</v>
      </c>
      <c r="AW260" s="15" t="s">
        <v>32</v>
      </c>
      <c r="AX260" s="15" t="s">
        <v>84</v>
      </c>
      <c r="AY260" s="232" t="s">
        <v>143</v>
      </c>
    </row>
    <row r="261" spans="1:65" s="2" customFormat="1" ht="49.15" customHeight="1">
      <c r="A261" s="34"/>
      <c r="B261" s="35"/>
      <c r="C261" s="183" t="s">
        <v>305</v>
      </c>
      <c r="D261" s="183" t="s">
        <v>145</v>
      </c>
      <c r="E261" s="184" t="s">
        <v>306</v>
      </c>
      <c r="F261" s="185" t="s">
        <v>307</v>
      </c>
      <c r="G261" s="186" t="s">
        <v>148</v>
      </c>
      <c r="H261" s="187">
        <v>1380</v>
      </c>
      <c r="I261" s="188"/>
      <c r="J261" s="189">
        <f>ROUND(I261*H261,2)</f>
        <v>0</v>
      </c>
      <c r="K261" s="185" t="s">
        <v>149</v>
      </c>
      <c r="L261" s="39"/>
      <c r="M261" s="190" t="s">
        <v>1</v>
      </c>
      <c r="N261" s="191" t="s">
        <v>41</v>
      </c>
      <c r="O261" s="71"/>
      <c r="P261" s="192">
        <f>O261*H261</f>
        <v>0</v>
      </c>
      <c r="Q261" s="192">
        <v>0</v>
      </c>
      <c r="R261" s="192">
        <f>Q261*H261</f>
        <v>0</v>
      </c>
      <c r="S261" s="192">
        <v>0</v>
      </c>
      <c r="T261" s="193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194" t="s">
        <v>150</v>
      </c>
      <c r="AT261" s="194" t="s">
        <v>145</v>
      </c>
      <c r="AU261" s="194" t="s">
        <v>86</v>
      </c>
      <c r="AY261" s="17" t="s">
        <v>143</v>
      </c>
      <c r="BE261" s="195">
        <f>IF(N261="základní",J261,0)</f>
        <v>0</v>
      </c>
      <c r="BF261" s="195">
        <f>IF(N261="snížená",J261,0)</f>
        <v>0</v>
      </c>
      <c r="BG261" s="195">
        <f>IF(N261="zákl. přenesená",J261,0)</f>
        <v>0</v>
      </c>
      <c r="BH261" s="195">
        <f>IF(N261="sníž. přenesená",J261,0)</f>
        <v>0</v>
      </c>
      <c r="BI261" s="195">
        <f>IF(N261="nulová",J261,0)</f>
        <v>0</v>
      </c>
      <c r="BJ261" s="17" t="s">
        <v>84</v>
      </c>
      <c r="BK261" s="195">
        <f>ROUND(I261*H261,2)</f>
        <v>0</v>
      </c>
      <c r="BL261" s="17" t="s">
        <v>150</v>
      </c>
      <c r="BM261" s="194" t="s">
        <v>308</v>
      </c>
    </row>
    <row r="262" spans="1:65" s="13" customFormat="1" ht="11.25">
      <c r="B262" s="201"/>
      <c r="C262" s="202"/>
      <c r="D262" s="196" t="s">
        <v>154</v>
      </c>
      <c r="E262" s="203" t="s">
        <v>1</v>
      </c>
      <c r="F262" s="204" t="s">
        <v>232</v>
      </c>
      <c r="G262" s="202"/>
      <c r="H262" s="203" t="s">
        <v>1</v>
      </c>
      <c r="I262" s="205"/>
      <c r="J262" s="202"/>
      <c r="K262" s="202"/>
      <c r="L262" s="206"/>
      <c r="M262" s="207"/>
      <c r="N262" s="208"/>
      <c r="O262" s="208"/>
      <c r="P262" s="208"/>
      <c r="Q262" s="208"/>
      <c r="R262" s="208"/>
      <c r="S262" s="208"/>
      <c r="T262" s="209"/>
      <c r="AT262" s="210" t="s">
        <v>154</v>
      </c>
      <c r="AU262" s="210" t="s">
        <v>86</v>
      </c>
      <c r="AV262" s="13" t="s">
        <v>84</v>
      </c>
      <c r="AW262" s="13" t="s">
        <v>32</v>
      </c>
      <c r="AX262" s="13" t="s">
        <v>76</v>
      </c>
      <c r="AY262" s="210" t="s">
        <v>143</v>
      </c>
    </row>
    <row r="263" spans="1:65" s="14" customFormat="1" ht="11.25">
      <c r="B263" s="211"/>
      <c r="C263" s="212"/>
      <c r="D263" s="196" t="s">
        <v>154</v>
      </c>
      <c r="E263" s="213" t="s">
        <v>1</v>
      </c>
      <c r="F263" s="214" t="s">
        <v>233</v>
      </c>
      <c r="G263" s="212"/>
      <c r="H263" s="215">
        <v>1165</v>
      </c>
      <c r="I263" s="216"/>
      <c r="J263" s="212"/>
      <c r="K263" s="212"/>
      <c r="L263" s="217"/>
      <c r="M263" s="218"/>
      <c r="N263" s="219"/>
      <c r="O263" s="219"/>
      <c r="P263" s="219"/>
      <c r="Q263" s="219"/>
      <c r="R263" s="219"/>
      <c r="S263" s="219"/>
      <c r="T263" s="220"/>
      <c r="AT263" s="221" t="s">
        <v>154</v>
      </c>
      <c r="AU263" s="221" t="s">
        <v>86</v>
      </c>
      <c r="AV263" s="14" t="s">
        <v>86</v>
      </c>
      <c r="AW263" s="14" t="s">
        <v>32</v>
      </c>
      <c r="AX263" s="14" t="s">
        <v>76</v>
      </c>
      <c r="AY263" s="221" t="s">
        <v>143</v>
      </c>
    </row>
    <row r="264" spans="1:65" s="13" customFormat="1" ht="11.25">
      <c r="B264" s="201"/>
      <c r="C264" s="202"/>
      <c r="D264" s="196" t="s">
        <v>154</v>
      </c>
      <c r="E264" s="203" t="s">
        <v>1</v>
      </c>
      <c r="F264" s="204" t="s">
        <v>162</v>
      </c>
      <c r="G264" s="202"/>
      <c r="H264" s="203" t="s">
        <v>1</v>
      </c>
      <c r="I264" s="205"/>
      <c r="J264" s="202"/>
      <c r="K264" s="202"/>
      <c r="L264" s="206"/>
      <c r="M264" s="207"/>
      <c r="N264" s="208"/>
      <c r="O264" s="208"/>
      <c r="P264" s="208"/>
      <c r="Q264" s="208"/>
      <c r="R264" s="208"/>
      <c r="S264" s="208"/>
      <c r="T264" s="209"/>
      <c r="AT264" s="210" t="s">
        <v>154</v>
      </c>
      <c r="AU264" s="210" t="s">
        <v>86</v>
      </c>
      <c r="AV264" s="13" t="s">
        <v>84</v>
      </c>
      <c r="AW264" s="13" t="s">
        <v>32</v>
      </c>
      <c r="AX264" s="13" t="s">
        <v>76</v>
      </c>
      <c r="AY264" s="210" t="s">
        <v>143</v>
      </c>
    </row>
    <row r="265" spans="1:65" s="14" customFormat="1" ht="11.25">
      <c r="B265" s="211"/>
      <c r="C265" s="212"/>
      <c r="D265" s="196" t="s">
        <v>154</v>
      </c>
      <c r="E265" s="213" t="s">
        <v>1</v>
      </c>
      <c r="F265" s="214" t="s">
        <v>163</v>
      </c>
      <c r="G265" s="212"/>
      <c r="H265" s="215">
        <v>215</v>
      </c>
      <c r="I265" s="216"/>
      <c r="J265" s="212"/>
      <c r="K265" s="212"/>
      <c r="L265" s="217"/>
      <c r="M265" s="218"/>
      <c r="N265" s="219"/>
      <c r="O265" s="219"/>
      <c r="P265" s="219"/>
      <c r="Q265" s="219"/>
      <c r="R265" s="219"/>
      <c r="S265" s="219"/>
      <c r="T265" s="220"/>
      <c r="AT265" s="221" t="s">
        <v>154</v>
      </c>
      <c r="AU265" s="221" t="s">
        <v>86</v>
      </c>
      <c r="AV265" s="14" t="s">
        <v>86</v>
      </c>
      <c r="AW265" s="14" t="s">
        <v>32</v>
      </c>
      <c r="AX265" s="14" t="s">
        <v>76</v>
      </c>
      <c r="AY265" s="221" t="s">
        <v>143</v>
      </c>
    </row>
    <row r="266" spans="1:65" s="15" customFormat="1" ht="11.25">
      <c r="B266" s="222"/>
      <c r="C266" s="223"/>
      <c r="D266" s="196" t="s">
        <v>154</v>
      </c>
      <c r="E266" s="224" t="s">
        <v>1</v>
      </c>
      <c r="F266" s="225" t="s">
        <v>157</v>
      </c>
      <c r="G266" s="223"/>
      <c r="H266" s="226">
        <v>1380</v>
      </c>
      <c r="I266" s="227"/>
      <c r="J266" s="223"/>
      <c r="K266" s="223"/>
      <c r="L266" s="228"/>
      <c r="M266" s="229"/>
      <c r="N266" s="230"/>
      <c r="O266" s="230"/>
      <c r="P266" s="230"/>
      <c r="Q266" s="230"/>
      <c r="R266" s="230"/>
      <c r="S266" s="230"/>
      <c r="T266" s="231"/>
      <c r="AT266" s="232" t="s">
        <v>154</v>
      </c>
      <c r="AU266" s="232" t="s">
        <v>86</v>
      </c>
      <c r="AV266" s="15" t="s">
        <v>150</v>
      </c>
      <c r="AW266" s="15" t="s">
        <v>32</v>
      </c>
      <c r="AX266" s="15" t="s">
        <v>84</v>
      </c>
      <c r="AY266" s="232" t="s">
        <v>143</v>
      </c>
    </row>
    <row r="267" spans="1:65" s="2" customFormat="1" ht="44.25" customHeight="1">
      <c r="A267" s="34"/>
      <c r="B267" s="35"/>
      <c r="C267" s="183" t="s">
        <v>309</v>
      </c>
      <c r="D267" s="183" t="s">
        <v>145</v>
      </c>
      <c r="E267" s="184" t="s">
        <v>310</v>
      </c>
      <c r="F267" s="185" t="s">
        <v>311</v>
      </c>
      <c r="G267" s="186" t="s">
        <v>148</v>
      </c>
      <c r="H267" s="187">
        <v>1380</v>
      </c>
      <c r="I267" s="188"/>
      <c r="J267" s="189">
        <f>ROUND(I267*H267,2)</f>
        <v>0</v>
      </c>
      <c r="K267" s="185" t="s">
        <v>149</v>
      </c>
      <c r="L267" s="39"/>
      <c r="M267" s="190" t="s">
        <v>1</v>
      </c>
      <c r="N267" s="191" t="s">
        <v>41</v>
      </c>
      <c r="O267" s="71"/>
      <c r="P267" s="192">
        <f>O267*H267</f>
        <v>0</v>
      </c>
      <c r="Q267" s="192">
        <v>0</v>
      </c>
      <c r="R267" s="192">
        <f>Q267*H267</f>
        <v>0</v>
      </c>
      <c r="S267" s="192">
        <v>0</v>
      </c>
      <c r="T267" s="193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194" t="s">
        <v>150</v>
      </c>
      <c r="AT267" s="194" t="s">
        <v>145</v>
      </c>
      <c r="AU267" s="194" t="s">
        <v>86</v>
      </c>
      <c r="AY267" s="17" t="s">
        <v>143</v>
      </c>
      <c r="BE267" s="195">
        <f>IF(N267="základní",J267,0)</f>
        <v>0</v>
      </c>
      <c r="BF267" s="195">
        <f>IF(N267="snížená",J267,0)</f>
        <v>0</v>
      </c>
      <c r="BG267" s="195">
        <f>IF(N267="zákl. přenesená",J267,0)</f>
        <v>0</v>
      </c>
      <c r="BH267" s="195">
        <f>IF(N267="sníž. přenesená",J267,0)</f>
        <v>0</v>
      </c>
      <c r="BI267" s="195">
        <f>IF(N267="nulová",J267,0)</f>
        <v>0</v>
      </c>
      <c r="BJ267" s="17" t="s">
        <v>84</v>
      </c>
      <c r="BK267" s="195">
        <f>ROUND(I267*H267,2)</f>
        <v>0</v>
      </c>
      <c r="BL267" s="17" t="s">
        <v>150</v>
      </c>
      <c r="BM267" s="194" t="s">
        <v>312</v>
      </c>
    </row>
    <row r="268" spans="1:65" s="13" customFormat="1" ht="11.25">
      <c r="B268" s="201"/>
      <c r="C268" s="202"/>
      <c r="D268" s="196" t="s">
        <v>154</v>
      </c>
      <c r="E268" s="203" t="s">
        <v>1</v>
      </c>
      <c r="F268" s="204" t="s">
        <v>232</v>
      </c>
      <c r="G268" s="202"/>
      <c r="H268" s="203" t="s">
        <v>1</v>
      </c>
      <c r="I268" s="205"/>
      <c r="J268" s="202"/>
      <c r="K268" s="202"/>
      <c r="L268" s="206"/>
      <c r="M268" s="207"/>
      <c r="N268" s="208"/>
      <c r="O268" s="208"/>
      <c r="P268" s="208"/>
      <c r="Q268" s="208"/>
      <c r="R268" s="208"/>
      <c r="S268" s="208"/>
      <c r="T268" s="209"/>
      <c r="AT268" s="210" t="s">
        <v>154</v>
      </c>
      <c r="AU268" s="210" t="s">
        <v>86</v>
      </c>
      <c r="AV268" s="13" t="s">
        <v>84</v>
      </c>
      <c r="AW268" s="13" t="s">
        <v>32</v>
      </c>
      <c r="AX268" s="13" t="s">
        <v>76</v>
      </c>
      <c r="AY268" s="210" t="s">
        <v>143</v>
      </c>
    </row>
    <row r="269" spans="1:65" s="14" customFormat="1" ht="11.25">
      <c r="B269" s="211"/>
      <c r="C269" s="212"/>
      <c r="D269" s="196" t="s">
        <v>154</v>
      </c>
      <c r="E269" s="213" t="s">
        <v>1</v>
      </c>
      <c r="F269" s="214" t="s">
        <v>233</v>
      </c>
      <c r="G269" s="212"/>
      <c r="H269" s="215">
        <v>1165</v>
      </c>
      <c r="I269" s="216"/>
      <c r="J269" s="212"/>
      <c r="K269" s="212"/>
      <c r="L269" s="217"/>
      <c r="M269" s="218"/>
      <c r="N269" s="219"/>
      <c r="O269" s="219"/>
      <c r="P269" s="219"/>
      <c r="Q269" s="219"/>
      <c r="R269" s="219"/>
      <c r="S269" s="219"/>
      <c r="T269" s="220"/>
      <c r="AT269" s="221" t="s">
        <v>154</v>
      </c>
      <c r="AU269" s="221" t="s">
        <v>86</v>
      </c>
      <c r="AV269" s="14" t="s">
        <v>86</v>
      </c>
      <c r="AW269" s="14" t="s">
        <v>32</v>
      </c>
      <c r="AX269" s="14" t="s">
        <v>76</v>
      </c>
      <c r="AY269" s="221" t="s">
        <v>143</v>
      </c>
    </row>
    <row r="270" spans="1:65" s="13" customFormat="1" ht="11.25">
      <c r="B270" s="201"/>
      <c r="C270" s="202"/>
      <c r="D270" s="196" t="s">
        <v>154</v>
      </c>
      <c r="E270" s="203" t="s">
        <v>1</v>
      </c>
      <c r="F270" s="204" t="s">
        <v>162</v>
      </c>
      <c r="G270" s="202"/>
      <c r="H270" s="203" t="s">
        <v>1</v>
      </c>
      <c r="I270" s="205"/>
      <c r="J270" s="202"/>
      <c r="K270" s="202"/>
      <c r="L270" s="206"/>
      <c r="M270" s="207"/>
      <c r="N270" s="208"/>
      <c r="O270" s="208"/>
      <c r="P270" s="208"/>
      <c r="Q270" s="208"/>
      <c r="R270" s="208"/>
      <c r="S270" s="208"/>
      <c r="T270" s="209"/>
      <c r="AT270" s="210" t="s">
        <v>154</v>
      </c>
      <c r="AU270" s="210" t="s">
        <v>86</v>
      </c>
      <c r="AV270" s="13" t="s">
        <v>84</v>
      </c>
      <c r="AW270" s="13" t="s">
        <v>32</v>
      </c>
      <c r="AX270" s="13" t="s">
        <v>76</v>
      </c>
      <c r="AY270" s="210" t="s">
        <v>143</v>
      </c>
    </row>
    <row r="271" spans="1:65" s="14" customFormat="1" ht="11.25">
      <c r="B271" s="211"/>
      <c r="C271" s="212"/>
      <c r="D271" s="196" t="s">
        <v>154</v>
      </c>
      <c r="E271" s="213" t="s">
        <v>1</v>
      </c>
      <c r="F271" s="214" t="s">
        <v>163</v>
      </c>
      <c r="G271" s="212"/>
      <c r="H271" s="215">
        <v>215</v>
      </c>
      <c r="I271" s="216"/>
      <c r="J271" s="212"/>
      <c r="K271" s="212"/>
      <c r="L271" s="217"/>
      <c r="M271" s="218"/>
      <c r="N271" s="219"/>
      <c r="O271" s="219"/>
      <c r="P271" s="219"/>
      <c r="Q271" s="219"/>
      <c r="R271" s="219"/>
      <c r="S271" s="219"/>
      <c r="T271" s="220"/>
      <c r="AT271" s="221" t="s">
        <v>154</v>
      </c>
      <c r="AU271" s="221" t="s">
        <v>86</v>
      </c>
      <c r="AV271" s="14" t="s">
        <v>86</v>
      </c>
      <c r="AW271" s="14" t="s">
        <v>32</v>
      </c>
      <c r="AX271" s="14" t="s">
        <v>76</v>
      </c>
      <c r="AY271" s="221" t="s">
        <v>143</v>
      </c>
    </row>
    <row r="272" spans="1:65" s="15" customFormat="1" ht="11.25">
      <c r="B272" s="222"/>
      <c r="C272" s="223"/>
      <c r="D272" s="196" t="s">
        <v>154</v>
      </c>
      <c r="E272" s="224" t="s">
        <v>1</v>
      </c>
      <c r="F272" s="225" t="s">
        <v>157</v>
      </c>
      <c r="G272" s="223"/>
      <c r="H272" s="226">
        <v>1380</v>
      </c>
      <c r="I272" s="227"/>
      <c r="J272" s="223"/>
      <c r="K272" s="223"/>
      <c r="L272" s="228"/>
      <c r="M272" s="229"/>
      <c r="N272" s="230"/>
      <c r="O272" s="230"/>
      <c r="P272" s="230"/>
      <c r="Q272" s="230"/>
      <c r="R272" s="230"/>
      <c r="S272" s="230"/>
      <c r="T272" s="231"/>
      <c r="AT272" s="232" t="s">
        <v>154</v>
      </c>
      <c r="AU272" s="232" t="s">
        <v>86</v>
      </c>
      <c r="AV272" s="15" t="s">
        <v>150</v>
      </c>
      <c r="AW272" s="15" t="s">
        <v>32</v>
      </c>
      <c r="AX272" s="15" t="s">
        <v>84</v>
      </c>
      <c r="AY272" s="232" t="s">
        <v>143</v>
      </c>
    </row>
    <row r="273" spans="1:65" s="2" customFormat="1" ht="44.25" customHeight="1">
      <c r="A273" s="34"/>
      <c r="B273" s="35"/>
      <c r="C273" s="183" t="s">
        <v>313</v>
      </c>
      <c r="D273" s="183" t="s">
        <v>145</v>
      </c>
      <c r="E273" s="184" t="s">
        <v>314</v>
      </c>
      <c r="F273" s="185" t="s">
        <v>315</v>
      </c>
      <c r="G273" s="186" t="s">
        <v>148</v>
      </c>
      <c r="H273" s="187">
        <v>227</v>
      </c>
      <c r="I273" s="188"/>
      <c r="J273" s="189">
        <f>ROUND(I273*H273,2)</f>
        <v>0</v>
      </c>
      <c r="K273" s="185" t="s">
        <v>149</v>
      </c>
      <c r="L273" s="39"/>
      <c r="M273" s="190" t="s">
        <v>1</v>
      </c>
      <c r="N273" s="191" t="s">
        <v>41</v>
      </c>
      <c r="O273" s="71"/>
      <c r="P273" s="192">
        <f>O273*H273</f>
        <v>0</v>
      </c>
      <c r="Q273" s="192">
        <v>0.71255000000000002</v>
      </c>
      <c r="R273" s="192">
        <f>Q273*H273</f>
        <v>161.74885</v>
      </c>
      <c r="S273" s="192">
        <v>0</v>
      </c>
      <c r="T273" s="193">
        <f>S273*H273</f>
        <v>0</v>
      </c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R273" s="194" t="s">
        <v>150</v>
      </c>
      <c r="AT273" s="194" t="s">
        <v>145</v>
      </c>
      <c r="AU273" s="194" t="s">
        <v>86</v>
      </c>
      <c r="AY273" s="17" t="s">
        <v>143</v>
      </c>
      <c r="BE273" s="195">
        <f>IF(N273="základní",J273,0)</f>
        <v>0</v>
      </c>
      <c r="BF273" s="195">
        <f>IF(N273="snížená",J273,0)</f>
        <v>0</v>
      </c>
      <c r="BG273" s="195">
        <f>IF(N273="zákl. přenesená",J273,0)</f>
        <v>0</v>
      </c>
      <c r="BH273" s="195">
        <f>IF(N273="sníž. přenesená",J273,0)</f>
        <v>0</v>
      </c>
      <c r="BI273" s="195">
        <f>IF(N273="nulová",J273,0)</f>
        <v>0</v>
      </c>
      <c r="BJ273" s="17" t="s">
        <v>84</v>
      </c>
      <c r="BK273" s="195">
        <f>ROUND(I273*H273,2)</f>
        <v>0</v>
      </c>
      <c r="BL273" s="17" t="s">
        <v>150</v>
      </c>
      <c r="BM273" s="194" t="s">
        <v>316</v>
      </c>
    </row>
    <row r="274" spans="1:65" s="13" customFormat="1" ht="11.25">
      <c r="B274" s="201"/>
      <c r="C274" s="202"/>
      <c r="D274" s="196" t="s">
        <v>154</v>
      </c>
      <c r="E274" s="203" t="s">
        <v>1</v>
      </c>
      <c r="F274" s="204" t="s">
        <v>317</v>
      </c>
      <c r="G274" s="202"/>
      <c r="H274" s="203" t="s">
        <v>1</v>
      </c>
      <c r="I274" s="205"/>
      <c r="J274" s="202"/>
      <c r="K274" s="202"/>
      <c r="L274" s="206"/>
      <c r="M274" s="207"/>
      <c r="N274" s="208"/>
      <c r="O274" s="208"/>
      <c r="P274" s="208"/>
      <c r="Q274" s="208"/>
      <c r="R274" s="208"/>
      <c r="S274" s="208"/>
      <c r="T274" s="209"/>
      <c r="AT274" s="210" t="s">
        <v>154</v>
      </c>
      <c r="AU274" s="210" t="s">
        <v>86</v>
      </c>
      <c r="AV274" s="13" t="s">
        <v>84</v>
      </c>
      <c r="AW274" s="13" t="s">
        <v>32</v>
      </c>
      <c r="AX274" s="13" t="s">
        <v>76</v>
      </c>
      <c r="AY274" s="210" t="s">
        <v>143</v>
      </c>
    </row>
    <row r="275" spans="1:65" s="14" customFormat="1" ht="11.25">
      <c r="B275" s="211"/>
      <c r="C275" s="212"/>
      <c r="D275" s="196" t="s">
        <v>154</v>
      </c>
      <c r="E275" s="213" t="s">
        <v>1</v>
      </c>
      <c r="F275" s="214" t="s">
        <v>163</v>
      </c>
      <c r="G275" s="212"/>
      <c r="H275" s="215">
        <v>215</v>
      </c>
      <c r="I275" s="216"/>
      <c r="J275" s="212"/>
      <c r="K275" s="212"/>
      <c r="L275" s="217"/>
      <c r="M275" s="218"/>
      <c r="N275" s="219"/>
      <c r="O275" s="219"/>
      <c r="P275" s="219"/>
      <c r="Q275" s="219"/>
      <c r="R275" s="219"/>
      <c r="S275" s="219"/>
      <c r="T275" s="220"/>
      <c r="AT275" s="221" t="s">
        <v>154</v>
      </c>
      <c r="AU275" s="221" t="s">
        <v>86</v>
      </c>
      <c r="AV275" s="14" t="s">
        <v>86</v>
      </c>
      <c r="AW275" s="14" t="s">
        <v>32</v>
      </c>
      <c r="AX275" s="14" t="s">
        <v>76</v>
      </c>
      <c r="AY275" s="221" t="s">
        <v>143</v>
      </c>
    </row>
    <row r="276" spans="1:65" s="13" customFormat="1" ht="11.25">
      <c r="B276" s="201"/>
      <c r="C276" s="202"/>
      <c r="D276" s="196" t="s">
        <v>154</v>
      </c>
      <c r="E276" s="203" t="s">
        <v>1</v>
      </c>
      <c r="F276" s="204" t="s">
        <v>318</v>
      </c>
      <c r="G276" s="202"/>
      <c r="H276" s="203" t="s">
        <v>1</v>
      </c>
      <c r="I276" s="205"/>
      <c r="J276" s="202"/>
      <c r="K276" s="202"/>
      <c r="L276" s="206"/>
      <c r="M276" s="207"/>
      <c r="N276" s="208"/>
      <c r="O276" s="208"/>
      <c r="P276" s="208"/>
      <c r="Q276" s="208"/>
      <c r="R276" s="208"/>
      <c r="S276" s="208"/>
      <c r="T276" s="209"/>
      <c r="AT276" s="210" t="s">
        <v>154</v>
      </c>
      <c r="AU276" s="210" t="s">
        <v>86</v>
      </c>
      <c r="AV276" s="13" t="s">
        <v>84</v>
      </c>
      <c r="AW276" s="13" t="s">
        <v>32</v>
      </c>
      <c r="AX276" s="13" t="s">
        <v>76</v>
      </c>
      <c r="AY276" s="210" t="s">
        <v>143</v>
      </c>
    </row>
    <row r="277" spans="1:65" s="14" customFormat="1" ht="11.25">
      <c r="B277" s="211"/>
      <c r="C277" s="212"/>
      <c r="D277" s="196" t="s">
        <v>154</v>
      </c>
      <c r="E277" s="213" t="s">
        <v>1</v>
      </c>
      <c r="F277" s="214" t="s">
        <v>8</v>
      </c>
      <c r="G277" s="212"/>
      <c r="H277" s="215">
        <v>12</v>
      </c>
      <c r="I277" s="216"/>
      <c r="J277" s="212"/>
      <c r="K277" s="212"/>
      <c r="L277" s="217"/>
      <c r="M277" s="218"/>
      <c r="N277" s="219"/>
      <c r="O277" s="219"/>
      <c r="P277" s="219"/>
      <c r="Q277" s="219"/>
      <c r="R277" s="219"/>
      <c r="S277" s="219"/>
      <c r="T277" s="220"/>
      <c r="AT277" s="221" t="s">
        <v>154</v>
      </c>
      <c r="AU277" s="221" t="s">
        <v>86</v>
      </c>
      <c r="AV277" s="14" t="s">
        <v>86</v>
      </c>
      <c r="AW277" s="14" t="s">
        <v>32</v>
      </c>
      <c r="AX277" s="14" t="s">
        <v>76</v>
      </c>
      <c r="AY277" s="221" t="s">
        <v>143</v>
      </c>
    </row>
    <row r="278" spans="1:65" s="15" customFormat="1" ht="11.25">
      <c r="B278" s="222"/>
      <c r="C278" s="223"/>
      <c r="D278" s="196" t="s">
        <v>154</v>
      </c>
      <c r="E278" s="224" t="s">
        <v>1</v>
      </c>
      <c r="F278" s="225" t="s">
        <v>157</v>
      </c>
      <c r="G278" s="223"/>
      <c r="H278" s="226">
        <v>227</v>
      </c>
      <c r="I278" s="227"/>
      <c r="J278" s="223"/>
      <c r="K278" s="223"/>
      <c r="L278" s="228"/>
      <c r="M278" s="229"/>
      <c r="N278" s="230"/>
      <c r="O278" s="230"/>
      <c r="P278" s="230"/>
      <c r="Q278" s="230"/>
      <c r="R278" s="230"/>
      <c r="S278" s="230"/>
      <c r="T278" s="231"/>
      <c r="AT278" s="232" t="s">
        <v>154</v>
      </c>
      <c r="AU278" s="232" t="s">
        <v>86</v>
      </c>
      <c r="AV278" s="15" t="s">
        <v>150</v>
      </c>
      <c r="AW278" s="15" t="s">
        <v>32</v>
      </c>
      <c r="AX278" s="15" t="s">
        <v>84</v>
      </c>
      <c r="AY278" s="232" t="s">
        <v>143</v>
      </c>
    </row>
    <row r="279" spans="1:65" s="2" customFormat="1" ht="33" customHeight="1">
      <c r="A279" s="34"/>
      <c r="B279" s="35"/>
      <c r="C279" s="183" t="s">
        <v>319</v>
      </c>
      <c r="D279" s="183" t="s">
        <v>145</v>
      </c>
      <c r="E279" s="184" t="s">
        <v>320</v>
      </c>
      <c r="F279" s="185" t="s">
        <v>321</v>
      </c>
      <c r="G279" s="186" t="s">
        <v>148</v>
      </c>
      <c r="H279" s="187">
        <v>1135</v>
      </c>
      <c r="I279" s="188"/>
      <c r="J279" s="189">
        <f>ROUND(I279*H279,2)</f>
        <v>0</v>
      </c>
      <c r="K279" s="185" t="s">
        <v>149</v>
      </c>
      <c r="L279" s="39"/>
      <c r="M279" s="190" t="s">
        <v>1</v>
      </c>
      <c r="N279" s="191" t="s">
        <v>41</v>
      </c>
      <c r="O279" s="71"/>
      <c r="P279" s="192">
        <f>O279*H279</f>
        <v>0</v>
      </c>
      <c r="Q279" s="192">
        <v>2.256E-2</v>
      </c>
      <c r="R279" s="192">
        <f>Q279*H279</f>
        <v>25.605599999999999</v>
      </c>
      <c r="S279" s="192">
        <v>0</v>
      </c>
      <c r="T279" s="193">
        <f>S279*H279</f>
        <v>0</v>
      </c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R279" s="194" t="s">
        <v>150</v>
      </c>
      <c r="AT279" s="194" t="s">
        <v>145</v>
      </c>
      <c r="AU279" s="194" t="s">
        <v>86</v>
      </c>
      <c r="AY279" s="17" t="s">
        <v>143</v>
      </c>
      <c r="BE279" s="195">
        <f>IF(N279="základní",J279,0)</f>
        <v>0</v>
      </c>
      <c r="BF279" s="195">
        <f>IF(N279="snížená",J279,0)</f>
        <v>0</v>
      </c>
      <c r="BG279" s="195">
        <f>IF(N279="zákl. přenesená",J279,0)</f>
        <v>0</v>
      </c>
      <c r="BH279" s="195">
        <f>IF(N279="sníž. přenesená",J279,0)</f>
        <v>0</v>
      </c>
      <c r="BI279" s="195">
        <f>IF(N279="nulová",J279,0)</f>
        <v>0</v>
      </c>
      <c r="BJ279" s="17" t="s">
        <v>84</v>
      </c>
      <c r="BK279" s="195">
        <f>ROUND(I279*H279,2)</f>
        <v>0</v>
      </c>
      <c r="BL279" s="17" t="s">
        <v>150</v>
      </c>
      <c r="BM279" s="194" t="s">
        <v>322</v>
      </c>
    </row>
    <row r="280" spans="1:65" s="13" customFormat="1" ht="22.5">
      <c r="B280" s="201"/>
      <c r="C280" s="202"/>
      <c r="D280" s="196" t="s">
        <v>154</v>
      </c>
      <c r="E280" s="203" t="s">
        <v>1</v>
      </c>
      <c r="F280" s="204" t="s">
        <v>323</v>
      </c>
      <c r="G280" s="202"/>
      <c r="H280" s="203" t="s">
        <v>1</v>
      </c>
      <c r="I280" s="205"/>
      <c r="J280" s="202"/>
      <c r="K280" s="202"/>
      <c r="L280" s="206"/>
      <c r="M280" s="207"/>
      <c r="N280" s="208"/>
      <c r="O280" s="208"/>
      <c r="P280" s="208"/>
      <c r="Q280" s="208"/>
      <c r="R280" s="208"/>
      <c r="S280" s="208"/>
      <c r="T280" s="209"/>
      <c r="AT280" s="210" t="s">
        <v>154</v>
      </c>
      <c r="AU280" s="210" t="s">
        <v>86</v>
      </c>
      <c r="AV280" s="13" t="s">
        <v>84</v>
      </c>
      <c r="AW280" s="13" t="s">
        <v>32</v>
      </c>
      <c r="AX280" s="13" t="s">
        <v>76</v>
      </c>
      <c r="AY280" s="210" t="s">
        <v>143</v>
      </c>
    </row>
    <row r="281" spans="1:65" s="14" customFormat="1" ht="11.25">
      <c r="B281" s="211"/>
      <c r="C281" s="212"/>
      <c r="D281" s="196" t="s">
        <v>154</v>
      </c>
      <c r="E281" s="213" t="s">
        <v>1</v>
      </c>
      <c r="F281" s="214" t="s">
        <v>324</v>
      </c>
      <c r="G281" s="212"/>
      <c r="H281" s="215">
        <v>1075</v>
      </c>
      <c r="I281" s="216"/>
      <c r="J281" s="212"/>
      <c r="K281" s="212"/>
      <c r="L281" s="217"/>
      <c r="M281" s="218"/>
      <c r="N281" s="219"/>
      <c r="O281" s="219"/>
      <c r="P281" s="219"/>
      <c r="Q281" s="219"/>
      <c r="R281" s="219"/>
      <c r="S281" s="219"/>
      <c r="T281" s="220"/>
      <c r="AT281" s="221" t="s">
        <v>154</v>
      </c>
      <c r="AU281" s="221" t="s">
        <v>86</v>
      </c>
      <c r="AV281" s="14" t="s">
        <v>86</v>
      </c>
      <c r="AW281" s="14" t="s">
        <v>32</v>
      </c>
      <c r="AX281" s="14" t="s">
        <v>76</v>
      </c>
      <c r="AY281" s="221" t="s">
        <v>143</v>
      </c>
    </row>
    <row r="282" spans="1:65" s="13" customFormat="1" ht="11.25">
      <c r="B282" s="201"/>
      <c r="C282" s="202"/>
      <c r="D282" s="196" t="s">
        <v>154</v>
      </c>
      <c r="E282" s="203" t="s">
        <v>1</v>
      </c>
      <c r="F282" s="204" t="s">
        <v>325</v>
      </c>
      <c r="G282" s="202"/>
      <c r="H282" s="203" t="s">
        <v>1</v>
      </c>
      <c r="I282" s="205"/>
      <c r="J282" s="202"/>
      <c r="K282" s="202"/>
      <c r="L282" s="206"/>
      <c r="M282" s="207"/>
      <c r="N282" s="208"/>
      <c r="O282" s="208"/>
      <c r="P282" s="208"/>
      <c r="Q282" s="208"/>
      <c r="R282" s="208"/>
      <c r="S282" s="208"/>
      <c r="T282" s="209"/>
      <c r="AT282" s="210" t="s">
        <v>154</v>
      </c>
      <c r="AU282" s="210" t="s">
        <v>86</v>
      </c>
      <c r="AV282" s="13" t="s">
        <v>84</v>
      </c>
      <c r="AW282" s="13" t="s">
        <v>32</v>
      </c>
      <c r="AX282" s="13" t="s">
        <v>76</v>
      </c>
      <c r="AY282" s="210" t="s">
        <v>143</v>
      </c>
    </row>
    <row r="283" spans="1:65" s="14" customFormat="1" ht="11.25">
      <c r="B283" s="211"/>
      <c r="C283" s="212"/>
      <c r="D283" s="196" t="s">
        <v>154</v>
      </c>
      <c r="E283" s="213" t="s">
        <v>1</v>
      </c>
      <c r="F283" s="214" t="s">
        <v>326</v>
      </c>
      <c r="G283" s="212"/>
      <c r="H283" s="215">
        <v>60</v>
      </c>
      <c r="I283" s="216"/>
      <c r="J283" s="212"/>
      <c r="K283" s="212"/>
      <c r="L283" s="217"/>
      <c r="M283" s="218"/>
      <c r="N283" s="219"/>
      <c r="O283" s="219"/>
      <c r="P283" s="219"/>
      <c r="Q283" s="219"/>
      <c r="R283" s="219"/>
      <c r="S283" s="219"/>
      <c r="T283" s="220"/>
      <c r="AT283" s="221" t="s">
        <v>154</v>
      </c>
      <c r="AU283" s="221" t="s">
        <v>86</v>
      </c>
      <c r="AV283" s="14" t="s">
        <v>86</v>
      </c>
      <c r="AW283" s="14" t="s">
        <v>32</v>
      </c>
      <c r="AX283" s="14" t="s">
        <v>76</v>
      </c>
      <c r="AY283" s="221" t="s">
        <v>143</v>
      </c>
    </row>
    <row r="284" spans="1:65" s="15" customFormat="1" ht="11.25">
      <c r="B284" s="222"/>
      <c r="C284" s="223"/>
      <c r="D284" s="196" t="s">
        <v>154</v>
      </c>
      <c r="E284" s="224" t="s">
        <v>1</v>
      </c>
      <c r="F284" s="225" t="s">
        <v>157</v>
      </c>
      <c r="G284" s="223"/>
      <c r="H284" s="226">
        <v>1135</v>
      </c>
      <c r="I284" s="227"/>
      <c r="J284" s="223"/>
      <c r="K284" s="223"/>
      <c r="L284" s="228"/>
      <c r="M284" s="229"/>
      <c r="N284" s="230"/>
      <c r="O284" s="230"/>
      <c r="P284" s="230"/>
      <c r="Q284" s="230"/>
      <c r="R284" s="230"/>
      <c r="S284" s="230"/>
      <c r="T284" s="231"/>
      <c r="AT284" s="232" t="s">
        <v>154</v>
      </c>
      <c r="AU284" s="232" t="s">
        <v>86</v>
      </c>
      <c r="AV284" s="15" t="s">
        <v>150</v>
      </c>
      <c r="AW284" s="15" t="s">
        <v>32</v>
      </c>
      <c r="AX284" s="15" t="s">
        <v>84</v>
      </c>
      <c r="AY284" s="232" t="s">
        <v>143</v>
      </c>
    </row>
    <row r="285" spans="1:65" s="2" customFormat="1" ht="78" customHeight="1">
      <c r="A285" s="34"/>
      <c r="B285" s="35"/>
      <c r="C285" s="183" t="s">
        <v>327</v>
      </c>
      <c r="D285" s="183" t="s">
        <v>145</v>
      </c>
      <c r="E285" s="184" t="s">
        <v>328</v>
      </c>
      <c r="F285" s="185" t="s">
        <v>329</v>
      </c>
      <c r="G285" s="186" t="s">
        <v>148</v>
      </c>
      <c r="H285" s="187">
        <v>47</v>
      </c>
      <c r="I285" s="188"/>
      <c r="J285" s="189">
        <f>ROUND(I285*H285,2)</f>
        <v>0</v>
      </c>
      <c r="K285" s="185" t="s">
        <v>149</v>
      </c>
      <c r="L285" s="39"/>
      <c r="M285" s="190" t="s">
        <v>1</v>
      </c>
      <c r="N285" s="191" t="s">
        <v>41</v>
      </c>
      <c r="O285" s="71"/>
      <c r="P285" s="192">
        <f>O285*H285</f>
        <v>0</v>
      </c>
      <c r="Q285" s="192">
        <v>8.9219999999999994E-2</v>
      </c>
      <c r="R285" s="192">
        <f>Q285*H285</f>
        <v>4.1933400000000001</v>
      </c>
      <c r="S285" s="192">
        <v>0</v>
      </c>
      <c r="T285" s="193">
        <f>S285*H285</f>
        <v>0</v>
      </c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R285" s="194" t="s">
        <v>150</v>
      </c>
      <c r="AT285" s="194" t="s">
        <v>145</v>
      </c>
      <c r="AU285" s="194" t="s">
        <v>86</v>
      </c>
      <c r="AY285" s="17" t="s">
        <v>143</v>
      </c>
      <c r="BE285" s="195">
        <f>IF(N285="základní",J285,0)</f>
        <v>0</v>
      </c>
      <c r="BF285" s="195">
        <f>IF(N285="snížená",J285,0)</f>
        <v>0</v>
      </c>
      <c r="BG285" s="195">
        <f>IF(N285="zákl. přenesená",J285,0)</f>
        <v>0</v>
      </c>
      <c r="BH285" s="195">
        <f>IF(N285="sníž. přenesená",J285,0)</f>
        <v>0</v>
      </c>
      <c r="BI285" s="195">
        <f>IF(N285="nulová",J285,0)</f>
        <v>0</v>
      </c>
      <c r="BJ285" s="17" t="s">
        <v>84</v>
      </c>
      <c r="BK285" s="195">
        <f>ROUND(I285*H285,2)</f>
        <v>0</v>
      </c>
      <c r="BL285" s="17" t="s">
        <v>150</v>
      </c>
      <c r="BM285" s="194" t="s">
        <v>330</v>
      </c>
    </row>
    <row r="286" spans="1:65" s="13" customFormat="1" ht="33.75">
      <c r="B286" s="201"/>
      <c r="C286" s="202"/>
      <c r="D286" s="196" t="s">
        <v>154</v>
      </c>
      <c r="E286" s="203" t="s">
        <v>1</v>
      </c>
      <c r="F286" s="204" t="s">
        <v>331</v>
      </c>
      <c r="G286" s="202"/>
      <c r="H286" s="203" t="s">
        <v>1</v>
      </c>
      <c r="I286" s="205"/>
      <c r="J286" s="202"/>
      <c r="K286" s="202"/>
      <c r="L286" s="206"/>
      <c r="M286" s="207"/>
      <c r="N286" s="208"/>
      <c r="O286" s="208"/>
      <c r="P286" s="208"/>
      <c r="Q286" s="208"/>
      <c r="R286" s="208"/>
      <c r="S286" s="208"/>
      <c r="T286" s="209"/>
      <c r="AT286" s="210" t="s">
        <v>154</v>
      </c>
      <c r="AU286" s="210" t="s">
        <v>86</v>
      </c>
      <c r="AV286" s="13" t="s">
        <v>84</v>
      </c>
      <c r="AW286" s="13" t="s">
        <v>32</v>
      </c>
      <c r="AX286" s="13" t="s">
        <v>76</v>
      </c>
      <c r="AY286" s="210" t="s">
        <v>143</v>
      </c>
    </row>
    <row r="287" spans="1:65" s="14" customFormat="1" ht="11.25">
      <c r="B287" s="211"/>
      <c r="C287" s="212"/>
      <c r="D287" s="196" t="s">
        <v>154</v>
      </c>
      <c r="E287" s="213" t="s">
        <v>1</v>
      </c>
      <c r="F287" s="214" t="s">
        <v>175</v>
      </c>
      <c r="G287" s="212"/>
      <c r="H287" s="215">
        <v>8</v>
      </c>
      <c r="I287" s="216"/>
      <c r="J287" s="212"/>
      <c r="K287" s="212"/>
      <c r="L287" s="217"/>
      <c r="M287" s="218"/>
      <c r="N287" s="219"/>
      <c r="O287" s="219"/>
      <c r="P287" s="219"/>
      <c r="Q287" s="219"/>
      <c r="R287" s="219"/>
      <c r="S287" s="219"/>
      <c r="T287" s="220"/>
      <c r="AT287" s="221" t="s">
        <v>154</v>
      </c>
      <c r="AU287" s="221" t="s">
        <v>86</v>
      </c>
      <c r="AV287" s="14" t="s">
        <v>86</v>
      </c>
      <c r="AW287" s="14" t="s">
        <v>32</v>
      </c>
      <c r="AX287" s="14" t="s">
        <v>76</v>
      </c>
      <c r="AY287" s="221" t="s">
        <v>143</v>
      </c>
    </row>
    <row r="288" spans="1:65" s="13" customFormat="1" ht="11.25">
      <c r="B288" s="201"/>
      <c r="C288" s="202"/>
      <c r="D288" s="196" t="s">
        <v>154</v>
      </c>
      <c r="E288" s="203" t="s">
        <v>1</v>
      </c>
      <c r="F288" s="204" t="s">
        <v>236</v>
      </c>
      <c r="G288" s="202"/>
      <c r="H288" s="203" t="s">
        <v>1</v>
      </c>
      <c r="I288" s="205"/>
      <c r="J288" s="202"/>
      <c r="K288" s="202"/>
      <c r="L288" s="206"/>
      <c r="M288" s="207"/>
      <c r="N288" s="208"/>
      <c r="O288" s="208"/>
      <c r="P288" s="208"/>
      <c r="Q288" s="208"/>
      <c r="R288" s="208"/>
      <c r="S288" s="208"/>
      <c r="T288" s="209"/>
      <c r="AT288" s="210" t="s">
        <v>154</v>
      </c>
      <c r="AU288" s="210" t="s">
        <v>86</v>
      </c>
      <c r="AV288" s="13" t="s">
        <v>84</v>
      </c>
      <c r="AW288" s="13" t="s">
        <v>32</v>
      </c>
      <c r="AX288" s="13" t="s">
        <v>76</v>
      </c>
      <c r="AY288" s="210" t="s">
        <v>143</v>
      </c>
    </row>
    <row r="289" spans="1:65" s="14" customFormat="1" ht="11.25">
      <c r="B289" s="211"/>
      <c r="C289" s="212"/>
      <c r="D289" s="196" t="s">
        <v>154</v>
      </c>
      <c r="E289" s="213" t="s">
        <v>1</v>
      </c>
      <c r="F289" s="214" t="s">
        <v>237</v>
      </c>
      <c r="G289" s="212"/>
      <c r="H289" s="215">
        <v>39</v>
      </c>
      <c r="I289" s="216"/>
      <c r="J289" s="212"/>
      <c r="K289" s="212"/>
      <c r="L289" s="217"/>
      <c r="M289" s="218"/>
      <c r="N289" s="219"/>
      <c r="O289" s="219"/>
      <c r="P289" s="219"/>
      <c r="Q289" s="219"/>
      <c r="R289" s="219"/>
      <c r="S289" s="219"/>
      <c r="T289" s="220"/>
      <c r="AT289" s="221" t="s">
        <v>154</v>
      </c>
      <c r="AU289" s="221" t="s">
        <v>86</v>
      </c>
      <c r="AV289" s="14" t="s">
        <v>86</v>
      </c>
      <c r="AW289" s="14" t="s">
        <v>32</v>
      </c>
      <c r="AX289" s="14" t="s">
        <v>76</v>
      </c>
      <c r="AY289" s="221" t="s">
        <v>143</v>
      </c>
    </row>
    <row r="290" spans="1:65" s="15" customFormat="1" ht="11.25">
      <c r="B290" s="222"/>
      <c r="C290" s="223"/>
      <c r="D290" s="196" t="s">
        <v>154</v>
      </c>
      <c r="E290" s="224" t="s">
        <v>1</v>
      </c>
      <c r="F290" s="225" t="s">
        <v>157</v>
      </c>
      <c r="G290" s="223"/>
      <c r="H290" s="226">
        <v>47</v>
      </c>
      <c r="I290" s="227"/>
      <c r="J290" s="223"/>
      <c r="K290" s="223"/>
      <c r="L290" s="228"/>
      <c r="M290" s="229"/>
      <c r="N290" s="230"/>
      <c r="O290" s="230"/>
      <c r="P290" s="230"/>
      <c r="Q290" s="230"/>
      <c r="R290" s="230"/>
      <c r="S290" s="230"/>
      <c r="T290" s="231"/>
      <c r="AT290" s="232" t="s">
        <v>154</v>
      </c>
      <c r="AU290" s="232" t="s">
        <v>86</v>
      </c>
      <c r="AV290" s="15" t="s">
        <v>150</v>
      </c>
      <c r="AW290" s="15" t="s">
        <v>32</v>
      </c>
      <c r="AX290" s="15" t="s">
        <v>84</v>
      </c>
      <c r="AY290" s="232" t="s">
        <v>143</v>
      </c>
    </row>
    <row r="291" spans="1:65" s="2" customFormat="1" ht="24.2" customHeight="1">
      <c r="A291" s="34"/>
      <c r="B291" s="35"/>
      <c r="C291" s="233" t="s">
        <v>332</v>
      </c>
      <c r="D291" s="233" t="s">
        <v>244</v>
      </c>
      <c r="E291" s="234" t="s">
        <v>333</v>
      </c>
      <c r="F291" s="235" t="s">
        <v>334</v>
      </c>
      <c r="G291" s="236" t="s">
        <v>148</v>
      </c>
      <c r="H291" s="237">
        <v>39.78</v>
      </c>
      <c r="I291" s="238"/>
      <c r="J291" s="239">
        <f>ROUND(I291*H291,2)</f>
        <v>0</v>
      </c>
      <c r="K291" s="235" t="s">
        <v>149</v>
      </c>
      <c r="L291" s="240"/>
      <c r="M291" s="241" t="s">
        <v>1</v>
      </c>
      <c r="N291" s="242" t="s">
        <v>41</v>
      </c>
      <c r="O291" s="71"/>
      <c r="P291" s="192">
        <f>O291*H291</f>
        <v>0</v>
      </c>
      <c r="Q291" s="192">
        <v>0.13200000000000001</v>
      </c>
      <c r="R291" s="192">
        <f>Q291*H291</f>
        <v>5.2509600000000001</v>
      </c>
      <c r="S291" s="192">
        <v>0</v>
      </c>
      <c r="T291" s="193">
        <f>S291*H291</f>
        <v>0</v>
      </c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R291" s="194" t="s">
        <v>175</v>
      </c>
      <c r="AT291" s="194" t="s">
        <v>244</v>
      </c>
      <c r="AU291" s="194" t="s">
        <v>86</v>
      </c>
      <c r="AY291" s="17" t="s">
        <v>143</v>
      </c>
      <c r="BE291" s="195">
        <f>IF(N291="základní",J291,0)</f>
        <v>0</v>
      </c>
      <c r="BF291" s="195">
        <f>IF(N291="snížená",J291,0)</f>
        <v>0</v>
      </c>
      <c r="BG291" s="195">
        <f>IF(N291="zákl. přenesená",J291,0)</f>
        <v>0</v>
      </c>
      <c r="BH291" s="195">
        <f>IF(N291="sníž. přenesená",J291,0)</f>
        <v>0</v>
      </c>
      <c r="BI291" s="195">
        <f>IF(N291="nulová",J291,0)</f>
        <v>0</v>
      </c>
      <c r="BJ291" s="17" t="s">
        <v>84</v>
      </c>
      <c r="BK291" s="195">
        <f>ROUND(I291*H291,2)</f>
        <v>0</v>
      </c>
      <c r="BL291" s="17" t="s">
        <v>150</v>
      </c>
      <c r="BM291" s="194" t="s">
        <v>335</v>
      </c>
    </row>
    <row r="292" spans="1:65" s="13" customFormat="1" ht="11.25">
      <c r="B292" s="201"/>
      <c r="C292" s="202"/>
      <c r="D292" s="196" t="s">
        <v>154</v>
      </c>
      <c r="E292" s="203" t="s">
        <v>1</v>
      </c>
      <c r="F292" s="204" t="s">
        <v>236</v>
      </c>
      <c r="G292" s="202"/>
      <c r="H292" s="203" t="s">
        <v>1</v>
      </c>
      <c r="I292" s="205"/>
      <c r="J292" s="202"/>
      <c r="K292" s="202"/>
      <c r="L292" s="206"/>
      <c r="M292" s="207"/>
      <c r="N292" s="208"/>
      <c r="O292" s="208"/>
      <c r="P292" s="208"/>
      <c r="Q292" s="208"/>
      <c r="R292" s="208"/>
      <c r="S292" s="208"/>
      <c r="T292" s="209"/>
      <c r="AT292" s="210" t="s">
        <v>154</v>
      </c>
      <c r="AU292" s="210" t="s">
        <v>86</v>
      </c>
      <c r="AV292" s="13" t="s">
        <v>84</v>
      </c>
      <c r="AW292" s="13" t="s">
        <v>32</v>
      </c>
      <c r="AX292" s="13" t="s">
        <v>76</v>
      </c>
      <c r="AY292" s="210" t="s">
        <v>143</v>
      </c>
    </row>
    <row r="293" spans="1:65" s="14" customFormat="1" ht="11.25">
      <c r="B293" s="211"/>
      <c r="C293" s="212"/>
      <c r="D293" s="196" t="s">
        <v>154</v>
      </c>
      <c r="E293" s="213" t="s">
        <v>1</v>
      </c>
      <c r="F293" s="214" t="s">
        <v>336</v>
      </c>
      <c r="G293" s="212"/>
      <c r="H293" s="215">
        <v>39.78</v>
      </c>
      <c r="I293" s="216"/>
      <c r="J293" s="212"/>
      <c r="K293" s="212"/>
      <c r="L293" s="217"/>
      <c r="M293" s="218"/>
      <c r="N293" s="219"/>
      <c r="O293" s="219"/>
      <c r="P293" s="219"/>
      <c r="Q293" s="219"/>
      <c r="R293" s="219"/>
      <c r="S293" s="219"/>
      <c r="T293" s="220"/>
      <c r="AT293" s="221" t="s">
        <v>154</v>
      </c>
      <c r="AU293" s="221" t="s">
        <v>86</v>
      </c>
      <c r="AV293" s="14" t="s">
        <v>86</v>
      </c>
      <c r="AW293" s="14" t="s">
        <v>32</v>
      </c>
      <c r="AX293" s="14" t="s">
        <v>76</v>
      </c>
      <c r="AY293" s="221" t="s">
        <v>143</v>
      </c>
    </row>
    <row r="294" spans="1:65" s="15" customFormat="1" ht="11.25">
      <c r="B294" s="222"/>
      <c r="C294" s="223"/>
      <c r="D294" s="196" t="s">
        <v>154</v>
      </c>
      <c r="E294" s="224" t="s">
        <v>1</v>
      </c>
      <c r="F294" s="225" t="s">
        <v>157</v>
      </c>
      <c r="G294" s="223"/>
      <c r="H294" s="226">
        <v>39.78</v>
      </c>
      <c r="I294" s="227"/>
      <c r="J294" s="223"/>
      <c r="K294" s="223"/>
      <c r="L294" s="228"/>
      <c r="M294" s="229"/>
      <c r="N294" s="230"/>
      <c r="O294" s="230"/>
      <c r="P294" s="230"/>
      <c r="Q294" s="230"/>
      <c r="R294" s="230"/>
      <c r="S294" s="230"/>
      <c r="T294" s="231"/>
      <c r="AT294" s="232" t="s">
        <v>154</v>
      </c>
      <c r="AU294" s="232" t="s">
        <v>86</v>
      </c>
      <c r="AV294" s="15" t="s">
        <v>150</v>
      </c>
      <c r="AW294" s="15" t="s">
        <v>32</v>
      </c>
      <c r="AX294" s="15" t="s">
        <v>84</v>
      </c>
      <c r="AY294" s="232" t="s">
        <v>143</v>
      </c>
    </row>
    <row r="295" spans="1:65" s="12" customFormat="1" ht="22.9" customHeight="1">
      <c r="B295" s="167"/>
      <c r="C295" s="168"/>
      <c r="D295" s="169" t="s">
        <v>75</v>
      </c>
      <c r="E295" s="181" t="s">
        <v>175</v>
      </c>
      <c r="F295" s="181" t="s">
        <v>337</v>
      </c>
      <c r="G295" s="168"/>
      <c r="H295" s="168"/>
      <c r="I295" s="171"/>
      <c r="J295" s="182">
        <f>BK295</f>
        <v>0</v>
      </c>
      <c r="K295" s="168"/>
      <c r="L295" s="173"/>
      <c r="M295" s="174"/>
      <c r="N295" s="175"/>
      <c r="O295" s="175"/>
      <c r="P295" s="176">
        <f>SUM(P296:P361)</f>
        <v>0</v>
      </c>
      <c r="Q295" s="175"/>
      <c r="R295" s="176">
        <f>SUM(R296:R361)</f>
        <v>12.283033400000001</v>
      </c>
      <c r="S295" s="175"/>
      <c r="T295" s="177">
        <f>SUM(T296:T361)</f>
        <v>5.0199999999999996</v>
      </c>
      <c r="AR295" s="178" t="s">
        <v>84</v>
      </c>
      <c r="AT295" s="179" t="s">
        <v>75</v>
      </c>
      <c r="AU295" s="179" t="s">
        <v>84</v>
      </c>
      <c r="AY295" s="178" t="s">
        <v>143</v>
      </c>
      <c r="BK295" s="180">
        <f>SUM(BK296:BK361)</f>
        <v>0</v>
      </c>
    </row>
    <row r="296" spans="1:65" s="2" customFormat="1" ht="24.2" customHeight="1">
      <c r="A296" s="34"/>
      <c r="B296" s="35"/>
      <c r="C296" s="183" t="s">
        <v>338</v>
      </c>
      <c r="D296" s="183" t="s">
        <v>145</v>
      </c>
      <c r="E296" s="184" t="s">
        <v>339</v>
      </c>
      <c r="F296" s="185" t="s">
        <v>340</v>
      </c>
      <c r="G296" s="186" t="s">
        <v>189</v>
      </c>
      <c r="H296" s="187">
        <v>34</v>
      </c>
      <c r="I296" s="188"/>
      <c r="J296" s="189">
        <f>ROUND(I296*H296,2)</f>
        <v>0</v>
      </c>
      <c r="K296" s="185" t="s">
        <v>149</v>
      </c>
      <c r="L296" s="39"/>
      <c r="M296" s="190" t="s">
        <v>1</v>
      </c>
      <c r="N296" s="191" t="s">
        <v>41</v>
      </c>
      <c r="O296" s="71"/>
      <c r="P296" s="192">
        <f>O296*H296</f>
        <v>0</v>
      </c>
      <c r="Q296" s="192">
        <v>1.0000000000000001E-5</v>
      </c>
      <c r="R296" s="192">
        <f>Q296*H296</f>
        <v>3.4000000000000002E-4</v>
      </c>
      <c r="S296" s="192">
        <v>0</v>
      </c>
      <c r="T296" s="193">
        <f>S296*H296</f>
        <v>0</v>
      </c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R296" s="194" t="s">
        <v>150</v>
      </c>
      <c r="AT296" s="194" t="s">
        <v>145</v>
      </c>
      <c r="AU296" s="194" t="s">
        <v>86</v>
      </c>
      <c r="AY296" s="17" t="s">
        <v>143</v>
      </c>
      <c r="BE296" s="195">
        <f>IF(N296="základní",J296,0)</f>
        <v>0</v>
      </c>
      <c r="BF296" s="195">
        <f>IF(N296="snížená",J296,0)</f>
        <v>0</v>
      </c>
      <c r="BG296" s="195">
        <f>IF(N296="zákl. přenesená",J296,0)</f>
        <v>0</v>
      </c>
      <c r="BH296" s="195">
        <f>IF(N296="sníž. přenesená",J296,0)</f>
        <v>0</v>
      </c>
      <c r="BI296" s="195">
        <f>IF(N296="nulová",J296,0)</f>
        <v>0</v>
      </c>
      <c r="BJ296" s="17" t="s">
        <v>84</v>
      </c>
      <c r="BK296" s="195">
        <f>ROUND(I296*H296,2)</f>
        <v>0</v>
      </c>
      <c r="BL296" s="17" t="s">
        <v>150</v>
      </c>
      <c r="BM296" s="194" t="s">
        <v>341</v>
      </c>
    </row>
    <row r="297" spans="1:65" s="13" customFormat="1" ht="11.25">
      <c r="B297" s="201"/>
      <c r="C297" s="202"/>
      <c r="D297" s="196" t="s">
        <v>154</v>
      </c>
      <c r="E297" s="203" t="s">
        <v>1</v>
      </c>
      <c r="F297" s="204" t="s">
        <v>342</v>
      </c>
      <c r="G297" s="202"/>
      <c r="H297" s="203" t="s">
        <v>1</v>
      </c>
      <c r="I297" s="205"/>
      <c r="J297" s="202"/>
      <c r="K297" s="202"/>
      <c r="L297" s="206"/>
      <c r="M297" s="207"/>
      <c r="N297" s="208"/>
      <c r="O297" s="208"/>
      <c r="P297" s="208"/>
      <c r="Q297" s="208"/>
      <c r="R297" s="208"/>
      <c r="S297" s="208"/>
      <c r="T297" s="209"/>
      <c r="AT297" s="210" t="s">
        <v>154</v>
      </c>
      <c r="AU297" s="210" t="s">
        <v>86</v>
      </c>
      <c r="AV297" s="13" t="s">
        <v>84</v>
      </c>
      <c r="AW297" s="13" t="s">
        <v>32</v>
      </c>
      <c r="AX297" s="13" t="s">
        <v>76</v>
      </c>
      <c r="AY297" s="210" t="s">
        <v>143</v>
      </c>
    </row>
    <row r="298" spans="1:65" s="14" customFormat="1" ht="11.25">
      <c r="B298" s="211"/>
      <c r="C298" s="212"/>
      <c r="D298" s="196" t="s">
        <v>154</v>
      </c>
      <c r="E298" s="213" t="s">
        <v>1</v>
      </c>
      <c r="F298" s="214" t="s">
        <v>343</v>
      </c>
      <c r="G298" s="212"/>
      <c r="H298" s="215">
        <v>34</v>
      </c>
      <c r="I298" s="216"/>
      <c r="J298" s="212"/>
      <c r="K298" s="212"/>
      <c r="L298" s="217"/>
      <c r="M298" s="218"/>
      <c r="N298" s="219"/>
      <c r="O298" s="219"/>
      <c r="P298" s="219"/>
      <c r="Q298" s="219"/>
      <c r="R298" s="219"/>
      <c r="S298" s="219"/>
      <c r="T298" s="220"/>
      <c r="AT298" s="221" t="s">
        <v>154</v>
      </c>
      <c r="AU298" s="221" t="s">
        <v>86</v>
      </c>
      <c r="AV298" s="14" t="s">
        <v>86</v>
      </c>
      <c r="AW298" s="14" t="s">
        <v>32</v>
      </c>
      <c r="AX298" s="14" t="s">
        <v>76</v>
      </c>
      <c r="AY298" s="221" t="s">
        <v>143</v>
      </c>
    </row>
    <row r="299" spans="1:65" s="15" customFormat="1" ht="11.25">
      <c r="B299" s="222"/>
      <c r="C299" s="223"/>
      <c r="D299" s="196" t="s">
        <v>154</v>
      </c>
      <c r="E299" s="224" t="s">
        <v>1</v>
      </c>
      <c r="F299" s="225" t="s">
        <v>157</v>
      </c>
      <c r="G299" s="223"/>
      <c r="H299" s="226">
        <v>34</v>
      </c>
      <c r="I299" s="227"/>
      <c r="J299" s="223"/>
      <c r="K299" s="223"/>
      <c r="L299" s="228"/>
      <c r="M299" s="229"/>
      <c r="N299" s="230"/>
      <c r="O299" s="230"/>
      <c r="P299" s="230"/>
      <c r="Q299" s="230"/>
      <c r="R299" s="230"/>
      <c r="S299" s="230"/>
      <c r="T299" s="231"/>
      <c r="AT299" s="232" t="s">
        <v>154</v>
      </c>
      <c r="AU299" s="232" t="s">
        <v>86</v>
      </c>
      <c r="AV299" s="15" t="s">
        <v>150</v>
      </c>
      <c r="AW299" s="15" t="s">
        <v>32</v>
      </c>
      <c r="AX299" s="15" t="s">
        <v>84</v>
      </c>
      <c r="AY299" s="232" t="s">
        <v>143</v>
      </c>
    </row>
    <row r="300" spans="1:65" s="2" customFormat="1" ht="24.2" customHeight="1">
      <c r="A300" s="34"/>
      <c r="B300" s="35"/>
      <c r="C300" s="233" t="s">
        <v>344</v>
      </c>
      <c r="D300" s="233" t="s">
        <v>244</v>
      </c>
      <c r="E300" s="234" t="s">
        <v>345</v>
      </c>
      <c r="F300" s="235" t="s">
        <v>346</v>
      </c>
      <c r="G300" s="236" t="s">
        <v>189</v>
      </c>
      <c r="H300" s="237">
        <v>35.020000000000003</v>
      </c>
      <c r="I300" s="238"/>
      <c r="J300" s="239">
        <f>ROUND(I300*H300,2)</f>
        <v>0</v>
      </c>
      <c r="K300" s="235" t="s">
        <v>149</v>
      </c>
      <c r="L300" s="240"/>
      <c r="M300" s="241" t="s">
        <v>1</v>
      </c>
      <c r="N300" s="242" t="s">
        <v>41</v>
      </c>
      <c r="O300" s="71"/>
      <c r="P300" s="192">
        <f>O300*H300</f>
        <v>0</v>
      </c>
      <c r="Q300" s="192">
        <v>2.6700000000000001E-3</v>
      </c>
      <c r="R300" s="192">
        <f>Q300*H300</f>
        <v>9.3503400000000014E-2</v>
      </c>
      <c r="S300" s="192">
        <v>0</v>
      </c>
      <c r="T300" s="193">
        <f>S300*H300</f>
        <v>0</v>
      </c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R300" s="194" t="s">
        <v>175</v>
      </c>
      <c r="AT300" s="194" t="s">
        <v>244</v>
      </c>
      <c r="AU300" s="194" t="s">
        <v>86</v>
      </c>
      <c r="AY300" s="17" t="s">
        <v>143</v>
      </c>
      <c r="BE300" s="195">
        <f>IF(N300="základní",J300,0)</f>
        <v>0</v>
      </c>
      <c r="BF300" s="195">
        <f>IF(N300="snížená",J300,0)</f>
        <v>0</v>
      </c>
      <c r="BG300" s="195">
        <f>IF(N300="zákl. přenesená",J300,0)</f>
        <v>0</v>
      </c>
      <c r="BH300" s="195">
        <f>IF(N300="sníž. přenesená",J300,0)</f>
        <v>0</v>
      </c>
      <c r="BI300" s="195">
        <f>IF(N300="nulová",J300,0)</f>
        <v>0</v>
      </c>
      <c r="BJ300" s="17" t="s">
        <v>84</v>
      </c>
      <c r="BK300" s="195">
        <f>ROUND(I300*H300,2)</f>
        <v>0</v>
      </c>
      <c r="BL300" s="17" t="s">
        <v>150</v>
      </c>
      <c r="BM300" s="194" t="s">
        <v>347</v>
      </c>
    </row>
    <row r="301" spans="1:65" s="14" customFormat="1" ht="11.25">
      <c r="B301" s="211"/>
      <c r="C301" s="212"/>
      <c r="D301" s="196" t="s">
        <v>154</v>
      </c>
      <c r="E301" s="212"/>
      <c r="F301" s="214" t="s">
        <v>348</v>
      </c>
      <c r="G301" s="212"/>
      <c r="H301" s="215">
        <v>35.020000000000003</v>
      </c>
      <c r="I301" s="216"/>
      <c r="J301" s="212"/>
      <c r="K301" s="212"/>
      <c r="L301" s="217"/>
      <c r="M301" s="218"/>
      <c r="N301" s="219"/>
      <c r="O301" s="219"/>
      <c r="P301" s="219"/>
      <c r="Q301" s="219"/>
      <c r="R301" s="219"/>
      <c r="S301" s="219"/>
      <c r="T301" s="220"/>
      <c r="AT301" s="221" t="s">
        <v>154</v>
      </c>
      <c r="AU301" s="221" t="s">
        <v>86</v>
      </c>
      <c r="AV301" s="14" t="s">
        <v>86</v>
      </c>
      <c r="AW301" s="14" t="s">
        <v>4</v>
      </c>
      <c r="AX301" s="14" t="s">
        <v>84</v>
      </c>
      <c r="AY301" s="221" t="s">
        <v>143</v>
      </c>
    </row>
    <row r="302" spans="1:65" s="2" customFormat="1" ht="33" customHeight="1">
      <c r="A302" s="34"/>
      <c r="B302" s="35"/>
      <c r="C302" s="183" t="s">
        <v>343</v>
      </c>
      <c r="D302" s="183" t="s">
        <v>145</v>
      </c>
      <c r="E302" s="184" t="s">
        <v>349</v>
      </c>
      <c r="F302" s="185" t="s">
        <v>350</v>
      </c>
      <c r="G302" s="186" t="s">
        <v>351</v>
      </c>
      <c r="H302" s="187">
        <v>30</v>
      </c>
      <c r="I302" s="188"/>
      <c r="J302" s="189">
        <f>ROUND(I302*H302,2)</f>
        <v>0</v>
      </c>
      <c r="K302" s="185" t="s">
        <v>149</v>
      </c>
      <c r="L302" s="39"/>
      <c r="M302" s="190" t="s">
        <v>1</v>
      </c>
      <c r="N302" s="191" t="s">
        <v>41</v>
      </c>
      <c r="O302" s="71"/>
      <c r="P302" s="192">
        <f>O302*H302</f>
        <v>0</v>
      </c>
      <c r="Q302" s="192">
        <v>0</v>
      </c>
      <c r="R302" s="192">
        <f>Q302*H302</f>
        <v>0</v>
      </c>
      <c r="S302" s="192">
        <v>0</v>
      </c>
      <c r="T302" s="193">
        <f>S302*H302</f>
        <v>0</v>
      </c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R302" s="194" t="s">
        <v>150</v>
      </c>
      <c r="AT302" s="194" t="s">
        <v>145</v>
      </c>
      <c r="AU302" s="194" t="s">
        <v>86</v>
      </c>
      <c r="AY302" s="17" t="s">
        <v>143</v>
      </c>
      <c r="BE302" s="195">
        <f>IF(N302="základní",J302,0)</f>
        <v>0</v>
      </c>
      <c r="BF302" s="195">
        <f>IF(N302="snížená",J302,0)</f>
        <v>0</v>
      </c>
      <c r="BG302" s="195">
        <f>IF(N302="zákl. přenesená",J302,0)</f>
        <v>0</v>
      </c>
      <c r="BH302" s="195">
        <f>IF(N302="sníž. přenesená",J302,0)</f>
        <v>0</v>
      </c>
      <c r="BI302" s="195">
        <f>IF(N302="nulová",J302,0)</f>
        <v>0</v>
      </c>
      <c r="BJ302" s="17" t="s">
        <v>84</v>
      </c>
      <c r="BK302" s="195">
        <f>ROUND(I302*H302,2)</f>
        <v>0</v>
      </c>
      <c r="BL302" s="17" t="s">
        <v>150</v>
      </c>
      <c r="BM302" s="194" t="s">
        <v>352</v>
      </c>
    </row>
    <row r="303" spans="1:65" s="13" customFormat="1" ht="11.25">
      <c r="B303" s="201"/>
      <c r="C303" s="202"/>
      <c r="D303" s="196" t="s">
        <v>154</v>
      </c>
      <c r="E303" s="203" t="s">
        <v>1</v>
      </c>
      <c r="F303" s="204" t="s">
        <v>353</v>
      </c>
      <c r="G303" s="202"/>
      <c r="H303" s="203" t="s">
        <v>1</v>
      </c>
      <c r="I303" s="205"/>
      <c r="J303" s="202"/>
      <c r="K303" s="202"/>
      <c r="L303" s="206"/>
      <c r="M303" s="207"/>
      <c r="N303" s="208"/>
      <c r="O303" s="208"/>
      <c r="P303" s="208"/>
      <c r="Q303" s="208"/>
      <c r="R303" s="208"/>
      <c r="S303" s="208"/>
      <c r="T303" s="209"/>
      <c r="AT303" s="210" t="s">
        <v>154</v>
      </c>
      <c r="AU303" s="210" t="s">
        <v>86</v>
      </c>
      <c r="AV303" s="13" t="s">
        <v>84</v>
      </c>
      <c r="AW303" s="13" t="s">
        <v>32</v>
      </c>
      <c r="AX303" s="13" t="s">
        <v>76</v>
      </c>
      <c r="AY303" s="210" t="s">
        <v>143</v>
      </c>
    </row>
    <row r="304" spans="1:65" s="14" customFormat="1" ht="11.25">
      <c r="B304" s="211"/>
      <c r="C304" s="212"/>
      <c r="D304" s="196" t="s">
        <v>154</v>
      </c>
      <c r="E304" s="213" t="s">
        <v>1</v>
      </c>
      <c r="F304" s="214" t="s">
        <v>354</v>
      </c>
      <c r="G304" s="212"/>
      <c r="H304" s="215">
        <v>30</v>
      </c>
      <c r="I304" s="216"/>
      <c r="J304" s="212"/>
      <c r="K304" s="212"/>
      <c r="L304" s="217"/>
      <c r="M304" s="218"/>
      <c r="N304" s="219"/>
      <c r="O304" s="219"/>
      <c r="P304" s="219"/>
      <c r="Q304" s="219"/>
      <c r="R304" s="219"/>
      <c r="S304" s="219"/>
      <c r="T304" s="220"/>
      <c r="AT304" s="221" t="s">
        <v>154</v>
      </c>
      <c r="AU304" s="221" t="s">
        <v>86</v>
      </c>
      <c r="AV304" s="14" t="s">
        <v>86</v>
      </c>
      <c r="AW304" s="14" t="s">
        <v>32</v>
      </c>
      <c r="AX304" s="14" t="s">
        <v>76</v>
      </c>
      <c r="AY304" s="221" t="s">
        <v>143</v>
      </c>
    </row>
    <row r="305" spans="1:65" s="15" customFormat="1" ht="11.25">
      <c r="B305" s="222"/>
      <c r="C305" s="223"/>
      <c r="D305" s="196" t="s">
        <v>154</v>
      </c>
      <c r="E305" s="224" t="s">
        <v>1</v>
      </c>
      <c r="F305" s="225" t="s">
        <v>157</v>
      </c>
      <c r="G305" s="223"/>
      <c r="H305" s="226">
        <v>30</v>
      </c>
      <c r="I305" s="227"/>
      <c r="J305" s="223"/>
      <c r="K305" s="223"/>
      <c r="L305" s="228"/>
      <c r="M305" s="229"/>
      <c r="N305" s="230"/>
      <c r="O305" s="230"/>
      <c r="P305" s="230"/>
      <c r="Q305" s="230"/>
      <c r="R305" s="230"/>
      <c r="S305" s="230"/>
      <c r="T305" s="231"/>
      <c r="AT305" s="232" t="s">
        <v>154</v>
      </c>
      <c r="AU305" s="232" t="s">
        <v>86</v>
      </c>
      <c r="AV305" s="15" t="s">
        <v>150</v>
      </c>
      <c r="AW305" s="15" t="s">
        <v>32</v>
      </c>
      <c r="AX305" s="15" t="s">
        <v>84</v>
      </c>
      <c r="AY305" s="232" t="s">
        <v>143</v>
      </c>
    </row>
    <row r="306" spans="1:65" s="2" customFormat="1" ht="16.5" customHeight="1">
      <c r="A306" s="34"/>
      <c r="B306" s="35"/>
      <c r="C306" s="233" t="s">
        <v>355</v>
      </c>
      <c r="D306" s="233" t="s">
        <v>244</v>
      </c>
      <c r="E306" s="234" t="s">
        <v>356</v>
      </c>
      <c r="F306" s="235" t="s">
        <v>357</v>
      </c>
      <c r="G306" s="236" t="s">
        <v>351</v>
      </c>
      <c r="H306" s="237">
        <v>30</v>
      </c>
      <c r="I306" s="238"/>
      <c r="J306" s="239">
        <f>ROUND(I306*H306,2)</f>
        <v>0</v>
      </c>
      <c r="K306" s="235" t="s">
        <v>149</v>
      </c>
      <c r="L306" s="240"/>
      <c r="M306" s="241" t="s">
        <v>1</v>
      </c>
      <c r="N306" s="242" t="s">
        <v>41</v>
      </c>
      <c r="O306" s="71"/>
      <c r="P306" s="192">
        <f>O306*H306</f>
        <v>0</v>
      </c>
      <c r="Q306" s="192">
        <v>6.4999999999999997E-4</v>
      </c>
      <c r="R306" s="192">
        <f>Q306*H306</f>
        <v>1.95E-2</v>
      </c>
      <c r="S306" s="192">
        <v>0</v>
      </c>
      <c r="T306" s="193">
        <f>S306*H306</f>
        <v>0</v>
      </c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R306" s="194" t="s">
        <v>175</v>
      </c>
      <c r="AT306" s="194" t="s">
        <v>244</v>
      </c>
      <c r="AU306" s="194" t="s">
        <v>86</v>
      </c>
      <c r="AY306" s="17" t="s">
        <v>143</v>
      </c>
      <c r="BE306" s="195">
        <f>IF(N306="základní",J306,0)</f>
        <v>0</v>
      </c>
      <c r="BF306" s="195">
        <f>IF(N306="snížená",J306,0)</f>
        <v>0</v>
      </c>
      <c r="BG306" s="195">
        <f>IF(N306="zákl. přenesená",J306,0)</f>
        <v>0</v>
      </c>
      <c r="BH306" s="195">
        <f>IF(N306="sníž. přenesená",J306,0)</f>
        <v>0</v>
      </c>
      <c r="BI306" s="195">
        <f>IF(N306="nulová",J306,0)</f>
        <v>0</v>
      </c>
      <c r="BJ306" s="17" t="s">
        <v>84</v>
      </c>
      <c r="BK306" s="195">
        <f>ROUND(I306*H306,2)</f>
        <v>0</v>
      </c>
      <c r="BL306" s="17" t="s">
        <v>150</v>
      </c>
      <c r="BM306" s="194" t="s">
        <v>358</v>
      </c>
    </row>
    <row r="307" spans="1:65" s="13" customFormat="1" ht="11.25">
      <c r="B307" s="201"/>
      <c r="C307" s="202"/>
      <c r="D307" s="196" t="s">
        <v>154</v>
      </c>
      <c r="E307" s="203" t="s">
        <v>1</v>
      </c>
      <c r="F307" s="204" t="s">
        <v>353</v>
      </c>
      <c r="G307" s="202"/>
      <c r="H307" s="203" t="s">
        <v>1</v>
      </c>
      <c r="I307" s="205"/>
      <c r="J307" s="202"/>
      <c r="K307" s="202"/>
      <c r="L307" s="206"/>
      <c r="M307" s="207"/>
      <c r="N307" s="208"/>
      <c r="O307" s="208"/>
      <c r="P307" s="208"/>
      <c r="Q307" s="208"/>
      <c r="R307" s="208"/>
      <c r="S307" s="208"/>
      <c r="T307" s="209"/>
      <c r="AT307" s="210" t="s">
        <v>154</v>
      </c>
      <c r="AU307" s="210" t="s">
        <v>86</v>
      </c>
      <c r="AV307" s="13" t="s">
        <v>84</v>
      </c>
      <c r="AW307" s="13" t="s">
        <v>32</v>
      </c>
      <c r="AX307" s="13" t="s">
        <v>76</v>
      </c>
      <c r="AY307" s="210" t="s">
        <v>143</v>
      </c>
    </row>
    <row r="308" spans="1:65" s="14" customFormat="1" ht="11.25">
      <c r="B308" s="211"/>
      <c r="C308" s="212"/>
      <c r="D308" s="196" t="s">
        <v>154</v>
      </c>
      <c r="E308" s="213" t="s">
        <v>1</v>
      </c>
      <c r="F308" s="214" t="s">
        <v>354</v>
      </c>
      <c r="G308" s="212"/>
      <c r="H308" s="215">
        <v>30</v>
      </c>
      <c r="I308" s="216"/>
      <c r="J308" s="212"/>
      <c r="K308" s="212"/>
      <c r="L308" s="217"/>
      <c r="M308" s="218"/>
      <c r="N308" s="219"/>
      <c r="O308" s="219"/>
      <c r="P308" s="219"/>
      <c r="Q308" s="219"/>
      <c r="R308" s="219"/>
      <c r="S308" s="219"/>
      <c r="T308" s="220"/>
      <c r="AT308" s="221" t="s">
        <v>154</v>
      </c>
      <c r="AU308" s="221" t="s">
        <v>86</v>
      </c>
      <c r="AV308" s="14" t="s">
        <v>86</v>
      </c>
      <c r="AW308" s="14" t="s">
        <v>32</v>
      </c>
      <c r="AX308" s="14" t="s">
        <v>76</v>
      </c>
      <c r="AY308" s="221" t="s">
        <v>143</v>
      </c>
    </row>
    <row r="309" spans="1:65" s="15" customFormat="1" ht="11.25">
      <c r="B309" s="222"/>
      <c r="C309" s="223"/>
      <c r="D309" s="196" t="s">
        <v>154</v>
      </c>
      <c r="E309" s="224" t="s">
        <v>1</v>
      </c>
      <c r="F309" s="225" t="s">
        <v>157</v>
      </c>
      <c r="G309" s="223"/>
      <c r="H309" s="226">
        <v>30</v>
      </c>
      <c r="I309" s="227"/>
      <c r="J309" s="223"/>
      <c r="K309" s="223"/>
      <c r="L309" s="228"/>
      <c r="M309" s="229"/>
      <c r="N309" s="230"/>
      <c r="O309" s="230"/>
      <c r="P309" s="230"/>
      <c r="Q309" s="230"/>
      <c r="R309" s="230"/>
      <c r="S309" s="230"/>
      <c r="T309" s="231"/>
      <c r="AT309" s="232" t="s">
        <v>154</v>
      </c>
      <c r="AU309" s="232" t="s">
        <v>86</v>
      </c>
      <c r="AV309" s="15" t="s">
        <v>150</v>
      </c>
      <c r="AW309" s="15" t="s">
        <v>32</v>
      </c>
      <c r="AX309" s="15" t="s">
        <v>84</v>
      </c>
      <c r="AY309" s="232" t="s">
        <v>143</v>
      </c>
    </row>
    <row r="310" spans="1:65" s="2" customFormat="1" ht="24.2" customHeight="1">
      <c r="A310" s="34"/>
      <c r="B310" s="35"/>
      <c r="C310" s="183" t="s">
        <v>359</v>
      </c>
      <c r="D310" s="183" t="s">
        <v>145</v>
      </c>
      <c r="E310" s="184" t="s">
        <v>360</v>
      </c>
      <c r="F310" s="185" t="s">
        <v>361</v>
      </c>
      <c r="G310" s="186" t="s">
        <v>351</v>
      </c>
      <c r="H310" s="187">
        <v>10</v>
      </c>
      <c r="I310" s="188"/>
      <c r="J310" s="189">
        <f>ROUND(I310*H310,2)</f>
        <v>0</v>
      </c>
      <c r="K310" s="185" t="s">
        <v>149</v>
      </c>
      <c r="L310" s="39"/>
      <c r="M310" s="190" t="s">
        <v>1</v>
      </c>
      <c r="N310" s="191" t="s">
        <v>41</v>
      </c>
      <c r="O310" s="71"/>
      <c r="P310" s="192">
        <f>O310*H310</f>
        <v>0</v>
      </c>
      <c r="Q310" s="192">
        <v>0.12422</v>
      </c>
      <c r="R310" s="192">
        <f>Q310*H310</f>
        <v>1.2422</v>
      </c>
      <c r="S310" s="192">
        <v>0</v>
      </c>
      <c r="T310" s="193">
        <f>S310*H310</f>
        <v>0</v>
      </c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R310" s="194" t="s">
        <v>150</v>
      </c>
      <c r="AT310" s="194" t="s">
        <v>145</v>
      </c>
      <c r="AU310" s="194" t="s">
        <v>86</v>
      </c>
      <c r="AY310" s="17" t="s">
        <v>143</v>
      </c>
      <c r="BE310" s="195">
        <f>IF(N310="základní",J310,0)</f>
        <v>0</v>
      </c>
      <c r="BF310" s="195">
        <f>IF(N310="snížená",J310,0)</f>
        <v>0</v>
      </c>
      <c r="BG310" s="195">
        <f>IF(N310="zákl. přenesená",J310,0)</f>
        <v>0</v>
      </c>
      <c r="BH310" s="195">
        <f>IF(N310="sníž. přenesená",J310,0)</f>
        <v>0</v>
      </c>
      <c r="BI310" s="195">
        <f>IF(N310="nulová",J310,0)</f>
        <v>0</v>
      </c>
      <c r="BJ310" s="17" t="s">
        <v>84</v>
      </c>
      <c r="BK310" s="195">
        <f>ROUND(I310*H310,2)</f>
        <v>0</v>
      </c>
      <c r="BL310" s="17" t="s">
        <v>150</v>
      </c>
      <c r="BM310" s="194" t="s">
        <v>362</v>
      </c>
    </row>
    <row r="311" spans="1:65" s="13" customFormat="1" ht="11.25">
      <c r="B311" s="201"/>
      <c r="C311" s="202"/>
      <c r="D311" s="196" t="s">
        <v>154</v>
      </c>
      <c r="E311" s="203" t="s">
        <v>1</v>
      </c>
      <c r="F311" s="204" t="s">
        <v>363</v>
      </c>
      <c r="G311" s="202"/>
      <c r="H311" s="203" t="s">
        <v>1</v>
      </c>
      <c r="I311" s="205"/>
      <c r="J311" s="202"/>
      <c r="K311" s="202"/>
      <c r="L311" s="206"/>
      <c r="M311" s="207"/>
      <c r="N311" s="208"/>
      <c r="O311" s="208"/>
      <c r="P311" s="208"/>
      <c r="Q311" s="208"/>
      <c r="R311" s="208"/>
      <c r="S311" s="208"/>
      <c r="T311" s="209"/>
      <c r="AT311" s="210" t="s">
        <v>154</v>
      </c>
      <c r="AU311" s="210" t="s">
        <v>86</v>
      </c>
      <c r="AV311" s="13" t="s">
        <v>84</v>
      </c>
      <c r="AW311" s="13" t="s">
        <v>32</v>
      </c>
      <c r="AX311" s="13" t="s">
        <v>76</v>
      </c>
      <c r="AY311" s="210" t="s">
        <v>143</v>
      </c>
    </row>
    <row r="312" spans="1:65" s="14" customFormat="1" ht="11.25">
      <c r="B312" s="211"/>
      <c r="C312" s="212"/>
      <c r="D312" s="196" t="s">
        <v>154</v>
      </c>
      <c r="E312" s="213" t="s">
        <v>1</v>
      </c>
      <c r="F312" s="214" t="s">
        <v>197</v>
      </c>
      <c r="G312" s="212"/>
      <c r="H312" s="215">
        <v>10</v>
      </c>
      <c r="I312" s="216"/>
      <c r="J312" s="212"/>
      <c r="K312" s="212"/>
      <c r="L312" s="217"/>
      <c r="M312" s="218"/>
      <c r="N312" s="219"/>
      <c r="O312" s="219"/>
      <c r="P312" s="219"/>
      <c r="Q312" s="219"/>
      <c r="R312" s="219"/>
      <c r="S312" s="219"/>
      <c r="T312" s="220"/>
      <c r="AT312" s="221" t="s">
        <v>154</v>
      </c>
      <c r="AU312" s="221" t="s">
        <v>86</v>
      </c>
      <c r="AV312" s="14" t="s">
        <v>86</v>
      </c>
      <c r="AW312" s="14" t="s">
        <v>32</v>
      </c>
      <c r="AX312" s="14" t="s">
        <v>76</v>
      </c>
      <c r="AY312" s="221" t="s">
        <v>143</v>
      </c>
    </row>
    <row r="313" spans="1:65" s="15" customFormat="1" ht="11.25">
      <c r="B313" s="222"/>
      <c r="C313" s="223"/>
      <c r="D313" s="196" t="s">
        <v>154</v>
      </c>
      <c r="E313" s="224" t="s">
        <v>1</v>
      </c>
      <c r="F313" s="225" t="s">
        <v>157</v>
      </c>
      <c r="G313" s="223"/>
      <c r="H313" s="226">
        <v>10</v>
      </c>
      <c r="I313" s="227"/>
      <c r="J313" s="223"/>
      <c r="K313" s="223"/>
      <c r="L313" s="228"/>
      <c r="M313" s="229"/>
      <c r="N313" s="230"/>
      <c r="O313" s="230"/>
      <c r="P313" s="230"/>
      <c r="Q313" s="230"/>
      <c r="R313" s="230"/>
      <c r="S313" s="230"/>
      <c r="T313" s="231"/>
      <c r="AT313" s="232" t="s">
        <v>154</v>
      </c>
      <c r="AU313" s="232" t="s">
        <v>86</v>
      </c>
      <c r="AV313" s="15" t="s">
        <v>150</v>
      </c>
      <c r="AW313" s="15" t="s">
        <v>32</v>
      </c>
      <c r="AX313" s="15" t="s">
        <v>84</v>
      </c>
      <c r="AY313" s="232" t="s">
        <v>143</v>
      </c>
    </row>
    <row r="314" spans="1:65" s="2" customFormat="1" ht="24.2" customHeight="1">
      <c r="A314" s="34"/>
      <c r="B314" s="35"/>
      <c r="C314" s="233" t="s">
        <v>364</v>
      </c>
      <c r="D314" s="233" t="s">
        <v>244</v>
      </c>
      <c r="E314" s="234" t="s">
        <v>365</v>
      </c>
      <c r="F314" s="235" t="s">
        <v>366</v>
      </c>
      <c r="G314" s="236" t="s">
        <v>351</v>
      </c>
      <c r="H314" s="237">
        <v>10</v>
      </c>
      <c r="I314" s="238"/>
      <c r="J314" s="239">
        <f>ROUND(I314*H314,2)</f>
        <v>0</v>
      </c>
      <c r="K314" s="235" t="s">
        <v>149</v>
      </c>
      <c r="L314" s="240"/>
      <c r="M314" s="241" t="s">
        <v>1</v>
      </c>
      <c r="N314" s="242" t="s">
        <v>41</v>
      </c>
      <c r="O314" s="71"/>
      <c r="P314" s="192">
        <f>O314*H314</f>
        <v>0</v>
      </c>
      <c r="Q314" s="192">
        <v>7.1999999999999995E-2</v>
      </c>
      <c r="R314" s="192">
        <f>Q314*H314</f>
        <v>0.72</v>
      </c>
      <c r="S314" s="192">
        <v>0</v>
      </c>
      <c r="T314" s="193">
        <f>S314*H314</f>
        <v>0</v>
      </c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R314" s="194" t="s">
        <v>175</v>
      </c>
      <c r="AT314" s="194" t="s">
        <v>244</v>
      </c>
      <c r="AU314" s="194" t="s">
        <v>86</v>
      </c>
      <c r="AY314" s="17" t="s">
        <v>143</v>
      </c>
      <c r="BE314" s="195">
        <f>IF(N314="základní",J314,0)</f>
        <v>0</v>
      </c>
      <c r="BF314" s="195">
        <f>IF(N314="snížená",J314,0)</f>
        <v>0</v>
      </c>
      <c r="BG314" s="195">
        <f>IF(N314="zákl. přenesená",J314,0)</f>
        <v>0</v>
      </c>
      <c r="BH314" s="195">
        <f>IF(N314="sníž. přenesená",J314,0)</f>
        <v>0</v>
      </c>
      <c r="BI314" s="195">
        <f>IF(N314="nulová",J314,0)</f>
        <v>0</v>
      </c>
      <c r="BJ314" s="17" t="s">
        <v>84</v>
      </c>
      <c r="BK314" s="195">
        <f>ROUND(I314*H314,2)</f>
        <v>0</v>
      </c>
      <c r="BL314" s="17" t="s">
        <v>150</v>
      </c>
      <c r="BM314" s="194" t="s">
        <v>367</v>
      </c>
    </row>
    <row r="315" spans="1:65" s="13" customFormat="1" ht="11.25">
      <c r="B315" s="201"/>
      <c r="C315" s="202"/>
      <c r="D315" s="196" t="s">
        <v>154</v>
      </c>
      <c r="E315" s="203" t="s">
        <v>1</v>
      </c>
      <c r="F315" s="204" t="s">
        <v>363</v>
      </c>
      <c r="G315" s="202"/>
      <c r="H315" s="203" t="s">
        <v>1</v>
      </c>
      <c r="I315" s="205"/>
      <c r="J315" s="202"/>
      <c r="K315" s="202"/>
      <c r="L315" s="206"/>
      <c r="M315" s="207"/>
      <c r="N315" s="208"/>
      <c r="O315" s="208"/>
      <c r="P315" s="208"/>
      <c r="Q315" s="208"/>
      <c r="R315" s="208"/>
      <c r="S315" s="208"/>
      <c r="T315" s="209"/>
      <c r="AT315" s="210" t="s">
        <v>154</v>
      </c>
      <c r="AU315" s="210" t="s">
        <v>86</v>
      </c>
      <c r="AV315" s="13" t="s">
        <v>84</v>
      </c>
      <c r="AW315" s="13" t="s">
        <v>32</v>
      </c>
      <c r="AX315" s="13" t="s">
        <v>76</v>
      </c>
      <c r="AY315" s="210" t="s">
        <v>143</v>
      </c>
    </row>
    <row r="316" spans="1:65" s="14" customFormat="1" ht="11.25">
      <c r="B316" s="211"/>
      <c r="C316" s="212"/>
      <c r="D316" s="196" t="s">
        <v>154</v>
      </c>
      <c r="E316" s="213" t="s">
        <v>1</v>
      </c>
      <c r="F316" s="214" t="s">
        <v>197</v>
      </c>
      <c r="G316" s="212"/>
      <c r="H316" s="215">
        <v>10</v>
      </c>
      <c r="I316" s="216"/>
      <c r="J316" s="212"/>
      <c r="K316" s="212"/>
      <c r="L316" s="217"/>
      <c r="M316" s="218"/>
      <c r="N316" s="219"/>
      <c r="O316" s="219"/>
      <c r="P316" s="219"/>
      <c r="Q316" s="219"/>
      <c r="R316" s="219"/>
      <c r="S316" s="219"/>
      <c r="T316" s="220"/>
      <c r="AT316" s="221" t="s">
        <v>154</v>
      </c>
      <c r="AU316" s="221" t="s">
        <v>86</v>
      </c>
      <c r="AV316" s="14" t="s">
        <v>86</v>
      </c>
      <c r="AW316" s="14" t="s">
        <v>32</v>
      </c>
      <c r="AX316" s="14" t="s">
        <v>76</v>
      </c>
      <c r="AY316" s="221" t="s">
        <v>143</v>
      </c>
    </row>
    <row r="317" spans="1:65" s="15" customFormat="1" ht="11.25">
      <c r="B317" s="222"/>
      <c r="C317" s="223"/>
      <c r="D317" s="196" t="s">
        <v>154</v>
      </c>
      <c r="E317" s="224" t="s">
        <v>1</v>
      </c>
      <c r="F317" s="225" t="s">
        <v>157</v>
      </c>
      <c r="G317" s="223"/>
      <c r="H317" s="226">
        <v>10</v>
      </c>
      <c r="I317" s="227"/>
      <c r="J317" s="223"/>
      <c r="K317" s="223"/>
      <c r="L317" s="228"/>
      <c r="M317" s="229"/>
      <c r="N317" s="230"/>
      <c r="O317" s="230"/>
      <c r="P317" s="230"/>
      <c r="Q317" s="230"/>
      <c r="R317" s="230"/>
      <c r="S317" s="230"/>
      <c r="T317" s="231"/>
      <c r="AT317" s="232" t="s">
        <v>154</v>
      </c>
      <c r="AU317" s="232" t="s">
        <v>86</v>
      </c>
      <c r="AV317" s="15" t="s">
        <v>150</v>
      </c>
      <c r="AW317" s="15" t="s">
        <v>32</v>
      </c>
      <c r="AX317" s="15" t="s">
        <v>84</v>
      </c>
      <c r="AY317" s="232" t="s">
        <v>143</v>
      </c>
    </row>
    <row r="318" spans="1:65" s="2" customFormat="1" ht="24.2" customHeight="1">
      <c r="A318" s="34"/>
      <c r="B318" s="35"/>
      <c r="C318" s="183" t="s">
        <v>368</v>
      </c>
      <c r="D318" s="183" t="s">
        <v>145</v>
      </c>
      <c r="E318" s="184" t="s">
        <v>369</v>
      </c>
      <c r="F318" s="185" t="s">
        <v>370</v>
      </c>
      <c r="G318" s="186" t="s">
        <v>351</v>
      </c>
      <c r="H318" s="187">
        <v>10</v>
      </c>
      <c r="I318" s="188"/>
      <c r="J318" s="189">
        <f>ROUND(I318*H318,2)</f>
        <v>0</v>
      </c>
      <c r="K318" s="185" t="s">
        <v>149</v>
      </c>
      <c r="L318" s="39"/>
      <c r="M318" s="190" t="s">
        <v>1</v>
      </c>
      <c r="N318" s="191" t="s">
        <v>41</v>
      </c>
      <c r="O318" s="71"/>
      <c r="P318" s="192">
        <f>O318*H318</f>
        <v>0</v>
      </c>
      <c r="Q318" s="192">
        <v>2.972E-2</v>
      </c>
      <c r="R318" s="192">
        <f>Q318*H318</f>
        <v>0.29720000000000002</v>
      </c>
      <c r="S318" s="192">
        <v>0</v>
      </c>
      <c r="T318" s="193">
        <f>S318*H318</f>
        <v>0</v>
      </c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R318" s="194" t="s">
        <v>150</v>
      </c>
      <c r="AT318" s="194" t="s">
        <v>145</v>
      </c>
      <c r="AU318" s="194" t="s">
        <v>86</v>
      </c>
      <c r="AY318" s="17" t="s">
        <v>143</v>
      </c>
      <c r="BE318" s="195">
        <f>IF(N318="základní",J318,0)</f>
        <v>0</v>
      </c>
      <c r="BF318" s="195">
        <f>IF(N318="snížená",J318,0)</f>
        <v>0</v>
      </c>
      <c r="BG318" s="195">
        <f>IF(N318="zákl. přenesená",J318,0)</f>
        <v>0</v>
      </c>
      <c r="BH318" s="195">
        <f>IF(N318="sníž. přenesená",J318,0)</f>
        <v>0</v>
      </c>
      <c r="BI318" s="195">
        <f>IF(N318="nulová",J318,0)</f>
        <v>0</v>
      </c>
      <c r="BJ318" s="17" t="s">
        <v>84</v>
      </c>
      <c r="BK318" s="195">
        <f>ROUND(I318*H318,2)</f>
        <v>0</v>
      </c>
      <c r="BL318" s="17" t="s">
        <v>150</v>
      </c>
      <c r="BM318" s="194" t="s">
        <v>371</v>
      </c>
    </row>
    <row r="319" spans="1:65" s="13" customFormat="1" ht="11.25">
      <c r="B319" s="201"/>
      <c r="C319" s="202"/>
      <c r="D319" s="196" t="s">
        <v>154</v>
      </c>
      <c r="E319" s="203" t="s">
        <v>1</v>
      </c>
      <c r="F319" s="204" t="s">
        <v>363</v>
      </c>
      <c r="G319" s="202"/>
      <c r="H319" s="203" t="s">
        <v>1</v>
      </c>
      <c r="I319" s="205"/>
      <c r="J319" s="202"/>
      <c r="K319" s="202"/>
      <c r="L319" s="206"/>
      <c r="M319" s="207"/>
      <c r="N319" s="208"/>
      <c r="O319" s="208"/>
      <c r="P319" s="208"/>
      <c r="Q319" s="208"/>
      <c r="R319" s="208"/>
      <c r="S319" s="208"/>
      <c r="T319" s="209"/>
      <c r="AT319" s="210" t="s">
        <v>154</v>
      </c>
      <c r="AU319" s="210" t="s">
        <v>86</v>
      </c>
      <c r="AV319" s="13" t="s">
        <v>84</v>
      </c>
      <c r="AW319" s="13" t="s">
        <v>32</v>
      </c>
      <c r="AX319" s="13" t="s">
        <v>76</v>
      </c>
      <c r="AY319" s="210" t="s">
        <v>143</v>
      </c>
    </row>
    <row r="320" spans="1:65" s="14" customFormat="1" ht="11.25">
      <c r="B320" s="211"/>
      <c r="C320" s="212"/>
      <c r="D320" s="196" t="s">
        <v>154</v>
      </c>
      <c r="E320" s="213" t="s">
        <v>1</v>
      </c>
      <c r="F320" s="214" t="s">
        <v>197</v>
      </c>
      <c r="G320" s="212"/>
      <c r="H320" s="215">
        <v>10</v>
      </c>
      <c r="I320" s="216"/>
      <c r="J320" s="212"/>
      <c r="K320" s="212"/>
      <c r="L320" s="217"/>
      <c r="M320" s="218"/>
      <c r="N320" s="219"/>
      <c r="O320" s="219"/>
      <c r="P320" s="219"/>
      <c r="Q320" s="219"/>
      <c r="R320" s="219"/>
      <c r="S320" s="219"/>
      <c r="T320" s="220"/>
      <c r="AT320" s="221" t="s">
        <v>154</v>
      </c>
      <c r="AU320" s="221" t="s">
        <v>86</v>
      </c>
      <c r="AV320" s="14" t="s">
        <v>86</v>
      </c>
      <c r="AW320" s="14" t="s">
        <v>32</v>
      </c>
      <c r="AX320" s="14" t="s">
        <v>76</v>
      </c>
      <c r="AY320" s="221" t="s">
        <v>143</v>
      </c>
    </row>
    <row r="321" spans="1:65" s="15" customFormat="1" ht="11.25">
      <c r="B321" s="222"/>
      <c r="C321" s="223"/>
      <c r="D321" s="196" t="s">
        <v>154</v>
      </c>
      <c r="E321" s="224" t="s">
        <v>1</v>
      </c>
      <c r="F321" s="225" t="s">
        <v>157</v>
      </c>
      <c r="G321" s="223"/>
      <c r="H321" s="226">
        <v>10</v>
      </c>
      <c r="I321" s="227"/>
      <c r="J321" s="223"/>
      <c r="K321" s="223"/>
      <c r="L321" s="228"/>
      <c r="M321" s="229"/>
      <c r="N321" s="230"/>
      <c r="O321" s="230"/>
      <c r="P321" s="230"/>
      <c r="Q321" s="230"/>
      <c r="R321" s="230"/>
      <c r="S321" s="230"/>
      <c r="T321" s="231"/>
      <c r="AT321" s="232" t="s">
        <v>154</v>
      </c>
      <c r="AU321" s="232" t="s">
        <v>86</v>
      </c>
      <c r="AV321" s="15" t="s">
        <v>150</v>
      </c>
      <c r="AW321" s="15" t="s">
        <v>32</v>
      </c>
      <c r="AX321" s="15" t="s">
        <v>84</v>
      </c>
      <c r="AY321" s="232" t="s">
        <v>143</v>
      </c>
    </row>
    <row r="322" spans="1:65" s="2" customFormat="1" ht="24.2" customHeight="1">
      <c r="A322" s="34"/>
      <c r="B322" s="35"/>
      <c r="C322" s="233" t="s">
        <v>237</v>
      </c>
      <c r="D322" s="233" t="s">
        <v>244</v>
      </c>
      <c r="E322" s="234" t="s">
        <v>372</v>
      </c>
      <c r="F322" s="235" t="s">
        <v>373</v>
      </c>
      <c r="G322" s="236" t="s">
        <v>351</v>
      </c>
      <c r="H322" s="237">
        <v>10</v>
      </c>
      <c r="I322" s="238"/>
      <c r="J322" s="239">
        <f>ROUND(I322*H322,2)</f>
        <v>0</v>
      </c>
      <c r="K322" s="235" t="s">
        <v>149</v>
      </c>
      <c r="L322" s="240"/>
      <c r="M322" s="241" t="s">
        <v>1</v>
      </c>
      <c r="N322" s="242" t="s">
        <v>41</v>
      </c>
      <c r="O322" s="71"/>
      <c r="P322" s="192">
        <f>O322*H322</f>
        <v>0</v>
      </c>
      <c r="Q322" s="192">
        <v>0.08</v>
      </c>
      <c r="R322" s="192">
        <f>Q322*H322</f>
        <v>0.8</v>
      </c>
      <c r="S322" s="192">
        <v>0</v>
      </c>
      <c r="T322" s="193">
        <f>S322*H322</f>
        <v>0</v>
      </c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R322" s="194" t="s">
        <v>175</v>
      </c>
      <c r="AT322" s="194" t="s">
        <v>244</v>
      </c>
      <c r="AU322" s="194" t="s">
        <v>86</v>
      </c>
      <c r="AY322" s="17" t="s">
        <v>143</v>
      </c>
      <c r="BE322" s="195">
        <f>IF(N322="základní",J322,0)</f>
        <v>0</v>
      </c>
      <c r="BF322" s="195">
        <f>IF(N322="snížená",J322,0)</f>
        <v>0</v>
      </c>
      <c r="BG322" s="195">
        <f>IF(N322="zákl. přenesená",J322,0)</f>
        <v>0</v>
      </c>
      <c r="BH322" s="195">
        <f>IF(N322="sníž. přenesená",J322,0)</f>
        <v>0</v>
      </c>
      <c r="BI322" s="195">
        <f>IF(N322="nulová",J322,0)</f>
        <v>0</v>
      </c>
      <c r="BJ322" s="17" t="s">
        <v>84</v>
      </c>
      <c r="BK322" s="195">
        <f>ROUND(I322*H322,2)</f>
        <v>0</v>
      </c>
      <c r="BL322" s="17" t="s">
        <v>150</v>
      </c>
      <c r="BM322" s="194" t="s">
        <v>374</v>
      </c>
    </row>
    <row r="323" spans="1:65" s="13" customFormat="1" ht="11.25">
      <c r="B323" s="201"/>
      <c r="C323" s="202"/>
      <c r="D323" s="196" t="s">
        <v>154</v>
      </c>
      <c r="E323" s="203" t="s">
        <v>1</v>
      </c>
      <c r="F323" s="204" t="s">
        <v>363</v>
      </c>
      <c r="G323" s="202"/>
      <c r="H323" s="203" t="s">
        <v>1</v>
      </c>
      <c r="I323" s="205"/>
      <c r="J323" s="202"/>
      <c r="K323" s="202"/>
      <c r="L323" s="206"/>
      <c r="M323" s="207"/>
      <c r="N323" s="208"/>
      <c r="O323" s="208"/>
      <c r="P323" s="208"/>
      <c r="Q323" s="208"/>
      <c r="R323" s="208"/>
      <c r="S323" s="208"/>
      <c r="T323" s="209"/>
      <c r="AT323" s="210" t="s">
        <v>154</v>
      </c>
      <c r="AU323" s="210" t="s">
        <v>86</v>
      </c>
      <c r="AV323" s="13" t="s">
        <v>84</v>
      </c>
      <c r="AW323" s="13" t="s">
        <v>32</v>
      </c>
      <c r="AX323" s="13" t="s">
        <v>76</v>
      </c>
      <c r="AY323" s="210" t="s">
        <v>143</v>
      </c>
    </row>
    <row r="324" spans="1:65" s="14" customFormat="1" ht="11.25">
      <c r="B324" s="211"/>
      <c r="C324" s="212"/>
      <c r="D324" s="196" t="s">
        <v>154</v>
      </c>
      <c r="E324" s="213" t="s">
        <v>1</v>
      </c>
      <c r="F324" s="214" t="s">
        <v>197</v>
      </c>
      <c r="G324" s="212"/>
      <c r="H324" s="215">
        <v>10</v>
      </c>
      <c r="I324" s="216"/>
      <c r="J324" s="212"/>
      <c r="K324" s="212"/>
      <c r="L324" s="217"/>
      <c r="M324" s="218"/>
      <c r="N324" s="219"/>
      <c r="O324" s="219"/>
      <c r="P324" s="219"/>
      <c r="Q324" s="219"/>
      <c r="R324" s="219"/>
      <c r="S324" s="219"/>
      <c r="T324" s="220"/>
      <c r="AT324" s="221" t="s">
        <v>154</v>
      </c>
      <c r="AU324" s="221" t="s">
        <v>86</v>
      </c>
      <c r="AV324" s="14" t="s">
        <v>86</v>
      </c>
      <c r="AW324" s="14" t="s">
        <v>32</v>
      </c>
      <c r="AX324" s="14" t="s">
        <v>76</v>
      </c>
      <c r="AY324" s="221" t="s">
        <v>143</v>
      </c>
    </row>
    <row r="325" spans="1:65" s="15" customFormat="1" ht="11.25">
      <c r="B325" s="222"/>
      <c r="C325" s="223"/>
      <c r="D325" s="196" t="s">
        <v>154</v>
      </c>
      <c r="E325" s="224" t="s">
        <v>1</v>
      </c>
      <c r="F325" s="225" t="s">
        <v>157</v>
      </c>
      <c r="G325" s="223"/>
      <c r="H325" s="226">
        <v>10</v>
      </c>
      <c r="I325" s="227"/>
      <c r="J325" s="223"/>
      <c r="K325" s="223"/>
      <c r="L325" s="228"/>
      <c r="M325" s="229"/>
      <c r="N325" s="230"/>
      <c r="O325" s="230"/>
      <c r="P325" s="230"/>
      <c r="Q325" s="230"/>
      <c r="R325" s="230"/>
      <c r="S325" s="230"/>
      <c r="T325" s="231"/>
      <c r="AT325" s="232" t="s">
        <v>154</v>
      </c>
      <c r="AU325" s="232" t="s">
        <v>86</v>
      </c>
      <c r="AV325" s="15" t="s">
        <v>150</v>
      </c>
      <c r="AW325" s="15" t="s">
        <v>32</v>
      </c>
      <c r="AX325" s="15" t="s">
        <v>84</v>
      </c>
      <c r="AY325" s="232" t="s">
        <v>143</v>
      </c>
    </row>
    <row r="326" spans="1:65" s="2" customFormat="1" ht="24.2" customHeight="1">
      <c r="A326" s="34"/>
      <c r="B326" s="35"/>
      <c r="C326" s="183" t="s">
        <v>375</v>
      </c>
      <c r="D326" s="183" t="s">
        <v>145</v>
      </c>
      <c r="E326" s="184" t="s">
        <v>376</v>
      </c>
      <c r="F326" s="185" t="s">
        <v>377</v>
      </c>
      <c r="G326" s="186" t="s">
        <v>351</v>
      </c>
      <c r="H326" s="187">
        <v>10</v>
      </c>
      <c r="I326" s="188"/>
      <c r="J326" s="189">
        <f>ROUND(I326*H326,2)</f>
        <v>0</v>
      </c>
      <c r="K326" s="185" t="s">
        <v>149</v>
      </c>
      <c r="L326" s="39"/>
      <c r="M326" s="190" t="s">
        <v>1</v>
      </c>
      <c r="N326" s="191" t="s">
        <v>41</v>
      </c>
      <c r="O326" s="71"/>
      <c r="P326" s="192">
        <f>O326*H326</f>
        <v>0</v>
      </c>
      <c r="Q326" s="192">
        <v>2.972E-2</v>
      </c>
      <c r="R326" s="192">
        <f>Q326*H326</f>
        <v>0.29720000000000002</v>
      </c>
      <c r="S326" s="192">
        <v>0</v>
      </c>
      <c r="T326" s="193">
        <f>S326*H326</f>
        <v>0</v>
      </c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R326" s="194" t="s">
        <v>150</v>
      </c>
      <c r="AT326" s="194" t="s">
        <v>145</v>
      </c>
      <c r="AU326" s="194" t="s">
        <v>86</v>
      </c>
      <c r="AY326" s="17" t="s">
        <v>143</v>
      </c>
      <c r="BE326" s="195">
        <f>IF(N326="základní",J326,0)</f>
        <v>0</v>
      </c>
      <c r="BF326" s="195">
        <f>IF(N326="snížená",J326,0)</f>
        <v>0</v>
      </c>
      <c r="BG326" s="195">
        <f>IF(N326="zákl. přenesená",J326,0)</f>
        <v>0</v>
      </c>
      <c r="BH326" s="195">
        <f>IF(N326="sníž. přenesená",J326,0)</f>
        <v>0</v>
      </c>
      <c r="BI326" s="195">
        <f>IF(N326="nulová",J326,0)</f>
        <v>0</v>
      </c>
      <c r="BJ326" s="17" t="s">
        <v>84</v>
      </c>
      <c r="BK326" s="195">
        <f>ROUND(I326*H326,2)</f>
        <v>0</v>
      </c>
      <c r="BL326" s="17" t="s">
        <v>150</v>
      </c>
      <c r="BM326" s="194" t="s">
        <v>378</v>
      </c>
    </row>
    <row r="327" spans="1:65" s="13" customFormat="1" ht="11.25">
      <c r="B327" s="201"/>
      <c r="C327" s="202"/>
      <c r="D327" s="196" t="s">
        <v>154</v>
      </c>
      <c r="E327" s="203" t="s">
        <v>1</v>
      </c>
      <c r="F327" s="204" t="s">
        <v>363</v>
      </c>
      <c r="G327" s="202"/>
      <c r="H327" s="203" t="s">
        <v>1</v>
      </c>
      <c r="I327" s="205"/>
      <c r="J327" s="202"/>
      <c r="K327" s="202"/>
      <c r="L327" s="206"/>
      <c r="M327" s="207"/>
      <c r="N327" s="208"/>
      <c r="O327" s="208"/>
      <c r="P327" s="208"/>
      <c r="Q327" s="208"/>
      <c r="R327" s="208"/>
      <c r="S327" s="208"/>
      <c r="T327" s="209"/>
      <c r="AT327" s="210" t="s">
        <v>154</v>
      </c>
      <c r="AU327" s="210" t="s">
        <v>86</v>
      </c>
      <c r="AV327" s="13" t="s">
        <v>84</v>
      </c>
      <c r="AW327" s="13" t="s">
        <v>32</v>
      </c>
      <c r="AX327" s="13" t="s">
        <v>76</v>
      </c>
      <c r="AY327" s="210" t="s">
        <v>143</v>
      </c>
    </row>
    <row r="328" spans="1:65" s="14" customFormat="1" ht="11.25">
      <c r="B328" s="211"/>
      <c r="C328" s="212"/>
      <c r="D328" s="196" t="s">
        <v>154</v>
      </c>
      <c r="E328" s="213" t="s">
        <v>1</v>
      </c>
      <c r="F328" s="214" t="s">
        <v>197</v>
      </c>
      <c r="G328" s="212"/>
      <c r="H328" s="215">
        <v>10</v>
      </c>
      <c r="I328" s="216"/>
      <c r="J328" s="212"/>
      <c r="K328" s="212"/>
      <c r="L328" s="217"/>
      <c r="M328" s="218"/>
      <c r="N328" s="219"/>
      <c r="O328" s="219"/>
      <c r="P328" s="219"/>
      <c r="Q328" s="219"/>
      <c r="R328" s="219"/>
      <c r="S328" s="219"/>
      <c r="T328" s="220"/>
      <c r="AT328" s="221" t="s">
        <v>154</v>
      </c>
      <c r="AU328" s="221" t="s">
        <v>86</v>
      </c>
      <c r="AV328" s="14" t="s">
        <v>86</v>
      </c>
      <c r="AW328" s="14" t="s">
        <v>32</v>
      </c>
      <c r="AX328" s="14" t="s">
        <v>76</v>
      </c>
      <c r="AY328" s="221" t="s">
        <v>143</v>
      </c>
    </row>
    <row r="329" spans="1:65" s="15" customFormat="1" ht="11.25">
      <c r="B329" s="222"/>
      <c r="C329" s="223"/>
      <c r="D329" s="196" t="s">
        <v>154</v>
      </c>
      <c r="E329" s="224" t="s">
        <v>1</v>
      </c>
      <c r="F329" s="225" t="s">
        <v>157</v>
      </c>
      <c r="G329" s="223"/>
      <c r="H329" s="226">
        <v>10</v>
      </c>
      <c r="I329" s="227"/>
      <c r="J329" s="223"/>
      <c r="K329" s="223"/>
      <c r="L329" s="228"/>
      <c r="M329" s="229"/>
      <c r="N329" s="230"/>
      <c r="O329" s="230"/>
      <c r="P329" s="230"/>
      <c r="Q329" s="230"/>
      <c r="R329" s="230"/>
      <c r="S329" s="230"/>
      <c r="T329" s="231"/>
      <c r="AT329" s="232" t="s">
        <v>154</v>
      </c>
      <c r="AU329" s="232" t="s">
        <v>86</v>
      </c>
      <c r="AV329" s="15" t="s">
        <v>150</v>
      </c>
      <c r="AW329" s="15" t="s">
        <v>32</v>
      </c>
      <c r="AX329" s="15" t="s">
        <v>84</v>
      </c>
      <c r="AY329" s="232" t="s">
        <v>143</v>
      </c>
    </row>
    <row r="330" spans="1:65" s="2" customFormat="1" ht="24.2" customHeight="1">
      <c r="A330" s="34"/>
      <c r="B330" s="35"/>
      <c r="C330" s="233" t="s">
        <v>379</v>
      </c>
      <c r="D330" s="233" t="s">
        <v>244</v>
      </c>
      <c r="E330" s="234" t="s">
        <v>380</v>
      </c>
      <c r="F330" s="235" t="s">
        <v>381</v>
      </c>
      <c r="G330" s="236" t="s">
        <v>351</v>
      </c>
      <c r="H330" s="237">
        <v>10</v>
      </c>
      <c r="I330" s="238"/>
      <c r="J330" s="239">
        <f>ROUND(I330*H330,2)</f>
        <v>0</v>
      </c>
      <c r="K330" s="235" t="s">
        <v>149</v>
      </c>
      <c r="L330" s="240"/>
      <c r="M330" s="241" t="s">
        <v>1</v>
      </c>
      <c r="N330" s="242" t="s">
        <v>41</v>
      </c>
      <c r="O330" s="71"/>
      <c r="P330" s="192">
        <f>O330*H330</f>
        <v>0</v>
      </c>
      <c r="Q330" s="192">
        <v>5.5E-2</v>
      </c>
      <c r="R330" s="192">
        <f>Q330*H330</f>
        <v>0.55000000000000004</v>
      </c>
      <c r="S330" s="192">
        <v>0</v>
      </c>
      <c r="T330" s="193">
        <f>S330*H330</f>
        <v>0</v>
      </c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R330" s="194" t="s">
        <v>175</v>
      </c>
      <c r="AT330" s="194" t="s">
        <v>244</v>
      </c>
      <c r="AU330" s="194" t="s">
        <v>86</v>
      </c>
      <c r="AY330" s="17" t="s">
        <v>143</v>
      </c>
      <c r="BE330" s="195">
        <f>IF(N330="základní",J330,0)</f>
        <v>0</v>
      </c>
      <c r="BF330" s="195">
        <f>IF(N330="snížená",J330,0)</f>
        <v>0</v>
      </c>
      <c r="BG330" s="195">
        <f>IF(N330="zákl. přenesená",J330,0)</f>
        <v>0</v>
      </c>
      <c r="BH330" s="195">
        <f>IF(N330="sníž. přenesená",J330,0)</f>
        <v>0</v>
      </c>
      <c r="BI330" s="195">
        <f>IF(N330="nulová",J330,0)</f>
        <v>0</v>
      </c>
      <c r="BJ330" s="17" t="s">
        <v>84</v>
      </c>
      <c r="BK330" s="195">
        <f>ROUND(I330*H330,2)</f>
        <v>0</v>
      </c>
      <c r="BL330" s="17" t="s">
        <v>150</v>
      </c>
      <c r="BM330" s="194" t="s">
        <v>382</v>
      </c>
    </row>
    <row r="331" spans="1:65" s="13" customFormat="1" ht="11.25">
      <c r="B331" s="201"/>
      <c r="C331" s="202"/>
      <c r="D331" s="196" t="s">
        <v>154</v>
      </c>
      <c r="E331" s="203" t="s">
        <v>1</v>
      </c>
      <c r="F331" s="204" t="s">
        <v>363</v>
      </c>
      <c r="G331" s="202"/>
      <c r="H331" s="203" t="s">
        <v>1</v>
      </c>
      <c r="I331" s="205"/>
      <c r="J331" s="202"/>
      <c r="K331" s="202"/>
      <c r="L331" s="206"/>
      <c r="M331" s="207"/>
      <c r="N331" s="208"/>
      <c r="O331" s="208"/>
      <c r="P331" s="208"/>
      <c r="Q331" s="208"/>
      <c r="R331" s="208"/>
      <c r="S331" s="208"/>
      <c r="T331" s="209"/>
      <c r="AT331" s="210" t="s">
        <v>154</v>
      </c>
      <c r="AU331" s="210" t="s">
        <v>86</v>
      </c>
      <c r="AV331" s="13" t="s">
        <v>84</v>
      </c>
      <c r="AW331" s="13" t="s">
        <v>32</v>
      </c>
      <c r="AX331" s="13" t="s">
        <v>76</v>
      </c>
      <c r="AY331" s="210" t="s">
        <v>143</v>
      </c>
    </row>
    <row r="332" spans="1:65" s="14" customFormat="1" ht="11.25">
      <c r="B332" s="211"/>
      <c r="C332" s="212"/>
      <c r="D332" s="196" t="s">
        <v>154</v>
      </c>
      <c r="E332" s="213" t="s">
        <v>1</v>
      </c>
      <c r="F332" s="214" t="s">
        <v>197</v>
      </c>
      <c r="G332" s="212"/>
      <c r="H332" s="215">
        <v>10</v>
      </c>
      <c r="I332" s="216"/>
      <c r="J332" s="212"/>
      <c r="K332" s="212"/>
      <c r="L332" s="217"/>
      <c r="M332" s="218"/>
      <c r="N332" s="219"/>
      <c r="O332" s="219"/>
      <c r="P332" s="219"/>
      <c r="Q332" s="219"/>
      <c r="R332" s="219"/>
      <c r="S332" s="219"/>
      <c r="T332" s="220"/>
      <c r="AT332" s="221" t="s">
        <v>154</v>
      </c>
      <c r="AU332" s="221" t="s">
        <v>86</v>
      </c>
      <c r="AV332" s="14" t="s">
        <v>86</v>
      </c>
      <c r="AW332" s="14" t="s">
        <v>32</v>
      </c>
      <c r="AX332" s="14" t="s">
        <v>76</v>
      </c>
      <c r="AY332" s="221" t="s">
        <v>143</v>
      </c>
    </row>
    <row r="333" spans="1:65" s="15" customFormat="1" ht="11.25">
      <c r="B333" s="222"/>
      <c r="C333" s="223"/>
      <c r="D333" s="196" t="s">
        <v>154</v>
      </c>
      <c r="E333" s="224" t="s">
        <v>1</v>
      </c>
      <c r="F333" s="225" t="s">
        <v>157</v>
      </c>
      <c r="G333" s="223"/>
      <c r="H333" s="226">
        <v>10</v>
      </c>
      <c r="I333" s="227"/>
      <c r="J333" s="223"/>
      <c r="K333" s="223"/>
      <c r="L333" s="228"/>
      <c r="M333" s="229"/>
      <c r="N333" s="230"/>
      <c r="O333" s="230"/>
      <c r="P333" s="230"/>
      <c r="Q333" s="230"/>
      <c r="R333" s="230"/>
      <c r="S333" s="230"/>
      <c r="T333" s="231"/>
      <c r="AT333" s="232" t="s">
        <v>154</v>
      </c>
      <c r="AU333" s="232" t="s">
        <v>86</v>
      </c>
      <c r="AV333" s="15" t="s">
        <v>150</v>
      </c>
      <c r="AW333" s="15" t="s">
        <v>32</v>
      </c>
      <c r="AX333" s="15" t="s">
        <v>84</v>
      </c>
      <c r="AY333" s="232" t="s">
        <v>143</v>
      </c>
    </row>
    <row r="334" spans="1:65" s="2" customFormat="1" ht="24.2" customHeight="1">
      <c r="A334" s="34"/>
      <c r="B334" s="35"/>
      <c r="C334" s="183" t="s">
        <v>383</v>
      </c>
      <c r="D334" s="183" t="s">
        <v>145</v>
      </c>
      <c r="E334" s="184" t="s">
        <v>384</v>
      </c>
      <c r="F334" s="185" t="s">
        <v>385</v>
      </c>
      <c r="G334" s="186" t="s">
        <v>351</v>
      </c>
      <c r="H334" s="187">
        <v>10</v>
      </c>
      <c r="I334" s="188"/>
      <c r="J334" s="189">
        <f>ROUND(I334*H334,2)</f>
        <v>0</v>
      </c>
      <c r="K334" s="185" t="s">
        <v>149</v>
      </c>
      <c r="L334" s="39"/>
      <c r="M334" s="190" t="s">
        <v>1</v>
      </c>
      <c r="N334" s="191" t="s">
        <v>41</v>
      </c>
      <c r="O334" s="71"/>
      <c r="P334" s="192">
        <f>O334*H334</f>
        <v>0</v>
      </c>
      <c r="Q334" s="192">
        <v>0.21734000000000001</v>
      </c>
      <c r="R334" s="192">
        <f>Q334*H334</f>
        <v>2.1734</v>
      </c>
      <c r="S334" s="192">
        <v>0</v>
      </c>
      <c r="T334" s="193">
        <f>S334*H334</f>
        <v>0</v>
      </c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R334" s="194" t="s">
        <v>150</v>
      </c>
      <c r="AT334" s="194" t="s">
        <v>145</v>
      </c>
      <c r="AU334" s="194" t="s">
        <v>86</v>
      </c>
      <c r="AY334" s="17" t="s">
        <v>143</v>
      </c>
      <c r="BE334" s="195">
        <f>IF(N334="základní",J334,0)</f>
        <v>0</v>
      </c>
      <c r="BF334" s="195">
        <f>IF(N334="snížená",J334,0)</f>
        <v>0</v>
      </c>
      <c r="BG334" s="195">
        <f>IF(N334="zákl. přenesená",J334,0)</f>
        <v>0</v>
      </c>
      <c r="BH334" s="195">
        <f>IF(N334="sníž. přenesená",J334,0)</f>
        <v>0</v>
      </c>
      <c r="BI334" s="195">
        <f>IF(N334="nulová",J334,0)</f>
        <v>0</v>
      </c>
      <c r="BJ334" s="17" t="s">
        <v>84</v>
      </c>
      <c r="BK334" s="195">
        <f>ROUND(I334*H334,2)</f>
        <v>0</v>
      </c>
      <c r="BL334" s="17" t="s">
        <v>150</v>
      </c>
      <c r="BM334" s="194" t="s">
        <v>386</v>
      </c>
    </row>
    <row r="335" spans="1:65" s="13" customFormat="1" ht="11.25">
      <c r="B335" s="201"/>
      <c r="C335" s="202"/>
      <c r="D335" s="196" t="s">
        <v>154</v>
      </c>
      <c r="E335" s="203" t="s">
        <v>1</v>
      </c>
      <c r="F335" s="204" t="s">
        <v>363</v>
      </c>
      <c r="G335" s="202"/>
      <c r="H335" s="203" t="s">
        <v>1</v>
      </c>
      <c r="I335" s="205"/>
      <c r="J335" s="202"/>
      <c r="K335" s="202"/>
      <c r="L335" s="206"/>
      <c r="M335" s="207"/>
      <c r="N335" s="208"/>
      <c r="O335" s="208"/>
      <c r="P335" s="208"/>
      <c r="Q335" s="208"/>
      <c r="R335" s="208"/>
      <c r="S335" s="208"/>
      <c r="T335" s="209"/>
      <c r="AT335" s="210" t="s">
        <v>154</v>
      </c>
      <c r="AU335" s="210" t="s">
        <v>86</v>
      </c>
      <c r="AV335" s="13" t="s">
        <v>84</v>
      </c>
      <c r="AW335" s="13" t="s">
        <v>32</v>
      </c>
      <c r="AX335" s="13" t="s">
        <v>76</v>
      </c>
      <c r="AY335" s="210" t="s">
        <v>143</v>
      </c>
    </row>
    <row r="336" spans="1:65" s="14" customFormat="1" ht="11.25">
      <c r="B336" s="211"/>
      <c r="C336" s="212"/>
      <c r="D336" s="196" t="s">
        <v>154</v>
      </c>
      <c r="E336" s="213" t="s">
        <v>1</v>
      </c>
      <c r="F336" s="214" t="s">
        <v>197</v>
      </c>
      <c r="G336" s="212"/>
      <c r="H336" s="215">
        <v>10</v>
      </c>
      <c r="I336" s="216"/>
      <c r="J336" s="212"/>
      <c r="K336" s="212"/>
      <c r="L336" s="217"/>
      <c r="M336" s="218"/>
      <c r="N336" s="219"/>
      <c r="O336" s="219"/>
      <c r="P336" s="219"/>
      <c r="Q336" s="219"/>
      <c r="R336" s="219"/>
      <c r="S336" s="219"/>
      <c r="T336" s="220"/>
      <c r="AT336" s="221" t="s">
        <v>154</v>
      </c>
      <c r="AU336" s="221" t="s">
        <v>86</v>
      </c>
      <c r="AV336" s="14" t="s">
        <v>86</v>
      </c>
      <c r="AW336" s="14" t="s">
        <v>32</v>
      </c>
      <c r="AX336" s="14" t="s">
        <v>76</v>
      </c>
      <c r="AY336" s="221" t="s">
        <v>143</v>
      </c>
    </row>
    <row r="337" spans="1:65" s="15" customFormat="1" ht="11.25">
      <c r="B337" s="222"/>
      <c r="C337" s="223"/>
      <c r="D337" s="196" t="s">
        <v>154</v>
      </c>
      <c r="E337" s="224" t="s">
        <v>1</v>
      </c>
      <c r="F337" s="225" t="s">
        <v>157</v>
      </c>
      <c r="G337" s="223"/>
      <c r="H337" s="226">
        <v>10</v>
      </c>
      <c r="I337" s="227"/>
      <c r="J337" s="223"/>
      <c r="K337" s="223"/>
      <c r="L337" s="228"/>
      <c r="M337" s="229"/>
      <c r="N337" s="230"/>
      <c r="O337" s="230"/>
      <c r="P337" s="230"/>
      <c r="Q337" s="230"/>
      <c r="R337" s="230"/>
      <c r="S337" s="230"/>
      <c r="T337" s="231"/>
      <c r="AT337" s="232" t="s">
        <v>154</v>
      </c>
      <c r="AU337" s="232" t="s">
        <v>86</v>
      </c>
      <c r="AV337" s="15" t="s">
        <v>150</v>
      </c>
      <c r="AW337" s="15" t="s">
        <v>32</v>
      </c>
      <c r="AX337" s="15" t="s">
        <v>84</v>
      </c>
      <c r="AY337" s="232" t="s">
        <v>143</v>
      </c>
    </row>
    <row r="338" spans="1:65" s="2" customFormat="1" ht="24.2" customHeight="1">
      <c r="A338" s="34"/>
      <c r="B338" s="35"/>
      <c r="C338" s="233" t="s">
        <v>387</v>
      </c>
      <c r="D338" s="233" t="s">
        <v>244</v>
      </c>
      <c r="E338" s="234" t="s">
        <v>388</v>
      </c>
      <c r="F338" s="235" t="s">
        <v>389</v>
      </c>
      <c r="G338" s="236" t="s">
        <v>351</v>
      </c>
      <c r="H338" s="237">
        <v>10</v>
      </c>
      <c r="I338" s="238"/>
      <c r="J338" s="239">
        <f>ROUND(I338*H338,2)</f>
        <v>0</v>
      </c>
      <c r="K338" s="235" t="s">
        <v>149</v>
      </c>
      <c r="L338" s="240"/>
      <c r="M338" s="241" t="s">
        <v>1</v>
      </c>
      <c r="N338" s="242" t="s">
        <v>41</v>
      </c>
      <c r="O338" s="71"/>
      <c r="P338" s="192">
        <f>O338*H338</f>
        <v>0</v>
      </c>
      <c r="Q338" s="192">
        <v>7.3999999999999996E-2</v>
      </c>
      <c r="R338" s="192">
        <f>Q338*H338</f>
        <v>0.74</v>
      </c>
      <c r="S338" s="192">
        <v>0</v>
      </c>
      <c r="T338" s="193">
        <f>S338*H338</f>
        <v>0</v>
      </c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R338" s="194" t="s">
        <v>175</v>
      </c>
      <c r="AT338" s="194" t="s">
        <v>244</v>
      </c>
      <c r="AU338" s="194" t="s">
        <v>86</v>
      </c>
      <c r="AY338" s="17" t="s">
        <v>143</v>
      </c>
      <c r="BE338" s="195">
        <f>IF(N338="základní",J338,0)</f>
        <v>0</v>
      </c>
      <c r="BF338" s="195">
        <f>IF(N338="snížená",J338,0)</f>
        <v>0</v>
      </c>
      <c r="BG338" s="195">
        <f>IF(N338="zákl. přenesená",J338,0)</f>
        <v>0</v>
      </c>
      <c r="BH338" s="195">
        <f>IF(N338="sníž. přenesená",J338,0)</f>
        <v>0</v>
      </c>
      <c r="BI338" s="195">
        <f>IF(N338="nulová",J338,0)</f>
        <v>0</v>
      </c>
      <c r="BJ338" s="17" t="s">
        <v>84</v>
      </c>
      <c r="BK338" s="195">
        <f>ROUND(I338*H338,2)</f>
        <v>0</v>
      </c>
      <c r="BL338" s="17" t="s">
        <v>150</v>
      </c>
      <c r="BM338" s="194" t="s">
        <v>390</v>
      </c>
    </row>
    <row r="339" spans="1:65" s="13" customFormat="1" ht="11.25">
      <c r="B339" s="201"/>
      <c r="C339" s="202"/>
      <c r="D339" s="196" t="s">
        <v>154</v>
      </c>
      <c r="E339" s="203" t="s">
        <v>1</v>
      </c>
      <c r="F339" s="204" t="s">
        <v>363</v>
      </c>
      <c r="G339" s="202"/>
      <c r="H339" s="203" t="s">
        <v>1</v>
      </c>
      <c r="I339" s="205"/>
      <c r="J339" s="202"/>
      <c r="K339" s="202"/>
      <c r="L339" s="206"/>
      <c r="M339" s="207"/>
      <c r="N339" s="208"/>
      <c r="O339" s="208"/>
      <c r="P339" s="208"/>
      <c r="Q339" s="208"/>
      <c r="R339" s="208"/>
      <c r="S339" s="208"/>
      <c r="T339" s="209"/>
      <c r="AT339" s="210" t="s">
        <v>154</v>
      </c>
      <c r="AU339" s="210" t="s">
        <v>86</v>
      </c>
      <c r="AV339" s="13" t="s">
        <v>84</v>
      </c>
      <c r="AW339" s="13" t="s">
        <v>32</v>
      </c>
      <c r="AX339" s="13" t="s">
        <v>76</v>
      </c>
      <c r="AY339" s="210" t="s">
        <v>143</v>
      </c>
    </row>
    <row r="340" spans="1:65" s="14" customFormat="1" ht="11.25">
      <c r="B340" s="211"/>
      <c r="C340" s="212"/>
      <c r="D340" s="196" t="s">
        <v>154</v>
      </c>
      <c r="E340" s="213" t="s">
        <v>1</v>
      </c>
      <c r="F340" s="214" t="s">
        <v>197</v>
      </c>
      <c r="G340" s="212"/>
      <c r="H340" s="215">
        <v>10</v>
      </c>
      <c r="I340" s="216"/>
      <c r="J340" s="212"/>
      <c r="K340" s="212"/>
      <c r="L340" s="217"/>
      <c r="M340" s="218"/>
      <c r="N340" s="219"/>
      <c r="O340" s="219"/>
      <c r="P340" s="219"/>
      <c r="Q340" s="219"/>
      <c r="R340" s="219"/>
      <c r="S340" s="219"/>
      <c r="T340" s="220"/>
      <c r="AT340" s="221" t="s">
        <v>154</v>
      </c>
      <c r="AU340" s="221" t="s">
        <v>86</v>
      </c>
      <c r="AV340" s="14" t="s">
        <v>86</v>
      </c>
      <c r="AW340" s="14" t="s">
        <v>32</v>
      </c>
      <c r="AX340" s="14" t="s">
        <v>76</v>
      </c>
      <c r="AY340" s="221" t="s">
        <v>143</v>
      </c>
    </row>
    <row r="341" spans="1:65" s="15" customFormat="1" ht="11.25">
      <c r="B341" s="222"/>
      <c r="C341" s="223"/>
      <c r="D341" s="196" t="s">
        <v>154</v>
      </c>
      <c r="E341" s="224" t="s">
        <v>1</v>
      </c>
      <c r="F341" s="225" t="s">
        <v>157</v>
      </c>
      <c r="G341" s="223"/>
      <c r="H341" s="226">
        <v>10</v>
      </c>
      <c r="I341" s="227"/>
      <c r="J341" s="223"/>
      <c r="K341" s="223"/>
      <c r="L341" s="228"/>
      <c r="M341" s="229"/>
      <c r="N341" s="230"/>
      <c r="O341" s="230"/>
      <c r="P341" s="230"/>
      <c r="Q341" s="230"/>
      <c r="R341" s="230"/>
      <c r="S341" s="230"/>
      <c r="T341" s="231"/>
      <c r="AT341" s="232" t="s">
        <v>154</v>
      </c>
      <c r="AU341" s="232" t="s">
        <v>86</v>
      </c>
      <c r="AV341" s="15" t="s">
        <v>150</v>
      </c>
      <c r="AW341" s="15" t="s">
        <v>32</v>
      </c>
      <c r="AX341" s="15" t="s">
        <v>84</v>
      </c>
      <c r="AY341" s="232" t="s">
        <v>143</v>
      </c>
    </row>
    <row r="342" spans="1:65" s="2" customFormat="1" ht="24.2" customHeight="1">
      <c r="A342" s="34"/>
      <c r="B342" s="35"/>
      <c r="C342" s="233" t="s">
        <v>391</v>
      </c>
      <c r="D342" s="233" t="s">
        <v>244</v>
      </c>
      <c r="E342" s="234" t="s">
        <v>392</v>
      </c>
      <c r="F342" s="235" t="s">
        <v>393</v>
      </c>
      <c r="G342" s="236" t="s">
        <v>351</v>
      </c>
      <c r="H342" s="237">
        <v>10</v>
      </c>
      <c r="I342" s="238"/>
      <c r="J342" s="239">
        <f>ROUND(I342*H342,2)</f>
        <v>0</v>
      </c>
      <c r="K342" s="235" t="s">
        <v>149</v>
      </c>
      <c r="L342" s="240"/>
      <c r="M342" s="241" t="s">
        <v>1</v>
      </c>
      <c r="N342" s="242" t="s">
        <v>41</v>
      </c>
      <c r="O342" s="71"/>
      <c r="P342" s="192">
        <f>O342*H342</f>
        <v>0</v>
      </c>
      <c r="Q342" s="192">
        <v>4.0000000000000001E-3</v>
      </c>
      <c r="R342" s="192">
        <f>Q342*H342</f>
        <v>0.04</v>
      </c>
      <c r="S342" s="192">
        <v>0</v>
      </c>
      <c r="T342" s="193">
        <f>S342*H342</f>
        <v>0</v>
      </c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R342" s="194" t="s">
        <v>175</v>
      </c>
      <c r="AT342" s="194" t="s">
        <v>244</v>
      </c>
      <c r="AU342" s="194" t="s">
        <v>86</v>
      </c>
      <c r="AY342" s="17" t="s">
        <v>143</v>
      </c>
      <c r="BE342" s="195">
        <f>IF(N342="základní",J342,0)</f>
        <v>0</v>
      </c>
      <c r="BF342" s="195">
        <f>IF(N342="snížená",J342,0)</f>
        <v>0</v>
      </c>
      <c r="BG342" s="195">
        <f>IF(N342="zákl. přenesená",J342,0)</f>
        <v>0</v>
      </c>
      <c r="BH342" s="195">
        <f>IF(N342="sníž. přenesená",J342,0)</f>
        <v>0</v>
      </c>
      <c r="BI342" s="195">
        <f>IF(N342="nulová",J342,0)</f>
        <v>0</v>
      </c>
      <c r="BJ342" s="17" t="s">
        <v>84</v>
      </c>
      <c r="BK342" s="195">
        <f>ROUND(I342*H342,2)</f>
        <v>0</v>
      </c>
      <c r="BL342" s="17" t="s">
        <v>150</v>
      </c>
      <c r="BM342" s="194" t="s">
        <v>394</v>
      </c>
    </row>
    <row r="343" spans="1:65" s="13" customFormat="1" ht="11.25">
      <c r="B343" s="201"/>
      <c r="C343" s="202"/>
      <c r="D343" s="196" t="s">
        <v>154</v>
      </c>
      <c r="E343" s="203" t="s">
        <v>1</v>
      </c>
      <c r="F343" s="204" t="s">
        <v>363</v>
      </c>
      <c r="G343" s="202"/>
      <c r="H343" s="203" t="s">
        <v>1</v>
      </c>
      <c r="I343" s="205"/>
      <c r="J343" s="202"/>
      <c r="K343" s="202"/>
      <c r="L343" s="206"/>
      <c r="M343" s="207"/>
      <c r="N343" s="208"/>
      <c r="O343" s="208"/>
      <c r="P343" s="208"/>
      <c r="Q343" s="208"/>
      <c r="R343" s="208"/>
      <c r="S343" s="208"/>
      <c r="T343" s="209"/>
      <c r="AT343" s="210" t="s">
        <v>154</v>
      </c>
      <c r="AU343" s="210" t="s">
        <v>86</v>
      </c>
      <c r="AV343" s="13" t="s">
        <v>84</v>
      </c>
      <c r="AW343" s="13" t="s">
        <v>32</v>
      </c>
      <c r="AX343" s="13" t="s">
        <v>76</v>
      </c>
      <c r="AY343" s="210" t="s">
        <v>143</v>
      </c>
    </row>
    <row r="344" spans="1:65" s="14" customFormat="1" ht="11.25">
      <c r="B344" s="211"/>
      <c r="C344" s="212"/>
      <c r="D344" s="196" t="s">
        <v>154</v>
      </c>
      <c r="E344" s="213" t="s">
        <v>1</v>
      </c>
      <c r="F344" s="214" t="s">
        <v>197</v>
      </c>
      <c r="G344" s="212"/>
      <c r="H344" s="215">
        <v>10</v>
      </c>
      <c r="I344" s="216"/>
      <c r="J344" s="212"/>
      <c r="K344" s="212"/>
      <c r="L344" s="217"/>
      <c r="M344" s="218"/>
      <c r="N344" s="219"/>
      <c r="O344" s="219"/>
      <c r="P344" s="219"/>
      <c r="Q344" s="219"/>
      <c r="R344" s="219"/>
      <c r="S344" s="219"/>
      <c r="T344" s="220"/>
      <c r="AT344" s="221" t="s">
        <v>154</v>
      </c>
      <c r="AU344" s="221" t="s">
        <v>86</v>
      </c>
      <c r="AV344" s="14" t="s">
        <v>86</v>
      </c>
      <c r="AW344" s="14" t="s">
        <v>32</v>
      </c>
      <c r="AX344" s="14" t="s">
        <v>76</v>
      </c>
      <c r="AY344" s="221" t="s">
        <v>143</v>
      </c>
    </row>
    <row r="345" spans="1:65" s="15" customFormat="1" ht="11.25">
      <c r="B345" s="222"/>
      <c r="C345" s="223"/>
      <c r="D345" s="196" t="s">
        <v>154</v>
      </c>
      <c r="E345" s="224" t="s">
        <v>1</v>
      </c>
      <c r="F345" s="225" t="s">
        <v>157</v>
      </c>
      <c r="G345" s="223"/>
      <c r="H345" s="226">
        <v>10</v>
      </c>
      <c r="I345" s="227"/>
      <c r="J345" s="223"/>
      <c r="K345" s="223"/>
      <c r="L345" s="228"/>
      <c r="M345" s="229"/>
      <c r="N345" s="230"/>
      <c r="O345" s="230"/>
      <c r="P345" s="230"/>
      <c r="Q345" s="230"/>
      <c r="R345" s="230"/>
      <c r="S345" s="230"/>
      <c r="T345" s="231"/>
      <c r="AT345" s="232" t="s">
        <v>154</v>
      </c>
      <c r="AU345" s="232" t="s">
        <v>86</v>
      </c>
      <c r="AV345" s="15" t="s">
        <v>150</v>
      </c>
      <c r="AW345" s="15" t="s">
        <v>32</v>
      </c>
      <c r="AX345" s="15" t="s">
        <v>84</v>
      </c>
      <c r="AY345" s="232" t="s">
        <v>143</v>
      </c>
    </row>
    <row r="346" spans="1:65" s="2" customFormat="1" ht="24.2" customHeight="1">
      <c r="A346" s="34"/>
      <c r="B346" s="35"/>
      <c r="C346" s="233" t="s">
        <v>395</v>
      </c>
      <c r="D346" s="233" t="s">
        <v>244</v>
      </c>
      <c r="E346" s="234" t="s">
        <v>396</v>
      </c>
      <c r="F346" s="235" t="s">
        <v>397</v>
      </c>
      <c r="G346" s="236" t="s">
        <v>351</v>
      </c>
      <c r="H346" s="237">
        <v>10</v>
      </c>
      <c r="I346" s="238"/>
      <c r="J346" s="239">
        <f>ROUND(I346*H346,2)</f>
        <v>0</v>
      </c>
      <c r="K346" s="235" t="s">
        <v>1</v>
      </c>
      <c r="L346" s="240"/>
      <c r="M346" s="241" t="s">
        <v>1</v>
      </c>
      <c r="N346" s="242" t="s">
        <v>41</v>
      </c>
      <c r="O346" s="71"/>
      <c r="P346" s="192">
        <f>O346*H346</f>
        <v>0</v>
      </c>
      <c r="Q346" s="192">
        <v>2.7E-2</v>
      </c>
      <c r="R346" s="192">
        <f>Q346*H346</f>
        <v>0.27</v>
      </c>
      <c r="S346" s="192">
        <v>0</v>
      </c>
      <c r="T346" s="193">
        <f>S346*H346</f>
        <v>0</v>
      </c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R346" s="194" t="s">
        <v>175</v>
      </c>
      <c r="AT346" s="194" t="s">
        <v>244</v>
      </c>
      <c r="AU346" s="194" t="s">
        <v>86</v>
      </c>
      <c r="AY346" s="17" t="s">
        <v>143</v>
      </c>
      <c r="BE346" s="195">
        <f>IF(N346="základní",J346,0)</f>
        <v>0</v>
      </c>
      <c r="BF346" s="195">
        <f>IF(N346="snížená",J346,0)</f>
        <v>0</v>
      </c>
      <c r="BG346" s="195">
        <f>IF(N346="zákl. přenesená",J346,0)</f>
        <v>0</v>
      </c>
      <c r="BH346" s="195">
        <f>IF(N346="sníž. přenesená",J346,0)</f>
        <v>0</v>
      </c>
      <c r="BI346" s="195">
        <f>IF(N346="nulová",J346,0)</f>
        <v>0</v>
      </c>
      <c r="BJ346" s="17" t="s">
        <v>84</v>
      </c>
      <c r="BK346" s="195">
        <f>ROUND(I346*H346,2)</f>
        <v>0</v>
      </c>
      <c r="BL346" s="17" t="s">
        <v>150</v>
      </c>
      <c r="BM346" s="194" t="s">
        <v>398</v>
      </c>
    </row>
    <row r="347" spans="1:65" s="13" customFormat="1" ht="11.25">
      <c r="B347" s="201"/>
      <c r="C347" s="202"/>
      <c r="D347" s="196" t="s">
        <v>154</v>
      </c>
      <c r="E347" s="203" t="s">
        <v>1</v>
      </c>
      <c r="F347" s="204" t="s">
        <v>363</v>
      </c>
      <c r="G347" s="202"/>
      <c r="H347" s="203" t="s">
        <v>1</v>
      </c>
      <c r="I347" s="205"/>
      <c r="J347" s="202"/>
      <c r="K347" s="202"/>
      <c r="L347" s="206"/>
      <c r="M347" s="207"/>
      <c r="N347" s="208"/>
      <c r="O347" s="208"/>
      <c r="P347" s="208"/>
      <c r="Q347" s="208"/>
      <c r="R347" s="208"/>
      <c r="S347" s="208"/>
      <c r="T347" s="209"/>
      <c r="AT347" s="210" t="s">
        <v>154</v>
      </c>
      <c r="AU347" s="210" t="s">
        <v>86</v>
      </c>
      <c r="AV347" s="13" t="s">
        <v>84</v>
      </c>
      <c r="AW347" s="13" t="s">
        <v>32</v>
      </c>
      <c r="AX347" s="13" t="s">
        <v>76</v>
      </c>
      <c r="AY347" s="210" t="s">
        <v>143</v>
      </c>
    </row>
    <row r="348" spans="1:65" s="14" customFormat="1" ht="11.25">
      <c r="B348" s="211"/>
      <c r="C348" s="212"/>
      <c r="D348" s="196" t="s">
        <v>154</v>
      </c>
      <c r="E348" s="213" t="s">
        <v>1</v>
      </c>
      <c r="F348" s="214" t="s">
        <v>197</v>
      </c>
      <c r="G348" s="212"/>
      <c r="H348" s="215">
        <v>10</v>
      </c>
      <c r="I348" s="216"/>
      <c r="J348" s="212"/>
      <c r="K348" s="212"/>
      <c r="L348" s="217"/>
      <c r="M348" s="218"/>
      <c r="N348" s="219"/>
      <c r="O348" s="219"/>
      <c r="P348" s="219"/>
      <c r="Q348" s="219"/>
      <c r="R348" s="219"/>
      <c r="S348" s="219"/>
      <c r="T348" s="220"/>
      <c r="AT348" s="221" t="s">
        <v>154</v>
      </c>
      <c r="AU348" s="221" t="s">
        <v>86</v>
      </c>
      <c r="AV348" s="14" t="s">
        <v>86</v>
      </c>
      <c r="AW348" s="14" t="s">
        <v>32</v>
      </c>
      <c r="AX348" s="14" t="s">
        <v>76</v>
      </c>
      <c r="AY348" s="221" t="s">
        <v>143</v>
      </c>
    </row>
    <row r="349" spans="1:65" s="15" customFormat="1" ht="11.25">
      <c r="B349" s="222"/>
      <c r="C349" s="223"/>
      <c r="D349" s="196" t="s">
        <v>154</v>
      </c>
      <c r="E349" s="224" t="s">
        <v>1</v>
      </c>
      <c r="F349" s="225" t="s">
        <v>157</v>
      </c>
      <c r="G349" s="223"/>
      <c r="H349" s="226">
        <v>10</v>
      </c>
      <c r="I349" s="227"/>
      <c r="J349" s="223"/>
      <c r="K349" s="223"/>
      <c r="L349" s="228"/>
      <c r="M349" s="229"/>
      <c r="N349" s="230"/>
      <c r="O349" s="230"/>
      <c r="P349" s="230"/>
      <c r="Q349" s="230"/>
      <c r="R349" s="230"/>
      <c r="S349" s="230"/>
      <c r="T349" s="231"/>
      <c r="AT349" s="232" t="s">
        <v>154</v>
      </c>
      <c r="AU349" s="232" t="s">
        <v>86</v>
      </c>
      <c r="AV349" s="15" t="s">
        <v>150</v>
      </c>
      <c r="AW349" s="15" t="s">
        <v>32</v>
      </c>
      <c r="AX349" s="15" t="s">
        <v>84</v>
      </c>
      <c r="AY349" s="232" t="s">
        <v>143</v>
      </c>
    </row>
    <row r="350" spans="1:65" s="2" customFormat="1" ht="37.9" customHeight="1">
      <c r="A350" s="34"/>
      <c r="B350" s="35"/>
      <c r="C350" s="183" t="s">
        <v>399</v>
      </c>
      <c r="D350" s="183" t="s">
        <v>145</v>
      </c>
      <c r="E350" s="184" t="s">
        <v>400</v>
      </c>
      <c r="F350" s="185" t="s">
        <v>401</v>
      </c>
      <c r="G350" s="186" t="s">
        <v>351</v>
      </c>
      <c r="H350" s="187">
        <v>6</v>
      </c>
      <c r="I350" s="188"/>
      <c r="J350" s="189">
        <f>ROUND(I350*H350,2)</f>
        <v>0</v>
      </c>
      <c r="K350" s="185" t="s">
        <v>149</v>
      </c>
      <c r="L350" s="39"/>
      <c r="M350" s="190" t="s">
        <v>1</v>
      </c>
      <c r="N350" s="191" t="s">
        <v>41</v>
      </c>
      <c r="O350" s="71"/>
      <c r="P350" s="192">
        <f>O350*H350</f>
        <v>0</v>
      </c>
      <c r="Q350" s="192">
        <v>0.62248000000000003</v>
      </c>
      <c r="R350" s="192">
        <f>Q350*H350</f>
        <v>3.7348800000000004</v>
      </c>
      <c r="S350" s="192">
        <v>0.62</v>
      </c>
      <c r="T350" s="193">
        <f>S350*H350</f>
        <v>3.7199999999999998</v>
      </c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R350" s="194" t="s">
        <v>150</v>
      </c>
      <c r="AT350" s="194" t="s">
        <v>145</v>
      </c>
      <c r="AU350" s="194" t="s">
        <v>86</v>
      </c>
      <c r="AY350" s="17" t="s">
        <v>143</v>
      </c>
      <c r="BE350" s="195">
        <f>IF(N350="základní",J350,0)</f>
        <v>0</v>
      </c>
      <c r="BF350" s="195">
        <f>IF(N350="snížená",J350,0)</f>
        <v>0</v>
      </c>
      <c r="BG350" s="195">
        <f>IF(N350="zákl. přenesená",J350,0)</f>
        <v>0</v>
      </c>
      <c r="BH350" s="195">
        <f>IF(N350="sníž. přenesená",J350,0)</f>
        <v>0</v>
      </c>
      <c r="BI350" s="195">
        <f>IF(N350="nulová",J350,0)</f>
        <v>0</v>
      </c>
      <c r="BJ350" s="17" t="s">
        <v>84</v>
      </c>
      <c r="BK350" s="195">
        <f>ROUND(I350*H350,2)</f>
        <v>0</v>
      </c>
      <c r="BL350" s="17" t="s">
        <v>150</v>
      </c>
      <c r="BM350" s="194" t="s">
        <v>402</v>
      </c>
    </row>
    <row r="351" spans="1:65" s="13" customFormat="1" ht="33.75">
      <c r="B351" s="201"/>
      <c r="C351" s="202"/>
      <c r="D351" s="196" t="s">
        <v>154</v>
      </c>
      <c r="E351" s="203" t="s">
        <v>1</v>
      </c>
      <c r="F351" s="204" t="s">
        <v>403</v>
      </c>
      <c r="G351" s="202"/>
      <c r="H351" s="203" t="s">
        <v>1</v>
      </c>
      <c r="I351" s="205"/>
      <c r="J351" s="202"/>
      <c r="K351" s="202"/>
      <c r="L351" s="206"/>
      <c r="M351" s="207"/>
      <c r="N351" s="208"/>
      <c r="O351" s="208"/>
      <c r="P351" s="208"/>
      <c r="Q351" s="208"/>
      <c r="R351" s="208"/>
      <c r="S351" s="208"/>
      <c r="T351" s="209"/>
      <c r="AT351" s="210" t="s">
        <v>154</v>
      </c>
      <c r="AU351" s="210" t="s">
        <v>86</v>
      </c>
      <c r="AV351" s="13" t="s">
        <v>84</v>
      </c>
      <c r="AW351" s="13" t="s">
        <v>32</v>
      </c>
      <c r="AX351" s="13" t="s">
        <v>76</v>
      </c>
      <c r="AY351" s="210" t="s">
        <v>143</v>
      </c>
    </row>
    <row r="352" spans="1:65" s="14" customFormat="1" ht="11.25">
      <c r="B352" s="211"/>
      <c r="C352" s="212"/>
      <c r="D352" s="196" t="s">
        <v>154</v>
      </c>
      <c r="E352" s="213" t="s">
        <v>1</v>
      </c>
      <c r="F352" s="214" t="s">
        <v>181</v>
      </c>
      <c r="G352" s="212"/>
      <c r="H352" s="215">
        <v>6</v>
      </c>
      <c r="I352" s="216"/>
      <c r="J352" s="212"/>
      <c r="K352" s="212"/>
      <c r="L352" s="217"/>
      <c r="M352" s="218"/>
      <c r="N352" s="219"/>
      <c r="O352" s="219"/>
      <c r="P352" s="219"/>
      <c r="Q352" s="219"/>
      <c r="R352" s="219"/>
      <c r="S352" s="219"/>
      <c r="T352" s="220"/>
      <c r="AT352" s="221" t="s">
        <v>154</v>
      </c>
      <c r="AU352" s="221" t="s">
        <v>86</v>
      </c>
      <c r="AV352" s="14" t="s">
        <v>86</v>
      </c>
      <c r="AW352" s="14" t="s">
        <v>32</v>
      </c>
      <c r="AX352" s="14" t="s">
        <v>76</v>
      </c>
      <c r="AY352" s="221" t="s">
        <v>143</v>
      </c>
    </row>
    <row r="353" spans="1:65" s="15" customFormat="1" ht="11.25">
      <c r="B353" s="222"/>
      <c r="C353" s="223"/>
      <c r="D353" s="196" t="s">
        <v>154</v>
      </c>
      <c r="E353" s="224" t="s">
        <v>1</v>
      </c>
      <c r="F353" s="225" t="s">
        <v>157</v>
      </c>
      <c r="G353" s="223"/>
      <c r="H353" s="226">
        <v>6</v>
      </c>
      <c r="I353" s="227"/>
      <c r="J353" s="223"/>
      <c r="K353" s="223"/>
      <c r="L353" s="228"/>
      <c r="M353" s="229"/>
      <c r="N353" s="230"/>
      <c r="O353" s="230"/>
      <c r="P353" s="230"/>
      <c r="Q353" s="230"/>
      <c r="R353" s="230"/>
      <c r="S353" s="230"/>
      <c r="T353" s="231"/>
      <c r="AT353" s="232" t="s">
        <v>154</v>
      </c>
      <c r="AU353" s="232" t="s">
        <v>86</v>
      </c>
      <c r="AV353" s="15" t="s">
        <v>150</v>
      </c>
      <c r="AW353" s="15" t="s">
        <v>32</v>
      </c>
      <c r="AX353" s="15" t="s">
        <v>84</v>
      </c>
      <c r="AY353" s="232" t="s">
        <v>143</v>
      </c>
    </row>
    <row r="354" spans="1:65" s="2" customFormat="1" ht="24.2" customHeight="1">
      <c r="A354" s="34"/>
      <c r="B354" s="35"/>
      <c r="C354" s="183" t="s">
        <v>404</v>
      </c>
      <c r="D354" s="183" t="s">
        <v>145</v>
      </c>
      <c r="E354" s="184" t="s">
        <v>405</v>
      </c>
      <c r="F354" s="185" t="s">
        <v>406</v>
      </c>
      <c r="G354" s="186" t="s">
        <v>351</v>
      </c>
      <c r="H354" s="187">
        <v>13</v>
      </c>
      <c r="I354" s="188"/>
      <c r="J354" s="189">
        <f>ROUND(I354*H354,2)</f>
        <v>0</v>
      </c>
      <c r="K354" s="185" t="s">
        <v>149</v>
      </c>
      <c r="L354" s="39"/>
      <c r="M354" s="190" t="s">
        <v>1</v>
      </c>
      <c r="N354" s="191" t="s">
        <v>41</v>
      </c>
      <c r="O354" s="71"/>
      <c r="P354" s="192">
        <f>O354*H354</f>
        <v>0</v>
      </c>
      <c r="Q354" s="192">
        <v>0.10037</v>
      </c>
      <c r="R354" s="192">
        <f>Q354*H354</f>
        <v>1.30481</v>
      </c>
      <c r="S354" s="192">
        <v>0.1</v>
      </c>
      <c r="T354" s="193">
        <f>S354*H354</f>
        <v>1.3</v>
      </c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R354" s="194" t="s">
        <v>150</v>
      </c>
      <c r="AT354" s="194" t="s">
        <v>145</v>
      </c>
      <c r="AU354" s="194" t="s">
        <v>86</v>
      </c>
      <c r="AY354" s="17" t="s">
        <v>143</v>
      </c>
      <c r="BE354" s="195">
        <f>IF(N354="základní",J354,0)</f>
        <v>0</v>
      </c>
      <c r="BF354" s="195">
        <f>IF(N354="snížená",J354,0)</f>
        <v>0</v>
      </c>
      <c r="BG354" s="195">
        <f>IF(N354="zákl. přenesená",J354,0)</f>
        <v>0</v>
      </c>
      <c r="BH354" s="195">
        <f>IF(N354="sníž. přenesená",J354,0)</f>
        <v>0</v>
      </c>
      <c r="BI354" s="195">
        <f>IF(N354="nulová",J354,0)</f>
        <v>0</v>
      </c>
      <c r="BJ354" s="17" t="s">
        <v>84</v>
      </c>
      <c r="BK354" s="195">
        <f>ROUND(I354*H354,2)</f>
        <v>0</v>
      </c>
      <c r="BL354" s="17" t="s">
        <v>150</v>
      </c>
      <c r="BM354" s="194" t="s">
        <v>407</v>
      </c>
    </row>
    <row r="355" spans="1:65" s="13" customFormat="1" ht="11.25">
      <c r="B355" s="201"/>
      <c r="C355" s="202"/>
      <c r="D355" s="196" t="s">
        <v>154</v>
      </c>
      <c r="E355" s="203" t="s">
        <v>1</v>
      </c>
      <c r="F355" s="204" t="s">
        <v>408</v>
      </c>
      <c r="G355" s="202"/>
      <c r="H355" s="203" t="s">
        <v>1</v>
      </c>
      <c r="I355" s="205"/>
      <c r="J355" s="202"/>
      <c r="K355" s="202"/>
      <c r="L355" s="206"/>
      <c r="M355" s="207"/>
      <c r="N355" s="208"/>
      <c r="O355" s="208"/>
      <c r="P355" s="208"/>
      <c r="Q355" s="208"/>
      <c r="R355" s="208"/>
      <c r="S355" s="208"/>
      <c r="T355" s="209"/>
      <c r="AT355" s="210" t="s">
        <v>154</v>
      </c>
      <c r="AU355" s="210" t="s">
        <v>86</v>
      </c>
      <c r="AV355" s="13" t="s">
        <v>84</v>
      </c>
      <c r="AW355" s="13" t="s">
        <v>32</v>
      </c>
      <c r="AX355" s="13" t="s">
        <v>76</v>
      </c>
      <c r="AY355" s="210" t="s">
        <v>143</v>
      </c>
    </row>
    <row r="356" spans="1:65" s="14" customFormat="1" ht="11.25">
      <c r="B356" s="211"/>
      <c r="C356" s="212"/>
      <c r="D356" s="196" t="s">
        <v>154</v>
      </c>
      <c r="E356" s="213" t="s">
        <v>1</v>
      </c>
      <c r="F356" s="214" t="s">
        <v>228</v>
      </c>
      <c r="G356" s="212"/>
      <c r="H356" s="215">
        <v>13</v>
      </c>
      <c r="I356" s="216"/>
      <c r="J356" s="212"/>
      <c r="K356" s="212"/>
      <c r="L356" s="217"/>
      <c r="M356" s="218"/>
      <c r="N356" s="219"/>
      <c r="O356" s="219"/>
      <c r="P356" s="219"/>
      <c r="Q356" s="219"/>
      <c r="R356" s="219"/>
      <c r="S356" s="219"/>
      <c r="T356" s="220"/>
      <c r="AT356" s="221" t="s">
        <v>154</v>
      </c>
      <c r="AU356" s="221" t="s">
        <v>86</v>
      </c>
      <c r="AV356" s="14" t="s">
        <v>86</v>
      </c>
      <c r="AW356" s="14" t="s">
        <v>32</v>
      </c>
      <c r="AX356" s="14" t="s">
        <v>76</v>
      </c>
      <c r="AY356" s="221" t="s">
        <v>143</v>
      </c>
    </row>
    <row r="357" spans="1:65" s="15" customFormat="1" ht="11.25">
      <c r="B357" s="222"/>
      <c r="C357" s="223"/>
      <c r="D357" s="196" t="s">
        <v>154</v>
      </c>
      <c r="E357" s="224" t="s">
        <v>1</v>
      </c>
      <c r="F357" s="225" t="s">
        <v>157</v>
      </c>
      <c r="G357" s="223"/>
      <c r="H357" s="226">
        <v>13</v>
      </c>
      <c r="I357" s="227"/>
      <c r="J357" s="223"/>
      <c r="K357" s="223"/>
      <c r="L357" s="228"/>
      <c r="M357" s="229"/>
      <c r="N357" s="230"/>
      <c r="O357" s="230"/>
      <c r="P357" s="230"/>
      <c r="Q357" s="230"/>
      <c r="R357" s="230"/>
      <c r="S357" s="230"/>
      <c r="T357" s="231"/>
      <c r="AT357" s="232" t="s">
        <v>154</v>
      </c>
      <c r="AU357" s="232" t="s">
        <v>86</v>
      </c>
      <c r="AV357" s="15" t="s">
        <v>150</v>
      </c>
      <c r="AW357" s="15" t="s">
        <v>32</v>
      </c>
      <c r="AX357" s="15" t="s">
        <v>84</v>
      </c>
      <c r="AY357" s="232" t="s">
        <v>143</v>
      </c>
    </row>
    <row r="358" spans="1:65" s="2" customFormat="1" ht="49.15" customHeight="1">
      <c r="A358" s="34"/>
      <c r="B358" s="35"/>
      <c r="C358" s="183" t="s">
        <v>409</v>
      </c>
      <c r="D358" s="183" t="s">
        <v>145</v>
      </c>
      <c r="E358" s="184" t="s">
        <v>410</v>
      </c>
      <c r="F358" s="185" t="s">
        <v>411</v>
      </c>
      <c r="G358" s="186" t="s">
        <v>1</v>
      </c>
      <c r="H358" s="187">
        <v>5.5</v>
      </c>
      <c r="I358" s="188"/>
      <c r="J358" s="189">
        <f>ROUND(I358*H358,2)</f>
        <v>0</v>
      </c>
      <c r="K358" s="185" t="s">
        <v>1</v>
      </c>
      <c r="L358" s="39"/>
      <c r="M358" s="190" t="s">
        <v>1</v>
      </c>
      <c r="N358" s="191" t="s">
        <v>41</v>
      </c>
      <c r="O358" s="71"/>
      <c r="P358" s="192">
        <f>O358*H358</f>
        <v>0</v>
      </c>
      <c r="Q358" s="192">
        <v>0</v>
      </c>
      <c r="R358" s="192">
        <f>Q358*H358</f>
        <v>0</v>
      </c>
      <c r="S358" s="192">
        <v>0</v>
      </c>
      <c r="T358" s="193">
        <f>S358*H358</f>
        <v>0</v>
      </c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R358" s="194" t="s">
        <v>150</v>
      </c>
      <c r="AT358" s="194" t="s">
        <v>145</v>
      </c>
      <c r="AU358" s="194" t="s">
        <v>86</v>
      </c>
      <c r="AY358" s="17" t="s">
        <v>143</v>
      </c>
      <c r="BE358" s="195">
        <f>IF(N358="základní",J358,0)</f>
        <v>0</v>
      </c>
      <c r="BF358" s="195">
        <f>IF(N358="snížená",J358,0)</f>
        <v>0</v>
      </c>
      <c r="BG358" s="195">
        <f>IF(N358="zákl. přenesená",J358,0)</f>
        <v>0</v>
      </c>
      <c r="BH358" s="195">
        <f>IF(N358="sníž. přenesená",J358,0)</f>
        <v>0</v>
      </c>
      <c r="BI358" s="195">
        <f>IF(N358="nulová",J358,0)</f>
        <v>0</v>
      </c>
      <c r="BJ358" s="17" t="s">
        <v>84</v>
      </c>
      <c r="BK358" s="195">
        <f>ROUND(I358*H358,2)</f>
        <v>0</v>
      </c>
      <c r="BL358" s="17" t="s">
        <v>150</v>
      </c>
      <c r="BM358" s="194" t="s">
        <v>412</v>
      </c>
    </row>
    <row r="359" spans="1:65" s="13" customFormat="1" ht="11.25">
      <c r="B359" s="201"/>
      <c r="C359" s="202"/>
      <c r="D359" s="196" t="s">
        <v>154</v>
      </c>
      <c r="E359" s="203" t="s">
        <v>1</v>
      </c>
      <c r="F359" s="204" t="s">
        <v>413</v>
      </c>
      <c r="G359" s="202"/>
      <c r="H359" s="203" t="s">
        <v>1</v>
      </c>
      <c r="I359" s="205"/>
      <c r="J359" s="202"/>
      <c r="K359" s="202"/>
      <c r="L359" s="206"/>
      <c r="M359" s="207"/>
      <c r="N359" s="208"/>
      <c r="O359" s="208"/>
      <c r="P359" s="208"/>
      <c r="Q359" s="208"/>
      <c r="R359" s="208"/>
      <c r="S359" s="208"/>
      <c r="T359" s="209"/>
      <c r="AT359" s="210" t="s">
        <v>154</v>
      </c>
      <c r="AU359" s="210" t="s">
        <v>86</v>
      </c>
      <c r="AV359" s="13" t="s">
        <v>84</v>
      </c>
      <c r="AW359" s="13" t="s">
        <v>32</v>
      </c>
      <c r="AX359" s="13" t="s">
        <v>76</v>
      </c>
      <c r="AY359" s="210" t="s">
        <v>143</v>
      </c>
    </row>
    <row r="360" spans="1:65" s="14" customFormat="1" ht="11.25">
      <c r="B360" s="211"/>
      <c r="C360" s="212"/>
      <c r="D360" s="196" t="s">
        <v>154</v>
      </c>
      <c r="E360" s="213" t="s">
        <v>1</v>
      </c>
      <c r="F360" s="214" t="s">
        <v>414</v>
      </c>
      <c r="G360" s="212"/>
      <c r="H360" s="215">
        <v>5.5</v>
      </c>
      <c r="I360" s="216"/>
      <c r="J360" s="212"/>
      <c r="K360" s="212"/>
      <c r="L360" s="217"/>
      <c r="M360" s="218"/>
      <c r="N360" s="219"/>
      <c r="O360" s="219"/>
      <c r="P360" s="219"/>
      <c r="Q360" s="219"/>
      <c r="R360" s="219"/>
      <c r="S360" s="219"/>
      <c r="T360" s="220"/>
      <c r="AT360" s="221" t="s">
        <v>154</v>
      </c>
      <c r="AU360" s="221" t="s">
        <v>86</v>
      </c>
      <c r="AV360" s="14" t="s">
        <v>86</v>
      </c>
      <c r="AW360" s="14" t="s">
        <v>32</v>
      </c>
      <c r="AX360" s="14" t="s">
        <v>76</v>
      </c>
      <c r="AY360" s="221" t="s">
        <v>143</v>
      </c>
    </row>
    <row r="361" spans="1:65" s="15" customFormat="1" ht="11.25">
      <c r="B361" s="222"/>
      <c r="C361" s="223"/>
      <c r="D361" s="196" t="s">
        <v>154</v>
      </c>
      <c r="E361" s="224" t="s">
        <v>1</v>
      </c>
      <c r="F361" s="225" t="s">
        <v>157</v>
      </c>
      <c r="G361" s="223"/>
      <c r="H361" s="226">
        <v>5.5</v>
      </c>
      <c r="I361" s="227"/>
      <c r="J361" s="223"/>
      <c r="K361" s="223"/>
      <c r="L361" s="228"/>
      <c r="M361" s="229"/>
      <c r="N361" s="230"/>
      <c r="O361" s="230"/>
      <c r="P361" s="230"/>
      <c r="Q361" s="230"/>
      <c r="R361" s="230"/>
      <c r="S361" s="230"/>
      <c r="T361" s="231"/>
      <c r="AT361" s="232" t="s">
        <v>154</v>
      </c>
      <c r="AU361" s="232" t="s">
        <v>86</v>
      </c>
      <c r="AV361" s="15" t="s">
        <v>150</v>
      </c>
      <c r="AW361" s="15" t="s">
        <v>32</v>
      </c>
      <c r="AX361" s="15" t="s">
        <v>84</v>
      </c>
      <c r="AY361" s="232" t="s">
        <v>143</v>
      </c>
    </row>
    <row r="362" spans="1:65" s="12" customFormat="1" ht="22.9" customHeight="1">
      <c r="B362" s="167"/>
      <c r="C362" s="168"/>
      <c r="D362" s="169" t="s">
        <v>75</v>
      </c>
      <c r="E362" s="181" t="s">
        <v>198</v>
      </c>
      <c r="F362" s="181" t="s">
        <v>415</v>
      </c>
      <c r="G362" s="168"/>
      <c r="H362" s="168"/>
      <c r="I362" s="171"/>
      <c r="J362" s="182">
        <f>BK362</f>
        <v>0</v>
      </c>
      <c r="K362" s="168"/>
      <c r="L362" s="173"/>
      <c r="M362" s="174"/>
      <c r="N362" s="175"/>
      <c r="O362" s="175"/>
      <c r="P362" s="176">
        <f>SUM(P363:P422)</f>
        <v>0</v>
      </c>
      <c r="Q362" s="175"/>
      <c r="R362" s="176">
        <f>SUM(R363:R422)</f>
        <v>7.0007899999999985</v>
      </c>
      <c r="S362" s="175"/>
      <c r="T362" s="177">
        <f>SUM(T363:T422)</f>
        <v>10.313999999999998</v>
      </c>
      <c r="AR362" s="178" t="s">
        <v>84</v>
      </c>
      <c r="AT362" s="179" t="s">
        <v>75</v>
      </c>
      <c r="AU362" s="179" t="s">
        <v>84</v>
      </c>
      <c r="AY362" s="178" t="s">
        <v>143</v>
      </c>
      <c r="BK362" s="180">
        <f>SUM(BK363:BK422)</f>
        <v>0</v>
      </c>
    </row>
    <row r="363" spans="1:65" s="2" customFormat="1" ht="62.65" customHeight="1">
      <c r="A363" s="34"/>
      <c r="B363" s="35"/>
      <c r="C363" s="183" t="s">
        <v>416</v>
      </c>
      <c r="D363" s="183" t="s">
        <v>145</v>
      </c>
      <c r="E363" s="184" t="s">
        <v>417</v>
      </c>
      <c r="F363" s="185" t="s">
        <v>418</v>
      </c>
      <c r="G363" s="186" t="s">
        <v>189</v>
      </c>
      <c r="H363" s="187">
        <v>29</v>
      </c>
      <c r="I363" s="188"/>
      <c r="J363" s="189">
        <f>ROUND(I363*H363,2)</f>
        <v>0</v>
      </c>
      <c r="K363" s="185" t="s">
        <v>149</v>
      </c>
      <c r="L363" s="39"/>
      <c r="M363" s="190" t="s">
        <v>1</v>
      </c>
      <c r="N363" s="191" t="s">
        <v>41</v>
      </c>
      <c r="O363" s="71"/>
      <c r="P363" s="192">
        <f>O363*H363</f>
        <v>0</v>
      </c>
      <c r="Q363" s="192">
        <v>0</v>
      </c>
      <c r="R363" s="192">
        <f>Q363*H363</f>
        <v>0</v>
      </c>
      <c r="S363" s="192">
        <v>0.35</v>
      </c>
      <c r="T363" s="193">
        <f>S363*H363</f>
        <v>10.149999999999999</v>
      </c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R363" s="194" t="s">
        <v>150</v>
      </c>
      <c r="AT363" s="194" t="s">
        <v>145</v>
      </c>
      <c r="AU363" s="194" t="s">
        <v>86</v>
      </c>
      <c r="AY363" s="17" t="s">
        <v>143</v>
      </c>
      <c r="BE363" s="195">
        <f>IF(N363="základní",J363,0)</f>
        <v>0</v>
      </c>
      <c r="BF363" s="195">
        <f>IF(N363="snížená",J363,0)</f>
        <v>0</v>
      </c>
      <c r="BG363" s="195">
        <f>IF(N363="zákl. přenesená",J363,0)</f>
        <v>0</v>
      </c>
      <c r="BH363" s="195">
        <f>IF(N363="sníž. přenesená",J363,0)</f>
        <v>0</v>
      </c>
      <c r="BI363" s="195">
        <f>IF(N363="nulová",J363,0)</f>
        <v>0</v>
      </c>
      <c r="BJ363" s="17" t="s">
        <v>84</v>
      </c>
      <c r="BK363" s="195">
        <f>ROUND(I363*H363,2)</f>
        <v>0</v>
      </c>
      <c r="BL363" s="17" t="s">
        <v>150</v>
      </c>
      <c r="BM363" s="194" t="s">
        <v>419</v>
      </c>
    </row>
    <row r="364" spans="1:65" s="13" customFormat="1" ht="11.25">
      <c r="B364" s="201"/>
      <c r="C364" s="202"/>
      <c r="D364" s="196" t="s">
        <v>154</v>
      </c>
      <c r="E364" s="203" t="s">
        <v>1</v>
      </c>
      <c r="F364" s="204" t="s">
        <v>420</v>
      </c>
      <c r="G364" s="202"/>
      <c r="H364" s="203" t="s">
        <v>1</v>
      </c>
      <c r="I364" s="205"/>
      <c r="J364" s="202"/>
      <c r="K364" s="202"/>
      <c r="L364" s="206"/>
      <c r="M364" s="207"/>
      <c r="N364" s="208"/>
      <c r="O364" s="208"/>
      <c r="P364" s="208"/>
      <c r="Q364" s="208"/>
      <c r="R364" s="208"/>
      <c r="S364" s="208"/>
      <c r="T364" s="209"/>
      <c r="AT364" s="210" t="s">
        <v>154</v>
      </c>
      <c r="AU364" s="210" t="s">
        <v>86</v>
      </c>
      <c r="AV364" s="13" t="s">
        <v>84</v>
      </c>
      <c r="AW364" s="13" t="s">
        <v>32</v>
      </c>
      <c r="AX364" s="13" t="s">
        <v>76</v>
      </c>
      <c r="AY364" s="210" t="s">
        <v>143</v>
      </c>
    </row>
    <row r="365" spans="1:65" s="14" customFormat="1" ht="11.25">
      <c r="B365" s="211"/>
      <c r="C365" s="212"/>
      <c r="D365" s="196" t="s">
        <v>154</v>
      </c>
      <c r="E365" s="213" t="s">
        <v>1</v>
      </c>
      <c r="F365" s="214" t="s">
        <v>319</v>
      </c>
      <c r="G365" s="212"/>
      <c r="H365" s="215">
        <v>29</v>
      </c>
      <c r="I365" s="216"/>
      <c r="J365" s="212"/>
      <c r="K365" s="212"/>
      <c r="L365" s="217"/>
      <c r="M365" s="218"/>
      <c r="N365" s="219"/>
      <c r="O365" s="219"/>
      <c r="P365" s="219"/>
      <c r="Q365" s="219"/>
      <c r="R365" s="219"/>
      <c r="S365" s="219"/>
      <c r="T365" s="220"/>
      <c r="AT365" s="221" t="s">
        <v>154</v>
      </c>
      <c r="AU365" s="221" t="s">
        <v>86</v>
      </c>
      <c r="AV365" s="14" t="s">
        <v>86</v>
      </c>
      <c r="AW365" s="14" t="s">
        <v>32</v>
      </c>
      <c r="AX365" s="14" t="s">
        <v>76</v>
      </c>
      <c r="AY365" s="221" t="s">
        <v>143</v>
      </c>
    </row>
    <row r="366" spans="1:65" s="15" customFormat="1" ht="11.25">
      <c r="B366" s="222"/>
      <c r="C366" s="223"/>
      <c r="D366" s="196" t="s">
        <v>154</v>
      </c>
      <c r="E366" s="224" t="s">
        <v>1</v>
      </c>
      <c r="F366" s="225" t="s">
        <v>157</v>
      </c>
      <c r="G366" s="223"/>
      <c r="H366" s="226">
        <v>29</v>
      </c>
      <c r="I366" s="227"/>
      <c r="J366" s="223"/>
      <c r="K366" s="223"/>
      <c r="L366" s="228"/>
      <c r="M366" s="229"/>
      <c r="N366" s="230"/>
      <c r="O366" s="230"/>
      <c r="P366" s="230"/>
      <c r="Q366" s="230"/>
      <c r="R366" s="230"/>
      <c r="S366" s="230"/>
      <c r="T366" s="231"/>
      <c r="AT366" s="232" t="s">
        <v>154</v>
      </c>
      <c r="AU366" s="232" t="s">
        <v>86</v>
      </c>
      <c r="AV366" s="15" t="s">
        <v>150</v>
      </c>
      <c r="AW366" s="15" t="s">
        <v>32</v>
      </c>
      <c r="AX366" s="15" t="s">
        <v>84</v>
      </c>
      <c r="AY366" s="232" t="s">
        <v>143</v>
      </c>
    </row>
    <row r="367" spans="1:65" s="2" customFormat="1" ht="55.5" customHeight="1">
      <c r="A367" s="34"/>
      <c r="B367" s="35"/>
      <c r="C367" s="183" t="s">
        <v>421</v>
      </c>
      <c r="D367" s="183" t="s">
        <v>145</v>
      </c>
      <c r="E367" s="184" t="s">
        <v>422</v>
      </c>
      <c r="F367" s="185" t="s">
        <v>423</v>
      </c>
      <c r="G367" s="186" t="s">
        <v>148</v>
      </c>
      <c r="H367" s="187">
        <v>8</v>
      </c>
      <c r="I367" s="188"/>
      <c r="J367" s="189">
        <f>ROUND(I367*H367,2)</f>
        <v>0</v>
      </c>
      <c r="K367" s="185" t="s">
        <v>149</v>
      </c>
      <c r="L367" s="39"/>
      <c r="M367" s="190" t="s">
        <v>1</v>
      </c>
      <c r="N367" s="191" t="s">
        <v>41</v>
      </c>
      <c r="O367" s="71"/>
      <c r="P367" s="192">
        <f>O367*H367</f>
        <v>0</v>
      </c>
      <c r="Q367" s="192">
        <v>0</v>
      </c>
      <c r="R367" s="192">
        <f>Q367*H367</f>
        <v>0</v>
      </c>
      <c r="S367" s="192">
        <v>0</v>
      </c>
      <c r="T367" s="193">
        <f>S367*H367</f>
        <v>0</v>
      </c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R367" s="194" t="s">
        <v>150</v>
      </c>
      <c r="AT367" s="194" t="s">
        <v>145</v>
      </c>
      <c r="AU367" s="194" t="s">
        <v>86</v>
      </c>
      <c r="AY367" s="17" t="s">
        <v>143</v>
      </c>
      <c r="BE367" s="195">
        <f>IF(N367="základní",J367,0)</f>
        <v>0</v>
      </c>
      <c r="BF367" s="195">
        <f>IF(N367="snížená",J367,0)</f>
        <v>0</v>
      </c>
      <c r="BG367" s="195">
        <f>IF(N367="zákl. přenesená",J367,0)</f>
        <v>0</v>
      </c>
      <c r="BH367" s="195">
        <f>IF(N367="sníž. přenesená",J367,0)</f>
        <v>0</v>
      </c>
      <c r="BI367" s="195">
        <f>IF(N367="nulová",J367,0)</f>
        <v>0</v>
      </c>
      <c r="BJ367" s="17" t="s">
        <v>84</v>
      </c>
      <c r="BK367" s="195">
        <f>ROUND(I367*H367,2)</f>
        <v>0</v>
      </c>
      <c r="BL367" s="17" t="s">
        <v>150</v>
      </c>
      <c r="BM367" s="194" t="s">
        <v>424</v>
      </c>
    </row>
    <row r="368" spans="1:65" s="13" customFormat="1" ht="22.5">
      <c r="B368" s="201"/>
      <c r="C368" s="202"/>
      <c r="D368" s="196" t="s">
        <v>154</v>
      </c>
      <c r="E368" s="203" t="s">
        <v>1</v>
      </c>
      <c r="F368" s="204" t="s">
        <v>174</v>
      </c>
      <c r="G368" s="202"/>
      <c r="H368" s="203" t="s">
        <v>1</v>
      </c>
      <c r="I368" s="205"/>
      <c r="J368" s="202"/>
      <c r="K368" s="202"/>
      <c r="L368" s="206"/>
      <c r="M368" s="207"/>
      <c r="N368" s="208"/>
      <c r="O368" s="208"/>
      <c r="P368" s="208"/>
      <c r="Q368" s="208"/>
      <c r="R368" s="208"/>
      <c r="S368" s="208"/>
      <c r="T368" s="209"/>
      <c r="AT368" s="210" t="s">
        <v>154</v>
      </c>
      <c r="AU368" s="210" t="s">
        <v>86</v>
      </c>
      <c r="AV368" s="13" t="s">
        <v>84</v>
      </c>
      <c r="AW368" s="13" t="s">
        <v>32</v>
      </c>
      <c r="AX368" s="13" t="s">
        <v>76</v>
      </c>
      <c r="AY368" s="210" t="s">
        <v>143</v>
      </c>
    </row>
    <row r="369" spans="1:65" s="14" customFormat="1" ht="11.25">
      <c r="B369" s="211"/>
      <c r="C369" s="212"/>
      <c r="D369" s="196" t="s">
        <v>154</v>
      </c>
      <c r="E369" s="213" t="s">
        <v>1</v>
      </c>
      <c r="F369" s="214" t="s">
        <v>175</v>
      </c>
      <c r="G369" s="212"/>
      <c r="H369" s="215">
        <v>8</v>
      </c>
      <c r="I369" s="216"/>
      <c r="J369" s="212"/>
      <c r="K369" s="212"/>
      <c r="L369" s="217"/>
      <c r="M369" s="218"/>
      <c r="N369" s="219"/>
      <c r="O369" s="219"/>
      <c r="P369" s="219"/>
      <c r="Q369" s="219"/>
      <c r="R369" s="219"/>
      <c r="S369" s="219"/>
      <c r="T369" s="220"/>
      <c r="AT369" s="221" t="s">
        <v>154</v>
      </c>
      <c r="AU369" s="221" t="s">
        <v>86</v>
      </c>
      <c r="AV369" s="14" t="s">
        <v>86</v>
      </c>
      <c r="AW369" s="14" t="s">
        <v>32</v>
      </c>
      <c r="AX369" s="14" t="s">
        <v>76</v>
      </c>
      <c r="AY369" s="221" t="s">
        <v>143</v>
      </c>
    </row>
    <row r="370" spans="1:65" s="15" customFormat="1" ht="11.25">
      <c r="B370" s="222"/>
      <c r="C370" s="223"/>
      <c r="D370" s="196" t="s">
        <v>154</v>
      </c>
      <c r="E370" s="224" t="s">
        <v>1</v>
      </c>
      <c r="F370" s="225" t="s">
        <v>157</v>
      </c>
      <c r="G370" s="223"/>
      <c r="H370" s="226">
        <v>8</v>
      </c>
      <c r="I370" s="227"/>
      <c r="J370" s="223"/>
      <c r="K370" s="223"/>
      <c r="L370" s="228"/>
      <c r="M370" s="229"/>
      <c r="N370" s="230"/>
      <c r="O370" s="230"/>
      <c r="P370" s="230"/>
      <c r="Q370" s="230"/>
      <c r="R370" s="230"/>
      <c r="S370" s="230"/>
      <c r="T370" s="231"/>
      <c r="AT370" s="232" t="s">
        <v>154</v>
      </c>
      <c r="AU370" s="232" t="s">
        <v>86</v>
      </c>
      <c r="AV370" s="15" t="s">
        <v>150</v>
      </c>
      <c r="AW370" s="15" t="s">
        <v>32</v>
      </c>
      <c r="AX370" s="15" t="s">
        <v>84</v>
      </c>
      <c r="AY370" s="232" t="s">
        <v>143</v>
      </c>
    </row>
    <row r="371" spans="1:65" s="2" customFormat="1" ht="24.2" customHeight="1">
      <c r="A371" s="34"/>
      <c r="B371" s="35"/>
      <c r="C371" s="183" t="s">
        <v>425</v>
      </c>
      <c r="D371" s="183" t="s">
        <v>145</v>
      </c>
      <c r="E371" s="184" t="s">
        <v>426</v>
      </c>
      <c r="F371" s="185" t="s">
        <v>427</v>
      </c>
      <c r="G371" s="186" t="s">
        <v>189</v>
      </c>
      <c r="H371" s="187">
        <v>26</v>
      </c>
      <c r="I371" s="188"/>
      <c r="J371" s="189">
        <f>ROUND(I371*H371,2)</f>
        <v>0</v>
      </c>
      <c r="K371" s="185" t="s">
        <v>149</v>
      </c>
      <c r="L371" s="39"/>
      <c r="M371" s="190" t="s">
        <v>1</v>
      </c>
      <c r="N371" s="191" t="s">
        <v>41</v>
      </c>
      <c r="O371" s="71"/>
      <c r="P371" s="192">
        <f>O371*H371</f>
        <v>0</v>
      </c>
      <c r="Q371" s="192">
        <v>0</v>
      </c>
      <c r="R371" s="192">
        <f>Q371*H371</f>
        <v>0</v>
      </c>
      <c r="S371" s="192">
        <v>0</v>
      </c>
      <c r="T371" s="193">
        <f>S371*H371</f>
        <v>0</v>
      </c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R371" s="194" t="s">
        <v>150</v>
      </c>
      <c r="AT371" s="194" t="s">
        <v>145</v>
      </c>
      <c r="AU371" s="194" t="s">
        <v>86</v>
      </c>
      <c r="AY371" s="17" t="s">
        <v>143</v>
      </c>
      <c r="BE371" s="195">
        <f>IF(N371="základní",J371,0)</f>
        <v>0</v>
      </c>
      <c r="BF371" s="195">
        <f>IF(N371="snížená",J371,0)</f>
        <v>0</v>
      </c>
      <c r="BG371" s="195">
        <f>IF(N371="zákl. přenesená",J371,0)</f>
        <v>0</v>
      </c>
      <c r="BH371" s="195">
        <f>IF(N371="sníž. přenesená",J371,0)</f>
        <v>0</v>
      </c>
      <c r="BI371" s="195">
        <f>IF(N371="nulová",J371,0)</f>
        <v>0</v>
      </c>
      <c r="BJ371" s="17" t="s">
        <v>84</v>
      </c>
      <c r="BK371" s="195">
        <f>ROUND(I371*H371,2)</f>
        <v>0</v>
      </c>
      <c r="BL371" s="17" t="s">
        <v>150</v>
      </c>
      <c r="BM371" s="194" t="s">
        <v>428</v>
      </c>
    </row>
    <row r="372" spans="1:65" s="14" customFormat="1" ht="11.25">
      <c r="B372" s="211"/>
      <c r="C372" s="212"/>
      <c r="D372" s="196" t="s">
        <v>154</v>
      </c>
      <c r="E372" s="213" t="s">
        <v>1</v>
      </c>
      <c r="F372" s="214" t="s">
        <v>305</v>
      </c>
      <c r="G372" s="212"/>
      <c r="H372" s="215">
        <v>26</v>
      </c>
      <c r="I372" s="216"/>
      <c r="J372" s="212"/>
      <c r="K372" s="212"/>
      <c r="L372" s="217"/>
      <c r="M372" s="218"/>
      <c r="N372" s="219"/>
      <c r="O372" s="219"/>
      <c r="P372" s="219"/>
      <c r="Q372" s="219"/>
      <c r="R372" s="219"/>
      <c r="S372" s="219"/>
      <c r="T372" s="220"/>
      <c r="AT372" s="221" t="s">
        <v>154</v>
      </c>
      <c r="AU372" s="221" t="s">
        <v>86</v>
      </c>
      <c r="AV372" s="14" t="s">
        <v>86</v>
      </c>
      <c r="AW372" s="14" t="s">
        <v>32</v>
      </c>
      <c r="AX372" s="14" t="s">
        <v>76</v>
      </c>
      <c r="AY372" s="221" t="s">
        <v>143</v>
      </c>
    </row>
    <row r="373" spans="1:65" s="15" customFormat="1" ht="11.25">
      <c r="B373" s="222"/>
      <c r="C373" s="223"/>
      <c r="D373" s="196" t="s">
        <v>154</v>
      </c>
      <c r="E373" s="224" t="s">
        <v>1</v>
      </c>
      <c r="F373" s="225" t="s">
        <v>157</v>
      </c>
      <c r="G373" s="223"/>
      <c r="H373" s="226">
        <v>26</v>
      </c>
      <c r="I373" s="227"/>
      <c r="J373" s="223"/>
      <c r="K373" s="223"/>
      <c r="L373" s="228"/>
      <c r="M373" s="229"/>
      <c r="N373" s="230"/>
      <c r="O373" s="230"/>
      <c r="P373" s="230"/>
      <c r="Q373" s="230"/>
      <c r="R373" s="230"/>
      <c r="S373" s="230"/>
      <c r="T373" s="231"/>
      <c r="AT373" s="232" t="s">
        <v>154</v>
      </c>
      <c r="AU373" s="232" t="s">
        <v>86</v>
      </c>
      <c r="AV373" s="15" t="s">
        <v>150</v>
      </c>
      <c r="AW373" s="15" t="s">
        <v>32</v>
      </c>
      <c r="AX373" s="15" t="s">
        <v>84</v>
      </c>
      <c r="AY373" s="232" t="s">
        <v>143</v>
      </c>
    </row>
    <row r="374" spans="1:65" s="2" customFormat="1" ht="62.65" customHeight="1">
      <c r="A374" s="34"/>
      <c r="B374" s="35"/>
      <c r="C374" s="183" t="s">
        <v>429</v>
      </c>
      <c r="D374" s="183" t="s">
        <v>145</v>
      </c>
      <c r="E374" s="184" t="s">
        <v>430</v>
      </c>
      <c r="F374" s="185" t="s">
        <v>431</v>
      </c>
      <c r="G374" s="186" t="s">
        <v>189</v>
      </c>
      <c r="H374" s="187">
        <v>26</v>
      </c>
      <c r="I374" s="188"/>
      <c r="J374" s="189">
        <f>ROUND(I374*H374,2)</f>
        <v>0</v>
      </c>
      <c r="K374" s="185" t="s">
        <v>149</v>
      </c>
      <c r="L374" s="39"/>
      <c r="M374" s="190" t="s">
        <v>1</v>
      </c>
      <c r="N374" s="191" t="s">
        <v>41</v>
      </c>
      <c r="O374" s="71"/>
      <c r="P374" s="192">
        <f>O374*H374</f>
        <v>0</v>
      </c>
      <c r="Q374" s="192">
        <v>6.0999999999999997E-4</v>
      </c>
      <c r="R374" s="192">
        <f>Q374*H374</f>
        <v>1.5859999999999999E-2</v>
      </c>
      <c r="S374" s="192">
        <v>0</v>
      </c>
      <c r="T374" s="193">
        <f>S374*H374</f>
        <v>0</v>
      </c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R374" s="194" t="s">
        <v>150</v>
      </c>
      <c r="AT374" s="194" t="s">
        <v>145</v>
      </c>
      <c r="AU374" s="194" t="s">
        <v>86</v>
      </c>
      <c r="AY374" s="17" t="s">
        <v>143</v>
      </c>
      <c r="BE374" s="195">
        <f>IF(N374="základní",J374,0)</f>
        <v>0</v>
      </c>
      <c r="BF374" s="195">
        <f>IF(N374="snížená",J374,0)</f>
        <v>0</v>
      </c>
      <c r="BG374" s="195">
        <f>IF(N374="zákl. přenesená",J374,0)</f>
        <v>0</v>
      </c>
      <c r="BH374" s="195">
        <f>IF(N374="sníž. přenesená",J374,0)</f>
        <v>0</v>
      </c>
      <c r="BI374" s="195">
        <f>IF(N374="nulová",J374,0)</f>
        <v>0</v>
      </c>
      <c r="BJ374" s="17" t="s">
        <v>84</v>
      </c>
      <c r="BK374" s="195">
        <f>ROUND(I374*H374,2)</f>
        <v>0</v>
      </c>
      <c r="BL374" s="17" t="s">
        <v>150</v>
      </c>
      <c r="BM374" s="194" t="s">
        <v>432</v>
      </c>
    </row>
    <row r="375" spans="1:65" s="14" customFormat="1" ht="11.25">
      <c r="B375" s="211"/>
      <c r="C375" s="212"/>
      <c r="D375" s="196" t="s">
        <v>154</v>
      </c>
      <c r="E375" s="213" t="s">
        <v>1</v>
      </c>
      <c r="F375" s="214" t="s">
        <v>305</v>
      </c>
      <c r="G375" s="212"/>
      <c r="H375" s="215">
        <v>26</v>
      </c>
      <c r="I375" s="216"/>
      <c r="J375" s="212"/>
      <c r="K375" s="212"/>
      <c r="L375" s="217"/>
      <c r="M375" s="218"/>
      <c r="N375" s="219"/>
      <c r="O375" s="219"/>
      <c r="P375" s="219"/>
      <c r="Q375" s="219"/>
      <c r="R375" s="219"/>
      <c r="S375" s="219"/>
      <c r="T375" s="220"/>
      <c r="AT375" s="221" t="s">
        <v>154</v>
      </c>
      <c r="AU375" s="221" t="s">
        <v>86</v>
      </c>
      <c r="AV375" s="14" t="s">
        <v>86</v>
      </c>
      <c r="AW375" s="14" t="s">
        <v>32</v>
      </c>
      <c r="AX375" s="14" t="s">
        <v>76</v>
      </c>
      <c r="AY375" s="221" t="s">
        <v>143</v>
      </c>
    </row>
    <row r="376" spans="1:65" s="15" customFormat="1" ht="11.25">
      <c r="B376" s="222"/>
      <c r="C376" s="223"/>
      <c r="D376" s="196" t="s">
        <v>154</v>
      </c>
      <c r="E376" s="224" t="s">
        <v>1</v>
      </c>
      <c r="F376" s="225" t="s">
        <v>157</v>
      </c>
      <c r="G376" s="223"/>
      <c r="H376" s="226">
        <v>26</v>
      </c>
      <c r="I376" s="227"/>
      <c r="J376" s="223"/>
      <c r="K376" s="223"/>
      <c r="L376" s="228"/>
      <c r="M376" s="229"/>
      <c r="N376" s="230"/>
      <c r="O376" s="230"/>
      <c r="P376" s="230"/>
      <c r="Q376" s="230"/>
      <c r="R376" s="230"/>
      <c r="S376" s="230"/>
      <c r="T376" s="231"/>
      <c r="AT376" s="232" t="s">
        <v>154</v>
      </c>
      <c r="AU376" s="232" t="s">
        <v>86</v>
      </c>
      <c r="AV376" s="15" t="s">
        <v>150</v>
      </c>
      <c r="AW376" s="15" t="s">
        <v>32</v>
      </c>
      <c r="AX376" s="15" t="s">
        <v>84</v>
      </c>
      <c r="AY376" s="232" t="s">
        <v>143</v>
      </c>
    </row>
    <row r="377" spans="1:65" s="2" customFormat="1" ht="49.15" customHeight="1">
      <c r="A377" s="34"/>
      <c r="B377" s="35"/>
      <c r="C377" s="183" t="s">
        <v>433</v>
      </c>
      <c r="D377" s="183" t="s">
        <v>145</v>
      </c>
      <c r="E377" s="184" t="s">
        <v>434</v>
      </c>
      <c r="F377" s="185" t="s">
        <v>435</v>
      </c>
      <c r="G377" s="186" t="s">
        <v>189</v>
      </c>
      <c r="H377" s="187">
        <v>34</v>
      </c>
      <c r="I377" s="188"/>
      <c r="J377" s="189">
        <f>ROUND(I377*H377,2)</f>
        <v>0</v>
      </c>
      <c r="K377" s="185" t="s">
        <v>149</v>
      </c>
      <c r="L377" s="39"/>
      <c r="M377" s="190" t="s">
        <v>1</v>
      </c>
      <c r="N377" s="191" t="s">
        <v>41</v>
      </c>
      <c r="O377" s="71"/>
      <c r="P377" s="192">
        <f>O377*H377</f>
        <v>0</v>
      </c>
      <c r="Q377" s="192">
        <v>0.14041999999999999</v>
      </c>
      <c r="R377" s="192">
        <f>Q377*H377</f>
        <v>4.7742799999999992</v>
      </c>
      <c r="S377" s="192">
        <v>0</v>
      </c>
      <c r="T377" s="193">
        <f>S377*H377</f>
        <v>0</v>
      </c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R377" s="194" t="s">
        <v>150</v>
      </c>
      <c r="AT377" s="194" t="s">
        <v>145</v>
      </c>
      <c r="AU377" s="194" t="s">
        <v>86</v>
      </c>
      <c r="AY377" s="17" t="s">
        <v>143</v>
      </c>
      <c r="BE377" s="195">
        <f>IF(N377="základní",J377,0)</f>
        <v>0</v>
      </c>
      <c r="BF377" s="195">
        <f>IF(N377="snížená",J377,0)</f>
        <v>0</v>
      </c>
      <c r="BG377" s="195">
        <f>IF(N377="zákl. přenesená",J377,0)</f>
        <v>0</v>
      </c>
      <c r="BH377" s="195">
        <f>IF(N377="sníž. přenesená",J377,0)</f>
        <v>0</v>
      </c>
      <c r="BI377" s="195">
        <f>IF(N377="nulová",J377,0)</f>
        <v>0</v>
      </c>
      <c r="BJ377" s="17" t="s">
        <v>84</v>
      </c>
      <c r="BK377" s="195">
        <f>ROUND(I377*H377,2)</f>
        <v>0</v>
      </c>
      <c r="BL377" s="17" t="s">
        <v>150</v>
      </c>
      <c r="BM377" s="194" t="s">
        <v>436</v>
      </c>
    </row>
    <row r="378" spans="1:65" s="13" customFormat="1" ht="11.25">
      <c r="B378" s="201"/>
      <c r="C378" s="202"/>
      <c r="D378" s="196" t="s">
        <v>154</v>
      </c>
      <c r="E378" s="203" t="s">
        <v>1</v>
      </c>
      <c r="F378" s="204" t="s">
        <v>437</v>
      </c>
      <c r="G378" s="202"/>
      <c r="H378" s="203" t="s">
        <v>1</v>
      </c>
      <c r="I378" s="205"/>
      <c r="J378" s="202"/>
      <c r="K378" s="202"/>
      <c r="L378" s="206"/>
      <c r="M378" s="207"/>
      <c r="N378" s="208"/>
      <c r="O378" s="208"/>
      <c r="P378" s="208"/>
      <c r="Q378" s="208"/>
      <c r="R378" s="208"/>
      <c r="S378" s="208"/>
      <c r="T378" s="209"/>
      <c r="AT378" s="210" t="s">
        <v>154</v>
      </c>
      <c r="AU378" s="210" t="s">
        <v>86</v>
      </c>
      <c r="AV378" s="13" t="s">
        <v>84</v>
      </c>
      <c r="AW378" s="13" t="s">
        <v>32</v>
      </c>
      <c r="AX378" s="13" t="s">
        <v>76</v>
      </c>
      <c r="AY378" s="210" t="s">
        <v>143</v>
      </c>
    </row>
    <row r="379" spans="1:65" s="14" customFormat="1" ht="11.25">
      <c r="B379" s="211"/>
      <c r="C379" s="212"/>
      <c r="D379" s="196" t="s">
        <v>154</v>
      </c>
      <c r="E379" s="213" t="s">
        <v>1</v>
      </c>
      <c r="F379" s="214" t="s">
        <v>343</v>
      </c>
      <c r="G379" s="212"/>
      <c r="H379" s="215">
        <v>34</v>
      </c>
      <c r="I379" s="216"/>
      <c r="J379" s="212"/>
      <c r="K379" s="212"/>
      <c r="L379" s="217"/>
      <c r="M379" s="218"/>
      <c r="N379" s="219"/>
      <c r="O379" s="219"/>
      <c r="P379" s="219"/>
      <c r="Q379" s="219"/>
      <c r="R379" s="219"/>
      <c r="S379" s="219"/>
      <c r="T379" s="220"/>
      <c r="AT379" s="221" t="s">
        <v>154</v>
      </c>
      <c r="AU379" s="221" t="s">
        <v>86</v>
      </c>
      <c r="AV379" s="14" t="s">
        <v>86</v>
      </c>
      <c r="AW379" s="14" t="s">
        <v>32</v>
      </c>
      <c r="AX379" s="14" t="s">
        <v>76</v>
      </c>
      <c r="AY379" s="221" t="s">
        <v>143</v>
      </c>
    </row>
    <row r="380" spans="1:65" s="15" customFormat="1" ht="11.25">
      <c r="B380" s="222"/>
      <c r="C380" s="223"/>
      <c r="D380" s="196" t="s">
        <v>154</v>
      </c>
      <c r="E380" s="224" t="s">
        <v>1</v>
      </c>
      <c r="F380" s="225" t="s">
        <v>157</v>
      </c>
      <c r="G380" s="223"/>
      <c r="H380" s="226">
        <v>34</v>
      </c>
      <c r="I380" s="227"/>
      <c r="J380" s="223"/>
      <c r="K380" s="223"/>
      <c r="L380" s="228"/>
      <c r="M380" s="229"/>
      <c r="N380" s="230"/>
      <c r="O380" s="230"/>
      <c r="P380" s="230"/>
      <c r="Q380" s="230"/>
      <c r="R380" s="230"/>
      <c r="S380" s="230"/>
      <c r="T380" s="231"/>
      <c r="AT380" s="232" t="s">
        <v>154</v>
      </c>
      <c r="AU380" s="232" t="s">
        <v>86</v>
      </c>
      <c r="AV380" s="15" t="s">
        <v>150</v>
      </c>
      <c r="AW380" s="15" t="s">
        <v>32</v>
      </c>
      <c r="AX380" s="15" t="s">
        <v>84</v>
      </c>
      <c r="AY380" s="232" t="s">
        <v>143</v>
      </c>
    </row>
    <row r="381" spans="1:65" s="2" customFormat="1" ht="16.5" customHeight="1">
      <c r="A381" s="34"/>
      <c r="B381" s="35"/>
      <c r="C381" s="233" t="s">
        <v>438</v>
      </c>
      <c r="D381" s="233" t="s">
        <v>244</v>
      </c>
      <c r="E381" s="234" t="s">
        <v>439</v>
      </c>
      <c r="F381" s="235" t="s">
        <v>440</v>
      </c>
      <c r="G381" s="236" t="s">
        <v>189</v>
      </c>
      <c r="H381" s="237">
        <v>34.68</v>
      </c>
      <c r="I381" s="238"/>
      <c r="J381" s="239">
        <f>ROUND(I381*H381,2)</f>
        <v>0</v>
      </c>
      <c r="K381" s="235" t="s">
        <v>149</v>
      </c>
      <c r="L381" s="240"/>
      <c r="M381" s="241" t="s">
        <v>1</v>
      </c>
      <c r="N381" s="242" t="s">
        <v>41</v>
      </c>
      <c r="O381" s="71"/>
      <c r="P381" s="192">
        <f>O381*H381</f>
        <v>0</v>
      </c>
      <c r="Q381" s="192">
        <v>4.4999999999999998E-2</v>
      </c>
      <c r="R381" s="192">
        <f>Q381*H381</f>
        <v>1.5606</v>
      </c>
      <c r="S381" s="192">
        <v>0</v>
      </c>
      <c r="T381" s="193">
        <f>S381*H381</f>
        <v>0</v>
      </c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  <c r="AR381" s="194" t="s">
        <v>175</v>
      </c>
      <c r="AT381" s="194" t="s">
        <v>244</v>
      </c>
      <c r="AU381" s="194" t="s">
        <v>86</v>
      </c>
      <c r="AY381" s="17" t="s">
        <v>143</v>
      </c>
      <c r="BE381" s="195">
        <f>IF(N381="základní",J381,0)</f>
        <v>0</v>
      </c>
      <c r="BF381" s="195">
        <f>IF(N381="snížená",J381,0)</f>
        <v>0</v>
      </c>
      <c r="BG381" s="195">
        <f>IF(N381="zákl. přenesená",J381,0)</f>
        <v>0</v>
      </c>
      <c r="BH381" s="195">
        <f>IF(N381="sníž. přenesená",J381,0)</f>
        <v>0</v>
      </c>
      <c r="BI381" s="195">
        <f>IF(N381="nulová",J381,0)</f>
        <v>0</v>
      </c>
      <c r="BJ381" s="17" t="s">
        <v>84</v>
      </c>
      <c r="BK381" s="195">
        <f>ROUND(I381*H381,2)</f>
        <v>0</v>
      </c>
      <c r="BL381" s="17" t="s">
        <v>150</v>
      </c>
      <c r="BM381" s="194" t="s">
        <v>441</v>
      </c>
    </row>
    <row r="382" spans="1:65" s="13" customFormat="1" ht="11.25">
      <c r="B382" s="201"/>
      <c r="C382" s="202"/>
      <c r="D382" s="196" t="s">
        <v>154</v>
      </c>
      <c r="E382" s="203" t="s">
        <v>1</v>
      </c>
      <c r="F382" s="204" t="s">
        <v>437</v>
      </c>
      <c r="G382" s="202"/>
      <c r="H382" s="203" t="s">
        <v>1</v>
      </c>
      <c r="I382" s="205"/>
      <c r="J382" s="202"/>
      <c r="K382" s="202"/>
      <c r="L382" s="206"/>
      <c r="M382" s="207"/>
      <c r="N382" s="208"/>
      <c r="O382" s="208"/>
      <c r="P382" s="208"/>
      <c r="Q382" s="208"/>
      <c r="R382" s="208"/>
      <c r="S382" s="208"/>
      <c r="T382" s="209"/>
      <c r="AT382" s="210" t="s">
        <v>154</v>
      </c>
      <c r="AU382" s="210" t="s">
        <v>86</v>
      </c>
      <c r="AV382" s="13" t="s">
        <v>84</v>
      </c>
      <c r="AW382" s="13" t="s">
        <v>32</v>
      </c>
      <c r="AX382" s="13" t="s">
        <v>76</v>
      </c>
      <c r="AY382" s="210" t="s">
        <v>143</v>
      </c>
    </row>
    <row r="383" spans="1:65" s="14" customFormat="1" ht="11.25">
      <c r="B383" s="211"/>
      <c r="C383" s="212"/>
      <c r="D383" s="196" t="s">
        <v>154</v>
      </c>
      <c r="E383" s="213" t="s">
        <v>1</v>
      </c>
      <c r="F383" s="214" t="s">
        <v>442</v>
      </c>
      <c r="G383" s="212"/>
      <c r="H383" s="215">
        <v>34.68</v>
      </c>
      <c r="I383" s="216"/>
      <c r="J383" s="212"/>
      <c r="K383" s="212"/>
      <c r="L383" s="217"/>
      <c r="M383" s="218"/>
      <c r="N383" s="219"/>
      <c r="O383" s="219"/>
      <c r="P383" s="219"/>
      <c r="Q383" s="219"/>
      <c r="R383" s="219"/>
      <c r="S383" s="219"/>
      <c r="T383" s="220"/>
      <c r="AT383" s="221" t="s">
        <v>154</v>
      </c>
      <c r="AU383" s="221" t="s">
        <v>86</v>
      </c>
      <c r="AV383" s="14" t="s">
        <v>86</v>
      </c>
      <c r="AW383" s="14" t="s">
        <v>32</v>
      </c>
      <c r="AX383" s="14" t="s">
        <v>76</v>
      </c>
      <c r="AY383" s="221" t="s">
        <v>143</v>
      </c>
    </row>
    <row r="384" spans="1:65" s="15" customFormat="1" ht="11.25">
      <c r="B384" s="222"/>
      <c r="C384" s="223"/>
      <c r="D384" s="196" t="s">
        <v>154</v>
      </c>
      <c r="E384" s="224" t="s">
        <v>1</v>
      </c>
      <c r="F384" s="225" t="s">
        <v>157</v>
      </c>
      <c r="G384" s="223"/>
      <c r="H384" s="226">
        <v>34.68</v>
      </c>
      <c r="I384" s="227"/>
      <c r="J384" s="223"/>
      <c r="K384" s="223"/>
      <c r="L384" s="228"/>
      <c r="M384" s="229"/>
      <c r="N384" s="230"/>
      <c r="O384" s="230"/>
      <c r="P384" s="230"/>
      <c r="Q384" s="230"/>
      <c r="R384" s="230"/>
      <c r="S384" s="230"/>
      <c r="T384" s="231"/>
      <c r="AT384" s="232" t="s">
        <v>154</v>
      </c>
      <c r="AU384" s="232" t="s">
        <v>86</v>
      </c>
      <c r="AV384" s="15" t="s">
        <v>150</v>
      </c>
      <c r="AW384" s="15" t="s">
        <v>32</v>
      </c>
      <c r="AX384" s="15" t="s">
        <v>84</v>
      </c>
      <c r="AY384" s="232" t="s">
        <v>143</v>
      </c>
    </row>
    <row r="385" spans="1:65" s="2" customFormat="1" ht="24.2" customHeight="1">
      <c r="A385" s="34"/>
      <c r="B385" s="35"/>
      <c r="C385" s="183" t="s">
        <v>443</v>
      </c>
      <c r="D385" s="183" t="s">
        <v>145</v>
      </c>
      <c r="E385" s="184" t="s">
        <v>444</v>
      </c>
      <c r="F385" s="185" t="s">
        <v>445</v>
      </c>
      <c r="G385" s="186" t="s">
        <v>351</v>
      </c>
      <c r="H385" s="187">
        <v>2</v>
      </c>
      <c r="I385" s="188"/>
      <c r="J385" s="189">
        <f>ROUND(I385*H385,2)</f>
        <v>0</v>
      </c>
      <c r="K385" s="185" t="s">
        <v>149</v>
      </c>
      <c r="L385" s="39"/>
      <c r="M385" s="190" t="s">
        <v>1</v>
      </c>
      <c r="N385" s="191" t="s">
        <v>41</v>
      </c>
      <c r="O385" s="71"/>
      <c r="P385" s="192">
        <f>O385*H385</f>
        <v>0</v>
      </c>
      <c r="Q385" s="192">
        <v>0</v>
      </c>
      <c r="R385" s="192">
        <f>Q385*H385</f>
        <v>0</v>
      </c>
      <c r="S385" s="192">
        <v>0</v>
      </c>
      <c r="T385" s="193">
        <f>S385*H385</f>
        <v>0</v>
      </c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R385" s="194" t="s">
        <v>150</v>
      </c>
      <c r="AT385" s="194" t="s">
        <v>145</v>
      </c>
      <c r="AU385" s="194" t="s">
        <v>86</v>
      </c>
      <c r="AY385" s="17" t="s">
        <v>143</v>
      </c>
      <c r="BE385" s="195">
        <f>IF(N385="základní",J385,0)</f>
        <v>0</v>
      </c>
      <c r="BF385" s="195">
        <f>IF(N385="snížená",J385,0)</f>
        <v>0</v>
      </c>
      <c r="BG385" s="195">
        <f>IF(N385="zákl. přenesená",J385,0)</f>
        <v>0</v>
      </c>
      <c r="BH385" s="195">
        <f>IF(N385="sníž. přenesená",J385,0)</f>
        <v>0</v>
      </c>
      <c r="BI385" s="195">
        <f>IF(N385="nulová",J385,0)</f>
        <v>0</v>
      </c>
      <c r="BJ385" s="17" t="s">
        <v>84</v>
      </c>
      <c r="BK385" s="195">
        <f>ROUND(I385*H385,2)</f>
        <v>0</v>
      </c>
      <c r="BL385" s="17" t="s">
        <v>150</v>
      </c>
      <c r="BM385" s="194" t="s">
        <v>446</v>
      </c>
    </row>
    <row r="386" spans="1:65" s="2" customFormat="1" ht="19.5">
      <c r="A386" s="34"/>
      <c r="B386" s="35"/>
      <c r="C386" s="36"/>
      <c r="D386" s="196" t="s">
        <v>152</v>
      </c>
      <c r="E386" s="36"/>
      <c r="F386" s="197" t="s">
        <v>447</v>
      </c>
      <c r="G386" s="36"/>
      <c r="H386" s="36"/>
      <c r="I386" s="198"/>
      <c r="J386" s="36"/>
      <c r="K386" s="36"/>
      <c r="L386" s="39"/>
      <c r="M386" s="199"/>
      <c r="N386" s="200"/>
      <c r="O386" s="71"/>
      <c r="P386" s="71"/>
      <c r="Q386" s="71"/>
      <c r="R386" s="71"/>
      <c r="S386" s="71"/>
      <c r="T386" s="72"/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  <c r="AT386" s="17" t="s">
        <v>152</v>
      </c>
      <c r="AU386" s="17" t="s">
        <v>86</v>
      </c>
    </row>
    <row r="387" spans="1:65" s="13" customFormat="1" ht="11.25">
      <c r="B387" s="201"/>
      <c r="C387" s="202"/>
      <c r="D387" s="196" t="s">
        <v>154</v>
      </c>
      <c r="E387" s="203" t="s">
        <v>1</v>
      </c>
      <c r="F387" s="204" t="s">
        <v>448</v>
      </c>
      <c r="G387" s="202"/>
      <c r="H387" s="203" t="s">
        <v>1</v>
      </c>
      <c r="I387" s="205"/>
      <c r="J387" s="202"/>
      <c r="K387" s="202"/>
      <c r="L387" s="206"/>
      <c r="M387" s="207"/>
      <c r="N387" s="208"/>
      <c r="O387" s="208"/>
      <c r="P387" s="208"/>
      <c r="Q387" s="208"/>
      <c r="R387" s="208"/>
      <c r="S387" s="208"/>
      <c r="T387" s="209"/>
      <c r="AT387" s="210" t="s">
        <v>154</v>
      </c>
      <c r="AU387" s="210" t="s">
        <v>86</v>
      </c>
      <c r="AV387" s="13" t="s">
        <v>84</v>
      </c>
      <c r="AW387" s="13" t="s">
        <v>32</v>
      </c>
      <c r="AX387" s="13" t="s">
        <v>76</v>
      </c>
      <c r="AY387" s="210" t="s">
        <v>143</v>
      </c>
    </row>
    <row r="388" spans="1:65" s="14" customFormat="1" ht="11.25">
      <c r="B388" s="211"/>
      <c r="C388" s="212"/>
      <c r="D388" s="196" t="s">
        <v>154</v>
      </c>
      <c r="E388" s="213" t="s">
        <v>1</v>
      </c>
      <c r="F388" s="214" t="s">
        <v>86</v>
      </c>
      <c r="G388" s="212"/>
      <c r="H388" s="215">
        <v>2</v>
      </c>
      <c r="I388" s="216"/>
      <c r="J388" s="212"/>
      <c r="K388" s="212"/>
      <c r="L388" s="217"/>
      <c r="M388" s="218"/>
      <c r="N388" s="219"/>
      <c r="O388" s="219"/>
      <c r="P388" s="219"/>
      <c r="Q388" s="219"/>
      <c r="R388" s="219"/>
      <c r="S388" s="219"/>
      <c r="T388" s="220"/>
      <c r="AT388" s="221" t="s">
        <v>154</v>
      </c>
      <c r="AU388" s="221" t="s">
        <v>86</v>
      </c>
      <c r="AV388" s="14" t="s">
        <v>86</v>
      </c>
      <c r="AW388" s="14" t="s">
        <v>32</v>
      </c>
      <c r="AX388" s="14" t="s">
        <v>76</v>
      </c>
      <c r="AY388" s="221" t="s">
        <v>143</v>
      </c>
    </row>
    <row r="389" spans="1:65" s="15" customFormat="1" ht="11.25">
      <c r="B389" s="222"/>
      <c r="C389" s="223"/>
      <c r="D389" s="196" t="s">
        <v>154</v>
      </c>
      <c r="E389" s="224" t="s">
        <v>1</v>
      </c>
      <c r="F389" s="225" t="s">
        <v>157</v>
      </c>
      <c r="G389" s="223"/>
      <c r="H389" s="226">
        <v>2</v>
      </c>
      <c r="I389" s="227"/>
      <c r="J389" s="223"/>
      <c r="K389" s="223"/>
      <c r="L389" s="228"/>
      <c r="M389" s="229"/>
      <c r="N389" s="230"/>
      <c r="O389" s="230"/>
      <c r="P389" s="230"/>
      <c r="Q389" s="230"/>
      <c r="R389" s="230"/>
      <c r="S389" s="230"/>
      <c r="T389" s="231"/>
      <c r="AT389" s="232" t="s">
        <v>154</v>
      </c>
      <c r="AU389" s="232" t="s">
        <v>86</v>
      </c>
      <c r="AV389" s="15" t="s">
        <v>150</v>
      </c>
      <c r="AW389" s="15" t="s">
        <v>32</v>
      </c>
      <c r="AX389" s="15" t="s">
        <v>84</v>
      </c>
      <c r="AY389" s="232" t="s">
        <v>143</v>
      </c>
    </row>
    <row r="390" spans="1:65" s="2" customFormat="1" ht="16.5" customHeight="1">
      <c r="A390" s="34"/>
      <c r="B390" s="35"/>
      <c r="C390" s="233" t="s">
        <v>449</v>
      </c>
      <c r="D390" s="233" t="s">
        <v>244</v>
      </c>
      <c r="E390" s="234" t="s">
        <v>450</v>
      </c>
      <c r="F390" s="235" t="s">
        <v>451</v>
      </c>
      <c r="G390" s="236" t="s">
        <v>351</v>
      </c>
      <c r="H390" s="237">
        <v>2</v>
      </c>
      <c r="I390" s="238"/>
      <c r="J390" s="239">
        <f>ROUND(I390*H390,2)</f>
        <v>0</v>
      </c>
      <c r="K390" s="235" t="s">
        <v>149</v>
      </c>
      <c r="L390" s="240"/>
      <c r="M390" s="241" t="s">
        <v>1</v>
      </c>
      <c r="N390" s="242" t="s">
        <v>41</v>
      </c>
      <c r="O390" s="71"/>
      <c r="P390" s="192">
        <f>O390*H390</f>
        <v>0</v>
      </c>
      <c r="Q390" s="192">
        <v>6.3E-3</v>
      </c>
      <c r="R390" s="192">
        <f>Q390*H390</f>
        <v>1.26E-2</v>
      </c>
      <c r="S390" s="192">
        <v>0</v>
      </c>
      <c r="T390" s="193">
        <f>S390*H390</f>
        <v>0</v>
      </c>
      <c r="U390" s="34"/>
      <c r="V390" s="34"/>
      <c r="W390" s="34"/>
      <c r="X390" s="34"/>
      <c r="Y390" s="34"/>
      <c r="Z390" s="34"/>
      <c r="AA390" s="34"/>
      <c r="AB390" s="34"/>
      <c r="AC390" s="34"/>
      <c r="AD390" s="34"/>
      <c r="AE390" s="34"/>
      <c r="AR390" s="194" t="s">
        <v>175</v>
      </c>
      <c r="AT390" s="194" t="s">
        <v>244</v>
      </c>
      <c r="AU390" s="194" t="s">
        <v>86</v>
      </c>
      <c r="AY390" s="17" t="s">
        <v>143</v>
      </c>
      <c r="BE390" s="195">
        <f>IF(N390="základní",J390,0)</f>
        <v>0</v>
      </c>
      <c r="BF390" s="195">
        <f>IF(N390="snížená",J390,0)</f>
        <v>0</v>
      </c>
      <c r="BG390" s="195">
        <f>IF(N390="zákl. přenesená",J390,0)</f>
        <v>0</v>
      </c>
      <c r="BH390" s="195">
        <f>IF(N390="sníž. přenesená",J390,0)</f>
        <v>0</v>
      </c>
      <c r="BI390" s="195">
        <f>IF(N390="nulová",J390,0)</f>
        <v>0</v>
      </c>
      <c r="BJ390" s="17" t="s">
        <v>84</v>
      </c>
      <c r="BK390" s="195">
        <f>ROUND(I390*H390,2)</f>
        <v>0</v>
      </c>
      <c r="BL390" s="17" t="s">
        <v>150</v>
      </c>
      <c r="BM390" s="194" t="s">
        <v>452</v>
      </c>
    </row>
    <row r="391" spans="1:65" s="2" customFormat="1" ht="55.5" customHeight="1">
      <c r="A391" s="34"/>
      <c r="B391" s="35"/>
      <c r="C391" s="183" t="s">
        <v>453</v>
      </c>
      <c r="D391" s="183" t="s">
        <v>145</v>
      </c>
      <c r="E391" s="184" t="s">
        <v>454</v>
      </c>
      <c r="F391" s="185" t="s">
        <v>455</v>
      </c>
      <c r="G391" s="186" t="s">
        <v>351</v>
      </c>
      <c r="H391" s="187">
        <v>2</v>
      </c>
      <c r="I391" s="188"/>
      <c r="J391" s="189">
        <f>ROUND(I391*H391,2)</f>
        <v>0</v>
      </c>
      <c r="K391" s="185" t="s">
        <v>149</v>
      </c>
      <c r="L391" s="39"/>
      <c r="M391" s="190" t="s">
        <v>1</v>
      </c>
      <c r="N391" s="191" t="s">
        <v>41</v>
      </c>
      <c r="O391" s="71"/>
      <c r="P391" s="192">
        <f>O391*H391</f>
        <v>0</v>
      </c>
      <c r="Q391" s="192">
        <v>0</v>
      </c>
      <c r="R391" s="192">
        <f>Q391*H391</f>
        <v>0</v>
      </c>
      <c r="S391" s="192">
        <v>8.2000000000000003E-2</v>
      </c>
      <c r="T391" s="193">
        <f>S391*H391</f>
        <v>0.16400000000000001</v>
      </c>
      <c r="U391" s="34"/>
      <c r="V391" s="34"/>
      <c r="W391" s="34"/>
      <c r="X391" s="34"/>
      <c r="Y391" s="34"/>
      <c r="Z391" s="34"/>
      <c r="AA391" s="34"/>
      <c r="AB391" s="34"/>
      <c r="AC391" s="34"/>
      <c r="AD391" s="34"/>
      <c r="AE391" s="34"/>
      <c r="AR391" s="194" t="s">
        <v>150</v>
      </c>
      <c r="AT391" s="194" t="s">
        <v>145</v>
      </c>
      <c r="AU391" s="194" t="s">
        <v>86</v>
      </c>
      <c r="AY391" s="17" t="s">
        <v>143</v>
      </c>
      <c r="BE391" s="195">
        <f>IF(N391="základní",J391,0)</f>
        <v>0</v>
      </c>
      <c r="BF391" s="195">
        <f>IF(N391="snížená",J391,0)</f>
        <v>0</v>
      </c>
      <c r="BG391" s="195">
        <f>IF(N391="zákl. přenesená",J391,0)</f>
        <v>0</v>
      </c>
      <c r="BH391" s="195">
        <f>IF(N391="sníž. přenesená",J391,0)</f>
        <v>0</v>
      </c>
      <c r="BI391" s="195">
        <f>IF(N391="nulová",J391,0)</f>
        <v>0</v>
      </c>
      <c r="BJ391" s="17" t="s">
        <v>84</v>
      </c>
      <c r="BK391" s="195">
        <f>ROUND(I391*H391,2)</f>
        <v>0</v>
      </c>
      <c r="BL391" s="17" t="s">
        <v>150</v>
      </c>
      <c r="BM391" s="194" t="s">
        <v>456</v>
      </c>
    </row>
    <row r="392" spans="1:65" s="13" customFormat="1" ht="11.25">
      <c r="B392" s="201"/>
      <c r="C392" s="202"/>
      <c r="D392" s="196" t="s">
        <v>154</v>
      </c>
      <c r="E392" s="203" t="s">
        <v>1</v>
      </c>
      <c r="F392" s="204" t="s">
        <v>457</v>
      </c>
      <c r="G392" s="202"/>
      <c r="H392" s="203" t="s">
        <v>1</v>
      </c>
      <c r="I392" s="205"/>
      <c r="J392" s="202"/>
      <c r="K392" s="202"/>
      <c r="L392" s="206"/>
      <c r="M392" s="207"/>
      <c r="N392" s="208"/>
      <c r="O392" s="208"/>
      <c r="P392" s="208"/>
      <c r="Q392" s="208"/>
      <c r="R392" s="208"/>
      <c r="S392" s="208"/>
      <c r="T392" s="209"/>
      <c r="AT392" s="210" t="s">
        <v>154</v>
      </c>
      <c r="AU392" s="210" t="s">
        <v>86</v>
      </c>
      <c r="AV392" s="13" t="s">
        <v>84</v>
      </c>
      <c r="AW392" s="13" t="s">
        <v>32</v>
      </c>
      <c r="AX392" s="13" t="s">
        <v>76</v>
      </c>
      <c r="AY392" s="210" t="s">
        <v>143</v>
      </c>
    </row>
    <row r="393" spans="1:65" s="14" customFormat="1" ht="11.25">
      <c r="B393" s="211"/>
      <c r="C393" s="212"/>
      <c r="D393" s="196" t="s">
        <v>154</v>
      </c>
      <c r="E393" s="213" t="s">
        <v>1</v>
      </c>
      <c r="F393" s="214" t="s">
        <v>86</v>
      </c>
      <c r="G393" s="212"/>
      <c r="H393" s="215">
        <v>2</v>
      </c>
      <c r="I393" s="216"/>
      <c r="J393" s="212"/>
      <c r="K393" s="212"/>
      <c r="L393" s="217"/>
      <c r="M393" s="218"/>
      <c r="N393" s="219"/>
      <c r="O393" s="219"/>
      <c r="P393" s="219"/>
      <c r="Q393" s="219"/>
      <c r="R393" s="219"/>
      <c r="S393" s="219"/>
      <c r="T393" s="220"/>
      <c r="AT393" s="221" t="s">
        <v>154</v>
      </c>
      <c r="AU393" s="221" t="s">
        <v>86</v>
      </c>
      <c r="AV393" s="14" t="s">
        <v>86</v>
      </c>
      <c r="AW393" s="14" t="s">
        <v>32</v>
      </c>
      <c r="AX393" s="14" t="s">
        <v>76</v>
      </c>
      <c r="AY393" s="221" t="s">
        <v>143</v>
      </c>
    </row>
    <row r="394" spans="1:65" s="15" customFormat="1" ht="11.25">
      <c r="B394" s="222"/>
      <c r="C394" s="223"/>
      <c r="D394" s="196" t="s">
        <v>154</v>
      </c>
      <c r="E394" s="224" t="s">
        <v>1</v>
      </c>
      <c r="F394" s="225" t="s">
        <v>157</v>
      </c>
      <c r="G394" s="223"/>
      <c r="H394" s="226">
        <v>2</v>
      </c>
      <c r="I394" s="227"/>
      <c r="J394" s="223"/>
      <c r="K394" s="223"/>
      <c r="L394" s="228"/>
      <c r="M394" s="229"/>
      <c r="N394" s="230"/>
      <c r="O394" s="230"/>
      <c r="P394" s="230"/>
      <c r="Q394" s="230"/>
      <c r="R394" s="230"/>
      <c r="S394" s="230"/>
      <c r="T394" s="231"/>
      <c r="AT394" s="232" t="s">
        <v>154</v>
      </c>
      <c r="AU394" s="232" t="s">
        <v>86</v>
      </c>
      <c r="AV394" s="15" t="s">
        <v>150</v>
      </c>
      <c r="AW394" s="15" t="s">
        <v>32</v>
      </c>
      <c r="AX394" s="15" t="s">
        <v>84</v>
      </c>
      <c r="AY394" s="232" t="s">
        <v>143</v>
      </c>
    </row>
    <row r="395" spans="1:65" s="2" customFormat="1" ht="24.2" customHeight="1">
      <c r="A395" s="34"/>
      <c r="B395" s="35"/>
      <c r="C395" s="183" t="s">
        <v>270</v>
      </c>
      <c r="D395" s="183" t="s">
        <v>145</v>
      </c>
      <c r="E395" s="184" t="s">
        <v>458</v>
      </c>
      <c r="F395" s="185" t="s">
        <v>459</v>
      </c>
      <c r="G395" s="186" t="s">
        <v>351</v>
      </c>
      <c r="H395" s="187">
        <v>5</v>
      </c>
      <c r="I395" s="188"/>
      <c r="J395" s="189">
        <f>ROUND(I395*H395,2)</f>
        <v>0</v>
      </c>
      <c r="K395" s="185" t="s">
        <v>149</v>
      </c>
      <c r="L395" s="39"/>
      <c r="M395" s="190" t="s">
        <v>1</v>
      </c>
      <c r="N395" s="191" t="s">
        <v>41</v>
      </c>
      <c r="O395" s="71"/>
      <c r="P395" s="192">
        <f>O395*H395</f>
        <v>0</v>
      </c>
      <c r="Q395" s="192">
        <v>0.11241</v>
      </c>
      <c r="R395" s="192">
        <f>Q395*H395</f>
        <v>0.56204999999999994</v>
      </c>
      <c r="S395" s="192">
        <v>0</v>
      </c>
      <c r="T395" s="193">
        <f>S395*H395</f>
        <v>0</v>
      </c>
      <c r="U395" s="34"/>
      <c r="V395" s="34"/>
      <c r="W395" s="34"/>
      <c r="X395" s="34"/>
      <c r="Y395" s="34"/>
      <c r="Z395" s="34"/>
      <c r="AA395" s="34"/>
      <c r="AB395" s="34"/>
      <c r="AC395" s="34"/>
      <c r="AD395" s="34"/>
      <c r="AE395" s="34"/>
      <c r="AR395" s="194" t="s">
        <v>150</v>
      </c>
      <c r="AT395" s="194" t="s">
        <v>145</v>
      </c>
      <c r="AU395" s="194" t="s">
        <v>86</v>
      </c>
      <c r="AY395" s="17" t="s">
        <v>143</v>
      </c>
      <c r="BE395" s="195">
        <f>IF(N395="základní",J395,0)</f>
        <v>0</v>
      </c>
      <c r="BF395" s="195">
        <f>IF(N395="snížená",J395,0)</f>
        <v>0</v>
      </c>
      <c r="BG395" s="195">
        <f>IF(N395="zákl. přenesená",J395,0)</f>
        <v>0</v>
      </c>
      <c r="BH395" s="195">
        <f>IF(N395="sníž. přenesená",J395,0)</f>
        <v>0</v>
      </c>
      <c r="BI395" s="195">
        <f>IF(N395="nulová",J395,0)</f>
        <v>0</v>
      </c>
      <c r="BJ395" s="17" t="s">
        <v>84</v>
      </c>
      <c r="BK395" s="195">
        <f>ROUND(I395*H395,2)</f>
        <v>0</v>
      </c>
      <c r="BL395" s="17" t="s">
        <v>150</v>
      </c>
      <c r="BM395" s="194" t="s">
        <v>460</v>
      </c>
    </row>
    <row r="396" spans="1:65" s="13" customFormat="1" ht="11.25">
      <c r="B396" s="201"/>
      <c r="C396" s="202"/>
      <c r="D396" s="196" t="s">
        <v>154</v>
      </c>
      <c r="E396" s="203" t="s">
        <v>1</v>
      </c>
      <c r="F396" s="204" t="s">
        <v>461</v>
      </c>
      <c r="G396" s="202"/>
      <c r="H396" s="203" t="s">
        <v>1</v>
      </c>
      <c r="I396" s="205"/>
      <c r="J396" s="202"/>
      <c r="K396" s="202"/>
      <c r="L396" s="206"/>
      <c r="M396" s="207"/>
      <c r="N396" s="208"/>
      <c r="O396" s="208"/>
      <c r="P396" s="208"/>
      <c r="Q396" s="208"/>
      <c r="R396" s="208"/>
      <c r="S396" s="208"/>
      <c r="T396" s="209"/>
      <c r="AT396" s="210" t="s">
        <v>154</v>
      </c>
      <c r="AU396" s="210" t="s">
        <v>86</v>
      </c>
      <c r="AV396" s="13" t="s">
        <v>84</v>
      </c>
      <c r="AW396" s="13" t="s">
        <v>32</v>
      </c>
      <c r="AX396" s="13" t="s">
        <v>76</v>
      </c>
      <c r="AY396" s="210" t="s">
        <v>143</v>
      </c>
    </row>
    <row r="397" spans="1:65" s="14" customFormat="1" ht="11.25">
      <c r="B397" s="211"/>
      <c r="C397" s="212"/>
      <c r="D397" s="196" t="s">
        <v>154</v>
      </c>
      <c r="E397" s="213" t="s">
        <v>1</v>
      </c>
      <c r="F397" s="214" t="s">
        <v>176</v>
      </c>
      <c r="G397" s="212"/>
      <c r="H397" s="215">
        <v>5</v>
      </c>
      <c r="I397" s="216"/>
      <c r="J397" s="212"/>
      <c r="K397" s="212"/>
      <c r="L397" s="217"/>
      <c r="M397" s="218"/>
      <c r="N397" s="219"/>
      <c r="O397" s="219"/>
      <c r="P397" s="219"/>
      <c r="Q397" s="219"/>
      <c r="R397" s="219"/>
      <c r="S397" s="219"/>
      <c r="T397" s="220"/>
      <c r="AT397" s="221" t="s">
        <v>154</v>
      </c>
      <c r="AU397" s="221" t="s">
        <v>86</v>
      </c>
      <c r="AV397" s="14" t="s">
        <v>86</v>
      </c>
      <c r="AW397" s="14" t="s">
        <v>32</v>
      </c>
      <c r="AX397" s="14" t="s">
        <v>76</v>
      </c>
      <c r="AY397" s="221" t="s">
        <v>143</v>
      </c>
    </row>
    <row r="398" spans="1:65" s="15" customFormat="1" ht="11.25">
      <c r="B398" s="222"/>
      <c r="C398" s="223"/>
      <c r="D398" s="196" t="s">
        <v>154</v>
      </c>
      <c r="E398" s="224" t="s">
        <v>1</v>
      </c>
      <c r="F398" s="225" t="s">
        <v>157</v>
      </c>
      <c r="G398" s="223"/>
      <c r="H398" s="226">
        <v>5</v>
      </c>
      <c r="I398" s="227"/>
      <c r="J398" s="223"/>
      <c r="K398" s="223"/>
      <c r="L398" s="228"/>
      <c r="M398" s="229"/>
      <c r="N398" s="230"/>
      <c r="O398" s="230"/>
      <c r="P398" s="230"/>
      <c r="Q398" s="230"/>
      <c r="R398" s="230"/>
      <c r="S398" s="230"/>
      <c r="T398" s="231"/>
      <c r="AT398" s="232" t="s">
        <v>154</v>
      </c>
      <c r="AU398" s="232" t="s">
        <v>86</v>
      </c>
      <c r="AV398" s="15" t="s">
        <v>150</v>
      </c>
      <c r="AW398" s="15" t="s">
        <v>32</v>
      </c>
      <c r="AX398" s="15" t="s">
        <v>84</v>
      </c>
      <c r="AY398" s="232" t="s">
        <v>143</v>
      </c>
    </row>
    <row r="399" spans="1:65" s="2" customFormat="1" ht="21.75" customHeight="1">
      <c r="A399" s="34"/>
      <c r="B399" s="35"/>
      <c r="C399" s="233" t="s">
        <v>462</v>
      </c>
      <c r="D399" s="233" t="s">
        <v>244</v>
      </c>
      <c r="E399" s="234" t="s">
        <v>463</v>
      </c>
      <c r="F399" s="235" t="s">
        <v>464</v>
      </c>
      <c r="G399" s="236" t="s">
        <v>351</v>
      </c>
      <c r="H399" s="237">
        <v>5</v>
      </c>
      <c r="I399" s="238"/>
      <c r="J399" s="239">
        <f>ROUND(I399*H399,2)</f>
        <v>0</v>
      </c>
      <c r="K399" s="235" t="s">
        <v>149</v>
      </c>
      <c r="L399" s="240"/>
      <c r="M399" s="241" t="s">
        <v>1</v>
      </c>
      <c r="N399" s="242" t="s">
        <v>41</v>
      </c>
      <c r="O399" s="71"/>
      <c r="P399" s="192">
        <f>O399*H399</f>
        <v>0</v>
      </c>
      <c r="Q399" s="192">
        <v>6.1000000000000004E-3</v>
      </c>
      <c r="R399" s="192">
        <f>Q399*H399</f>
        <v>3.0500000000000003E-2</v>
      </c>
      <c r="S399" s="192">
        <v>0</v>
      </c>
      <c r="T399" s="193">
        <f>S399*H399</f>
        <v>0</v>
      </c>
      <c r="U399" s="34"/>
      <c r="V399" s="34"/>
      <c r="W399" s="34"/>
      <c r="X399" s="34"/>
      <c r="Y399" s="34"/>
      <c r="Z399" s="34"/>
      <c r="AA399" s="34"/>
      <c r="AB399" s="34"/>
      <c r="AC399" s="34"/>
      <c r="AD399" s="34"/>
      <c r="AE399" s="34"/>
      <c r="AR399" s="194" t="s">
        <v>175</v>
      </c>
      <c r="AT399" s="194" t="s">
        <v>244</v>
      </c>
      <c r="AU399" s="194" t="s">
        <v>86</v>
      </c>
      <c r="AY399" s="17" t="s">
        <v>143</v>
      </c>
      <c r="BE399" s="195">
        <f>IF(N399="základní",J399,0)</f>
        <v>0</v>
      </c>
      <c r="BF399" s="195">
        <f>IF(N399="snížená",J399,0)</f>
        <v>0</v>
      </c>
      <c r="BG399" s="195">
        <f>IF(N399="zákl. přenesená",J399,0)</f>
        <v>0</v>
      </c>
      <c r="BH399" s="195">
        <f>IF(N399="sníž. přenesená",J399,0)</f>
        <v>0</v>
      </c>
      <c r="BI399" s="195">
        <f>IF(N399="nulová",J399,0)</f>
        <v>0</v>
      </c>
      <c r="BJ399" s="17" t="s">
        <v>84</v>
      </c>
      <c r="BK399" s="195">
        <f>ROUND(I399*H399,2)</f>
        <v>0</v>
      </c>
      <c r="BL399" s="17" t="s">
        <v>150</v>
      </c>
      <c r="BM399" s="194" t="s">
        <v>465</v>
      </c>
    </row>
    <row r="400" spans="1:65" s="13" customFormat="1" ht="11.25">
      <c r="B400" s="201"/>
      <c r="C400" s="202"/>
      <c r="D400" s="196" t="s">
        <v>154</v>
      </c>
      <c r="E400" s="203" t="s">
        <v>1</v>
      </c>
      <c r="F400" s="204" t="s">
        <v>461</v>
      </c>
      <c r="G400" s="202"/>
      <c r="H400" s="203" t="s">
        <v>1</v>
      </c>
      <c r="I400" s="205"/>
      <c r="J400" s="202"/>
      <c r="K400" s="202"/>
      <c r="L400" s="206"/>
      <c r="M400" s="207"/>
      <c r="N400" s="208"/>
      <c r="O400" s="208"/>
      <c r="P400" s="208"/>
      <c r="Q400" s="208"/>
      <c r="R400" s="208"/>
      <c r="S400" s="208"/>
      <c r="T400" s="209"/>
      <c r="AT400" s="210" t="s">
        <v>154</v>
      </c>
      <c r="AU400" s="210" t="s">
        <v>86</v>
      </c>
      <c r="AV400" s="13" t="s">
        <v>84</v>
      </c>
      <c r="AW400" s="13" t="s">
        <v>32</v>
      </c>
      <c r="AX400" s="13" t="s">
        <v>76</v>
      </c>
      <c r="AY400" s="210" t="s">
        <v>143</v>
      </c>
    </row>
    <row r="401" spans="1:65" s="14" customFormat="1" ht="11.25">
      <c r="B401" s="211"/>
      <c r="C401" s="212"/>
      <c r="D401" s="196" t="s">
        <v>154</v>
      </c>
      <c r="E401" s="213" t="s">
        <v>1</v>
      </c>
      <c r="F401" s="214" t="s">
        <v>176</v>
      </c>
      <c r="G401" s="212"/>
      <c r="H401" s="215">
        <v>5</v>
      </c>
      <c r="I401" s="216"/>
      <c r="J401" s="212"/>
      <c r="K401" s="212"/>
      <c r="L401" s="217"/>
      <c r="M401" s="218"/>
      <c r="N401" s="219"/>
      <c r="O401" s="219"/>
      <c r="P401" s="219"/>
      <c r="Q401" s="219"/>
      <c r="R401" s="219"/>
      <c r="S401" s="219"/>
      <c r="T401" s="220"/>
      <c r="AT401" s="221" t="s">
        <v>154</v>
      </c>
      <c r="AU401" s="221" t="s">
        <v>86</v>
      </c>
      <c r="AV401" s="14" t="s">
        <v>86</v>
      </c>
      <c r="AW401" s="14" t="s">
        <v>32</v>
      </c>
      <c r="AX401" s="14" t="s">
        <v>76</v>
      </c>
      <c r="AY401" s="221" t="s">
        <v>143</v>
      </c>
    </row>
    <row r="402" spans="1:65" s="15" customFormat="1" ht="11.25">
      <c r="B402" s="222"/>
      <c r="C402" s="223"/>
      <c r="D402" s="196" t="s">
        <v>154</v>
      </c>
      <c r="E402" s="224" t="s">
        <v>1</v>
      </c>
      <c r="F402" s="225" t="s">
        <v>157</v>
      </c>
      <c r="G402" s="223"/>
      <c r="H402" s="226">
        <v>5</v>
      </c>
      <c r="I402" s="227"/>
      <c r="J402" s="223"/>
      <c r="K402" s="223"/>
      <c r="L402" s="228"/>
      <c r="M402" s="229"/>
      <c r="N402" s="230"/>
      <c r="O402" s="230"/>
      <c r="P402" s="230"/>
      <c r="Q402" s="230"/>
      <c r="R402" s="230"/>
      <c r="S402" s="230"/>
      <c r="T402" s="231"/>
      <c r="AT402" s="232" t="s">
        <v>154</v>
      </c>
      <c r="AU402" s="232" t="s">
        <v>86</v>
      </c>
      <c r="AV402" s="15" t="s">
        <v>150</v>
      </c>
      <c r="AW402" s="15" t="s">
        <v>32</v>
      </c>
      <c r="AX402" s="15" t="s">
        <v>84</v>
      </c>
      <c r="AY402" s="232" t="s">
        <v>143</v>
      </c>
    </row>
    <row r="403" spans="1:65" s="2" customFormat="1" ht="16.5" customHeight="1">
      <c r="A403" s="34"/>
      <c r="B403" s="35"/>
      <c r="C403" s="233" t="s">
        <v>466</v>
      </c>
      <c r="D403" s="233" t="s">
        <v>244</v>
      </c>
      <c r="E403" s="234" t="s">
        <v>467</v>
      </c>
      <c r="F403" s="235" t="s">
        <v>468</v>
      </c>
      <c r="G403" s="236" t="s">
        <v>351</v>
      </c>
      <c r="H403" s="237">
        <v>5</v>
      </c>
      <c r="I403" s="238"/>
      <c r="J403" s="239">
        <f>ROUND(I403*H403,2)</f>
        <v>0</v>
      </c>
      <c r="K403" s="235" t="s">
        <v>149</v>
      </c>
      <c r="L403" s="240"/>
      <c r="M403" s="241" t="s">
        <v>1</v>
      </c>
      <c r="N403" s="242" t="s">
        <v>41</v>
      </c>
      <c r="O403" s="71"/>
      <c r="P403" s="192">
        <f>O403*H403</f>
        <v>0</v>
      </c>
      <c r="Q403" s="192">
        <v>3.0000000000000001E-3</v>
      </c>
      <c r="R403" s="192">
        <f>Q403*H403</f>
        <v>1.4999999999999999E-2</v>
      </c>
      <c r="S403" s="192">
        <v>0</v>
      </c>
      <c r="T403" s="193">
        <f>S403*H403</f>
        <v>0</v>
      </c>
      <c r="U403" s="34"/>
      <c r="V403" s="34"/>
      <c r="W403" s="34"/>
      <c r="X403" s="34"/>
      <c r="Y403" s="34"/>
      <c r="Z403" s="34"/>
      <c r="AA403" s="34"/>
      <c r="AB403" s="34"/>
      <c r="AC403" s="34"/>
      <c r="AD403" s="34"/>
      <c r="AE403" s="34"/>
      <c r="AR403" s="194" t="s">
        <v>175</v>
      </c>
      <c r="AT403" s="194" t="s">
        <v>244</v>
      </c>
      <c r="AU403" s="194" t="s">
        <v>86</v>
      </c>
      <c r="AY403" s="17" t="s">
        <v>143</v>
      </c>
      <c r="BE403" s="195">
        <f>IF(N403="základní",J403,0)</f>
        <v>0</v>
      </c>
      <c r="BF403" s="195">
        <f>IF(N403="snížená",J403,0)</f>
        <v>0</v>
      </c>
      <c r="BG403" s="195">
        <f>IF(N403="zákl. přenesená",J403,0)</f>
        <v>0</v>
      </c>
      <c r="BH403" s="195">
        <f>IF(N403="sníž. přenesená",J403,0)</f>
        <v>0</v>
      </c>
      <c r="BI403" s="195">
        <f>IF(N403="nulová",J403,0)</f>
        <v>0</v>
      </c>
      <c r="BJ403" s="17" t="s">
        <v>84</v>
      </c>
      <c r="BK403" s="195">
        <f>ROUND(I403*H403,2)</f>
        <v>0</v>
      </c>
      <c r="BL403" s="17" t="s">
        <v>150</v>
      </c>
      <c r="BM403" s="194" t="s">
        <v>469</v>
      </c>
    </row>
    <row r="404" spans="1:65" s="13" customFormat="1" ht="11.25">
      <c r="B404" s="201"/>
      <c r="C404" s="202"/>
      <c r="D404" s="196" t="s">
        <v>154</v>
      </c>
      <c r="E404" s="203" t="s">
        <v>1</v>
      </c>
      <c r="F404" s="204" t="s">
        <v>461</v>
      </c>
      <c r="G404" s="202"/>
      <c r="H404" s="203" t="s">
        <v>1</v>
      </c>
      <c r="I404" s="205"/>
      <c r="J404" s="202"/>
      <c r="K404" s="202"/>
      <c r="L404" s="206"/>
      <c r="M404" s="207"/>
      <c r="N404" s="208"/>
      <c r="O404" s="208"/>
      <c r="P404" s="208"/>
      <c r="Q404" s="208"/>
      <c r="R404" s="208"/>
      <c r="S404" s="208"/>
      <c r="T404" s="209"/>
      <c r="AT404" s="210" t="s">
        <v>154</v>
      </c>
      <c r="AU404" s="210" t="s">
        <v>86</v>
      </c>
      <c r="AV404" s="13" t="s">
        <v>84</v>
      </c>
      <c r="AW404" s="13" t="s">
        <v>32</v>
      </c>
      <c r="AX404" s="13" t="s">
        <v>76</v>
      </c>
      <c r="AY404" s="210" t="s">
        <v>143</v>
      </c>
    </row>
    <row r="405" spans="1:65" s="14" customFormat="1" ht="11.25">
      <c r="B405" s="211"/>
      <c r="C405" s="212"/>
      <c r="D405" s="196" t="s">
        <v>154</v>
      </c>
      <c r="E405" s="213" t="s">
        <v>1</v>
      </c>
      <c r="F405" s="214" t="s">
        <v>176</v>
      </c>
      <c r="G405" s="212"/>
      <c r="H405" s="215">
        <v>5</v>
      </c>
      <c r="I405" s="216"/>
      <c r="J405" s="212"/>
      <c r="K405" s="212"/>
      <c r="L405" s="217"/>
      <c r="M405" s="218"/>
      <c r="N405" s="219"/>
      <c r="O405" s="219"/>
      <c r="P405" s="219"/>
      <c r="Q405" s="219"/>
      <c r="R405" s="219"/>
      <c r="S405" s="219"/>
      <c r="T405" s="220"/>
      <c r="AT405" s="221" t="s">
        <v>154</v>
      </c>
      <c r="AU405" s="221" t="s">
        <v>86</v>
      </c>
      <c r="AV405" s="14" t="s">
        <v>86</v>
      </c>
      <c r="AW405" s="14" t="s">
        <v>32</v>
      </c>
      <c r="AX405" s="14" t="s">
        <v>76</v>
      </c>
      <c r="AY405" s="221" t="s">
        <v>143</v>
      </c>
    </row>
    <row r="406" spans="1:65" s="15" customFormat="1" ht="11.25">
      <c r="B406" s="222"/>
      <c r="C406" s="223"/>
      <c r="D406" s="196" t="s">
        <v>154</v>
      </c>
      <c r="E406" s="224" t="s">
        <v>1</v>
      </c>
      <c r="F406" s="225" t="s">
        <v>157</v>
      </c>
      <c r="G406" s="223"/>
      <c r="H406" s="226">
        <v>5</v>
      </c>
      <c r="I406" s="227"/>
      <c r="J406" s="223"/>
      <c r="K406" s="223"/>
      <c r="L406" s="228"/>
      <c r="M406" s="229"/>
      <c r="N406" s="230"/>
      <c r="O406" s="230"/>
      <c r="P406" s="230"/>
      <c r="Q406" s="230"/>
      <c r="R406" s="230"/>
      <c r="S406" s="230"/>
      <c r="T406" s="231"/>
      <c r="AT406" s="232" t="s">
        <v>154</v>
      </c>
      <c r="AU406" s="232" t="s">
        <v>86</v>
      </c>
      <c r="AV406" s="15" t="s">
        <v>150</v>
      </c>
      <c r="AW406" s="15" t="s">
        <v>32</v>
      </c>
      <c r="AX406" s="15" t="s">
        <v>84</v>
      </c>
      <c r="AY406" s="232" t="s">
        <v>143</v>
      </c>
    </row>
    <row r="407" spans="1:65" s="2" customFormat="1" ht="16.5" customHeight="1">
      <c r="A407" s="34"/>
      <c r="B407" s="35"/>
      <c r="C407" s="233" t="s">
        <v>470</v>
      </c>
      <c r="D407" s="233" t="s">
        <v>244</v>
      </c>
      <c r="E407" s="234" t="s">
        <v>471</v>
      </c>
      <c r="F407" s="235" t="s">
        <v>472</v>
      </c>
      <c r="G407" s="236" t="s">
        <v>351</v>
      </c>
      <c r="H407" s="237">
        <v>5</v>
      </c>
      <c r="I407" s="238"/>
      <c r="J407" s="239">
        <f>ROUND(I407*H407,2)</f>
        <v>0</v>
      </c>
      <c r="K407" s="235" t="s">
        <v>149</v>
      </c>
      <c r="L407" s="240"/>
      <c r="M407" s="241" t="s">
        <v>1</v>
      </c>
      <c r="N407" s="242" t="s">
        <v>41</v>
      </c>
      <c r="O407" s="71"/>
      <c r="P407" s="192">
        <f>O407*H407</f>
        <v>0</v>
      </c>
      <c r="Q407" s="192">
        <v>1E-4</v>
      </c>
      <c r="R407" s="192">
        <f>Q407*H407</f>
        <v>5.0000000000000001E-4</v>
      </c>
      <c r="S407" s="192">
        <v>0</v>
      </c>
      <c r="T407" s="193">
        <f>S407*H407</f>
        <v>0</v>
      </c>
      <c r="U407" s="34"/>
      <c r="V407" s="34"/>
      <c r="W407" s="34"/>
      <c r="X407" s="34"/>
      <c r="Y407" s="34"/>
      <c r="Z407" s="34"/>
      <c r="AA407" s="34"/>
      <c r="AB407" s="34"/>
      <c r="AC407" s="34"/>
      <c r="AD407" s="34"/>
      <c r="AE407" s="34"/>
      <c r="AR407" s="194" t="s">
        <v>175</v>
      </c>
      <c r="AT407" s="194" t="s">
        <v>244</v>
      </c>
      <c r="AU407" s="194" t="s">
        <v>86</v>
      </c>
      <c r="AY407" s="17" t="s">
        <v>143</v>
      </c>
      <c r="BE407" s="195">
        <f>IF(N407="základní",J407,0)</f>
        <v>0</v>
      </c>
      <c r="BF407" s="195">
        <f>IF(N407="snížená",J407,0)</f>
        <v>0</v>
      </c>
      <c r="BG407" s="195">
        <f>IF(N407="zákl. přenesená",J407,0)</f>
        <v>0</v>
      </c>
      <c r="BH407" s="195">
        <f>IF(N407="sníž. přenesená",J407,0)</f>
        <v>0</v>
      </c>
      <c r="BI407" s="195">
        <f>IF(N407="nulová",J407,0)</f>
        <v>0</v>
      </c>
      <c r="BJ407" s="17" t="s">
        <v>84</v>
      </c>
      <c r="BK407" s="195">
        <f>ROUND(I407*H407,2)</f>
        <v>0</v>
      </c>
      <c r="BL407" s="17" t="s">
        <v>150</v>
      </c>
      <c r="BM407" s="194" t="s">
        <v>473</v>
      </c>
    </row>
    <row r="408" spans="1:65" s="13" customFormat="1" ht="11.25">
      <c r="B408" s="201"/>
      <c r="C408" s="202"/>
      <c r="D408" s="196" t="s">
        <v>154</v>
      </c>
      <c r="E408" s="203" t="s">
        <v>1</v>
      </c>
      <c r="F408" s="204" t="s">
        <v>461</v>
      </c>
      <c r="G408" s="202"/>
      <c r="H408" s="203" t="s">
        <v>1</v>
      </c>
      <c r="I408" s="205"/>
      <c r="J408" s="202"/>
      <c r="K408" s="202"/>
      <c r="L408" s="206"/>
      <c r="M408" s="207"/>
      <c r="N408" s="208"/>
      <c r="O408" s="208"/>
      <c r="P408" s="208"/>
      <c r="Q408" s="208"/>
      <c r="R408" s="208"/>
      <c r="S408" s="208"/>
      <c r="T408" s="209"/>
      <c r="AT408" s="210" t="s">
        <v>154</v>
      </c>
      <c r="AU408" s="210" t="s">
        <v>86</v>
      </c>
      <c r="AV408" s="13" t="s">
        <v>84</v>
      </c>
      <c r="AW408" s="13" t="s">
        <v>32</v>
      </c>
      <c r="AX408" s="13" t="s">
        <v>76</v>
      </c>
      <c r="AY408" s="210" t="s">
        <v>143</v>
      </c>
    </row>
    <row r="409" spans="1:65" s="14" customFormat="1" ht="11.25">
      <c r="B409" s="211"/>
      <c r="C409" s="212"/>
      <c r="D409" s="196" t="s">
        <v>154</v>
      </c>
      <c r="E409" s="213" t="s">
        <v>1</v>
      </c>
      <c r="F409" s="214" t="s">
        <v>176</v>
      </c>
      <c r="G409" s="212"/>
      <c r="H409" s="215">
        <v>5</v>
      </c>
      <c r="I409" s="216"/>
      <c r="J409" s="212"/>
      <c r="K409" s="212"/>
      <c r="L409" s="217"/>
      <c r="M409" s="218"/>
      <c r="N409" s="219"/>
      <c r="O409" s="219"/>
      <c r="P409" s="219"/>
      <c r="Q409" s="219"/>
      <c r="R409" s="219"/>
      <c r="S409" s="219"/>
      <c r="T409" s="220"/>
      <c r="AT409" s="221" t="s">
        <v>154</v>
      </c>
      <c r="AU409" s="221" t="s">
        <v>86</v>
      </c>
      <c r="AV409" s="14" t="s">
        <v>86</v>
      </c>
      <c r="AW409" s="14" t="s">
        <v>32</v>
      </c>
      <c r="AX409" s="14" t="s">
        <v>76</v>
      </c>
      <c r="AY409" s="221" t="s">
        <v>143</v>
      </c>
    </row>
    <row r="410" spans="1:65" s="15" customFormat="1" ht="11.25">
      <c r="B410" s="222"/>
      <c r="C410" s="223"/>
      <c r="D410" s="196" t="s">
        <v>154</v>
      </c>
      <c r="E410" s="224" t="s">
        <v>1</v>
      </c>
      <c r="F410" s="225" t="s">
        <v>157</v>
      </c>
      <c r="G410" s="223"/>
      <c r="H410" s="226">
        <v>5</v>
      </c>
      <c r="I410" s="227"/>
      <c r="J410" s="223"/>
      <c r="K410" s="223"/>
      <c r="L410" s="228"/>
      <c r="M410" s="229"/>
      <c r="N410" s="230"/>
      <c r="O410" s="230"/>
      <c r="P410" s="230"/>
      <c r="Q410" s="230"/>
      <c r="R410" s="230"/>
      <c r="S410" s="230"/>
      <c r="T410" s="231"/>
      <c r="AT410" s="232" t="s">
        <v>154</v>
      </c>
      <c r="AU410" s="232" t="s">
        <v>86</v>
      </c>
      <c r="AV410" s="15" t="s">
        <v>150</v>
      </c>
      <c r="AW410" s="15" t="s">
        <v>32</v>
      </c>
      <c r="AX410" s="15" t="s">
        <v>84</v>
      </c>
      <c r="AY410" s="232" t="s">
        <v>143</v>
      </c>
    </row>
    <row r="411" spans="1:65" s="2" customFormat="1" ht="24.2" customHeight="1">
      <c r="A411" s="34"/>
      <c r="B411" s="35"/>
      <c r="C411" s="183" t="s">
        <v>474</v>
      </c>
      <c r="D411" s="183" t="s">
        <v>145</v>
      </c>
      <c r="E411" s="184" t="s">
        <v>475</v>
      </c>
      <c r="F411" s="185" t="s">
        <v>476</v>
      </c>
      <c r="G411" s="186" t="s">
        <v>351</v>
      </c>
      <c r="H411" s="187">
        <v>6</v>
      </c>
      <c r="I411" s="188"/>
      <c r="J411" s="189">
        <f>ROUND(I411*H411,2)</f>
        <v>0</v>
      </c>
      <c r="K411" s="185" t="s">
        <v>149</v>
      </c>
      <c r="L411" s="39"/>
      <c r="M411" s="190" t="s">
        <v>1</v>
      </c>
      <c r="N411" s="191" t="s">
        <v>41</v>
      </c>
      <c r="O411" s="71"/>
      <c r="P411" s="192">
        <f>O411*H411</f>
        <v>0</v>
      </c>
      <c r="Q411" s="192">
        <v>6.9999999999999999E-4</v>
      </c>
      <c r="R411" s="192">
        <f>Q411*H411</f>
        <v>4.1999999999999997E-3</v>
      </c>
      <c r="S411" s="192">
        <v>0</v>
      </c>
      <c r="T411" s="193">
        <f>S411*H411</f>
        <v>0</v>
      </c>
      <c r="U411" s="34"/>
      <c r="V411" s="34"/>
      <c r="W411" s="34"/>
      <c r="X411" s="34"/>
      <c r="Y411" s="34"/>
      <c r="Z411" s="34"/>
      <c r="AA411" s="34"/>
      <c r="AB411" s="34"/>
      <c r="AC411" s="34"/>
      <c r="AD411" s="34"/>
      <c r="AE411" s="34"/>
      <c r="AR411" s="194" t="s">
        <v>150</v>
      </c>
      <c r="AT411" s="194" t="s">
        <v>145</v>
      </c>
      <c r="AU411" s="194" t="s">
        <v>86</v>
      </c>
      <c r="AY411" s="17" t="s">
        <v>143</v>
      </c>
      <c r="BE411" s="195">
        <f>IF(N411="základní",J411,0)</f>
        <v>0</v>
      </c>
      <c r="BF411" s="195">
        <f>IF(N411="snížená",J411,0)</f>
        <v>0</v>
      </c>
      <c r="BG411" s="195">
        <f>IF(N411="zákl. přenesená",J411,0)</f>
        <v>0</v>
      </c>
      <c r="BH411" s="195">
        <f>IF(N411="sníž. přenesená",J411,0)</f>
        <v>0</v>
      </c>
      <c r="BI411" s="195">
        <f>IF(N411="nulová",J411,0)</f>
        <v>0</v>
      </c>
      <c r="BJ411" s="17" t="s">
        <v>84</v>
      </c>
      <c r="BK411" s="195">
        <f>ROUND(I411*H411,2)</f>
        <v>0</v>
      </c>
      <c r="BL411" s="17" t="s">
        <v>150</v>
      </c>
      <c r="BM411" s="194" t="s">
        <v>477</v>
      </c>
    </row>
    <row r="412" spans="1:65" s="13" customFormat="1" ht="11.25">
      <c r="B412" s="201"/>
      <c r="C412" s="202"/>
      <c r="D412" s="196" t="s">
        <v>154</v>
      </c>
      <c r="E412" s="203" t="s">
        <v>1</v>
      </c>
      <c r="F412" s="204" t="s">
        <v>478</v>
      </c>
      <c r="G412" s="202"/>
      <c r="H412" s="203" t="s">
        <v>1</v>
      </c>
      <c r="I412" s="205"/>
      <c r="J412" s="202"/>
      <c r="K412" s="202"/>
      <c r="L412" s="206"/>
      <c r="M412" s="207"/>
      <c r="N412" s="208"/>
      <c r="O412" s="208"/>
      <c r="P412" s="208"/>
      <c r="Q412" s="208"/>
      <c r="R412" s="208"/>
      <c r="S412" s="208"/>
      <c r="T412" s="209"/>
      <c r="AT412" s="210" t="s">
        <v>154</v>
      </c>
      <c r="AU412" s="210" t="s">
        <v>86</v>
      </c>
      <c r="AV412" s="13" t="s">
        <v>84</v>
      </c>
      <c r="AW412" s="13" t="s">
        <v>32</v>
      </c>
      <c r="AX412" s="13" t="s">
        <v>76</v>
      </c>
      <c r="AY412" s="210" t="s">
        <v>143</v>
      </c>
    </row>
    <row r="413" spans="1:65" s="14" customFormat="1" ht="11.25">
      <c r="B413" s="211"/>
      <c r="C413" s="212"/>
      <c r="D413" s="196" t="s">
        <v>154</v>
      </c>
      <c r="E413" s="213" t="s">
        <v>1</v>
      </c>
      <c r="F413" s="214" t="s">
        <v>181</v>
      </c>
      <c r="G413" s="212"/>
      <c r="H413" s="215">
        <v>6</v>
      </c>
      <c r="I413" s="216"/>
      <c r="J413" s="212"/>
      <c r="K413" s="212"/>
      <c r="L413" s="217"/>
      <c r="M413" s="218"/>
      <c r="N413" s="219"/>
      <c r="O413" s="219"/>
      <c r="P413" s="219"/>
      <c r="Q413" s="219"/>
      <c r="R413" s="219"/>
      <c r="S413" s="219"/>
      <c r="T413" s="220"/>
      <c r="AT413" s="221" t="s">
        <v>154</v>
      </c>
      <c r="AU413" s="221" t="s">
        <v>86</v>
      </c>
      <c r="AV413" s="14" t="s">
        <v>86</v>
      </c>
      <c r="AW413" s="14" t="s">
        <v>32</v>
      </c>
      <c r="AX413" s="14" t="s">
        <v>76</v>
      </c>
      <c r="AY413" s="221" t="s">
        <v>143</v>
      </c>
    </row>
    <row r="414" spans="1:65" s="15" customFormat="1" ht="11.25">
      <c r="B414" s="222"/>
      <c r="C414" s="223"/>
      <c r="D414" s="196" t="s">
        <v>154</v>
      </c>
      <c r="E414" s="224" t="s">
        <v>1</v>
      </c>
      <c r="F414" s="225" t="s">
        <v>157</v>
      </c>
      <c r="G414" s="223"/>
      <c r="H414" s="226">
        <v>6</v>
      </c>
      <c r="I414" s="227"/>
      <c r="J414" s="223"/>
      <c r="K414" s="223"/>
      <c r="L414" s="228"/>
      <c r="M414" s="229"/>
      <c r="N414" s="230"/>
      <c r="O414" s="230"/>
      <c r="P414" s="230"/>
      <c r="Q414" s="230"/>
      <c r="R414" s="230"/>
      <c r="S414" s="230"/>
      <c r="T414" s="231"/>
      <c r="AT414" s="232" t="s">
        <v>154</v>
      </c>
      <c r="AU414" s="232" t="s">
        <v>86</v>
      </c>
      <c r="AV414" s="15" t="s">
        <v>150</v>
      </c>
      <c r="AW414" s="15" t="s">
        <v>32</v>
      </c>
      <c r="AX414" s="15" t="s">
        <v>84</v>
      </c>
      <c r="AY414" s="232" t="s">
        <v>143</v>
      </c>
    </row>
    <row r="415" spans="1:65" s="2" customFormat="1" ht="16.5" customHeight="1">
      <c r="A415" s="34"/>
      <c r="B415" s="35"/>
      <c r="C415" s="233" t="s">
        <v>479</v>
      </c>
      <c r="D415" s="233" t="s">
        <v>244</v>
      </c>
      <c r="E415" s="234" t="s">
        <v>480</v>
      </c>
      <c r="F415" s="235" t="s">
        <v>481</v>
      </c>
      <c r="G415" s="236" t="s">
        <v>351</v>
      </c>
      <c r="H415" s="237">
        <v>6</v>
      </c>
      <c r="I415" s="238"/>
      <c r="J415" s="239">
        <f>ROUND(I415*H415,2)</f>
        <v>0</v>
      </c>
      <c r="K415" s="235" t="s">
        <v>149</v>
      </c>
      <c r="L415" s="240"/>
      <c r="M415" s="241" t="s">
        <v>1</v>
      </c>
      <c r="N415" s="242" t="s">
        <v>41</v>
      </c>
      <c r="O415" s="71"/>
      <c r="P415" s="192">
        <f>O415*H415</f>
        <v>0</v>
      </c>
      <c r="Q415" s="192">
        <v>3.5000000000000001E-3</v>
      </c>
      <c r="R415" s="192">
        <f>Q415*H415</f>
        <v>2.1000000000000001E-2</v>
      </c>
      <c r="S415" s="192">
        <v>0</v>
      </c>
      <c r="T415" s="193">
        <f>S415*H415</f>
        <v>0</v>
      </c>
      <c r="U415" s="34"/>
      <c r="V415" s="34"/>
      <c r="W415" s="34"/>
      <c r="X415" s="34"/>
      <c r="Y415" s="34"/>
      <c r="Z415" s="34"/>
      <c r="AA415" s="34"/>
      <c r="AB415" s="34"/>
      <c r="AC415" s="34"/>
      <c r="AD415" s="34"/>
      <c r="AE415" s="34"/>
      <c r="AR415" s="194" t="s">
        <v>175</v>
      </c>
      <c r="AT415" s="194" t="s">
        <v>244</v>
      </c>
      <c r="AU415" s="194" t="s">
        <v>86</v>
      </c>
      <c r="AY415" s="17" t="s">
        <v>143</v>
      </c>
      <c r="BE415" s="195">
        <f>IF(N415="základní",J415,0)</f>
        <v>0</v>
      </c>
      <c r="BF415" s="195">
        <f>IF(N415="snížená",J415,0)</f>
        <v>0</v>
      </c>
      <c r="BG415" s="195">
        <f>IF(N415="zákl. přenesená",J415,0)</f>
        <v>0</v>
      </c>
      <c r="BH415" s="195">
        <f>IF(N415="sníž. přenesená",J415,0)</f>
        <v>0</v>
      </c>
      <c r="BI415" s="195">
        <f>IF(N415="nulová",J415,0)</f>
        <v>0</v>
      </c>
      <c r="BJ415" s="17" t="s">
        <v>84</v>
      </c>
      <c r="BK415" s="195">
        <f>ROUND(I415*H415,2)</f>
        <v>0</v>
      </c>
      <c r="BL415" s="17" t="s">
        <v>150</v>
      </c>
      <c r="BM415" s="194" t="s">
        <v>482</v>
      </c>
    </row>
    <row r="416" spans="1:65" s="13" customFormat="1" ht="11.25">
      <c r="B416" s="201"/>
      <c r="C416" s="202"/>
      <c r="D416" s="196" t="s">
        <v>154</v>
      </c>
      <c r="E416" s="203" t="s">
        <v>1</v>
      </c>
      <c r="F416" s="204" t="s">
        <v>478</v>
      </c>
      <c r="G416" s="202"/>
      <c r="H416" s="203" t="s">
        <v>1</v>
      </c>
      <c r="I416" s="205"/>
      <c r="J416" s="202"/>
      <c r="K416" s="202"/>
      <c r="L416" s="206"/>
      <c r="M416" s="207"/>
      <c r="N416" s="208"/>
      <c r="O416" s="208"/>
      <c r="P416" s="208"/>
      <c r="Q416" s="208"/>
      <c r="R416" s="208"/>
      <c r="S416" s="208"/>
      <c r="T416" s="209"/>
      <c r="AT416" s="210" t="s">
        <v>154</v>
      </c>
      <c r="AU416" s="210" t="s">
        <v>86</v>
      </c>
      <c r="AV416" s="13" t="s">
        <v>84</v>
      </c>
      <c r="AW416" s="13" t="s">
        <v>32</v>
      </c>
      <c r="AX416" s="13" t="s">
        <v>76</v>
      </c>
      <c r="AY416" s="210" t="s">
        <v>143</v>
      </c>
    </row>
    <row r="417" spans="1:65" s="14" customFormat="1" ht="11.25">
      <c r="B417" s="211"/>
      <c r="C417" s="212"/>
      <c r="D417" s="196" t="s">
        <v>154</v>
      </c>
      <c r="E417" s="213" t="s">
        <v>1</v>
      </c>
      <c r="F417" s="214" t="s">
        <v>181</v>
      </c>
      <c r="G417" s="212"/>
      <c r="H417" s="215">
        <v>6</v>
      </c>
      <c r="I417" s="216"/>
      <c r="J417" s="212"/>
      <c r="K417" s="212"/>
      <c r="L417" s="217"/>
      <c r="M417" s="218"/>
      <c r="N417" s="219"/>
      <c r="O417" s="219"/>
      <c r="P417" s="219"/>
      <c r="Q417" s="219"/>
      <c r="R417" s="219"/>
      <c r="S417" s="219"/>
      <c r="T417" s="220"/>
      <c r="AT417" s="221" t="s">
        <v>154</v>
      </c>
      <c r="AU417" s="221" t="s">
        <v>86</v>
      </c>
      <c r="AV417" s="14" t="s">
        <v>86</v>
      </c>
      <c r="AW417" s="14" t="s">
        <v>32</v>
      </c>
      <c r="AX417" s="14" t="s">
        <v>76</v>
      </c>
      <c r="AY417" s="221" t="s">
        <v>143</v>
      </c>
    </row>
    <row r="418" spans="1:65" s="15" customFormat="1" ht="11.25">
      <c r="B418" s="222"/>
      <c r="C418" s="223"/>
      <c r="D418" s="196" t="s">
        <v>154</v>
      </c>
      <c r="E418" s="224" t="s">
        <v>1</v>
      </c>
      <c r="F418" s="225" t="s">
        <v>157</v>
      </c>
      <c r="G418" s="223"/>
      <c r="H418" s="226">
        <v>6</v>
      </c>
      <c r="I418" s="227"/>
      <c r="J418" s="223"/>
      <c r="K418" s="223"/>
      <c r="L418" s="228"/>
      <c r="M418" s="229"/>
      <c r="N418" s="230"/>
      <c r="O418" s="230"/>
      <c r="P418" s="230"/>
      <c r="Q418" s="230"/>
      <c r="R418" s="230"/>
      <c r="S418" s="230"/>
      <c r="T418" s="231"/>
      <c r="AT418" s="232" t="s">
        <v>154</v>
      </c>
      <c r="AU418" s="232" t="s">
        <v>86</v>
      </c>
      <c r="AV418" s="15" t="s">
        <v>150</v>
      </c>
      <c r="AW418" s="15" t="s">
        <v>32</v>
      </c>
      <c r="AX418" s="15" t="s">
        <v>84</v>
      </c>
      <c r="AY418" s="232" t="s">
        <v>143</v>
      </c>
    </row>
    <row r="419" spans="1:65" s="2" customFormat="1" ht="21.75" customHeight="1">
      <c r="A419" s="34"/>
      <c r="B419" s="35"/>
      <c r="C419" s="233" t="s">
        <v>483</v>
      </c>
      <c r="D419" s="233" t="s">
        <v>244</v>
      </c>
      <c r="E419" s="234" t="s">
        <v>484</v>
      </c>
      <c r="F419" s="235" t="s">
        <v>485</v>
      </c>
      <c r="G419" s="236" t="s">
        <v>351</v>
      </c>
      <c r="H419" s="237">
        <v>12</v>
      </c>
      <c r="I419" s="238"/>
      <c r="J419" s="239">
        <f>ROUND(I419*H419,2)</f>
        <v>0</v>
      </c>
      <c r="K419" s="235" t="s">
        <v>149</v>
      </c>
      <c r="L419" s="240"/>
      <c r="M419" s="241" t="s">
        <v>1</v>
      </c>
      <c r="N419" s="242" t="s">
        <v>41</v>
      </c>
      <c r="O419" s="71"/>
      <c r="P419" s="192">
        <f>O419*H419</f>
        <v>0</v>
      </c>
      <c r="Q419" s="192">
        <v>3.5E-4</v>
      </c>
      <c r="R419" s="192">
        <f>Q419*H419</f>
        <v>4.1999999999999997E-3</v>
      </c>
      <c r="S419" s="192">
        <v>0</v>
      </c>
      <c r="T419" s="193">
        <f>S419*H419</f>
        <v>0</v>
      </c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R419" s="194" t="s">
        <v>175</v>
      </c>
      <c r="AT419" s="194" t="s">
        <v>244</v>
      </c>
      <c r="AU419" s="194" t="s">
        <v>86</v>
      </c>
      <c r="AY419" s="17" t="s">
        <v>143</v>
      </c>
      <c r="BE419" s="195">
        <f>IF(N419="základní",J419,0)</f>
        <v>0</v>
      </c>
      <c r="BF419" s="195">
        <f>IF(N419="snížená",J419,0)</f>
        <v>0</v>
      </c>
      <c r="BG419" s="195">
        <f>IF(N419="zákl. přenesená",J419,0)</f>
        <v>0</v>
      </c>
      <c r="BH419" s="195">
        <f>IF(N419="sníž. přenesená",J419,0)</f>
        <v>0</v>
      </c>
      <c r="BI419" s="195">
        <f>IF(N419="nulová",J419,0)</f>
        <v>0</v>
      </c>
      <c r="BJ419" s="17" t="s">
        <v>84</v>
      </c>
      <c r="BK419" s="195">
        <f>ROUND(I419*H419,2)</f>
        <v>0</v>
      </c>
      <c r="BL419" s="17" t="s">
        <v>150</v>
      </c>
      <c r="BM419" s="194" t="s">
        <v>486</v>
      </c>
    </row>
    <row r="420" spans="1:65" s="13" customFormat="1" ht="11.25">
      <c r="B420" s="201"/>
      <c r="C420" s="202"/>
      <c r="D420" s="196" t="s">
        <v>154</v>
      </c>
      <c r="E420" s="203" t="s">
        <v>1</v>
      </c>
      <c r="F420" s="204" t="s">
        <v>487</v>
      </c>
      <c r="G420" s="202"/>
      <c r="H420" s="203" t="s">
        <v>1</v>
      </c>
      <c r="I420" s="205"/>
      <c r="J420" s="202"/>
      <c r="K420" s="202"/>
      <c r="L420" s="206"/>
      <c r="M420" s="207"/>
      <c r="N420" s="208"/>
      <c r="O420" s="208"/>
      <c r="P420" s="208"/>
      <c r="Q420" s="208"/>
      <c r="R420" s="208"/>
      <c r="S420" s="208"/>
      <c r="T420" s="209"/>
      <c r="AT420" s="210" t="s">
        <v>154</v>
      </c>
      <c r="AU420" s="210" t="s">
        <v>86</v>
      </c>
      <c r="AV420" s="13" t="s">
        <v>84</v>
      </c>
      <c r="AW420" s="13" t="s">
        <v>32</v>
      </c>
      <c r="AX420" s="13" t="s">
        <v>76</v>
      </c>
      <c r="AY420" s="210" t="s">
        <v>143</v>
      </c>
    </row>
    <row r="421" spans="1:65" s="14" customFormat="1" ht="11.25">
      <c r="B421" s="211"/>
      <c r="C421" s="212"/>
      <c r="D421" s="196" t="s">
        <v>154</v>
      </c>
      <c r="E421" s="213" t="s">
        <v>1</v>
      </c>
      <c r="F421" s="214" t="s">
        <v>488</v>
      </c>
      <c r="G421" s="212"/>
      <c r="H421" s="215">
        <v>12</v>
      </c>
      <c r="I421" s="216"/>
      <c r="J421" s="212"/>
      <c r="K421" s="212"/>
      <c r="L421" s="217"/>
      <c r="M421" s="218"/>
      <c r="N421" s="219"/>
      <c r="O421" s="219"/>
      <c r="P421" s="219"/>
      <c r="Q421" s="219"/>
      <c r="R421" s="219"/>
      <c r="S421" s="219"/>
      <c r="T421" s="220"/>
      <c r="AT421" s="221" t="s">
        <v>154</v>
      </c>
      <c r="AU421" s="221" t="s">
        <v>86</v>
      </c>
      <c r="AV421" s="14" t="s">
        <v>86</v>
      </c>
      <c r="AW421" s="14" t="s">
        <v>32</v>
      </c>
      <c r="AX421" s="14" t="s">
        <v>76</v>
      </c>
      <c r="AY421" s="221" t="s">
        <v>143</v>
      </c>
    </row>
    <row r="422" spans="1:65" s="15" customFormat="1" ht="11.25">
      <c r="B422" s="222"/>
      <c r="C422" s="223"/>
      <c r="D422" s="196" t="s">
        <v>154</v>
      </c>
      <c r="E422" s="224" t="s">
        <v>1</v>
      </c>
      <c r="F422" s="225" t="s">
        <v>157</v>
      </c>
      <c r="G422" s="223"/>
      <c r="H422" s="226">
        <v>12</v>
      </c>
      <c r="I422" s="227"/>
      <c r="J422" s="223"/>
      <c r="K422" s="223"/>
      <c r="L422" s="228"/>
      <c r="M422" s="229"/>
      <c r="N422" s="230"/>
      <c r="O422" s="230"/>
      <c r="P422" s="230"/>
      <c r="Q422" s="230"/>
      <c r="R422" s="230"/>
      <c r="S422" s="230"/>
      <c r="T422" s="231"/>
      <c r="AT422" s="232" t="s">
        <v>154</v>
      </c>
      <c r="AU422" s="232" t="s">
        <v>86</v>
      </c>
      <c r="AV422" s="15" t="s">
        <v>150</v>
      </c>
      <c r="AW422" s="15" t="s">
        <v>32</v>
      </c>
      <c r="AX422" s="15" t="s">
        <v>84</v>
      </c>
      <c r="AY422" s="232" t="s">
        <v>143</v>
      </c>
    </row>
    <row r="423" spans="1:65" s="12" customFormat="1" ht="22.9" customHeight="1">
      <c r="B423" s="167"/>
      <c r="C423" s="168"/>
      <c r="D423" s="169" t="s">
        <v>75</v>
      </c>
      <c r="E423" s="181" t="s">
        <v>489</v>
      </c>
      <c r="F423" s="181" t="s">
        <v>490</v>
      </c>
      <c r="G423" s="168"/>
      <c r="H423" s="168"/>
      <c r="I423" s="171"/>
      <c r="J423" s="182">
        <f>BK423</f>
        <v>0</v>
      </c>
      <c r="K423" s="168"/>
      <c r="L423" s="173"/>
      <c r="M423" s="174"/>
      <c r="N423" s="175"/>
      <c r="O423" s="175"/>
      <c r="P423" s="176">
        <f>SUM(P424:P441)</f>
        <v>0</v>
      </c>
      <c r="Q423" s="175"/>
      <c r="R423" s="176">
        <f>SUM(R424:R441)</f>
        <v>0</v>
      </c>
      <c r="S423" s="175"/>
      <c r="T423" s="177">
        <f>SUM(T424:T441)</f>
        <v>0</v>
      </c>
      <c r="AR423" s="178" t="s">
        <v>84</v>
      </c>
      <c r="AT423" s="179" t="s">
        <v>75</v>
      </c>
      <c r="AU423" s="179" t="s">
        <v>84</v>
      </c>
      <c r="AY423" s="178" t="s">
        <v>143</v>
      </c>
      <c r="BK423" s="180">
        <f>SUM(BK424:BK441)</f>
        <v>0</v>
      </c>
    </row>
    <row r="424" spans="1:65" s="2" customFormat="1" ht="44.25" customHeight="1">
      <c r="A424" s="34"/>
      <c r="B424" s="35"/>
      <c r="C424" s="183" t="s">
        <v>491</v>
      </c>
      <c r="D424" s="183" t="s">
        <v>145</v>
      </c>
      <c r="E424" s="184" t="s">
        <v>492</v>
      </c>
      <c r="F424" s="185" t="s">
        <v>493</v>
      </c>
      <c r="G424" s="186" t="s">
        <v>247</v>
      </c>
      <c r="H424" s="187">
        <v>23.518999999999998</v>
      </c>
      <c r="I424" s="188"/>
      <c r="J424" s="189">
        <f>ROUND(I424*H424,2)</f>
        <v>0</v>
      </c>
      <c r="K424" s="185" t="s">
        <v>1</v>
      </c>
      <c r="L424" s="39"/>
      <c r="M424" s="190" t="s">
        <v>1</v>
      </c>
      <c r="N424" s="191" t="s">
        <v>41</v>
      </c>
      <c r="O424" s="71"/>
      <c r="P424" s="192">
        <f>O424*H424</f>
        <v>0</v>
      </c>
      <c r="Q424" s="192">
        <v>0</v>
      </c>
      <c r="R424" s="192">
        <f>Q424*H424</f>
        <v>0</v>
      </c>
      <c r="S424" s="192">
        <v>0</v>
      </c>
      <c r="T424" s="193">
        <f>S424*H424</f>
        <v>0</v>
      </c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34"/>
      <c r="AR424" s="194" t="s">
        <v>150</v>
      </c>
      <c r="AT424" s="194" t="s">
        <v>145</v>
      </c>
      <c r="AU424" s="194" t="s">
        <v>86</v>
      </c>
      <c r="AY424" s="17" t="s">
        <v>143</v>
      </c>
      <c r="BE424" s="195">
        <f>IF(N424="základní",J424,0)</f>
        <v>0</v>
      </c>
      <c r="BF424" s="195">
        <f>IF(N424="snížená",J424,0)</f>
        <v>0</v>
      </c>
      <c r="BG424" s="195">
        <f>IF(N424="zákl. přenesená",J424,0)</f>
        <v>0</v>
      </c>
      <c r="BH424" s="195">
        <f>IF(N424="sníž. přenesená",J424,0)</f>
        <v>0</v>
      </c>
      <c r="BI424" s="195">
        <f>IF(N424="nulová",J424,0)</f>
        <v>0</v>
      </c>
      <c r="BJ424" s="17" t="s">
        <v>84</v>
      </c>
      <c r="BK424" s="195">
        <f>ROUND(I424*H424,2)</f>
        <v>0</v>
      </c>
      <c r="BL424" s="17" t="s">
        <v>150</v>
      </c>
      <c r="BM424" s="194" t="s">
        <v>494</v>
      </c>
    </row>
    <row r="425" spans="1:65" s="13" customFormat="1" ht="11.25">
      <c r="B425" s="201"/>
      <c r="C425" s="202"/>
      <c r="D425" s="196" t="s">
        <v>154</v>
      </c>
      <c r="E425" s="203" t="s">
        <v>1</v>
      </c>
      <c r="F425" s="204" t="s">
        <v>495</v>
      </c>
      <c r="G425" s="202"/>
      <c r="H425" s="203" t="s">
        <v>1</v>
      </c>
      <c r="I425" s="205"/>
      <c r="J425" s="202"/>
      <c r="K425" s="202"/>
      <c r="L425" s="206"/>
      <c r="M425" s="207"/>
      <c r="N425" s="208"/>
      <c r="O425" s="208"/>
      <c r="P425" s="208"/>
      <c r="Q425" s="208"/>
      <c r="R425" s="208"/>
      <c r="S425" s="208"/>
      <c r="T425" s="209"/>
      <c r="AT425" s="210" t="s">
        <v>154</v>
      </c>
      <c r="AU425" s="210" t="s">
        <v>86</v>
      </c>
      <c r="AV425" s="13" t="s">
        <v>84</v>
      </c>
      <c r="AW425" s="13" t="s">
        <v>32</v>
      </c>
      <c r="AX425" s="13" t="s">
        <v>76</v>
      </c>
      <c r="AY425" s="210" t="s">
        <v>143</v>
      </c>
    </row>
    <row r="426" spans="1:65" s="14" customFormat="1" ht="11.25">
      <c r="B426" s="211"/>
      <c r="C426" s="212"/>
      <c r="D426" s="196" t="s">
        <v>154</v>
      </c>
      <c r="E426" s="213" t="s">
        <v>1</v>
      </c>
      <c r="F426" s="214" t="s">
        <v>496</v>
      </c>
      <c r="G426" s="212"/>
      <c r="H426" s="215">
        <v>3.9</v>
      </c>
      <c r="I426" s="216"/>
      <c r="J426" s="212"/>
      <c r="K426" s="212"/>
      <c r="L426" s="217"/>
      <c r="M426" s="218"/>
      <c r="N426" s="219"/>
      <c r="O426" s="219"/>
      <c r="P426" s="219"/>
      <c r="Q426" s="219"/>
      <c r="R426" s="219"/>
      <c r="S426" s="219"/>
      <c r="T426" s="220"/>
      <c r="AT426" s="221" t="s">
        <v>154</v>
      </c>
      <c r="AU426" s="221" t="s">
        <v>86</v>
      </c>
      <c r="AV426" s="14" t="s">
        <v>86</v>
      </c>
      <c r="AW426" s="14" t="s">
        <v>32</v>
      </c>
      <c r="AX426" s="14" t="s">
        <v>76</v>
      </c>
      <c r="AY426" s="221" t="s">
        <v>143</v>
      </c>
    </row>
    <row r="427" spans="1:65" s="13" customFormat="1" ht="22.5">
      <c r="B427" s="201"/>
      <c r="C427" s="202"/>
      <c r="D427" s="196" t="s">
        <v>154</v>
      </c>
      <c r="E427" s="203" t="s">
        <v>1</v>
      </c>
      <c r="F427" s="204" t="s">
        <v>497</v>
      </c>
      <c r="G427" s="202"/>
      <c r="H427" s="203" t="s">
        <v>1</v>
      </c>
      <c r="I427" s="205"/>
      <c r="J427" s="202"/>
      <c r="K427" s="202"/>
      <c r="L427" s="206"/>
      <c r="M427" s="207"/>
      <c r="N427" s="208"/>
      <c r="O427" s="208"/>
      <c r="P427" s="208"/>
      <c r="Q427" s="208"/>
      <c r="R427" s="208"/>
      <c r="S427" s="208"/>
      <c r="T427" s="209"/>
      <c r="AT427" s="210" t="s">
        <v>154</v>
      </c>
      <c r="AU427" s="210" t="s">
        <v>86</v>
      </c>
      <c r="AV427" s="13" t="s">
        <v>84</v>
      </c>
      <c r="AW427" s="13" t="s">
        <v>32</v>
      </c>
      <c r="AX427" s="13" t="s">
        <v>76</v>
      </c>
      <c r="AY427" s="210" t="s">
        <v>143</v>
      </c>
    </row>
    <row r="428" spans="1:65" s="14" customFormat="1" ht="11.25">
      <c r="B428" s="211"/>
      <c r="C428" s="212"/>
      <c r="D428" s="196" t="s">
        <v>154</v>
      </c>
      <c r="E428" s="213" t="s">
        <v>1</v>
      </c>
      <c r="F428" s="214" t="s">
        <v>498</v>
      </c>
      <c r="G428" s="212"/>
      <c r="H428" s="215">
        <v>1.94</v>
      </c>
      <c r="I428" s="216"/>
      <c r="J428" s="212"/>
      <c r="K428" s="212"/>
      <c r="L428" s="217"/>
      <c r="M428" s="218"/>
      <c r="N428" s="219"/>
      <c r="O428" s="219"/>
      <c r="P428" s="219"/>
      <c r="Q428" s="219"/>
      <c r="R428" s="219"/>
      <c r="S428" s="219"/>
      <c r="T428" s="220"/>
      <c r="AT428" s="221" t="s">
        <v>154</v>
      </c>
      <c r="AU428" s="221" t="s">
        <v>86</v>
      </c>
      <c r="AV428" s="14" t="s">
        <v>86</v>
      </c>
      <c r="AW428" s="14" t="s">
        <v>32</v>
      </c>
      <c r="AX428" s="14" t="s">
        <v>76</v>
      </c>
      <c r="AY428" s="221" t="s">
        <v>143</v>
      </c>
    </row>
    <row r="429" spans="1:65" s="13" customFormat="1" ht="11.25">
      <c r="B429" s="201"/>
      <c r="C429" s="202"/>
      <c r="D429" s="196" t="s">
        <v>154</v>
      </c>
      <c r="E429" s="203" t="s">
        <v>1</v>
      </c>
      <c r="F429" s="204" t="s">
        <v>499</v>
      </c>
      <c r="G429" s="202"/>
      <c r="H429" s="203" t="s">
        <v>1</v>
      </c>
      <c r="I429" s="205"/>
      <c r="J429" s="202"/>
      <c r="K429" s="202"/>
      <c r="L429" s="206"/>
      <c r="M429" s="207"/>
      <c r="N429" s="208"/>
      <c r="O429" s="208"/>
      <c r="P429" s="208"/>
      <c r="Q429" s="208"/>
      <c r="R429" s="208"/>
      <c r="S429" s="208"/>
      <c r="T429" s="209"/>
      <c r="AT429" s="210" t="s">
        <v>154</v>
      </c>
      <c r="AU429" s="210" t="s">
        <v>86</v>
      </c>
      <c r="AV429" s="13" t="s">
        <v>84</v>
      </c>
      <c r="AW429" s="13" t="s">
        <v>32</v>
      </c>
      <c r="AX429" s="13" t="s">
        <v>76</v>
      </c>
      <c r="AY429" s="210" t="s">
        <v>143</v>
      </c>
    </row>
    <row r="430" spans="1:65" s="14" customFormat="1" ht="11.25">
      <c r="B430" s="211"/>
      <c r="C430" s="212"/>
      <c r="D430" s="196" t="s">
        <v>154</v>
      </c>
      <c r="E430" s="213" t="s">
        <v>1</v>
      </c>
      <c r="F430" s="214" t="s">
        <v>500</v>
      </c>
      <c r="G430" s="212"/>
      <c r="H430" s="215">
        <v>1.625</v>
      </c>
      <c r="I430" s="216"/>
      <c r="J430" s="212"/>
      <c r="K430" s="212"/>
      <c r="L430" s="217"/>
      <c r="M430" s="218"/>
      <c r="N430" s="219"/>
      <c r="O430" s="219"/>
      <c r="P430" s="219"/>
      <c r="Q430" s="219"/>
      <c r="R430" s="219"/>
      <c r="S430" s="219"/>
      <c r="T430" s="220"/>
      <c r="AT430" s="221" t="s">
        <v>154</v>
      </c>
      <c r="AU430" s="221" t="s">
        <v>86</v>
      </c>
      <c r="AV430" s="14" t="s">
        <v>86</v>
      </c>
      <c r="AW430" s="14" t="s">
        <v>32</v>
      </c>
      <c r="AX430" s="14" t="s">
        <v>76</v>
      </c>
      <c r="AY430" s="221" t="s">
        <v>143</v>
      </c>
    </row>
    <row r="431" spans="1:65" s="13" customFormat="1" ht="11.25">
      <c r="B431" s="201"/>
      <c r="C431" s="202"/>
      <c r="D431" s="196" t="s">
        <v>154</v>
      </c>
      <c r="E431" s="203" t="s">
        <v>1</v>
      </c>
      <c r="F431" s="204" t="s">
        <v>501</v>
      </c>
      <c r="G431" s="202"/>
      <c r="H431" s="203" t="s">
        <v>1</v>
      </c>
      <c r="I431" s="205"/>
      <c r="J431" s="202"/>
      <c r="K431" s="202"/>
      <c r="L431" s="206"/>
      <c r="M431" s="207"/>
      <c r="N431" s="208"/>
      <c r="O431" s="208"/>
      <c r="P431" s="208"/>
      <c r="Q431" s="208"/>
      <c r="R431" s="208"/>
      <c r="S431" s="208"/>
      <c r="T431" s="209"/>
      <c r="AT431" s="210" t="s">
        <v>154</v>
      </c>
      <c r="AU431" s="210" t="s">
        <v>86</v>
      </c>
      <c r="AV431" s="13" t="s">
        <v>84</v>
      </c>
      <c r="AW431" s="13" t="s">
        <v>32</v>
      </c>
      <c r="AX431" s="13" t="s">
        <v>76</v>
      </c>
      <c r="AY431" s="210" t="s">
        <v>143</v>
      </c>
    </row>
    <row r="432" spans="1:65" s="14" customFormat="1" ht="11.25">
      <c r="B432" s="211"/>
      <c r="C432" s="212"/>
      <c r="D432" s="196" t="s">
        <v>154</v>
      </c>
      <c r="E432" s="213" t="s">
        <v>1</v>
      </c>
      <c r="F432" s="214" t="s">
        <v>502</v>
      </c>
      <c r="G432" s="212"/>
      <c r="H432" s="215">
        <v>0.72</v>
      </c>
      <c r="I432" s="216"/>
      <c r="J432" s="212"/>
      <c r="K432" s="212"/>
      <c r="L432" s="217"/>
      <c r="M432" s="218"/>
      <c r="N432" s="219"/>
      <c r="O432" s="219"/>
      <c r="P432" s="219"/>
      <c r="Q432" s="219"/>
      <c r="R432" s="219"/>
      <c r="S432" s="219"/>
      <c r="T432" s="220"/>
      <c r="AT432" s="221" t="s">
        <v>154</v>
      </c>
      <c r="AU432" s="221" t="s">
        <v>86</v>
      </c>
      <c r="AV432" s="14" t="s">
        <v>86</v>
      </c>
      <c r="AW432" s="14" t="s">
        <v>32</v>
      </c>
      <c r="AX432" s="14" t="s">
        <v>76</v>
      </c>
      <c r="AY432" s="221" t="s">
        <v>143</v>
      </c>
    </row>
    <row r="433" spans="1:65" s="13" customFormat="1" ht="11.25">
      <c r="B433" s="201"/>
      <c r="C433" s="202"/>
      <c r="D433" s="196" t="s">
        <v>154</v>
      </c>
      <c r="E433" s="203" t="s">
        <v>1</v>
      </c>
      <c r="F433" s="204" t="s">
        <v>503</v>
      </c>
      <c r="G433" s="202"/>
      <c r="H433" s="203" t="s">
        <v>1</v>
      </c>
      <c r="I433" s="205"/>
      <c r="J433" s="202"/>
      <c r="K433" s="202"/>
      <c r="L433" s="206"/>
      <c r="M433" s="207"/>
      <c r="N433" s="208"/>
      <c r="O433" s="208"/>
      <c r="P433" s="208"/>
      <c r="Q433" s="208"/>
      <c r="R433" s="208"/>
      <c r="S433" s="208"/>
      <c r="T433" s="209"/>
      <c r="AT433" s="210" t="s">
        <v>154</v>
      </c>
      <c r="AU433" s="210" t="s">
        <v>86</v>
      </c>
      <c r="AV433" s="13" t="s">
        <v>84</v>
      </c>
      <c r="AW433" s="13" t="s">
        <v>32</v>
      </c>
      <c r="AX433" s="13" t="s">
        <v>76</v>
      </c>
      <c r="AY433" s="210" t="s">
        <v>143</v>
      </c>
    </row>
    <row r="434" spans="1:65" s="14" customFormat="1" ht="11.25">
      <c r="B434" s="211"/>
      <c r="C434" s="212"/>
      <c r="D434" s="196" t="s">
        <v>154</v>
      </c>
      <c r="E434" s="213" t="s">
        <v>1</v>
      </c>
      <c r="F434" s="214" t="s">
        <v>504</v>
      </c>
      <c r="G434" s="212"/>
      <c r="H434" s="215">
        <v>3.72</v>
      </c>
      <c r="I434" s="216"/>
      <c r="J434" s="212"/>
      <c r="K434" s="212"/>
      <c r="L434" s="217"/>
      <c r="M434" s="218"/>
      <c r="N434" s="219"/>
      <c r="O434" s="219"/>
      <c r="P434" s="219"/>
      <c r="Q434" s="219"/>
      <c r="R434" s="219"/>
      <c r="S434" s="219"/>
      <c r="T434" s="220"/>
      <c r="AT434" s="221" t="s">
        <v>154</v>
      </c>
      <c r="AU434" s="221" t="s">
        <v>86</v>
      </c>
      <c r="AV434" s="14" t="s">
        <v>86</v>
      </c>
      <c r="AW434" s="14" t="s">
        <v>32</v>
      </c>
      <c r="AX434" s="14" t="s">
        <v>76</v>
      </c>
      <c r="AY434" s="221" t="s">
        <v>143</v>
      </c>
    </row>
    <row r="435" spans="1:65" s="13" customFormat="1" ht="22.5">
      <c r="B435" s="201"/>
      <c r="C435" s="202"/>
      <c r="D435" s="196" t="s">
        <v>154</v>
      </c>
      <c r="E435" s="203" t="s">
        <v>1</v>
      </c>
      <c r="F435" s="204" t="s">
        <v>505</v>
      </c>
      <c r="G435" s="202"/>
      <c r="H435" s="203" t="s">
        <v>1</v>
      </c>
      <c r="I435" s="205"/>
      <c r="J435" s="202"/>
      <c r="K435" s="202"/>
      <c r="L435" s="206"/>
      <c r="M435" s="207"/>
      <c r="N435" s="208"/>
      <c r="O435" s="208"/>
      <c r="P435" s="208"/>
      <c r="Q435" s="208"/>
      <c r="R435" s="208"/>
      <c r="S435" s="208"/>
      <c r="T435" s="209"/>
      <c r="AT435" s="210" t="s">
        <v>154</v>
      </c>
      <c r="AU435" s="210" t="s">
        <v>86</v>
      </c>
      <c r="AV435" s="13" t="s">
        <v>84</v>
      </c>
      <c r="AW435" s="13" t="s">
        <v>32</v>
      </c>
      <c r="AX435" s="13" t="s">
        <v>76</v>
      </c>
      <c r="AY435" s="210" t="s">
        <v>143</v>
      </c>
    </row>
    <row r="436" spans="1:65" s="14" customFormat="1" ht="11.25">
      <c r="B436" s="211"/>
      <c r="C436" s="212"/>
      <c r="D436" s="196" t="s">
        <v>154</v>
      </c>
      <c r="E436" s="213" t="s">
        <v>1</v>
      </c>
      <c r="F436" s="214" t="s">
        <v>506</v>
      </c>
      <c r="G436" s="212"/>
      <c r="H436" s="215">
        <v>1.3</v>
      </c>
      <c r="I436" s="216"/>
      <c r="J436" s="212"/>
      <c r="K436" s="212"/>
      <c r="L436" s="217"/>
      <c r="M436" s="218"/>
      <c r="N436" s="219"/>
      <c r="O436" s="219"/>
      <c r="P436" s="219"/>
      <c r="Q436" s="219"/>
      <c r="R436" s="219"/>
      <c r="S436" s="219"/>
      <c r="T436" s="220"/>
      <c r="AT436" s="221" t="s">
        <v>154</v>
      </c>
      <c r="AU436" s="221" t="s">
        <v>86</v>
      </c>
      <c r="AV436" s="14" t="s">
        <v>86</v>
      </c>
      <c r="AW436" s="14" t="s">
        <v>32</v>
      </c>
      <c r="AX436" s="14" t="s">
        <v>76</v>
      </c>
      <c r="AY436" s="221" t="s">
        <v>143</v>
      </c>
    </row>
    <row r="437" spans="1:65" s="13" customFormat="1" ht="11.25">
      <c r="B437" s="201"/>
      <c r="C437" s="202"/>
      <c r="D437" s="196" t="s">
        <v>154</v>
      </c>
      <c r="E437" s="203" t="s">
        <v>1</v>
      </c>
      <c r="F437" s="204" t="s">
        <v>507</v>
      </c>
      <c r="G437" s="202"/>
      <c r="H437" s="203" t="s">
        <v>1</v>
      </c>
      <c r="I437" s="205"/>
      <c r="J437" s="202"/>
      <c r="K437" s="202"/>
      <c r="L437" s="206"/>
      <c r="M437" s="207"/>
      <c r="N437" s="208"/>
      <c r="O437" s="208"/>
      <c r="P437" s="208"/>
      <c r="Q437" s="208"/>
      <c r="R437" s="208"/>
      <c r="S437" s="208"/>
      <c r="T437" s="209"/>
      <c r="AT437" s="210" t="s">
        <v>154</v>
      </c>
      <c r="AU437" s="210" t="s">
        <v>86</v>
      </c>
      <c r="AV437" s="13" t="s">
        <v>84</v>
      </c>
      <c r="AW437" s="13" t="s">
        <v>32</v>
      </c>
      <c r="AX437" s="13" t="s">
        <v>76</v>
      </c>
      <c r="AY437" s="210" t="s">
        <v>143</v>
      </c>
    </row>
    <row r="438" spans="1:65" s="14" customFormat="1" ht="11.25">
      <c r="B438" s="211"/>
      <c r="C438" s="212"/>
      <c r="D438" s="196" t="s">
        <v>154</v>
      </c>
      <c r="E438" s="213" t="s">
        <v>1</v>
      </c>
      <c r="F438" s="214" t="s">
        <v>508</v>
      </c>
      <c r="G438" s="212"/>
      <c r="H438" s="215">
        <v>10.15</v>
      </c>
      <c r="I438" s="216"/>
      <c r="J438" s="212"/>
      <c r="K438" s="212"/>
      <c r="L438" s="217"/>
      <c r="M438" s="218"/>
      <c r="N438" s="219"/>
      <c r="O438" s="219"/>
      <c r="P438" s="219"/>
      <c r="Q438" s="219"/>
      <c r="R438" s="219"/>
      <c r="S438" s="219"/>
      <c r="T438" s="220"/>
      <c r="AT438" s="221" t="s">
        <v>154</v>
      </c>
      <c r="AU438" s="221" t="s">
        <v>86</v>
      </c>
      <c r="AV438" s="14" t="s">
        <v>86</v>
      </c>
      <c r="AW438" s="14" t="s">
        <v>32</v>
      </c>
      <c r="AX438" s="14" t="s">
        <v>76</v>
      </c>
      <c r="AY438" s="221" t="s">
        <v>143</v>
      </c>
    </row>
    <row r="439" spans="1:65" s="13" customFormat="1" ht="11.25">
      <c r="B439" s="201"/>
      <c r="C439" s="202"/>
      <c r="D439" s="196" t="s">
        <v>154</v>
      </c>
      <c r="E439" s="203" t="s">
        <v>1</v>
      </c>
      <c r="F439" s="204" t="s">
        <v>509</v>
      </c>
      <c r="G439" s="202"/>
      <c r="H439" s="203" t="s">
        <v>1</v>
      </c>
      <c r="I439" s="205"/>
      <c r="J439" s="202"/>
      <c r="K439" s="202"/>
      <c r="L439" s="206"/>
      <c r="M439" s="207"/>
      <c r="N439" s="208"/>
      <c r="O439" s="208"/>
      <c r="P439" s="208"/>
      <c r="Q439" s="208"/>
      <c r="R439" s="208"/>
      <c r="S439" s="208"/>
      <c r="T439" s="209"/>
      <c r="AT439" s="210" t="s">
        <v>154</v>
      </c>
      <c r="AU439" s="210" t="s">
        <v>86</v>
      </c>
      <c r="AV439" s="13" t="s">
        <v>84</v>
      </c>
      <c r="AW439" s="13" t="s">
        <v>32</v>
      </c>
      <c r="AX439" s="13" t="s">
        <v>76</v>
      </c>
      <c r="AY439" s="210" t="s">
        <v>143</v>
      </c>
    </row>
    <row r="440" spans="1:65" s="14" customFormat="1" ht="11.25">
      <c r="B440" s="211"/>
      <c r="C440" s="212"/>
      <c r="D440" s="196" t="s">
        <v>154</v>
      </c>
      <c r="E440" s="213" t="s">
        <v>1</v>
      </c>
      <c r="F440" s="214" t="s">
        <v>510</v>
      </c>
      <c r="G440" s="212"/>
      <c r="H440" s="215">
        <v>0.16400000000000001</v>
      </c>
      <c r="I440" s="216"/>
      <c r="J440" s="212"/>
      <c r="K440" s="212"/>
      <c r="L440" s="217"/>
      <c r="M440" s="218"/>
      <c r="N440" s="219"/>
      <c r="O440" s="219"/>
      <c r="P440" s="219"/>
      <c r="Q440" s="219"/>
      <c r="R440" s="219"/>
      <c r="S440" s="219"/>
      <c r="T440" s="220"/>
      <c r="AT440" s="221" t="s">
        <v>154</v>
      </c>
      <c r="AU440" s="221" t="s">
        <v>86</v>
      </c>
      <c r="AV440" s="14" t="s">
        <v>86</v>
      </c>
      <c r="AW440" s="14" t="s">
        <v>32</v>
      </c>
      <c r="AX440" s="14" t="s">
        <v>76</v>
      </c>
      <c r="AY440" s="221" t="s">
        <v>143</v>
      </c>
    </row>
    <row r="441" spans="1:65" s="15" customFormat="1" ht="11.25">
      <c r="B441" s="222"/>
      <c r="C441" s="223"/>
      <c r="D441" s="196" t="s">
        <v>154</v>
      </c>
      <c r="E441" s="224" t="s">
        <v>1</v>
      </c>
      <c r="F441" s="225" t="s">
        <v>157</v>
      </c>
      <c r="G441" s="223"/>
      <c r="H441" s="226">
        <v>23.518999999999998</v>
      </c>
      <c r="I441" s="227"/>
      <c r="J441" s="223"/>
      <c r="K441" s="223"/>
      <c r="L441" s="228"/>
      <c r="M441" s="229"/>
      <c r="N441" s="230"/>
      <c r="O441" s="230"/>
      <c r="P441" s="230"/>
      <c r="Q441" s="230"/>
      <c r="R441" s="230"/>
      <c r="S441" s="230"/>
      <c r="T441" s="231"/>
      <c r="AT441" s="232" t="s">
        <v>154</v>
      </c>
      <c r="AU441" s="232" t="s">
        <v>86</v>
      </c>
      <c r="AV441" s="15" t="s">
        <v>150</v>
      </c>
      <c r="AW441" s="15" t="s">
        <v>32</v>
      </c>
      <c r="AX441" s="15" t="s">
        <v>84</v>
      </c>
      <c r="AY441" s="232" t="s">
        <v>143</v>
      </c>
    </row>
    <row r="442" spans="1:65" s="12" customFormat="1" ht="22.9" customHeight="1">
      <c r="B442" s="167"/>
      <c r="C442" s="168"/>
      <c r="D442" s="169" t="s">
        <v>75</v>
      </c>
      <c r="E442" s="181" t="s">
        <v>511</v>
      </c>
      <c r="F442" s="181" t="s">
        <v>512</v>
      </c>
      <c r="G442" s="168"/>
      <c r="H442" s="168"/>
      <c r="I442" s="171"/>
      <c r="J442" s="182">
        <f>BK442</f>
        <v>0</v>
      </c>
      <c r="K442" s="168"/>
      <c r="L442" s="173"/>
      <c r="M442" s="174"/>
      <c r="N442" s="175"/>
      <c r="O442" s="175"/>
      <c r="P442" s="176">
        <f>P443</f>
        <v>0</v>
      </c>
      <c r="Q442" s="175"/>
      <c r="R442" s="176">
        <f>R443</f>
        <v>0</v>
      </c>
      <c r="S442" s="175"/>
      <c r="T442" s="177">
        <f>T443</f>
        <v>0</v>
      </c>
      <c r="AR442" s="178" t="s">
        <v>84</v>
      </c>
      <c r="AT442" s="179" t="s">
        <v>75</v>
      </c>
      <c r="AU442" s="179" t="s">
        <v>84</v>
      </c>
      <c r="AY442" s="178" t="s">
        <v>143</v>
      </c>
      <c r="BK442" s="180">
        <f>BK443</f>
        <v>0</v>
      </c>
    </row>
    <row r="443" spans="1:65" s="2" customFormat="1" ht="44.25" customHeight="1">
      <c r="A443" s="34"/>
      <c r="B443" s="35"/>
      <c r="C443" s="183" t="s">
        <v>513</v>
      </c>
      <c r="D443" s="183" t="s">
        <v>145</v>
      </c>
      <c r="E443" s="184" t="s">
        <v>514</v>
      </c>
      <c r="F443" s="185" t="s">
        <v>515</v>
      </c>
      <c r="G443" s="186" t="s">
        <v>247</v>
      </c>
      <c r="H443" s="187">
        <v>313.012</v>
      </c>
      <c r="I443" s="188"/>
      <c r="J443" s="189">
        <f>ROUND(I443*H443,2)</f>
        <v>0</v>
      </c>
      <c r="K443" s="185" t="s">
        <v>149</v>
      </c>
      <c r="L443" s="39"/>
      <c r="M443" s="190" t="s">
        <v>1</v>
      </c>
      <c r="N443" s="191" t="s">
        <v>41</v>
      </c>
      <c r="O443" s="71"/>
      <c r="P443" s="192">
        <f>O443*H443</f>
        <v>0</v>
      </c>
      <c r="Q443" s="192">
        <v>0</v>
      </c>
      <c r="R443" s="192">
        <f>Q443*H443</f>
        <v>0</v>
      </c>
      <c r="S443" s="192">
        <v>0</v>
      </c>
      <c r="T443" s="193">
        <f>S443*H443</f>
        <v>0</v>
      </c>
      <c r="U443" s="34"/>
      <c r="V443" s="34"/>
      <c r="W443" s="34"/>
      <c r="X443" s="34"/>
      <c r="Y443" s="34"/>
      <c r="Z443" s="34"/>
      <c r="AA443" s="34"/>
      <c r="AB443" s="34"/>
      <c r="AC443" s="34"/>
      <c r="AD443" s="34"/>
      <c r="AE443" s="34"/>
      <c r="AR443" s="194" t="s">
        <v>150</v>
      </c>
      <c r="AT443" s="194" t="s">
        <v>145</v>
      </c>
      <c r="AU443" s="194" t="s">
        <v>86</v>
      </c>
      <c r="AY443" s="17" t="s">
        <v>143</v>
      </c>
      <c r="BE443" s="195">
        <f>IF(N443="základní",J443,0)</f>
        <v>0</v>
      </c>
      <c r="BF443" s="195">
        <f>IF(N443="snížená",J443,0)</f>
        <v>0</v>
      </c>
      <c r="BG443" s="195">
        <f>IF(N443="zákl. přenesená",J443,0)</f>
        <v>0</v>
      </c>
      <c r="BH443" s="195">
        <f>IF(N443="sníž. přenesená",J443,0)</f>
        <v>0</v>
      </c>
      <c r="BI443" s="195">
        <f>IF(N443="nulová",J443,0)</f>
        <v>0</v>
      </c>
      <c r="BJ443" s="17" t="s">
        <v>84</v>
      </c>
      <c r="BK443" s="195">
        <f>ROUND(I443*H443,2)</f>
        <v>0</v>
      </c>
      <c r="BL443" s="17" t="s">
        <v>150</v>
      </c>
      <c r="BM443" s="194" t="s">
        <v>516</v>
      </c>
    </row>
    <row r="444" spans="1:65" s="12" customFormat="1" ht="25.9" customHeight="1">
      <c r="B444" s="167"/>
      <c r="C444" s="168"/>
      <c r="D444" s="169" t="s">
        <v>75</v>
      </c>
      <c r="E444" s="170" t="s">
        <v>517</v>
      </c>
      <c r="F444" s="170" t="s">
        <v>518</v>
      </c>
      <c r="G444" s="168"/>
      <c r="H444" s="168"/>
      <c r="I444" s="171"/>
      <c r="J444" s="172">
        <f>BK444</f>
        <v>0</v>
      </c>
      <c r="K444" s="168"/>
      <c r="L444" s="173"/>
      <c r="M444" s="174"/>
      <c r="N444" s="175"/>
      <c r="O444" s="175"/>
      <c r="P444" s="176">
        <f>P445</f>
        <v>0</v>
      </c>
      <c r="Q444" s="175"/>
      <c r="R444" s="176">
        <f>R445</f>
        <v>1.1889999999999998E-2</v>
      </c>
      <c r="S444" s="175"/>
      <c r="T444" s="177">
        <f>T445</f>
        <v>0</v>
      </c>
      <c r="AR444" s="178" t="s">
        <v>86</v>
      </c>
      <c r="AT444" s="179" t="s">
        <v>75</v>
      </c>
      <c r="AU444" s="179" t="s">
        <v>76</v>
      </c>
      <c r="AY444" s="178" t="s">
        <v>143</v>
      </c>
      <c r="BK444" s="180">
        <f>BK445</f>
        <v>0</v>
      </c>
    </row>
    <row r="445" spans="1:65" s="12" customFormat="1" ht="22.9" customHeight="1">
      <c r="B445" s="167"/>
      <c r="C445" s="168"/>
      <c r="D445" s="169" t="s">
        <v>75</v>
      </c>
      <c r="E445" s="181" t="s">
        <v>519</v>
      </c>
      <c r="F445" s="181" t="s">
        <v>520</v>
      </c>
      <c r="G445" s="168"/>
      <c r="H445" s="168"/>
      <c r="I445" s="171"/>
      <c r="J445" s="182">
        <f>BK445</f>
        <v>0</v>
      </c>
      <c r="K445" s="168"/>
      <c r="L445" s="173"/>
      <c r="M445" s="174"/>
      <c r="N445" s="175"/>
      <c r="O445" s="175"/>
      <c r="P445" s="176">
        <f>SUM(P446:P453)</f>
        <v>0</v>
      </c>
      <c r="Q445" s="175"/>
      <c r="R445" s="176">
        <f>SUM(R446:R453)</f>
        <v>1.1889999999999998E-2</v>
      </c>
      <c r="S445" s="175"/>
      <c r="T445" s="177">
        <f>SUM(T446:T453)</f>
        <v>0</v>
      </c>
      <c r="AR445" s="178" t="s">
        <v>86</v>
      </c>
      <c r="AT445" s="179" t="s">
        <v>75</v>
      </c>
      <c r="AU445" s="179" t="s">
        <v>84</v>
      </c>
      <c r="AY445" s="178" t="s">
        <v>143</v>
      </c>
      <c r="BK445" s="180">
        <f>SUM(BK446:BK453)</f>
        <v>0</v>
      </c>
    </row>
    <row r="446" spans="1:65" s="2" customFormat="1" ht="24.2" customHeight="1">
      <c r="A446" s="34"/>
      <c r="B446" s="35"/>
      <c r="C446" s="183" t="s">
        <v>521</v>
      </c>
      <c r="D446" s="183" t="s">
        <v>145</v>
      </c>
      <c r="E446" s="184" t="s">
        <v>522</v>
      </c>
      <c r="F446" s="185" t="s">
        <v>523</v>
      </c>
      <c r="G446" s="186" t="s">
        <v>148</v>
      </c>
      <c r="H446" s="187">
        <v>29</v>
      </c>
      <c r="I446" s="188"/>
      <c r="J446" s="189">
        <f>ROUND(I446*H446,2)</f>
        <v>0</v>
      </c>
      <c r="K446" s="185" t="s">
        <v>149</v>
      </c>
      <c r="L446" s="39"/>
      <c r="M446" s="190" t="s">
        <v>1</v>
      </c>
      <c r="N446" s="191" t="s">
        <v>41</v>
      </c>
      <c r="O446" s="71"/>
      <c r="P446" s="192">
        <f>O446*H446</f>
        <v>0</v>
      </c>
      <c r="Q446" s="192">
        <v>5.0000000000000002E-5</v>
      </c>
      <c r="R446" s="192">
        <f>Q446*H446</f>
        <v>1.4500000000000001E-3</v>
      </c>
      <c r="S446" s="192">
        <v>0</v>
      </c>
      <c r="T446" s="193">
        <f>S446*H446</f>
        <v>0</v>
      </c>
      <c r="U446" s="34"/>
      <c r="V446" s="34"/>
      <c r="W446" s="34"/>
      <c r="X446" s="34"/>
      <c r="Y446" s="34"/>
      <c r="Z446" s="34"/>
      <c r="AA446" s="34"/>
      <c r="AB446" s="34"/>
      <c r="AC446" s="34"/>
      <c r="AD446" s="34"/>
      <c r="AE446" s="34"/>
      <c r="AR446" s="194" t="s">
        <v>250</v>
      </c>
      <c r="AT446" s="194" t="s">
        <v>145</v>
      </c>
      <c r="AU446" s="194" t="s">
        <v>86</v>
      </c>
      <c r="AY446" s="17" t="s">
        <v>143</v>
      </c>
      <c r="BE446" s="195">
        <f>IF(N446="základní",J446,0)</f>
        <v>0</v>
      </c>
      <c r="BF446" s="195">
        <f>IF(N446="snížená",J446,0)</f>
        <v>0</v>
      </c>
      <c r="BG446" s="195">
        <f>IF(N446="zákl. přenesená",J446,0)</f>
        <v>0</v>
      </c>
      <c r="BH446" s="195">
        <f>IF(N446="sníž. přenesená",J446,0)</f>
        <v>0</v>
      </c>
      <c r="BI446" s="195">
        <f>IF(N446="nulová",J446,0)</f>
        <v>0</v>
      </c>
      <c r="BJ446" s="17" t="s">
        <v>84</v>
      </c>
      <c r="BK446" s="195">
        <f>ROUND(I446*H446,2)</f>
        <v>0</v>
      </c>
      <c r="BL446" s="17" t="s">
        <v>250</v>
      </c>
      <c r="BM446" s="194" t="s">
        <v>524</v>
      </c>
    </row>
    <row r="447" spans="1:65" s="13" customFormat="1" ht="11.25">
      <c r="B447" s="201"/>
      <c r="C447" s="202"/>
      <c r="D447" s="196" t="s">
        <v>154</v>
      </c>
      <c r="E447" s="203" t="s">
        <v>1</v>
      </c>
      <c r="F447" s="204" t="s">
        <v>525</v>
      </c>
      <c r="G447" s="202"/>
      <c r="H447" s="203" t="s">
        <v>1</v>
      </c>
      <c r="I447" s="205"/>
      <c r="J447" s="202"/>
      <c r="K447" s="202"/>
      <c r="L447" s="206"/>
      <c r="M447" s="207"/>
      <c r="N447" s="208"/>
      <c r="O447" s="208"/>
      <c r="P447" s="208"/>
      <c r="Q447" s="208"/>
      <c r="R447" s="208"/>
      <c r="S447" s="208"/>
      <c r="T447" s="209"/>
      <c r="AT447" s="210" t="s">
        <v>154</v>
      </c>
      <c r="AU447" s="210" t="s">
        <v>86</v>
      </c>
      <c r="AV447" s="13" t="s">
        <v>84</v>
      </c>
      <c r="AW447" s="13" t="s">
        <v>32</v>
      </c>
      <c r="AX447" s="13" t="s">
        <v>76</v>
      </c>
      <c r="AY447" s="210" t="s">
        <v>143</v>
      </c>
    </row>
    <row r="448" spans="1:65" s="14" customFormat="1" ht="11.25">
      <c r="B448" s="211"/>
      <c r="C448" s="212"/>
      <c r="D448" s="196" t="s">
        <v>154</v>
      </c>
      <c r="E448" s="213" t="s">
        <v>1</v>
      </c>
      <c r="F448" s="214" t="s">
        <v>526</v>
      </c>
      <c r="G448" s="212"/>
      <c r="H448" s="215">
        <v>29</v>
      </c>
      <c r="I448" s="216"/>
      <c r="J448" s="212"/>
      <c r="K448" s="212"/>
      <c r="L448" s="217"/>
      <c r="M448" s="218"/>
      <c r="N448" s="219"/>
      <c r="O448" s="219"/>
      <c r="P448" s="219"/>
      <c r="Q448" s="219"/>
      <c r="R448" s="219"/>
      <c r="S448" s="219"/>
      <c r="T448" s="220"/>
      <c r="AT448" s="221" t="s">
        <v>154</v>
      </c>
      <c r="AU448" s="221" t="s">
        <v>86</v>
      </c>
      <c r="AV448" s="14" t="s">
        <v>86</v>
      </c>
      <c r="AW448" s="14" t="s">
        <v>32</v>
      </c>
      <c r="AX448" s="14" t="s">
        <v>76</v>
      </c>
      <c r="AY448" s="221" t="s">
        <v>143</v>
      </c>
    </row>
    <row r="449" spans="1:65" s="15" customFormat="1" ht="11.25">
      <c r="B449" s="222"/>
      <c r="C449" s="223"/>
      <c r="D449" s="196" t="s">
        <v>154</v>
      </c>
      <c r="E449" s="224" t="s">
        <v>1</v>
      </c>
      <c r="F449" s="225" t="s">
        <v>157</v>
      </c>
      <c r="G449" s="223"/>
      <c r="H449" s="226">
        <v>29</v>
      </c>
      <c r="I449" s="227"/>
      <c r="J449" s="223"/>
      <c r="K449" s="223"/>
      <c r="L449" s="228"/>
      <c r="M449" s="229"/>
      <c r="N449" s="230"/>
      <c r="O449" s="230"/>
      <c r="P449" s="230"/>
      <c r="Q449" s="230"/>
      <c r="R449" s="230"/>
      <c r="S449" s="230"/>
      <c r="T449" s="231"/>
      <c r="AT449" s="232" t="s">
        <v>154</v>
      </c>
      <c r="AU449" s="232" t="s">
        <v>86</v>
      </c>
      <c r="AV449" s="15" t="s">
        <v>150</v>
      </c>
      <c r="AW449" s="15" t="s">
        <v>32</v>
      </c>
      <c r="AX449" s="15" t="s">
        <v>84</v>
      </c>
      <c r="AY449" s="232" t="s">
        <v>143</v>
      </c>
    </row>
    <row r="450" spans="1:65" s="2" customFormat="1" ht="24.2" customHeight="1">
      <c r="A450" s="34"/>
      <c r="B450" s="35"/>
      <c r="C450" s="233" t="s">
        <v>527</v>
      </c>
      <c r="D450" s="233" t="s">
        <v>244</v>
      </c>
      <c r="E450" s="234" t="s">
        <v>528</v>
      </c>
      <c r="F450" s="235" t="s">
        <v>529</v>
      </c>
      <c r="G450" s="236" t="s">
        <v>148</v>
      </c>
      <c r="H450" s="237">
        <v>34.799999999999997</v>
      </c>
      <c r="I450" s="238"/>
      <c r="J450" s="239">
        <f>ROUND(I450*H450,2)</f>
        <v>0</v>
      </c>
      <c r="K450" s="235" t="s">
        <v>149</v>
      </c>
      <c r="L450" s="240"/>
      <c r="M450" s="241" t="s">
        <v>1</v>
      </c>
      <c r="N450" s="242" t="s">
        <v>41</v>
      </c>
      <c r="O450" s="71"/>
      <c r="P450" s="192">
        <f>O450*H450</f>
        <v>0</v>
      </c>
      <c r="Q450" s="192">
        <v>2.9999999999999997E-4</v>
      </c>
      <c r="R450" s="192">
        <f>Q450*H450</f>
        <v>1.0439999999999998E-2</v>
      </c>
      <c r="S450" s="192">
        <v>0</v>
      </c>
      <c r="T450" s="193">
        <f>S450*H450</f>
        <v>0</v>
      </c>
      <c r="U450" s="34"/>
      <c r="V450" s="34"/>
      <c r="W450" s="34"/>
      <c r="X450" s="34"/>
      <c r="Y450" s="34"/>
      <c r="Z450" s="34"/>
      <c r="AA450" s="34"/>
      <c r="AB450" s="34"/>
      <c r="AC450" s="34"/>
      <c r="AD450" s="34"/>
      <c r="AE450" s="34"/>
      <c r="AR450" s="194" t="s">
        <v>338</v>
      </c>
      <c r="AT450" s="194" t="s">
        <v>244</v>
      </c>
      <c r="AU450" s="194" t="s">
        <v>86</v>
      </c>
      <c r="AY450" s="17" t="s">
        <v>143</v>
      </c>
      <c r="BE450" s="195">
        <f>IF(N450="základní",J450,0)</f>
        <v>0</v>
      </c>
      <c r="BF450" s="195">
        <f>IF(N450="snížená",J450,0)</f>
        <v>0</v>
      </c>
      <c r="BG450" s="195">
        <f>IF(N450="zákl. přenesená",J450,0)</f>
        <v>0</v>
      </c>
      <c r="BH450" s="195">
        <f>IF(N450="sníž. přenesená",J450,0)</f>
        <v>0</v>
      </c>
      <c r="BI450" s="195">
        <f>IF(N450="nulová",J450,0)</f>
        <v>0</v>
      </c>
      <c r="BJ450" s="17" t="s">
        <v>84</v>
      </c>
      <c r="BK450" s="195">
        <f>ROUND(I450*H450,2)</f>
        <v>0</v>
      </c>
      <c r="BL450" s="17" t="s">
        <v>250</v>
      </c>
      <c r="BM450" s="194" t="s">
        <v>530</v>
      </c>
    </row>
    <row r="451" spans="1:65" s="13" customFormat="1" ht="11.25">
      <c r="B451" s="201"/>
      <c r="C451" s="202"/>
      <c r="D451" s="196" t="s">
        <v>154</v>
      </c>
      <c r="E451" s="203" t="s">
        <v>1</v>
      </c>
      <c r="F451" s="204" t="s">
        <v>525</v>
      </c>
      <c r="G451" s="202"/>
      <c r="H451" s="203" t="s">
        <v>1</v>
      </c>
      <c r="I451" s="205"/>
      <c r="J451" s="202"/>
      <c r="K451" s="202"/>
      <c r="L451" s="206"/>
      <c r="M451" s="207"/>
      <c r="N451" s="208"/>
      <c r="O451" s="208"/>
      <c r="P451" s="208"/>
      <c r="Q451" s="208"/>
      <c r="R451" s="208"/>
      <c r="S451" s="208"/>
      <c r="T451" s="209"/>
      <c r="AT451" s="210" t="s">
        <v>154</v>
      </c>
      <c r="AU451" s="210" t="s">
        <v>86</v>
      </c>
      <c r="AV451" s="13" t="s">
        <v>84</v>
      </c>
      <c r="AW451" s="13" t="s">
        <v>32</v>
      </c>
      <c r="AX451" s="13" t="s">
        <v>76</v>
      </c>
      <c r="AY451" s="210" t="s">
        <v>143</v>
      </c>
    </row>
    <row r="452" spans="1:65" s="14" customFormat="1" ht="11.25">
      <c r="B452" s="211"/>
      <c r="C452" s="212"/>
      <c r="D452" s="196" t="s">
        <v>154</v>
      </c>
      <c r="E452" s="213" t="s">
        <v>1</v>
      </c>
      <c r="F452" s="214" t="s">
        <v>531</v>
      </c>
      <c r="G452" s="212"/>
      <c r="H452" s="215">
        <v>34.799999999999997</v>
      </c>
      <c r="I452" s="216"/>
      <c r="J452" s="212"/>
      <c r="K452" s="212"/>
      <c r="L452" s="217"/>
      <c r="M452" s="218"/>
      <c r="N452" s="219"/>
      <c r="O452" s="219"/>
      <c r="P452" s="219"/>
      <c r="Q452" s="219"/>
      <c r="R452" s="219"/>
      <c r="S452" s="219"/>
      <c r="T452" s="220"/>
      <c r="AT452" s="221" t="s">
        <v>154</v>
      </c>
      <c r="AU452" s="221" t="s">
        <v>86</v>
      </c>
      <c r="AV452" s="14" t="s">
        <v>86</v>
      </c>
      <c r="AW452" s="14" t="s">
        <v>32</v>
      </c>
      <c r="AX452" s="14" t="s">
        <v>76</v>
      </c>
      <c r="AY452" s="221" t="s">
        <v>143</v>
      </c>
    </row>
    <row r="453" spans="1:65" s="15" customFormat="1" ht="11.25">
      <c r="B453" s="222"/>
      <c r="C453" s="223"/>
      <c r="D453" s="196" t="s">
        <v>154</v>
      </c>
      <c r="E453" s="224" t="s">
        <v>1</v>
      </c>
      <c r="F453" s="225" t="s">
        <v>157</v>
      </c>
      <c r="G453" s="223"/>
      <c r="H453" s="226">
        <v>34.799999999999997</v>
      </c>
      <c r="I453" s="227"/>
      <c r="J453" s="223"/>
      <c r="K453" s="223"/>
      <c r="L453" s="228"/>
      <c r="M453" s="229"/>
      <c r="N453" s="230"/>
      <c r="O453" s="230"/>
      <c r="P453" s="230"/>
      <c r="Q453" s="230"/>
      <c r="R453" s="230"/>
      <c r="S453" s="230"/>
      <c r="T453" s="231"/>
      <c r="AT453" s="232" t="s">
        <v>154</v>
      </c>
      <c r="AU453" s="232" t="s">
        <v>86</v>
      </c>
      <c r="AV453" s="15" t="s">
        <v>150</v>
      </c>
      <c r="AW453" s="15" t="s">
        <v>32</v>
      </c>
      <c r="AX453" s="15" t="s">
        <v>84</v>
      </c>
      <c r="AY453" s="232" t="s">
        <v>143</v>
      </c>
    </row>
    <row r="454" spans="1:65" s="12" customFormat="1" ht="25.9" customHeight="1">
      <c r="B454" s="167"/>
      <c r="C454" s="168"/>
      <c r="D454" s="169" t="s">
        <v>75</v>
      </c>
      <c r="E454" s="170" t="s">
        <v>532</v>
      </c>
      <c r="F454" s="170" t="s">
        <v>533</v>
      </c>
      <c r="G454" s="168"/>
      <c r="H454" s="168"/>
      <c r="I454" s="171"/>
      <c r="J454" s="172">
        <f>BK454</f>
        <v>0</v>
      </c>
      <c r="K454" s="168"/>
      <c r="L454" s="173"/>
      <c r="M454" s="174"/>
      <c r="N454" s="175"/>
      <c r="O454" s="175"/>
      <c r="P454" s="176">
        <f>P455+P461</f>
        <v>0</v>
      </c>
      <c r="Q454" s="175"/>
      <c r="R454" s="176">
        <f>R455+R461</f>
        <v>0</v>
      </c>
      <c r="S454" s="175"/>
      <c r="T454" s="177">
        <f>T455+T461</f>
        <v>0</v>
      </c>
      <c r="AR454" s="178" t="s">
        <v>176</v>
      </c>
      <c r="AT454" s="179" t="s">
        <v>75</v>
      </c>
      <c r="AU454" s="179" t="s">
        <v>76</v>
      </c>
      <c r="AY454" s="178" t="s">
        <v>143</v>
      </c>
      <c r="BK454" s="180">
        <f>BK455+BK461</f>
        <v>0</v>
      </c>
    </row>
    <row r="455" spans="1:65" s="12" customFormat="1" ht="22.9" customHeight="1">
      <c r="B455" s="167"/>
      <c r="C455" s="168"/>
      <c r="D455" s="169" t="s">
        <v>75</v>
      </c>
      <c r="E455" s="181" t="s">
        <v>534</v>
      </c>
      <c r="F455" s="181" t="s">
        <v>535</v>
      </c>
      <c r="G455" s="168"/>
      <c r="H455" s="168"/>
      <c r="I455" s="171"/>
      <c r="J455" s="182">
        <f>BK455</f>
        <v>0</v>
      </c>
      <c r="K455" s="168"/>
      <c r="L455" s="173"/>
      <c r="M455" s="174"/>
      <c r="N455" s="175"/>
      <c r="O455" s="175"/>
      <c r="P455" s="176">
        <f>SUM(P456:P460)</f>
        <v>0</v>
      </c>
      <c r="Q455" s="175"/>
      <c r="R455" s="176">
        <f>SUM(R456:R460)</f>
        <v>0</v>
      </c>
      <c r="S455" s="175"/>
      <c r="T455" s="177">
        <f>SUM(T456:T460)</f>
        <v>0</v>
      </c>
      <c r="AR455" s="178" t="s">
        <v>176</v>
      </c>
      <c r="AT455" s="179" t="s">
        <v>75</v>
      </c>
      <c r="AU455" s="179" t="s">
        <v>84</v>
      </c>
      <c r="AY455" s="178" t="s">
        <v>143</v>
      </c>
      <c r="BK455" s="180">
        <f>SUM(BK456:BK460)</f>
        <v>0</v>
      </c>
    </row>
    <row r="456" spans="1:65" s="2" customFormat="1" ht="16.5" customHeight="1">
      <c r="A456" s="34"/>
      <c r="B456" s="35"/>
      <c r="C456" s="183" t="s">
        <v>536</v>
      </c>
      <c r="D456" s="183" t="s">
        <v>145</v>
      </c>
      <c r="E456" s="184" t="s">
        <v>537</v>
      </c>
      <c r="F456" s="185" t="s">
        <v>538</v>
      </c>
      <c r="G456" s="186" t="s">
        <v>539</v>
      </c>
      <c r="H456" s="187">
        <v>1</v>
      </c>
      <c r="I456" s="188"/>
      <c r="J456" s="189">
        <f>ROUND(I456*H456,2)</f>
        <v>0</v>
      </c>
      <c r="K456" s="185" t="s">
        <v>1</v>
      </c>
      <c r="L456" s="39"/>
      <c r="M456" s="190" t="s">
        <v>1</v>
      </c>
      <c r="N456" s="191" t="s">
        <v>41</v>
      </c>
      <c r="O456" s="71"/>
      <c r="P456" s="192">
        <f>O456*H456</f>
        <v>0</v>
      </c>
      <c r="Q456" s="192">
        <v>0</v>
      </c>
      <c r="R456" s="192">
        <f>Q456*H456</f>
        <v>0</v>
      </c>
      <c r="S456" s="192">
        <v>0</v>
      </c>
      <c r="T456" s="193">
        <f>S456*H456</f>
        <v>0</v>
      </c>
      <c r="U456" s="34"/>
      <c r="V456" s="34"/>
      <c r="W456" s="34"/>
      <c r="X456" s="34"/>
      <c r="Y456" s="34"/>
      <c r="Z456" s="34"/>
      <c r="AA456" s="34"/>
      <c r="AB456" s="34"/>
      <c r="AC456" s="34"/>
      <c r="AD456" s="34"/>
      <c r="AE456" s="34"/>
      <c r="AR456" s="194" t="s">
        <v>540</v>
      </c>
      <c r="AT456" s="194" t="s">
        <v>145</v>
      </c>
      <c r="AU456" s="194" t="s">
        <v>86</v>
      </c>
      <c r="AY456" s="17" t="s">
        <v>143</v>
      </c>
      <c r="BE456" s="195">
        <f>IF(N456="základní",J456,0)</f>
        <v>0</v>
      </c>
      <c r="BF456" s="195">
        <f>IF(N456="snížená",J456,0)</f>
        <v>0</v>
      </c>
      <c r="BG456" s="195">
        <f>IF(N456="zákl. přenesená",J456,0)</f>
        <v>0</v>
      </c>
      <c r="BH456" s="195">
        <f>IF(N456="sníž. přenesená",J456,0)</f>
        <v>0</v>
      </c>
      <c r="BI456" s="195">
        <f>IF(N456="nulová",J456,0)</f>
        <v>0</v>
      </c>
      <c r="BJ456" s="17" t="s">
        <v>84</v>
      </c>
      <c r="BK456" s="195">
        <f>ROUND(I456*H456,2)</f>
        <v>0</v>
      </c>
      <c r="BL456" s="17" t="s">
        <v>540</v>
      </c>
      <c r="BM456" s="194" t="s">
        <v>541</v>
      </c>
    </row>
    <row r="457" spans="1:65" s="2" customFormat="1" ht="16.5" customHeight="1">
      <c r="A457" s="34"/>
      <c r="B457" s="35"/>
      <c r="C457" s="183" t="s">
        <v>542</v>
      </c>
      <c r="D457" s="183" t="s">
        <v>145</v>
      </c>
      <c r="E457" s="184" t="s">
        <v>543</v>
      </c>
      <c r="F457" s="185" t="s">
        <v>544</v>
      </c>
      <c r="G457" s="186" t="s">
        <v>539</v>
      </c>
      <c r="H457" s="187">
        <v>1</v>
      </c>
      <c r="I457" s="188"/>
      <c r="J457" s="189">
        <f>ROUND(I457*H457,2)</f>
        <v>0</v>
      </c>
      <c r="K457" s="185" t="s">
        <v>1</v>
      </c>
      <c r="L457" s="39"/>
      <c r="M457" s="190" t="s">
        <v>1</v>
      </c>
      <c r="N457" s="191" t="s">
        <v>41</v>
      </c>
      <c r="O457" s="71"/>
      <c r="P457" s="192">
        <f>O457*H457</f>
        <v>0</v>
      </c>
      <c r="Q457" s="192">
        <v>0</v>
      </c>
      <c r="R457" s="192">
        <f>Q457*H457</f>
        <v>0</v>
      </c>
      <c r="S457" s="192">
        <v>0</v>
      </c>
      <c r="T457" s="193">
        <f>S457*H457</f>
        <v>0</v>
      </c>
      <c r="U457" s="34"/>
      <c r="V457" s="34"/>
      <c r="W457" s="34"/>
      <c r="X457" s="34"/>
      <c r="Y457" s="34"/>
      <c r="Z457" s="34"/>
      <c r="AA457" s="34"/>
      <c r="AB457" s="34"/>
      <c r="AC457" s="34"/>
      <c r="AD457" s="34"/>
      <c r="AE457" s="34"/>
      <c r="AR457" s="194" t="s">
        <v>540</v>
      </c>
      <c r="AT457" s="194" t="s">
        <v>145</v>
      </c>
      <c r="AU457" s="194" t="s">
        <v>86</v>
      </c>
      <c r="AY457" s="17" t="s">
        <v>143</v>
      </c>
      <c r="BE457" s="195">
        <f>IF(N457="základní",J457,0)</f>
        <v>0</v>
      </c>
      <c r="BF457" s="195">
        <f>IF(N457="snížená",J457,0)</f>
        <v>0</v>
      </c>
      <c r="BG457" s="195">
        <f>IF(N457="zákl. přenesená",J457,0)</f>
        <v>0</v>
      </c>
      <c r="BH457" s="195">
        <f>IF(N457="sníž. přenesená",J457,0)</f>
        <v>0</v>
      </c>
      <c r="BI457" s="195">
        <f>IF(N457="nulová",J457,0)</f>
        <v>0</v>
      </c>
      <c r="BJ457" s="17" t="s">
        <v>84</v>
      </c>
      <c r="BK457" s="195">
        <f>ROUND(I457*H457,2)</f>
        <v>0</v>
      </c>
      <c r="BL457" s="17" t="s">
        <v>540</v>
      </c>
      <c r="BM457" s="194" t="s">
        <v>545</v>
      </c>
    </row>
    <row r="458" spans="1:65" s="2" customFormat="1" ht="19.5">
      <c r="A458" s="34"/>
      <c r="B458" s="35"/>
      <c r="C458" s="36"/>
      <c r="D458" s="196" t="s">
        <v>152</v>
      </c>
      <c r="E458" s="36"/>
      <c r="F458" s="197" t="s">
        <v>546</v>
      </c>
      <c r="G458" s="36"/>
      <c r="H458" s="36"/>
      <c r="I458" s="198"/>
      <c r="J458" s="36"/>
      <c r="K458" s="36"/>
      <c r="L458" s="39"/>
      <c r="M458" s="199"/>
      <c r="N458" s="200"/>
      <c r="O458" s="71"/>
      <c r="P458" s="71"/>
      <c r="Q458" s="71"/>
      <c r="R458" s="71"/>
      <c r="S458" s="71"/>
      <c r="T458" s="72"/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T458" s="17" t="s">
        <v>152</v>
      </c>
      <c r="AU458" s="17" t="s">
        <v>86</v>
      </c>
    </row>
    <row r="459" spans="1:65" s="2" customFormat="1" ht="16.5" customHeight="1">
      <c r="A459" s="34"/>
      <c r="B459" s="35"/>
      <c r="C459" s="183" t="s">
        <v>547</v>
      </c>
      <c r="D459" s="183" t="s">
        <v>145</v>
      </c>
      <c r="E459" s="184" t="s">
        <v>548</v>
      </c>
      <c r="F459" s="185" t="s">
        <v>549</v>
      </c>
      <c r="G459" s="186" t="s">
        <v>539</v>
      </c>
      <c r="H459" s="187">
        <v>1</v>
      </c>
      <c r="I459" s="188"/>
      <c r="J459" s="189">
        <f>ROUND(I459*H459,2)</f>
        <v>0</v>
      </c>
      <c r="K459" s="185" t="s">
        <v>1</v>
      </c>
      <c r="L459" s="39"/>
      <c r="M459" s="190" t="s">
        <v>1</v>
      </c>
      <c r="N459" s="191" t="s">
        <v>41</v>
      </c>
      <c r="O459" s="71"/>
      <c r="P459" s="192">
        <f>O459*H459</f>
        <v>0</v>
      </c>
      <c r="Q459" s="192">
        <v>0</v>
      </c>
      <c r="R459" s="192">
        <f>Q459*H459</f>
        <v>0</v>
      </c>
      <c r="S459" s="192">
        <v>0</v>
      </c>
      <c r="T459" s="193">
        <f>S459*H459</f>
        <v>0</v>
      </c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R459" s="194" t="s">
        <v>540</v>
      </c>
      <c r="AT459" s="194" t="s">
        <v>145</v>
      </c>
      <c r="AU459" s="194" t="s">
        <v>86</v>
      </c>
      <c r="AY459" s="17" t="s">
        <v>143</v>
      </c>
      <c r="BE459" s="195">
        <f>IF(N459="základní",J459,0)</f>
        <v>0</v>
      </c>
      <c r="BF459" s="195">
        <f>IF(N459="snížená",J459,0)</f>
        <v>0</v>
      </c>
      <c r="BG459" s="195">
        <f>IF(N459="zákl. přenesená",J459,0)</f>
        <v>0</v>
      </c>
      <c r="BH459" s="195">
        <f>IF(N459="sníž. přenesená",J459,0)</f>
        <v>0</v>
      </c>
      <c r="BI459" s="195">
        <f>IF(N459="nulová",J459,0)</f>
        <v>0</v>
      </c>
      <c r="BJ459" s="17" t="s">
        <v>84</v>
      </c>
      <c r="BK459" s="195">
        <f>ROUND(I459*H459,2)</f>
        <v>0</v>
      </c>
      <c r="BL459" s="17" t="s">
        <v>540</v>
      </c>
      <c r="BM459" s="194" t="s">
        <v>550</v>
      </c>
    </row>
    <row r="460" spans="1:65" s="2" customFormat="1" ht="16.5" customHeight="1">
      <c r="A460" s="34"/>
      <c r="B460" s="35"/>
      <c r="C460" s="183" t="s">
        <v>551</v>
      </c>
      <c r="D460" s="183" t="s">
        <v>145</v>
      </c>
      <c r="E460" s="184" t="s">
        <v>552</v>
      </c>
      <c r="F460" s="185" t="s">
        <v>553</v>
      </c>
      <c r="G460" s="186" t="s">
        <v>539</v>
      </c>
      <c r="H460" s="187">
        <v>1</v>
      </c>
      <c r="I460" s="188"/>
      <c r="J460" s="189">
        <f>ROUND(I460*H460,2)</f>
        <v>0</v>
      </c>
      <c r="K460" s="185" t="s">
        <v>1</v>
      </c>
      <c r="L460" s="39"/>
      <c r="M460" s="190" t="s">
        <v>1</v>
      </c>
      <c r="N460" s="191" t="s">
        <v>41</v>
      </c>
      <c r="O460" s="71"/>
      <c r="P460" s="192">
        <f>O460*H460</f>
        <v>0</v>
      </c>
      <c r="Q460" s="192">
        <v>0</v>
      </c>
      <c r="R460" s="192">
        <f>Q460*H460</f>
        <v>0</v>
      </c>
      <c r="S460" s="192">
        <v>0</v>
      </c>
      <c r="T460" s="193">
        <f>S460*H460</f>
        <v>0</v>
      </c>
      <c r="U460" s="34"/>
      <c r="V460" s="34"/>
      <c r="W460" s="34"/>
      <c r="X460" s="34"/>
      <c r="Y460" s="34"/>
      <c r="Z460" s="34"/>
      <c r="AA460" s="34"/>
      <c r="AB460" s="34"/>
      <c r="AC460" s="34"/>
      <c r="AD460" s="34"/>
      <c r="AE460" s="34"/>
      <c r="AR460" s="194" t="s">
        <v>540</v>
      </c>
      <c r="AT460" s="194" t="s">
        <v>145</v>
      </c>
      <c r="AU460" s="194" t="s">
        <v>86</v>
      </c>
      <c r="AY460" s="17" t="s">
        <v>143</v>
      </c>
      <c r="BE460" s="195">
        <f>IF(N460="základní",J460,0)</f>
        <v>0</v>
      </c>
      <c r="BF460" s="195">
        <f>IF(N460="snížená",J460,0)</f>
        <v>0</v>
      </c>
      <c r="BG460" s="195">
        <f>IF(N460="zákl. přenesená",J460,0)</f>
        <v>0</v>
      </c>
      <c r="BH460" s="195">
        <f>IF(N460="sníž. přenesená",J460,0)</f>
        <v>0</v>
      </c>
      <c r="BI460" s="195">
        <f>IF(N460="nulová",J460,0)</f>
        <v>0</v>
      </c>
      <c r="BJ460" s="17" t="s">
        <v>84</v>
      </c>
      <c r="BK460" s="195">
        <f>ROUND(I460*H460,2)</f>
        <v>0</v>
      </c>
      <c r="BL460" s="17" t="s">
        <v>540</v>
      </c>
      <c r="BM460" s="194" t="s">
        <v>554</v>
      </c>
    </row>
    <row r="461" spans="1:65" s="12" customFormat="1" ht="22.9" customHeight="1">
      <c r="B461" s="167"/>
      <c r="C461" s="168"/>
      <c r="D461" s="169" t="s">
        <v>75</v>
      </c>
      <c r="E461" s="181" t="s">
        <v>555</v>
      </c>
      <c r="F461" s="181" t="s">
        <v>556</v>
      </c>
      <c r="G461" s="168"/>
      <c r="H461" s="168"/>
      <c r="I461" s="171"/>
      <c r="J461" s="182">
        <f>BK461</f>
        <v>0</v>
      </c>
      <c r="K461" s="168"/>
      <c r="L461" s="173"/>
      <c r="M461" s="174"/>
      <c r="N461" s="175"/>
      <c r="O461" s="175"/>
      <c r="P461" s="176">
        <f>SUM(P462:P465)</f>
        <v>0</v>
      </c>
      <c r="Q461" s="175"/>
      <c r="R461" s="176">
        <f>SUM(R462:R465)</f>
        <v>0</v>
      </c>
      <c r="S461" s="175"/>
      <c r="T461" s="177">
        <f>SUM(T462:T465)</f>
        <v>0</v>
      </c>
      <c r="AR461" s="178" t="s">
        <v>176</v>
      </c>
      <c r="AT461" s="179" t="s">
        <v>75</v>
      </c>
      <c r="AU461" s="179" t="s">
        <v>84</v>
      </c>
      <c r="AY461" s="178" t="s">
        <v>143</v>
      </c>
      <c r="BK461" s="180">
        <f>SUM(BK462:BK465)</f>
        <v>0</v>
      </c>
    </row>
    <row r="462" spans="1:65" s="2" customFormat="1" ht="16.5" customHeight="1">
      <c r="A462" s="34"/>
      <c r="B462" s="35"/>
      <c r="C462" s="183" t="s">
        <v>557</v>
      </c>
      <c r="D462" s="183" t="s">
        <v>145</v>
      </c>
      <c r="E462" s="184" t="s">
        <v>558</v>
      </c>
      <c r="F462" s="185" t="s">
        <v>556</v>
      </c>
      <c r="G462" s="186" t="s">
        <v>539</v>
      </c>
      <c r="H462" s="187">
        <v>1</v>
      </c>
      <c r="I462" s="188"/>
      <c r="J462" s="189">
        <f>ROUND(I462*H462,2)</f>
        <v>0</v>
      </c>
      <c r="K462" s="185" t="s">
        <v>1</v>
      </c>
      <c r="L462" s="39"/>
      <c r="M462" s="190" t="s">
        <v>1</v>
      </c>
      <c r="N462" s="191" t="s">
        <v>41</v>
      </c>
      <c r="O462" s="71"/>
      <c r="P462" s="192">
        <f>O462*H462</f>
        <v>0</v>
      </c>
      <c r="Q462" s="192">
        <v>0</v>
      </c>
      <c r="R462" s="192">
        <f>Q462*H462</f>
        <v>0</v>
      </c>
      <c r="S462" s="192">
        <v>0</v>
      </c>
      <c r="T462" s="193">
        <f>S462*H462</f>
        <v>0</v>
      </c>
      <c r="U462" s="34"/>
      <c r="V462" s="34"/>
      <c r="W462" s="34"/>
      <c r="X462" s="34"/>
      <c r="Y462" s="34"/>
      <c r="Z462" s="34"/>
      <c r="AA462" s="34"/>
      <c r="AB462" s="34"/>
      <c r="AC462" s="34"/>
      <c r="AD462" s="34"/>
      <c r="AE462" s="34"/>
      <c r="AR462" s="194" t="s">
        <v>540</v>
      </c>
      <c r="AT462" s="194" t="s">
        <v>145</v>
      </c>
      <c r="AU462" s="194" t="s">
        <v>86</v>
      </c>
      <c r="AY462" s="17" t="s">
        <v>143</v>
      </c>
      <c r="BE462" s="195">
        <f>IF(N462="základní",J462,0)</f>
        <v>0</v>
      </c>
      <c r="BF462" s="195">
        <f>IF(N462="snížená",J462,0)</f>
        <v>0</v>
      </c>
      <c r="BG462" s="195">
        <f>IF(N462="zákl. přenesená",J462,0)</f>
        <v>0</v>
      </c>
      <c r="BH462" s="195">
        <f>IF(N462="sníž. přenesená",J462,0)</f>
        <v>0</v>
      </c>
      <c r="BI462" s="195">
        <f>IF(N462="nulová",J462,0)</f>
        <v>0</v>
      </c>
      <c r="BJ462" s="17" t="s">
        <v>84</v>
      </c>
      <c r="BK462" s="195">
        <f>ROUND(I462*H462,2)</f>
        <v>0</v>
      </c>
      <c r="BL462" s="17" t="s">
        <v>540</v>
      </c>
      <c r="BM462" s="194" t="s">
        <v>559</v>
      </c>
    </row>
    <row r="463" spans="1:65" s="2" customFormat="1" ht="24.2" customHeight="1">
      <c r="A463" s="34"/>
      <c r="B463" s="35"/>
      <c r="C463" s="183" t="s">
        <v>560</v>
      </c>
      <c r="D463" s="183" t="s">
        <v>145</v>
      </c>
      <c r="E463" s="184" t="s">
        <v>561</v>
      </c>
      <c r="F463" s="185" t="s">
        <v>562</v>
      </c>
      <c r="G463" s="186" t="s">
        <v>563</v>
      </c>
      <c r="H463" s="187">
        <v>1</v>
      </c>
      <c r="I463" s="188"/>
      <c r="J463" s="189">
        <f>ROUND(I463*H463,2)</f>
        <v>0</v>
      </c>
      <c r="K463" s="185" t="s">
        <v>1</v>
      </c>
      <c r="L463" s="39"/>
      <c r="M463" s="190" t="s">
        <v>1</v>
      </c>
      <c r="N463" s="191" t="s">
        <v>41</v>
      </c>
      <c r="O463" s="71"/>
      <c r="P463" s="192">
        <f>O463*H463</f>
        <v>0</v>
      </c>
      <c r="Q463" s="192">
        <v>0</v>
      </c>
      <c r="R463" s="192">
        <f>Q463*H463</f>
        <v>0</v>
      </c>
      <c r="S463" s="192">
        <v>0</v>
      </c>
      <c r="T463" s="193">
        <f>S463*H463</f>
        <v>0</v>
      </c>
      <c r="U463" s="34"/>
      <c r="V463" s="34"/>
      <c r="W463" s="34"/>
      <c r="X463" s="34"/>
      <c r="Y463" s="34"/>
      <c r="Z463" s="34"/>
      <c r="AA463" s="34"/>
      <c r="AB463" s="34"/>
      <c r="AC463" s="34"/>
      <c r="AD463" s="34"/>
      <c r="AE463" s="34"/>
      <c r="AR463" s="194" t="s">
        <v>540</v>
      </c>
      <c r="AT463" s="194" t="s">
        <v>145</v>
      </c>
      <c r="AU463" s="194" t="s">
        <v>86</v>
      </c>
      <c r="AY463" s="17" t="s">
        <v>143</v>
      </c>
      <c r="BE463" s="195">
        <f>IF(N463="základní",J463,0)</f>
        <v>0</v>
      </c>
      <c r="BF463" s="195">
        <f>IF(N463="snížená",J463,0)</f>
        <v>0</v>
      </c>
      <c r="BG463" s="195">
        <f>IF(N463="zákl. přenesená",J463,0)</f>
        <v>0</v>
      </c>
      <c r="BH463" s="195">
        <f>IF(N463="sníž. přenesená",J463,0)</f>
        <v>0</v>
      </c>
      <c r="BI463" s="195">
        <f>IF(N463="nulová",J463,0)</f>
        <v>0</v>
      </c>
      <c r="BJ463" s="17" t="s">
        <v>84</v>
      </c>
      <c r="BK463" s="195">
        <f>ROUND(I463*H463,2)</f>
        <v>0</v>
      </c>
      <c r="BL463" s="17" t="s">
        <v>540</v>
      </c>
      <c r="BM463" s="194" t="s">
        <v>564</v>
      </c>
    </row>
    <row r="464" spans="1:65" s="2" customFormat="1" ht="39">
      <c r="A464" s="34"/>
      <c r="B464" s="35"/>
      <c r="C464" s="36"/>
      <c r="D464" s="196" t="s">
        <v>152</v>
      </c>
      <c r="E464" s="36"/>
      <c r="F464" s="197" t="s">
        <v>565</v>
      </c>
      <c r="G464" s="36"/>
      <c r="H464" s="36"/>
      <c r="I464" s="198"/>
      <c r="J464" s="36"/>
      <c r="K464" s="36"/>
      <c r="L464" s="39"/>
      <c r="M464" s="199"/>
      <c r="N464" s="200"/>
      <c r="O464" s="71"/>
      <c r="P464" s="71"/>
      <c r="Q464" s="71"/>
      <c r="R464" s="71"/>
      <c r="S464" s="71"/>
      <c r="T464" s="72"/>
      <c r="U464" s="34"/>
      <c r="V464" s="34"/>
      <c r="W464" s="34"/>
      <c r="X464" s="34"/>
      <c r="Y464" s="34"/>
      <c r="Z464" s="34"/>
      <c r="AA464" s="34"/>
      <c r="AB464" s="34"/>
      <c r="AC464" s="34"/>
      <c r="AD464" s="34"/>
      <c r="AE464" s="34"/>
      <c r="AT464" s="17" t="s">
        <v>152</v>
      </c>
      <c r="AU464" s="17" t="s">
        <v>86</v>
      </c>
    </row>
    <row r="465" spans="1:65" s="2" customFormat="1" ht="16.5" customHeight="1">
      <c r="A465" s="34"/>
      <c r="B465" s="35"/>
      <c r="C465" s="183" t="s">
        <v>566</v>
      </c>
      <c r="D465" s="183" t="s">
        <v>145</v>
      </c>
      <c r="E465" s="184" t="s">
        <v>567</v>
      </c>
      <c r="F465" s="185" t="s">
        <v>568</v>
      </c>
      <c r="G465" s="186" t="s">
        <v>539</v>
      </c>
      <c r="H465" s="187">
        <v>1</v>
      </c>
      <c r="I465" s="188"/>
      <c r="J465" s="189">
        <f>ROUND(I465*H465,2)</f>
        <v>0</v>
      </c>
      <c r="K465" s="185" t="s">
        <v>1</v>
      </c>
      <c r="L465" s="39"/>
      <c r="M465" s="243" t="s">
        <v>1</v>
      </c>
      <c r="N465" s="244" t="s">
        <v>41</v>
      </c>
      <c r="O465" s="245"/>
      <c r="P465" s="246">
        <f>O465*H465</f>
        <v>0</v>
      </c>
      <c r="Q465" s="246">
        <v>0</v>
      </c>
      <c r="R465" s="246">
        <f>Q465*H465</f>
        <v>0</v>
      </c>
      <c r="S465" s="246">
        <v>0</v>
      </c>
      <c r="T465" s="247">
        <f>S465*H465</f>
        <v>0</v>
      </c>
      <c r="U465" s="34"/>
      <c r="V465" s="34"/>
      <c r="W465" s="34"/>
      <c r="X465" s="34"/>
      <c r="Y465" s="34"/>
      <c r="Z465" s="34"/>
      <c r="AA465" s="34"/>
      <c r="AB465" s="34"/>
      <c r="AC465" s="34"/>
      <c r="AD465" s="34"/>
      <c r="AE465" s="34"/>
      <c r="AR465" s="194" t="s">
        <v>540</v>
      </c>
      <c r="AT465" s="194" t="s">
        <v>145</v>
      </c>
      <c r="AU465" s="194" t="s">
        <v>86</v>
      </c>
      <c r="AY465" s="17" t="s">
        <v>143</v>
      </c>
      <c r="BE465" s="195">
        <f>IF(N465="základní",J465,0)</f>
        <v>0</v>
      </c>
      <c r="BF465" s="195">
        <f>IF(N465="snížená",J465,0)</f>
        <v>0</v>
      </c>
      <c r="BG465" s="195">
        <f>IF(N465="zákl. přenesená",J465,0)</f>
        <v>0</v>
      </c>
      <c r="BH465" s="195">
        <f>IF(N465="sníž. přenesená",J465,0)</f>
        <v>0</v>
      </c>
      <c r="BI465" s="195">
        <f>IF(N465="nulová",J465,0)</f>
        <v>0</v>
      </c>
      <c r="BJ465" s="17" t="s">
        <v>84</v>
      </c>
      <c r="BK465" s="195">
        <f>ROUND(I465*H465,2)</f>
        <v>0</v>
      </c>
      <c r="BL465" s="17" t="s">
        <v>540</v>
      </c>
      <c r="BM465" s="194" t="s">
        <v>569</v>
      </c>
    </row>
    <row r="466" spans="1:65" s="2" customFormat="1" ht="6.95" customHeight="1">
      <c r="A466" s="34"/>
      <c r="B466" s="54"/>
      <c r="C466" s="55"/>
      <c r="D466" s="55"/>
      <c r="E466" s="55"/>
      <c r="F466" s="55"/>
      <c r="G466" s="55"/>
      <c r="H466" s="55"/>
      <c r="I466" s="55"/>
      <c r="J466" s="55"/>
      <c r="K466" s="55"/>
      <c r="L466" s="39"/>
      <c r="M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  <c r="AA466" s="34"/>
      <c r="AB466" s="34"/>
      <c r="AC466" s="34"/>
      <c r="AD466" s="34"/>
      <c r="AE466" s="34"/>
    </row>
  </sheetData>
  <sheetProtection algorithmName="SHA-512" hashValue="y00pX8aWerOkK+W+xeMELqhqnWz1AMSOkJ0GpjVJzVbounISF5Mz7DfWBG9/rw2i8LSuyGCo8K3bR+UIPH3F5w==" saltValue="ziPtihH61EUfcms1D9kX43dEFlpqHe+pw4yM4qrCh2p21LqrCjHzzf+mVDNa61f6n2uDInzj2UbPkgkxC84gBA==" spinCount="100000" sheet="1" objects="1" scenarios="1" formatColumns="0" formatRows="0" autoFilter="0"/>
  <autoFilter ref="C129:K465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25" style="1" customWidth="1"/>
    <col min="4" max="4" width="75.83203125" style="1" customWidth="1"/>
    <col min="5" max="5" width="13.33203125" style="1" customWidth="1"/>
    <col min="6" max="6" width="20" style="1" customWidth="1"/>
    <col min="7" max="7" width="1.6640625" style="1" customWidth="1"/>
    <col min="8" max="8" width="8.33203125" style="1" customWidth="1"/>
  </cols>
  <sheetData>
    <row r="1" spans="1:8" s="1" customFormat="1" ht="11.25" customHeight="1"/>
    <row r="2" spans="1:8" s="1" customFormat="1" ht="36.950000000000003" customHeight="1"/>
    <row r="3" spans="1:8" s="1" customFormat="1" ht="6.95" customHeight="1">
      <c r="B3" s="105"/>
      <c r="C3" s="106"/>
      <c r="D3" s="106"/>
      <c r="E3" s="106"/>
      <c r="F3" s="106"/>
      <c r="G3" s="106"/>
      <c r="H3" s="20"/>
    </row>
    <row r="4" spans="1:8" s="1" customFormat="1" ht="24.95" customHeight="1">
      <c r="B4" s="20"/>
      <c r="C4" s="107" t="s">
        <v>570</v>
      </c>
      <c r="H4" s="20"/>
    </row>
    <row r="5" spans="1:8" s="1" customFormat="1" ht="12" customHeight="1">
      <c r="B5" s="20"/>
      <c r="C5" s="248" t="s">
        <v>13</v>
      </c>
      <c r="D5" s="309" t="s">
        <v>14</v>
      </c>
      <c r="E5" s="302"/>
      <c r="F5" s="302"/>
      <c r="H5" s="20"/>
    </row>
    <row r="6" spans="1:8" s="1" customFormat="1" ht="36.950000000000003" customHeight="1">
      <c r="B6" s="20"/>
      <c r="C6" s="249" t="s">
        <v>16</v>
      </c>
      <c r="D6" s="313" t="s">
        <v>17</v>
      </c>
      <c r="E6" s="302"/>
      <c r="F6" s="302"/>
      <c r="H6" s="20"/>
    </row>
    <row r="7" spans="1:8" s="1" customFormat="1" ht="16.5" customHeight="1">
      <c r="B7" s="20"/>
      <c r="C7" s="109" t="s">
        <v>22</v>
      </c>
      <c r="D7" s="111" t="str">
        <f>'Rekapitulace stavby'!AN8</f>
        <v>5. 10. 2025</v>
      </c>
      <c r="H7" s="20"/>
    </row>
    <row r="8" spans="1:8" s="2" customFormat="1" ht="10.9" customHeight="1">
      <c r="A8" s="34"/>
      <c r="B8" s="39"/>
      <c r="C8" s="34"/>
      <c r="D8" s="34"/>
      <c r="E8" s="34"/>
      <c r="F8" s="34"/>
      <c r="G8" s="34"/>
      <c r="H8" s="39"/>
    </row>
    <row r="9" spans="1:8" s="11" customFormat="1" ht="29.25" customHeight="1">
      <c r="A9" s="156"/>
      <c r="B9" s="250"/>
      <c r="C9" s="251" t="s">
        <v>57</v>
      </c>
      <c r="D9" s="252" t="s">
        <v>58</v>
      </c>
      <c r="E9" s="252" t="s">
        <v>130</v>
      </c>
      <c r="F9" s="253" t="s">
        <v>571</v>
      </c>
      <c r="G9" s="156"/>
      <c r="H9" s="250"/>
    </row>
    <row r="10" spans="1:8" s="2" customFormat="1" ht="26.45" customHeight="1">
      <c r="A10" s="34"/>
      <c r="B10" s="39"/>
      <c r="C10" s="254" t="s">
        <v>81</v>
      </c>
      <c r="D10" s="254" t="s">
        <v>82</v>
      </c>
      <c r="E10" s="34"/>
      <c r="F10" s="34"/>
      <c r="G10" s="34"/>
      <c r="H10" s="39"/>
    </row>
    <row r="11" spans="1:8" s="2" customFormat="1" ht="16.899999999999999" customHeight="1">
      <c r="A11" s="34"/>
      <c r="B11" s="39"/>
      <c r="C11" s="255" t="s">
        <v>91</v>
      </c>
      <c r="D11" s="256" t="s">
        <v>92</v>
      </c>
      <c r="E11" s="257" t="s">
        <v>89</v>
      </c>
      <c r="F11" s="258">
        <v>36.6</v>
      </c>
      <c r="G11" s="34"/>
      <c r="H11" s="39"/>
    </row>
    <row r="12" spans="1:8" s="2" customFormat="1" ht="16.899999999999999" customHeight="1">
      <c r="A12" s="34"/>
      <c r="B12" s="39"/>
      <c r="C12" s="259" t="s">
        <v>1</v>
      </c>
      <c r="D12" s="259" t="s">
        <v>213</v>
      </c>
      <c r="E12" s="17" t="s">
        <v>1</v>
      </c>
      <c r="F12" s="260">
        <v>0</v>
      </c>
      <c r="G12" s="34"/>
      <c r="H12" s="39"/>
    </row>
    <row r="13" spans="1:8" s="2" customFormat="1" ht="16.899999999999999" customHeight="1">
      <c r="A13" s="34"/>
      <c r="B13" s="39"/>
      <c r="C13" s="259" t="s">
        <v>1</v>
      </c>
      <c r="D13" s="259" t="s">
        <v>214</v>
      </c>
      <c r="E13" s="17" t="s">
        <v>1</v>
      </c>
      <c r="F13" s="260">
        <v>8.6999999999999993</v>
      </c>
      <c r="G13" s="34"/>
      <c r="H13" s="39"/>
    </row>
    <row r="14" spans="1:8" s="2" customFormat="1" ht="16.899999999999999" customHeight="1">
      <c r="A14" s="34"/>
      <c r="B14" s="39"/>
      <c r="C14" s="259" t="s">
        <v>1</v>
      </c>
      <c r="D14" s="259" t="s">
        <v>215</v>
      </c>
      <c r="E14" s="17" t="s">
        <v>1</v>
      </c>
      <c r="F14" s="260">
        <v>0</v>
      </c>
      <c r="G14" s="34"/>
      <c r="H14" s="39"/>
    </row>
    <row r="15" spans="1:8" s="2" customFormat="1" ht="16.899999999999999" customHeight="1">
      <c r="A15" s="34"/>
      <c r="B15" s="39"/>
      <c r="C15" s="259" t="s">
        <v>1</v>
      </c>
      <c r="D15" s="259" t="s">
        <v>216</v>
      </c>
      <c r="E15" s="17" t="s">
        <v>1</v>
      </c>
      <c r="F15" s="260">
        <v>20.399999999999999</v>
      </c>
      <c r="G15" s="34"/>
      <c r="H15" s="39"/>
    </row>
    <row r="16" spans="1:8" s="2" customFormat="1" ht="16.899999999999999" customHeight="1">
      <c r="A16" s="34"/>
      <c r="B16" s="39"/>
      <c r="C16" s="259" t="s">
        <v>1</v>
      </c>
      <c r="D16" s="259" t="s">
        <v>217</v>
      </c>
      <c r="E16" s="17" t="s">
        <v>1</v>
      </c>
      <c r="F16" s="260">
        <v>0</v>
      </c>
      <c r="G16" s="34"/>
      <c r="H16" s="39"/>
    </row>
    <row r="17" spans="1:8" s="2" customFormat="1" ht="16.899999999999999" customHeight="1">
      <c r="A17" s="34"/>
      <c r="B17" s="39"/>
      <c r="C17" s="259" t="s">
        <v>1</v>
      </c>
      <c r="D17" s="259" t="s">
        <v>218</v>
      </c>
      <c r="E17" s="17" t="s">
        <v>1</v>
      </c>
      <c r="F17" s="260">
        <v>7.5</v>
      </c>
      <c r="G17" s="34"/>
      <c r="H17" s="39"/>
    </row>
    <row r="18" spans="1:8" s="2" customFormat="1" ht="16.899999999999999" customHeight="1">
      <c r="A18" s="34"/>
      <c r="B18" s="39"/>
      <c r="C18" s="259" t="s">
        <v>91</v>
      </c>
      <c r="D18" s="259" t="s">
        <v>157</v>
      </c>
      <c r="E18" s="17" t="s">
        <v>1</v>
      </c>
      <c r="F18" s="260">
        <v>36.6</v>
      </c>
      <c r="G18" s="34"/>
      <c r="H18" s="39"/>
    </row>
    <row r="19" spans="1:8" s="2" customFormat="1" ht="16.899999999999999" customHeight="1">
      <c r="A19" s="34"/>
      <c r="B19" s="39"/>
      <c r="C19" s="261" t="s">
        <v>572</v>
      </c>
      <c r="D19" s="34"/>
      <c r="E19" s="34"/>
      <c r="F19" s="34"/>
      <c r="G19" s="34"/>
      <c r="H19" s="39"/>
    </row>
    <row r="20" spans="1:8" s="2" customFormat="1" ht="22.5">
      <c r="A20" s="34"/>
      <c r="B20" s="39"/>
      <c r="C20" s="259" t="s">
        <v>210</v>
      </c>
      <c r="D20" s="259" t="s">
        <v>573</v>
      </c>
      <c r="E20" s="17" t="s">
        <v>89</v>
      </c>
      <c r="F20" s="260">
        <v>36.6</v>
      </c>
      <c r="G20" s="34"/>
      <c r="H20" s="39"/>
    </row>
    <row r="21" spans="1:8" s="2" customFormat="1" ht="33.75">
      <c r="A21" s="34"/>
      <c r="B21" s="39"/>
      <c r="C21" s="259" t="s">
        <v>225</v>
      </c>
      <c r="D21" s="259" t="s">
        <v>226</v>
      </c>
      <c r="E21" s="17" t="s">
        <v>89</v>
      </c>
      <c r="F21" s="260">
        <v>839.46</v>
      </c>
      <c r="G21" s="34"/>
      <c r="H21" s="39"/>
    </row>
    <row r="22" spans="1:8" s="2" customFormat="1" ht="16.899999999999999" customHeight="1">
      <c r="A22" s="34"/>
      <c r="B22" s="39"/>
      <c r="C22" s="255" t="s">
        <v>95</v>
      </c>
      <c r="D22" s="256" t="s">
        <v>96</v>
      </c>
      <c r="E22" s="257" t="s">
        <v>89</v>
      </c>
      <c r="F22" s="258">
        <v>27.9</v>
      </c>
      <c r="G22" s="34"/>
      <c r="H22" s="39"/>
    </row>
    <row r="23" spans="1:8" s="2" customFormat="1" ht="16.899999999999999" customHeight="1">
      <c r="A23" s="34"/>
      <c r="B23" s="39"/>
      <c r="C23" s="259" t="s">
        <v>1</v>
      </c>
      <c r="D23" s="259" t="s">
        <v>223</v>
      </c>
      <c r="E23" s="17" t="s">
        <v>1</v>
      </c>
      <c r="F23" s="260">
        <v>0</v>
      </c>
      <c r="G23" s="34"/>
      <c r="H23" s="39"/>
    </row>
    <row r="24" spans="1:8" s="2" customFormat="1" ht="16.899999999999999" customHeight="1">
      <c r="A24" s="34"/>
      <c r="B24" s="39"/>
      <c r="C24" s="259" t="s">
        <v>1</v>
      </c>
      <c r="D24" s="259" t="s">
        <v>216</v>
      </c>
      <c r="E24" s="17" t="s">
        <v>1</v>
      </c>
      <c r="F24" s="260">
        <v>20.399999999999999</v>
      </c>
      <c r="G24" s="34"/>
      <c r="H24" s="39"/>
    </row>
    <row r="25" spans="1:8" s="2" customFormat="1" ht="16.899999999999999" customHeight="1">
      <c r="A25" s="34"/>
      <c r="B25" s="39"/>
      <c r="C25" s="259" t="s">
        <v>1</v>
      </c>
      <c r="D25" s="259" t="s">
        <v>224</v>
      </c>
      <c r="E25" s="17" t="s">
        <v>1</v>
      </c>
      <c r="F25" s="260">
        <v>0</v>
      </c>
      <c r="G25" s="34"/>
      <c r="H25" s="39"/>
    </row>
    <row r="26" spans="1:8" s="2" customFormat="1" ht="16.899999999999999" customHeight="1">
      <c r="A26" s="34"/>
      <c r="B26" s="39"/>
      <c r="C26" s="259" t="s">
        <v>1</v>
      </c>
      <c r="D26" s="259" t="s">
        <v>218</v>
      </c>
      <c r="E26" s="17" t="s">
        <v>1</v>
      </c>
      <c r="F26" s="260">
        <v>7.5</v>
      </c>
      <c r="G26" s="34"/>
      <c r="H26" s="39"/>
    </row>
    <row r="27" spans="1:8" s="2" customFormat="1" ht="16.899999999999999" customHeight="1">
      <c r="A27" s="34"/>
      <c r="B27" s="39"/>
      <c r="C27" s="259" t="s">
        <v>95</v>
      </c>
      <c r="D27" s="259" t="s">
        <v>157</v>
      </c>
      <c r="E27" s="17" t="s">
        <v>1</v>
      </c>
      <c r="F27" s="260">
        <v>27.9</v>
      </c>
      <c r="G27" s="34"/>
      <c r="H27" s="39"/>
    </row>
    <row r="28" spans="1:8" s="2" customFormat="1" ht="16.899999999999999" customHeight="1">
      <c r="A28" s="34"/>
      <c r="B28" s="39"/>
      <c r="C28" s="261" t="s">
        <v>572</v>
      </c>
      <c r="D28" s="34"/>
      <c r="E28" s="34"/>
      <c r="F28" s="34"/>
      <c r="G28" s="34"/>
      <c r="H28" s="39"/>
    </row>
    <row r="29" spans="1:8" s="2" customFormat="1" ht="22.5">
      <c r="A29" s="34"/>
      <c r="B29" s="39"/>
      <c r="C29" s="259" t="s">
        <v>220</v>
      </c>
      <c r="D29" s="259" t="s">
        <v>574</v>
      </c>
      <c r="E29" s="17" t="s">
        <v>89</v>
      </c>
      <c r="F29" s="260">
        <v>27.9</v>
      </c>
      <c r="G29" s="34"/>
      <c r="H29" s="39"/>
    </row>
    <row r="30" spans="1:8" s="2" customFormat="1" ht="33.75">
      <c r="A30" s="34"/>
      <c r="B30" s="39"/>
      <c r="C30" s="259" t="s">
        <v>225</v>
      </c>
      <c r="D30" s="259" t="s">
        <v>226</v>
      </c>
      <c r="E30" s="17" t="s">
        <v>89</v>
      </c>
      <c r="F30" s="260">
        <v>839.46</v>
      </c>
      <c r="G30" s="34"/>
      <c r="H30" s="39"/>
    </row>
    <row r="31" spans="1:8" s="2" customFormat="1" ht="16.899999999999999" customHeight="1">
      <c r="A31" s="34"/>
      <c r="B31" s="39"/>
      <c r="C31" s="255" t="s">
        <v>98</v>
      </c>
      <c r="D31" s="256" t="s">
        <v>99</v>
      </c>
      <c r="E31" s="257" t="s">
        <v>89</v>
      </c>
      <c r="F31" s="258">
        <v>2.72</v>
      </c>
      <c r="G31" s="34"/>
      <c r="H31" s="39"/>
    </row>
    <row r="32" spans="1:8" s="2" customFormat="1" ht="16.899999999999999" customHeight="1">
      <c r="A32" s="34"/>
      <c r="B32" s="39"/>
      <c r="C32" s="259" t="s">
        <v>1</v>
      </c>
      <c r="D32" s="259" t="s">
        <v>242</v>
      </c>
      <c r="E32" s="17" t="s">
        <v>1</v>
      </c>
      <c r="F32" s="260">
        <v>0</v>
      </c>
      <c r="G32" s="34"/>
      <c r="H32" s="39"/>
    </row>
    <row r="33" spans="1:8" s="2" customFormat="1" ht="16.899999999999999" customHeight="1">
      <c r="A33" s="34"/>
      <c r="B33" s="39"/>
      <c r="C33" s="259" t="s">
        <v>1</v>
      </c>
      <c r="D33" s="259" t="s">
        <v>276</v>
      </c>
      <c r="E33" s="17" t="s">
        <v>1</v>
      </c>
      <c r="F33" s="260">
        <v>2.72</v>
      </c>
      <c r="G33" s="34"/>
      <c r="H33" s="39"/>
    </row>
    <row r="34" spans="1:8" s="2" customFormat="1" ht="16.899999999999999" customHeight="1">
      <c r="A34" s="34"/>
      <c r="B34" s="39"/>
      <c r="C34" s="259" t="s">
        <v>98</v>
      </c>
      <c r="D34" s="259" t="s">
        <v>157</v>
      </c>
      <c r="E34" s="17" t="s">
        <v>1</v>
      </c>
      <c r="F34" s="260">
        <v>2.72</v>
      </c>
      <c r="G34" s="34"/>
      <c r="H34" s="39"/>
    </row>
    <row r="35" spans="1:8" s="2" customFormat="1" ht="16.899999999999999" customHeight="1">
      <c r="A35" s="34"/>
      <c r="B35" s="39"/>
      <c r="C35" s="261" t="s">
        <v>572</v>
      </c>
      <c r="D35" s="34"/>
      <c r="E35" s="34"/>
      <c r="F35" s="34"/>
      <c r="G35" s="34"/>
      <c r="H35" s="39"/>
    </row>
    <row r="36" spans="1:8" s="2" customFormat="1" ht="16.899999999999999" customHeight="1">
      <c r="A36" s="34"/>
      <c r="B36" s="39"/>
      <c r="C36" s="259" t="s">
        <v>273</v>
      </c>
      <c r="D36" s="259" t="s">
        <v>575</v>
      </c>
      <c r="E36" s="17" t="s">
        <v>89</v>
      </c>
      <c r="F36" s="260">
        <v>2.72</v>
      </c>
      <c r="G36" s="34"/>
      <c r="H36" s="39"/>
    </row>
    <row r="37" spans="1:8" s="2" customFormat="1" ht="16.899999999999999" customHeight="1">
      <c r="A37" s="34"/>
      <c r="B37" s="39"/>
      <c r="C37" s="259" t="s">
        <v>251</v>
      </c>
      <c r="D37" s="259" t="s">
        <v>576</v>
      </c>
      <c r="E37" s="17" t="s">
        <v>89</v>
      </c>
      <c r="F37" s="260">
        <v>32.840000000000003</v>
      </c>
      <c r="G37" s="34"/>
      <c r="H37" s="39"/>
    </row>
    <row r="38" spans="1:8" s="2" customFormat="1" ht="16.899999999999999" customHeight="1">
      <c r="A38" s="34"/>
      <c r="B38" s="39"/>
      <c r="C38" s="255" t="s">
        <v>101</v>
      </c>
      <c r="D38" s="256" t="s">
        <v>102</v>
      </c>
      <c r="E38" s="257" t="s">
        <v>89</v>
      </c>
      <c r="F38" s="258">
        <v>12.24</v>
      </c>
      <c r="G38" s="34"/>
      <c r="H38" s="39"/>
    </row>
    <row r="39" spans="1:8" s="2" customFormat="1" ht="16.899999999999999" customHeight="1">
      <c r="A39" s="34"/>
      <c r="B39" s="39"/>
      <c r="C39" s="259" t="s">
        <v>1</v>
      </c>
      <c r="D39" s="259" t="s">
        <v>242</v>
      </c>
      <c r="E39" s="17" t="s">
        <v>1</v>
      </c>
      <c r="F39" s="260">
        <v>0</v>
      </c>
      <c r="G39" s="34"/>
      <c r="H39" s="39"/>
    </row>
    <row r="40" spans="1:8" s="2" customFormat="1" ht="16.899999999999999" customHeight="1">
      <c r="A40" s="34"/>
      <c r="B40" s="39"/>
      <c r="C40" s="259" t="s">
        <v>1</v>
      </c>
      <c r="D40" s="259" t="s">
        <v>243</v>
      </c>
      <c r="E40" s="17" t="s">
        <v>1</v>
      </c>
      <c r="F40" s="260">
        <v>12.24</v>
      </c>
      <c r="G40" s="34"/>
      <c r="H40" s="39"/>
    </row>
    <row r="41" spans="1:8" s="2" customFormat="1" ht="16.899999999999999" customHeight="1">
      <c r="A41" s="34"/>
      <c r="B41" s="39"/>
      <c r="C41" s="259" t="s">
        <v>101</v>
      </c>
      <c r="D41" s="259" t="s">
        <v>157</v>
      </c>
      <c r="E41" s="17" t="s">
        <v>1</v>
      </c>
      <c r="F41" s="260">
        <v>12.24</v>
      </c>
      <c r="G41" s="34"/>
      <c r="H41" s="39"/>
    </row>
    <row r="42" spans="1:8" s="2" customFormat="1" ht="16.899999999999999" customHeight="1">
      <c r="A42" s="34"/>
      <c r="B42" s="39"/>
      <c r="C42" s="261" t="s">
        <v>572</v>
      </c>
      <c r="D42" s="34"/>
      <c r="E42" s="34"/>
      <c r="F42" s="34"/>
      <c r="G42" s="34"/>
      <c r="H42" s="39"/>
    </row>
    <row r="43" spans="1:8" s="2" customFormat="1" ht="16.899999999999999" customHeight="1">
      <c r="A43" s="34"/>
      <c r="B43" s="39"/>
      <c r="C43" s="259" t="s">
        <v>239</v>
      </c>
      <c r="D43" s="259" t="s">
        <v>577</v>
      </c>
      <c r="E43" s="17" t="s">
        <v>89</v>
      </c>
      <c r="F43" s="260">
        <v>12.24</v>
      </c>
      <c r="G43" s="34"/>
      <c r="H43" s="39"/>
    </row>
    <row r="44" spans="1:8" s="2" customFormat="1" ht="16.899999999999999" customHeight="1">
      <c r="A44" s="34"/>
      <c r="B44" s="39"/>
      <c r="C44" s="259" t="s">
        <v>251</v>
      </c>
      <c r="D44" s="259" t="s">
        <v>576</v>
      </c>
      <c r="E44" s="17" t="s">
        <v>89</v>
      </c>
      <c r="F44" s="260">
        <v>32.840000000000003</v>
      </c>
      <c r="G44" s="34"/>
      <c r="H44" s="39"/>
    </row>
    <row r="45" spans="1:8" s="2" customFormat="1" ht="16.899999999999999" customHeight="1">
      <c r="A45" s="34"/>
      <c r="B45" s="39"/>
      <c r="C45" s="255" t="s">
        <v>87</v>
      </c>
      <c r="D45" s="256" t="s">
        <v>88</v>
      </c>
      <c r="E45" s="257" t="s">
        <v>89</v>
      </c>
      <c r="F45" s="258">
        <v>774.96</v>
      </c>
      <c r="G45" s="34"/>
      <c r="H45" s="39"/>
    </row>
    <row r="46" spans="1:8" s="2" customFormat="1" ht="16.899999999999999" customHeight="1">
      <c r="A46" s="34"/>
      <c r="B46" s="39"/>
      <c r="C46" s="259" t="s">
        <v>1</v>
      </c>
      <c r="D46" s="259" t="s">
        <v>202</v>
      </c>
      <c r="E46" s="17" t="s">
        <v>1</v>
      </c>
      <c r="F46" s="260">
        <v>0</v>
      </c>
      <c r="G46" s="34"/>
      <c r="H46" s="39"/>
    </row>
    <row r="47" spans="1:8" s="2" customFormat="1" ht="16.899999999999999" customHeight="1">
      <c r="A47" s="34"/>
      <c r="B47" s="39"/>
      <c r="C47" s="259" t="s">
        <v>1</v>
      </c>
      <c r="D47" s="259" t="s">
        <v>203</v>
      </c>
      <c r="E47" s="17" t="s">
        <v>1</v>
      </c>
      <c r="F47" s="260">
        <v>454.35</v>
      </c>
      <c r="G47" s="34"/>
      <c r="H47" s="39"/>
    </row>
    <row r="48" spans="1:8" s="2" customFormat="1" ht="16.899999999999999" customHeight="1">
      <c r="A48" s="34"/>
      <c r="B48" s="39"/>
      <c r="C48" s="259" t="s">
        <v>1</v>
      </c>
      <c r="D48" s="259" t="s">
        <v>204</v>
      </c>
      <c r="E48" s="17" t="s">
        <v>1</v>
      </c>
      <c r="F48" s="260">
        <v>0</v>
      </c>
      <c r="G48" s="34"/>
      <c r="H48" s="39"/>
    </row>
    <row r="49" spans="1:8" s="2" customFormat="1" ht="16.899999999999999" customHeight="1">
      <c r="A49" s="34"/>
      <c r="B49" s="39"/>
      <c r="C49" s="259" t="s">
        <v>1</v>
      </c>
      <c r="D49" s="259" t="s">
        <v>205</v>
      </c>
      <c r="E49" s="17" t="s">
        <v>1</v>
      </c>
      <c r="F49" s="260">
        <v>134.16</v>
      </c>
      <c r="G49" s="34"/>
      <c r="H49" s="39"/>
    </row>
    <row r="50" spans="1:8" s="2" customFormat="1" ht="16.899999999999999" customHeight="1">
      <c r="A50" s="34"/>
      <c r="B50" s="39"/>
      <c r="C50" s="259" t="s">
        <v>1</v>
      </c>
      <c r="D50" s="259" t="s">
        <v>206</v>
      </c>
      <c r="E50" s="17" t="s">
        <v>1</v>
      </c>
      <c r="F50" s="260">
        <v>0</v>
      </c>
      <c r="G50" s="34"/>
      <c r="H50" s="39"/>
    </row>
    <row r="51" spans="1:8" s="2" customFormat="1" ht="16.899999999999999" customHeight="1">
      <c r="A51" s="34"/>
      <c r="B51" s="39"/>
      <c r="C51" s="259" t="s">
        <v>1</v>
      </c>
      <c r="D51" s="259" t="s">
        <v>207</v>
      </c>
      <c r="E51" s="17" t="s">
        <v>1</v>
      </c>
      <c r="F51" s="260">
        <v>11.7</v>
      </c>
      <c r="G51" s="34"/>
      <c r="H51" s="39"/>
    </row>
    <row r="52" spans="1:8" s="2" customFormat="1" ht="16.899999999999999" customHeight="1">
      <c r="A52" s="34"/>
      <c r="B52" s="39"/>
      <c r="C52" s="259" t="s">
        <v>1</v>
      </c>
      <c r="D52" s="259" t="s">
        <v>208</v>
      </c>
      <c r="E52" s="17" t="s">
        <v>1</v>
      </c>
      <c r="F52" s="260">
        <v>0</v>
      </c>
      <c r="G52" s="34"/>
      <c r="H52" s="39"/>
    </row>
    <row r="53" spans="1:8" s="2" customFormat="1" ht="16.899999999999999" customHeight="1">
      <c r="A53" s="34"/>
      <c r="B53" s="39"/>
      <c r="C53" s="259" t="s">
        <v>1</v>
      </c>
      <c r="D53" s="259" t="s">
        <v>209</v>
      </c>
      <c r="E53" s="17" t="s">
        <v>1</v>
      </c>
      <c r="F53" s="260">
        <v>174.75</v>
      </c>
      <c r="G53" s="34"/>
      <c r="H53" s="39"/>
    </row>
    <row r="54" spans="1:8" s="2" customFormat="1" ht="16.899999999999999" customHeight="1">
      <c r="A54" s="34"/>
      <c r="B54" s="39"/>
      <c r="C54" s="259" t="s">
        <v>87</v>
      </c>
      <c r="D54" s="259" t="s">
        <v>157</v>
      </c>
      <c r="E54" s="17" t="s">
        <v>1</v>
      </c>
      <c r="F54" s="260">
        <v>774.96</v>
      </c>
      <c r="G54" s="34"/>
      <c r="H54" s="39"/>
    </row>
    <row r="55" spans="1:8" s="2" customFormat="1" ht="16.899999999999999" customHeight="1">
      <c r="A55" s="34"/>
      <c r="B55" s="39"/>
      <c r="C55" s="261" t="s">
        <v>572</v>
      </c>
      <c r="D55" s="34"/>
      <c r="E55" s="34"/>
      <c r="F55" s="34"/>
      <c r="G55" s="34"/>
      <c r="H55" s="39"/>
    </row>
    <row r="56" spans="1:8" s="2" customFormat="1" ht="22.5">
      <c r="A56" s="34"/>
      <c r="B56" s="39"/>
      <c r="C56" s="259" t="s">
        <v>199</v>
      </c>
      <c r="D56" s="259" t="s">
        <v>578</v>
      </c>
      <c r="E56" s="17" t="s">
        <v>89</v>
      </c>
      <c r="F56" s="260">
        <v>774.96</v>
      </c>
      <c r="G56" s="34"/>
      <c r="H56" s="39"/>
    </row>
    <row r="57" spans="1:8" s="2" customFormat="1" ht="33.75">
      <c r="A57" s="34"/>
      <c r="B57" s="39"/>
      <c r="C57" s="259" t="s">
        <v>225</v>
      </c>
      <c r="D57" s="259" t="s">
        <v>226</v>
      </c>
      <c r="E57" s="17" t="s">
        <v>89</v>
      </c>
      <c r="F57" s="260">
        <v>839.46</v>
      </c>
      <c r="G57" s="34"/>
      <c r="H57" s="39"/>
    </row>
    <row r="58" spans="1:8" s="2" customFormat="1" ht="16.899999999999999" customHeight="1">
      <c r="A58" s="34"/>
      <c r="B58" s="39"/>
      <c r="C58" s="255" t="s">
        <v>579</v>
      </c>
      <c r="D58" s="256" t="s">
        <v>580</v>
      </c>
      <c r="E58" s="257" t="s">
        <v>247</v>
      </c>
      <c r="F58" s="258">
        <v>55.39</v>
      </c>
      <c r="G58" s="34"/>
      <c r="H58" s="39"/>
    </row>
    <row r="59" spans="1:8" s="2" customFormat="1" ht="16.899999999999999" customHeight="1">
      <c r="A59" s="34"/>
      <c r="B59" s="39"/>
      <c r="C59" s="255" t="s">
        <v>104</v>
      </c>
      <c r="D59" s="256" t="s">
        <v>105</v>
      </c>
      <c r="E59" s="257" t="s">
        <v>89</v>
      </c>
      <c r="F59" s="258">
        <v>32.840000000000003</v>
      </c>
      <c r="G59" s="34"/>
      <c r="H59" s="39"/>
    </row>
    <row r="60" spans="1:8" s="2" customFormat="1" ht="16.899999999999999" customHeight="1">
      <c r="A60" s="34"/>
      <c r="B60" s="39"/>
      <c r="C60" s="259" t="s">
        <v>1</v>
      </c>
      <c r="D60" s="259" t="s">
        <v>254</v>
      </c>
      <c r="E60" s="17" t="s">
        <v>1</v>
      </c>
      <c r="F60" s="260">
        <v>0</v>
      </c>
      <c r="G60" s="34"/>
      <c r="H60" s="39"/>
    </row>
    <row r="61" spans="1:8" s="2" customFormat="1" ht="16.899999999999999" customHeight="1">
      <c r="A61" s="34"/>
      <c r="B61" s="39"/>
      <c r="C61" s="259" t="s">
        <v>1</v>
      </c>
      <c r="D61" s="259" t="s">
        <v>255</v>
      </c>
      <c r="E61" s="17" t="s">
        <v>1</v>
      </c>
      <c r="F61" s="260">
        <v>40.799999999999997</v>
      </c>
      <c r="G61" s="34"/>
      <c r="H61" s="39"/>
    </row>
    <row r="62" spans="1:8" s="2" customFormat="1" ht="16.899999999999999" customHeight="1">
      <c r="A62" s="34"/>
      <c r="B62" s="39"/>
      <c r="C62" s="259" t="s">
        <v>1</v>
      </c>
      <c r="D62" s="259" t="s">
        <v>256</v>
      </c>
      <c r="E62" s="17" t="s">
        <v>1</v>
      </c>
      <c r="F62" s="260">
        <v>0</v>
      </c>
      <c r="G62" s="34"/>
      <c r="H62" s="39"/>
    </row>
    <row r="63" spans="1:8" s="2" customFormat="1" ht="16.899999999999999" customHeight="1">
      <c r="A63" s="34"/>
      <c r="B63" s="39"/>
      <c r="C63" s="259" t="s">
        <v>1</v>
      </c>
      <c r="D63" s="259" t="s">
        <v>257</v>
      </c>
      <c r="E63" s="17" t="s">
        <v>1</v>
      </c>
      <c r="F63" s="260">
        <v>7</v>
      </c>
      <c r="G63" s="34"/>
      <c r="H63" s="39"/>
    </row>
    <row r="64" spans="1:8" s="2" customFormat="1" ht="16.899999999999999" customHeight="1">
      <c r="A64" s="34"/>
      <c r="B64" s="39"/>
      <c r="C64" s="259" t="s">
        <v>1</v>
      </c>
      <c r="D64" s="259" t="s">
        <v>258</v>
      </c>
      <c r="E64" s="17" t="s">
        <v>1</v>
      </c>
      <c r="F64" s="260">
        <v>-2.72</v>
      </c>
      <c r="G64" s="34"/>
      <c r="H64" s="39"/>
    </row>
    <row r="65" spans="1:8" s="2" customFormat="1" ht="16.899999999999999" customHeight="1">
      <c r="A65" s="34"/>
      <c r="B65" s="39"/>
      <c r="C65" s="259" t="s">
        <v>1</v>
      </c>
      <c r="D65" s="259" t="s">
        <v>259</v>
      </c>
      <c r="E65" s="17" t="s">
        <v>1</v>
      </c>
      <c r="F65" s="260">
        <v>-12.24</v>
      </c>
      <c r="G65" s="34"/>
      <c r="H65" s="39"/>
    </row>
    <row r="66" spans="1:8" s="2" customFormat="1" ht="16.899999999999999" customHeight="1">
      <c r="A66" s="34"/>
      <c r="B66" s="39"/>
      <c r="C66" s="259" t="s">
        <v>104</v>
      </c>
      <c r="D66" s="259" t="s">
        <v>157</v>
      </c>
      <c r="E66" s="17" t="s">
        <v>1</v>
      </c>
      <c r="F66" s="260">
        <v>32.840000000000003</v>
      </c>
      <c r="G66" s="34"/>
      <c r="H66" s="39"/>
    </row>
    <row r="67" spans="1:8" s="2" customFormat="1" ht="16.899999999999999" customHeight="1">
      <c r="A67" s="34"/>
      <c r="B67" s="39"/>
      <c r="C67" s="261" t="s">
        <v>572</v>
      </c>
      <c r="D67" s="34"/>
      <c r="E67" s="34"/>
      <c r="F67" s="34"/>
      <c r="G67" s="34"/>
      <c r="H67" s="39"/>
    </row>
    <row r="68" spans="1:8" s="2" customFormat="1" ht="16.899999999999999" customHeight="1">
      <c r="A68" s="34"/>
      <c r="B68" s="39"/>
      <c r="C68" s="259" t="s">
        <v>251</v>
      </c>
      <c r="D68" s="259" t="s">
        <v>576</v>
      </c>
      <c r="E68" s="17" t="s">
        <v>89</v>
      </c>
      <c r="F68" s="260">
        <v>32.840000000000003</v>
      </c>
      <c r="G68" s="34"/>
      <c r="H68" s="39"/>
    </row>
    <row r="69" spans="1:8" s="2" customFormat="1" ht="16.899999999999999" customHeight="1">
      <c r="A69" s="34"/>
      <c r="B69" s="39"/>
      <c r="C69" s="259" t="s">
        <v>261</v>
      </c>
      <c r="D69" s="259" t="s">
        <v>262</v>
      </c>
      <c r="E69" s="17" t="s">
        <v>247</v>
      </c>
      <c r="F69" s="260">
        <v>65.680000000000007</v>
      </c>
      <c r="G69" s="34"/>
      <c r="H69" s="39"/>
    </row>
    <row r="70" spans="1:8" s="2" customFormat="1" ht="7.35" customHeight="1">
      <c r="A70" s="34"/>
      <c r="B70" s="136"/>
      <c r="C70" s="137"/>
      <c r="D70" s="137"/>
      <c r="E70" s="137"/>
      <c r="F70" s="137"/>
      <c r="G70" s="137"/>
      <c r="H70" s="39"/>
    </row>
    <row r="71" spans="1:8" s="2" customFormat="1" ht="11.25">
      <c r="A71" s="34"/>
      <c r="B71" s="34"/>
      <c r="C71" s="34"/>
      <c r="D71" s="34"/>
      <c r="E71" s="34"/>
      <c r="F71" s="34"/>
      <c r="G71" s="34"/>
      <c r="H71" s="34"/>
    </row>
  </sheetData>
  <sheetProtection algorithmName="SHA-512" hashValue="ssuYkkbZD3LCcvN4rF/1Ucmu2dbLNZoklB2O8c4D2chRxdjgLYUV1kQX4Zffn0zMJ/kEJD3xlVB0ViCPM4h1BA==" saltValue="LUZjCNJEdhK6K129Iy3ucsTO0whL1ApCHp/UBtW0xKLUjunVF0LRbkVJIHsR1NJPRDIahSfPUOU5IfIaBdMFNg==" spinCount="100000" sheet="1" objects="1" scenarios="1" formatColumns="0" formatRows="0"/>
  <mergeCells count="2">
    <mergeCell ref="D5:F5"/>
    <mergeCell ref="D6:F6"/>
  </mergeCells>
  <pageMargins left="0.7" right="0.7" top="0.78740157499999996" bottom="0.78740157499999996" header="0.3" footer="0.3"/>
  <pageSetup paperSize="9" fitToHeight="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SO101 - KOMUNIKACE</vt:lpstr>
      <vt:lpstr>Seznam figur</vt:lpstr>
      <vt:lpstr>'Rekapitulace stavby'!Názvy_tisku</vt:lpstr>
      <vt:lpstr>'Seznam figur'!Názvy_tisku</vt:lpstr>
      <vt:lpstr>'SO101 - KOMUNIKACE'!Názvy_tisku</vt:lpstr>
      <vt:lpstr>'Rekapitulace stavby'!Oblast_tisku</vt:lpstr>
      <vt:lpstr>'Seznam figur'!Oblast_tisku</vt:lpstr>
      <vt:lpstr>'SO101 - KOMUNIKACE'!Oblast_tisku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DESKTOP-HEO79GD\tomas</dc:creator>
  <cp:lastModifiedBy>Valečková Jana</cp:lastModifiedBy>
  <dcterms:created xsi:type="dcterms:W3CDTF">2025-10-06T06:29:36Z</dcterms:created>
  <dcterms:modified xsi:type="dcterms:W3CDTF">2025-10-07T07:31:57Z</dcterms:modified>
</cp:coreProperties>
</file>